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財政係共有ﾌｱｲﾙ\県地域振興課\R05\20240117_公営企業に係る経営比較分析表（令和４年度決算）の分析等について（依頼）\04_回答\"/>
    </mc:Choice>
  </mc:AlternateContent>
  <workbookProtection workbookAlgorithmName="SHA-512" workbookHashValue="NjuEWJ/gYOw10r0XngJdLQbs1JPlMr33+NfRhB8GYFFQQKEj//pb+UWsgQh1/s64NjTPVAxxNW2ajLWZRPbDkA==" workbookSaltValue="aoynHzn9NmNC6rUxLIbhWw==" workbookSpinCount="100000" lockStructure="1"/>
  <bookViews>
    <workbookView xWindow="0" yWindow="0" windowWidth="20805" windowHeight="9030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D10" i="4"/>
  <c r="W10" i="4"/>
  <c r="P10" i="4"/>
  <c r="B10" i="4"/>
  <c r="BB8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<sst xmlns="http://schemas.openxmlformats.org/spreadsheetml/2006/main" count="275" uniqueCount="117">
  <si>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</si>
  <si>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</si>
  <si>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</si>
  <si>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</si>
  <si>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</si>
  <si>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</si>
  <si>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</si>
  <si>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</si>
  <si>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</si>
  <si>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</si>
  <si>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</si>
  <si>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</si>
  <si>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</si>
  <si>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</si>
  <si>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</si>
  <si>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</si>
  <si>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</si>
  <si>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</si>
  <si>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</si>
  <si>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</si>
  <si>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</si>
  <si>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</si>
  <si>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</si>
  <si>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</si>
  <si>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</si>
  <si>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</si>
  <si>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</si>
  <si>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</si>
  <si>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</si>
  <si>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</si>
  <si>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</si>
  <si>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</si>
  <si>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</si>
  <si>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</si>
  <si>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</si>
  <si>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</si>
  <si>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</si>
  <si>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</si>
  <si>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</si>
  <si>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</si>
  <si>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</si>
  <si>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</si>
  <si>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</si>
  <si>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</si>
  <si>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</si>
  <si>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</si>
  <si>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</si>
  <si>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</si>
  <si>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</si>
  <si>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</si>
  <si>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</si>
  <si>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</si>
  <si>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</si>
  <si>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</si>
  <si>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</si>
  <si>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</si>
  <si>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</si>
  <si>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</si>
  <si>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</si>
  <si>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</si>
  <si>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</si>
  <si>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</si>
  <si>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</si>
  <si>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</si>
  <si>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</si>
  <si>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</si>
  <si>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</si>
  <si>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</si>
  <si>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</si>
  <si>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</si>
  <si>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</si>
  <si>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</si>
  <si>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</si>
  <si>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</si>
  <si>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</si>
  <si>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</si>
  <si>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</si>
  <si>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</si>
  <si>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</si>
  <si>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</si>
  <si>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</si>
  <si>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</si>
  <si>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</si>
  <si>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</si>
  <si>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</si>
  <si>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</si>
  <si>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</si>
  <si>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</si>
  <si>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</si>
  <si>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</si>
  <si>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</si>
  <si>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</si>
  <si>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</si>
  <si>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</si>
  <si>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</si>
  <si>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</si>
  <si>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</si>
  <si>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法適用</t>
  </si>
  <si>
    <t>下水道事業</t>
  </si>
  <si>
    <t>林業集落排水</t>
  </si>
  <si>
    <t>G2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</si>
  <si>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</si>
  <si>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</si>
  <si>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</si>
  <si>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</si>
  <si>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</si>
  <si>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</si>
  <si>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</si>
  <si>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</si>
  <si>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</si>
  <si>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</si>
  <si>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</si>
  <si>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</si>
  <si>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</si>
  <si>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①有形固定資産減価償却率は、法適用に移行して３年であるため低くなっている。
②管渠老朽化率は、現在0％である。当初の管渠布設時期は平成10年度であるため、しばらくは現状水準となる。
③管渠改善率については、平成９年度に事業を開始した比較的新しい施設・設備であるため、現状では目立った老朽は報告されていないが、機器更新の時期が間もなく到来するため、必要性・緊急性を検討した対応が必要。</t>
    <rPh sb="40" eb="42">
      <t>カンキョ</t>
    </rPh>
    <rPh sb="42" eb="45">
      <t>ロウキュウカ</t>
    </rPh>
    <rPh sb="48" eb="50">
      <t>ゲンザイ</t>
    </rPh>
    <rPh sb="56" eb="58">
      <t>トウショ</t>
    </rPh>
    <rPh sb="59" eb="61">
      <t>カンキョ</t>
    </rPh>
    <rPh sb="61" eb="63">
      <t>フセツ</t>
    </rPh>
    <rPh sb="63" eb="65">
      <t>ジキ</t>
    </rPh>
    <rPh sb="66" eb="68">
      <t>ヘイセイ</t>
    </rPh>
    <rPh sb="70" eb="72">
      <t>ネンド</t>
    </rPh>
    <rPh sb="83" eb="85">
      <t>ゲンジョウ</t>
    </rPh>
    <rPh sb="85" eb="87">
      <t>スイジュン</t>
    </rPh>
    <phoneticPr fontId="4"/>
  </si>
  <si>
    <t>　人口減による使用料収入の減が見込まれる。また、今後必要とされる管渠更新事業費等、多額の投資が必要となり、経営状況の悪化が懸念される。
　４年ごとに使用料の見直しを行い、収支バランスを図っていくとともに、処理施設機器の更新や、平成初期に整備した管渠の更新が15年～30年の内に必要となることから、事業継続に向けた検討が必要。
　また、元々の集落規模が小さいことから、今後の財源確保が課題。</t>
    <rPh sb="78" eb="80">
      <t>ミナオ</t>
    </rPh>
    <rPh sb="85" eb="87">
      <t>シュウシ</t>
    </rPh>
    <rPh sb="125" eb="127">
      <t>コウシン</t>
    </rPh>
    <rPh sb="130" eb="131">
      <t>ネン</t>
    </rPh>
    <rPh sb="138" eb="140">
      <t>ヒツヨウ</t>
    </rPh>
    <phoneticPr fontId="4"/>
  </si>
  <si>
    <t>　令和２年度から地方公営企業法を適用している。
①経常収支比率は、一般会計からの補助金により、おおむね100％となっている。
②累積欠損金比率は、欠損金が発生しておらず0％となっている。
③流動比率は、流動負債のほとんどが企業債であり、これを控除すると102.62％となり100％以上となる。
④企業債残高対事業規模比率は、類似団体よりも比率は高いが、今後の地方債残高は逓減を見込む。ただし、これから機器の更新時期を迎えるため、緊急性等を考慮し、過剰投資とならないよう検討が必要。
⑤経費回収率と⑥汚水処理原価は、人口減少により営業収益が年々減少していくため、４年ごとに使用料の見直しを行い、改善を図っていく。
⑦施設利用率については、晴天時一日平均処理水量が不明なため0％となっている。晴天時に限定せず一日平均処理水量とすると38.77％となる。
⑧水洗化率は、100％となっている。</t>
    <rPh sb="8" eb="10">
      <t>チホウ</t>
    </rPh>
    <rPh sb="204" eb="206">
      <t>キキ</t>
    </rPh>
    <rPh sb="324" eb="326">
      <t>フメイ</t>
    </rPh>
    <rPh sb="338" eb="340">
      <t>セイテン</t>
    </rPh>
    <rPh sb="340" eb="341">
      <t>ジ</t>
    </rPh>
    <rPh sb="342" eb="344">
      <t>ゲンテイ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</si>
</sst>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9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45-485D-965D-08684EC8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86384"/>
        <c:axId val="44390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45-485D-965D-08684EC8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86384"/>
        <c:axId val="443905536"/>
      </c:lineChart>
      <c:dateAx>
        <c:axId val="444186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3905536"/>
        <c:crosses val="autoZero"/>
        <c:auto val="1"/>
        <c:lblOffset val="100"/>
        <c:baseTimeUnit val="years"/>
      </c:dateAx>
      <c:valAx>
        <c:axId val="44390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18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A6-4317-8028-4D07CCDC1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68776"/>
        <c:axId val="44436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42.48</c:v>
                </c:pt>
                <c:pt idx="3">
                  <c:v>39.770000000000003</c:v>
                </c:pt>
                <c:pt idx="4">
                  <c:v>38.96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A6-4317-8028-4D07CCDC1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68776"/>
        <c:axId val="444369168"/>
      </c:lineChart>
      <c:dateAx>
        <c:axId val="444368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369168"/>
        <c:crosses val="autoZero"/>
        <c:auto val="1"/>
        <c:lblOffset val="100"/>
        <c:baseTimeUnit val="years"/>
      </c:dateAx>
      <c:valAx>
        <c:axId val="44436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368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60-4967-8DB8-D905E67C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70344"/>
        <c:axId val="44487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90.73</c:v>
                </c:pt>
                <c:pt idx="3">
                  <c:v>91.64</c:v>
                </c:pt>
                <c:pt idx="4">
                  <c:v>91.6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60-4967-8DB8-D905E67C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70344"/>
        <c:axId val="444870048"/>
      </c:lineChart>
      <c:dateAx>
        <c:axId val="4443703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870048"/>
        <c:crosses val="autoZero"/>
        <c:auto val="1"/>
        <c:lblOffset val="100"/>
        <c:baseTimeUnit val="years"/>
      </c:dateAx>
      <c:valAx>
        <c:axId val="44487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370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99.45</c:v>
                </c:pt>
                <c:pt idx="3">
                  <c:v>99.95</c:v>
                </c:pt>
                <c:pt idx="4">
                  <c:v>100.2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66-4E80-9C85-CC4E75873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177432"/>
        <c:axId val="44446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101.09</c:v>
                </c:pt>
                <c:pt idx="3">
                  <c:v>94.43</c:v>
                </c:pt>
                <c:pt idx="4">
                  <c:v>101.18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66-4E80-9C85-CC4E75873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177432"/>
        <c:axId val="444466184"/>
      </c:lineChart>
      <c:dateAx>
        <c:axId val="444177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466184"/>
        <c:crosses val="autoZero"/>
        <c:auto val="1"/>
        <c:lblOffset val="100"/>
        <c:baseTimeUnit val="years"/>
      </c:dateAx>
      <c:valAx>
        <c:axId val="44446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177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4.4400000000000004</c:v>
                </c:pt>
                <c:pt idx="3">
                  <c:v>8.8699999999999992</c:v>
                </c:pt>
                <c:pt idx="4">
                  <c:v>12.79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76-41B2-A28E-F6F9221A0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32888"/>
        <c:axId val="444033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34.76</c:v>
                </c:pt>
                <c:pt idx="3">
                  <c:v>36.130000000000003</c:v>
                </c:pt>
                <c:pt idx="4">
                  <c:v>38.409999999999997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76-41B2-A28E-F6F9221A0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032888"/>
        <c:axId val="444033272"/>
      </c:lineChart>
      <c:dateAx>
        <c:axId val="4440328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033272"/>
        <c:crosses val="autoZero"/>
        <c:auto val="1"/>
        <c:lblOffset val="100"/>
        <c:baseTimeUnit val="years"/>
      </c:dateAx>
      <c:valAx>
        <c:axId val="444033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03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C1-4215-B4EF-D01948308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85544"/>
        <c:axId val="442960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C1-4215-B4EF-D01948308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085544"/>
        <c:axId val="442960824"/>
      </c:lineChart>
      <c:dateAx>
        <c:axId val="444085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2960824"/>
        <c:crosses val="autoZero"/>
        <c:auto val="1"/>
        <c:lblOffset val="100"/>
        <c:baseTimeUnit val="years"/>
      </c:dateAx>
      <c:valAx>
        <c:axId val="442960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085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CD-463F-92DA-61852FBF0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62784"/>
        <c:axId val="442963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534.57000000000005</c:v>
                </c:pt>
                <c:pt idx="3">
                  <c:v>528.12</c:v>
                </c:pt>
                <c:pt idx="4">
                  <c:v>533.38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CD-463F-92DA-61852FBF0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962784"/>
        <c:axId val="442963176"/>
      </c:lineChart>
      <c:dateAx>
        <c:axId val="442962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2963176"/>
        <c:crosses val="autoZero"/>
        <c:auto val="1"/>
        <c:lblOffset val="100"/>
        <c:baseTimeUnit val="years"/>
      </c:dateAx>
      <c:valAx>
        <c:axId val="442963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296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12.92</c:v>
                </c:pt>
                <c:pt idx="3">
                  <c:v>13.48</c:v>
                </c:pt>
                <c:pt idx="4">
                  <c:v>13.3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8B-48DD-8CBB-CFDC34E72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964352"/>
        <c:axId val="444235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36.93</c:v>
                </c:pt>
                <c:pt idx="3">
                  <c:v>15.34</c:v>
                </c:pt>
                <c:pt idx="4">
                  <c:v>1.22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8B-48DD-8CBB-CFDC34E72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964352"/>
        <c:axId val="444235720"/>
      </c:lineChart>
      <c:dateAx>
        <c:axId val="442964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235720"/>
        <c:crosses val="autoZero"/>
        <c:auto val="1"/>
        <c:lblOffset val="100"/>
        <c:baseTimeUnit val="years"/>
      </c:dateAx>
      <c:valAx>
        <c:axId val="444235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296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3528.1</c:v>
                </c:pt>
                <c:pt idx="3">
                  <c:v>3382.39</c:v>
                </c:pt>
                <c:pt idx="4">
                  <c:v>3127.8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E0-4F52-B2C1-BF22EA1C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36896"/>
        <c:axId val="444237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406.44</c:v>
                </c:pt>
                <c:pt idx="3">
                  <c:v>254.5</c:v>
                </c:pt>
                <c:pt idx="4">
                  <c:v>365.75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E0-4F52-B2C1-BF22EA1C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36896"/>
        <c:axId val="444237288"/>
      </c:lineChart>
      <c:dateAx>
        <c:axId val="44423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237288"/>
        <c:crosses val="autoZero"/>
        <c:auto val="1"/>
        <c:lblOffset val="100"/>
        <c:baseTimeUnit val="years"/>
      </c:dateAx>
      <c:valAx>
        <c:axId val="444237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23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41.02</c:v>
                </c:pt>
                <c:pt idx="3">
                  <c:v>36.18</c:v>
                </c:pt>
                <c:pt idx="4">
                  <c:v>32.700000000000003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54-494F-8539-822192F9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238464"/>
        <c:axId val="444238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35.93</c:v>
                </c:pt>
                <c:pt idx="3">
                  <c:v>36.1</c:v>
                </c:pt>
                <c:pt idx="4">
                  <c:v>35.5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54-494F-8539-822192F9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38464"/>
        <c:axId val="444238856"/>
      </c:lineChart>
      <c:dateAx>
        <c:axId val="444238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238856"/>
        <c:crosses val="autoZero"/>
        <c:auto val="1"/>
        <c:lblOffset val="100"/>
        <c:baseTimeUnit val="years"/>
      </c:dateAx>
      <c:valAx>
        <c:axId val="444238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23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471.38</c:v>
                </c:pt>
                <c:pt idx="3">
                  <c:v>522.61</c:v>
                </c:pt>
                <c:pt idx="4">
                  <c:v>598.59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BA-41A2-8B5B-4667752B2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367208"/>
        <c:axId val="44436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499.55</c:v>
                </c:pt>
                <c:pt idx="3">
                  <c:v>529.77</c:v>
                </c:pt>
                <c:pt idx="4">
                  <c:v>523.41999999999996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BA-41A2-8B5B-4667752B2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367208"/>
        <c:axId val="444367600"/>
      </c:lineChart>
      <c:dateAx>
        <c:axId val="444367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44367600"/>
        <c:crosses val="autoZero"/>
        <c:auto val="1"/>
        <c:lblOffset val="100"/>
        <c:baseTimeUnit val="years"/>
      </c:dateAx>
      <c:valAx>
        <c:axId val="44436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4367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【533.38】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【395.81】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【526.99】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D1" zoomScaleNormal="100" workbookViewId="0">
      <selection activeCell="CE27" sqref="CE2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鳥取県　倉吉市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林業集落排水</v>
      </c>
      <c r="Q8" s="40"/>
      <c r="R8" s="40"/>
      <c r="S8" s="40"/>
      <c r="T8" s="40"/>
      <c r="U8" s="40"/>
      <c r="V8" s="40"/>
      <c r="W8" s="40" t="str">
        <f>データ!L6</f>
        <v>G2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44969</v>
      </c>
      <c r="AM8" s="42"/>
      <c r="AN8" s="42"/>
      <c r="AO8" s="42"/>
      <c r="AP8" s="42"/>
      <c r="AQ8" s="42"/>
      <c r="AR8" s="42"/>
      <c r="AS8" s="42"/>
      <c r="AT8" s="35">
        <f>データ!T6</f>
        <v>272.06</v>
      </c>
      <c r="AU8" s="35"/>
      <c r="AV8" s="35"/>
      <c r="AW8" s="35"/>
      <c r="AX8" s="35"/>
      <c r="AY8" s="35"/>
      <c r="AZ8" s="35"/>
      <c r="BA8" s="35"/>
      <c r="BB8" s="35">
        <f>データ!U6</f>
        <v>165.29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63.3</v>
      </c>
      <c r="J10" s="35"/>
      <c r="K10" s="35"/>
      <c r="L10" s="35"/>
      <c r="M10" s="35"/>
      <c r="N10" s="35"/>
      <c r="O10" s="35"/>
      <c r="P10" s="35">
        <f>データ!P6</f>
        <v>0.05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3531</v>
      </c>
      <c r="AE10" s="42"/>
      <c r="AF10" s="42"/>
      <c r="AG10" s="42"/>
      <c r="AH10" s="42"/>
      <c r="AI10" s="42"/>
      <c r="AJ10" s="42"/>
      <c r="AK10" s="2"/>
      <c r="AL10" s="42">
        <f>データ!V6</f>
        <v>24</v>
      </c>
      <c r="AM10" s="42"/>
      <c r="AN10" s="42"/>
      <c r="AO10" s="42"/>
      <c r="AP10" s="42"/>
      <c r="AQ10" s="42"/>
      <c r="AR10" s="42"/>
      <c r="AS10" s="42"/>
      <c r="AT10" s="35">
        <f>データ!W6</f>
        <v>0.01</v>
      </c>
      <c r="AU10" s="35"/>
      <c r="AV10" s="35"/>
      <c r="AW10" s="35"/>
      <c r="AX10" s="35"/>
      <c r="AY10" s="35"/>
      <c r="AZ10" s="35"/>
      <c r="BA10" s="35"/>
      <c r="BB10" s="35">
        <f>データ!X6</f>
        <v>2400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115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【101.18】</v>
      </c>
      <c r="F85" s="12" t="str">
        <f>データ!AT6</f>
        <v>【533.38】</v>
      </c>
      <c r="G85" s="12" t="str">
        <f>データ!BE6</f>
        <v>【1.22】</v>
      </c>
      <c r="H85" s="12" t="str">
        <f>データ!BP6</f>
        <v>【395.81】</v>
      </c>
      <c r="I85" s="12" t="str">
        <f>データ!CA6</f>
        <v>【34.97】</v>
      </c>
      <c r="J85" s="12" t="str">
        <f>データ!CL6</f>
        <v>【526.99】</v>
      </c>
      <c r="K85" s="12" t="str">
        <f>データ!CW6</f>
        <v>【39.37】</v>
      </c>
      <c r="L85" s="12" t="str">
        <f>データ!DH6</f>
        <v>【90.91】</v>
      </c>
      <c r="M85" s="12" t="str">
        <f>データ!DS6</f>
        <v>【38.41】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5wQcQdv89SUf4Z6+2gsu58Q6QwUd2v56dN3eqISw+eAr1Bi5eLsKIkKvUUzIPYp/RqX/IWA2M68RgaSUVI2xsQ==" saltValue="nhVNkFSg/15FfGmT2sK3B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9" t="s">
        <v>52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53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54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56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57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58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59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60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61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62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63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64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65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66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312037</v>
      </c>
      <c r="D6" s="19">
        <f t="shared" si="3"/>
        <v>46</v>
      </c>
      <c r="E6" s="19">
        <f t="shared" si="3"/>
        <v>17</v>
      </c>
      <c r="F6" s="19">
        <f t="shared" si="3"/>
        <v>7</v>
      </c>
      <c r="G6" s="19">
        <f t="shared" si="3"/>
        <v>0</v>
      </c>
      <c r="H6" s="19" t="str">
        <f t="shared" si="3"/>
        <v>鳥取県　倉吉市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林業集落排水</v>
      </c>
      <c r="L6" s="19" t="str">
        <f t="shared" si="3"/>
        <v>G2</v>
      </c>
      <c r="M6" s="19" t="str">
        <f t="shared" si="3"/>
        <v>非設置</v>
      </c>
      <c r="N6" s="20" t="str">
        <f t="shared" si="3"/>
        <v>-</v>
      </c>
      <c r="O6" s="20">
        <f t="shared" si="3"/>
        <v>63.3</v>
      </c>
      <c r="P6" s="20">
        <f t="shared" si="3"/>
        <v>0.05</v>
      </c>
      <c r="Q6" s="20">
        <f t="shared" si="3"/>
        <v>100</v>
      </c>
      <c r="R6" s="20">
        <f t="shared" si="3"/>
        <v>3531</v>
      </c>
      <c r="S6" s="20">
        <f t="shared" si="3"/>
        <v>44969</v>
      </c>
      <c r="T6" s="20">
        <f t="shared" si="3"/>
        <v>272.06</v>
      </c>
      <c r="U6" s="20">
        <f t="shared" si="3"/>
        <v>165.29</v>
      </c>
      <c r="V6" s="20">
        <f t="shared" si="3"/>
        <v>24</v>
      </c>
      <c r="W6" s="20">
        <f t="shared" si="3"/>
        <v>0.01</v>
      </c>
      <c r="X6" s="20">
        <f t="shared" si="3"/>
        <v>2400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99.45</v>
      </c>
      <c r="AB6" s="21">
        <f t="shared" si="4"/>
        <v>99.95</v>
      </c>
      <c r="AC6" s="21">
        <f t="shared" si="4"/>
        <v>100.2</v>
      </c>
      <c r="AD6" s="21" t="str">
        <f t="shared" si="4"/>
        <v>-</v>
      </c>
      <c r="AE6" s="21" t="str">
        <f t="shared" si="4"/>
        <v>-</v>
      </c>
      <c r="AF6" s="21">
        <f t="shared" si="4"/>
        <v>101.09</v>
      </c>
      <c r="AG6" s="21">
        <f t="shared" si="4"/>
        <v>94.43</v>
      </c>
      <c r="AH6" s="21">
        <f t="shared" si="4"/>
        <v>101.18</v>
      </c>
      <c r="AI6" s="20" t="str">
        <f>IF(AI7="","",IF(AI7="-","【-】","【"&amp;SUBSTITUTE(TEXT(AI7,"#,##0.00"),"-","△")&amp;"】"))</f>
        <v>【101.18】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534.57000000000005</v>
      </c>
      <c r="AR6" s="21">
        <f t="shared" si="5"/>
        <v>528.12</v>
      </c>
      <c r="AS6" s="21">
        <f t="shared" si="5"/>
        <v>533.38</v>
      </c>
      <c r="AT6" s="20" t="str">
        <f>IF(AT7="","",IF(AT7="-","【-】","【"&amp;SUBSTITUTE(TEXT(AT7,"#,##0.00"),"-","△")&amp;"】"))</f>
        <v>【533.38】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12.92</v>
      </c>
      <c r="AX6" s="21">
        <f t="shared" si="6"/>
        <v>13.48</v>
      </c>
      <c r="AY6" s="21">
        <f t="shared" si="6"/>
        <v>13.3</v>
      </c>
      <c r="AZ6" s="21" t="str">
        <f t="shared" si="6"/>
        <v>-</v>
      </c>
      <c r="BA6" s="21" t="str">
        <f t="shared" si="6"/>
        <v>-</v>
      </c>
      <c r="BB6" s="21">
        <f t="shared" si="6"/>
        <v>36.93</v>
      </c>
      <c r="BC6" s="21">
        <f t="shared" si="6"/>
        <v>15.34</v>
      </c>
      <c r="BD6" s="21">
        <f t="shared" si="6"/>
        <v>1.22</v>
      </c>
      <c r="BE6" s="20" t="str">
        <f>IF(BE7="","",IF(BE7="-","【-】","【"&amp;SUBSTITUTE(TEXT(BE7,"#,##0.00"),"-","△")&amp;"】"))</f>
        <v>【1.22】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3528.1</v>
      </c>
      <c r="BI6" s="21">
        <f t="shared" si="7"/>
        <v>3382.39</v>
      </c>
      <c r="BJ6" s="21">
        <f t="shared" si="7"/>
        <v>3127.8</v>
      </c>
      <c r="BK6" s="21" t="str">
        <f t="shared" si="7"/>
        <v>-</v>
      </c>
      <c r="BL6" s="21" t="str">
        <f t="shared" si="7"/>
        <v>-</v>
      </c>
      <c r="BM6" s="21">
        <f t="shared" si="7"/>
        <v>406.44</v>
      </c>
      <c r="BN6" s="21">
        <f t="shared" si="7"/>
        <v>254.5</v>
      </c>
      <c r="BO6" s="21">
        <f t="shared" si="7"/>
        <v>365.75</v>
      </c>
      <c r="BP6" s="20" t="str">
        <f>IF(BP7="","",IF(BP7="-","【-】","【"&amp;SUBSTITUTE(TEXT(BP7,"#,##0.00"),"-","△")&amp;"】"))</f>
        <v>【395.81】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41.02</v>
      </c>
      <c r="BT6" s="21">
        <f t="shared" si="8"/>
        <v>36.18</v>
      </c>
      <c r="BU6" s="21">
        <f t="shared" si="8"/>
        <v>32.700000000000003</v>
      </c>
      <c r="BV6" s="21" t="str">
        <f t="shared" si="8"/>
        <v>-</v>
      </c>
      <c r="BW6" s="21" t="str">
        <f t="shared" si="8"/>
        <v>-</v>
      </c>
      <c r="BX6" s="21">
        <f t="shared" si="8"/>
        <v>35.93</v>
      </c>
      <c r="BY6" s="21">
        <f t="shared" si="8"/>
        <v>36.1</v>
      </c>
      <c r="BZ6" s="21">
        <f t="shared" si="8"/>
        <v>35.5</v>
      </c>
      <c r="CA6" s="20" t="str">
        <f>IF(CA7="","",IF(CA7="-","【-】","【"&amp;SUBSTITUTE(TEXT(CA7,"#,##0.00"),"-","△")&amp;"】"))</f>
        <v>【34.97】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471.38</v>
      </c>
      <c r="CE6" s="21">
        <f t="shared" si="9"/>
        <v>522.61</v>
      </c>
      <c r="CF6" s="21">
        <f t="shared" si="9"/>
        <v>598.59</v>
      </c>
      <c r="CG6" s="21" t="str">
        <f t="shared" si="9"/>
        <v>-</v>
      </c>
      <c r="CH6" s="21" t="str">
        <f t="shared" si="9"/>
        <v>-</v>
      </c>
      <c r="CI6" s="21">
        <f t="shared" si="9"/>
        <v>499.55</v>
      </c>
      <c r="CJ6" s="21">
        <f t="shared" si="9"/>
        <v>529.77</v>
      </c>
      <c r="CK6" s="21">
        <f t="shared" si="9"/>
        <v>523.41999999999996</v>
      </c>
      <c r="CL6" s="20" t="str">
        <f>IF(CL7="","",IF(CL7="-","【-】","【"&amp;SUBSTITUTE(TEXT(CL7,"#,##0.00"),"-","△")&amp;"】"))</f>
        <v>【526.99】</v>
      </c>
      <c r="CM6" s="21" t="str">
        <f>IF(CM7="",NA(),CM7)</f>
        <v>-</v>
      </c>
      <c r="CN6" s="21" t="str">
        <f t="shared" ref="CN6:CV6" si="10">IF(CN7="",NA(),CN7)</f>
        <v>-</v>
      </c>
      <c r="CO6" s="20">
        <f t="shared" si="10"/>
        <v>0</v>
      </c>
      <c r="CP6" s="20">
        <f t="shared" si="10"/>
        <v>0</v>
      </c>
      <c r="CQ6" s="20">
        <f t="shared" si="10"/>
        <v>0</v>
      </c>
      <c r="CR6" s="21" t="str">
        <f t="shared" si="10"/>
        <v>-</v>
      </c>
      <c r="CS6" s="21" t="str">
        <f t="shared" si="10"/>
        <v>-</v>
      </c>
      <c r="CT6" s="21">
        <f t="shared" si="10"/>
        <v>42.48</v>
      </c>
      <c r="CU6" s="21">
        <f t="shared" si="10"/>
        <v>39.770000000000003</v>
      </c>
      <c r="CV6" s="21">
        <f t="shared" si="10"/>
        <v>38.96</v>
      </c>
      <c r="CW6" s="20" t="str">
        <f>IF(CW7="","",IF(CW7="-","【-】","【"&amp;SUBSTITUTE(TEXT(CW7,"#,##0.00"),"-","△")&amp;"】"))</f>
        <v>【39.37】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>
        <f t="shared" si="11"/>
        <v>90.73</v>
      </c>
      <c r="DF6" s="21">
        <f t="shared" si="11"/>
        <v>91.64</v>
      </c>
      <c r="DG6" s="21">
        <f t="shared" si="11"/>
        <v>91.6</v>
      </c>
      <c r="DH6" s="20" t="str">
        <f>IF(DH7="","",IF(DH7="-","【-】","【"&amp;SUBSTITUTE(TEXT(DH7,"#,##0.00"),"-","△")&amp;"】"))</f>
        <v>【90.91】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4.4400000000000004</v>
      </c>
      <c r="DL6" s="21">
        <f t="shared" si="12"/>
        <v>8.8699999999999992</v>
      </c>
      <c r="DM6" s="21">
        <f t="shared" si="12"/>
        <v>12.79</v>
      </c>
      <c r="DN6" s="21" t="str">
        <f t="shared" si="12"/>
        <v>-</v>
      </c>
      <c r="DO6" s="21" t="str">
        <f t="shared" si="12"/>
        <v>-</v>
      </c>
      <c r="DP6" s="21">
        <f t="shared" si="12"/>
        <v>34.76</v>
      </c>
      <c r="DQ6" s="21">
        <f t="shared" si="12"/>
        <v>36.130000000000003</v>
      </c>
      <c r="DR6" s="21">
        <f t="shared" si="12"/>
        <v>38.409999999999997</v>
      </c>
      <c r="DS6" s="20" t="str">
        <f>IF(DS7="","",IF(DS7="-","【-】","【"&amp;SUBSTITUTE(TEXT(DS7,"#,##0.00"),"-","△")&amp;"】"))</f>
        <v>【38.41】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8" s="22" customFormat="1" x14ac:dyDescent="0.15">
      <c r="A7" s="14"/>
      <c r="B7" s="23">
        <v>2022</v>
      </c>
      <c r="C7" s="23">
        <v>312037</v>
      </c>
      <c r="D7" s="23">
        <v>46</v>
      </c>
      <c r="E7" s="23">
        <v>17</v>
      </c>
      <c r="F7" s="23">
        <v>7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63.3</v>
      </c>
      <c r="P7" s="24">
        <v>0.05</v>
      </c>
      <c r="Q7" s="24">
        <v>100</v>
      </c>
      <c r="R7" s="24">
        <v>3531</v>
      </c>
      <c r="S7" s="24">
        <v>44969</v>
      </c>
      <c r="T7" s="24">
        <v>272.06</v>
      </c>
      <c r="U7" s="24">
        <v>165.29</v>
      </c>
      <c r="V7" s="24">
        <v>24</v>
      </c>
      <c r="W7" s="24">
        <v>0.01</v>
      </c>
      <c r="X7" s="24">
        <v>2400</v>
      </c>
      <c r="Y7" s="24" t="s">
        <v>102</v>
      </c>
      <c r="Z7" s="24" t="s">
        <v>102</v>
      </c>
      <c r="AA7" s="24">
        <v>99.45</v>
      </c>
      <c r="AB7" s="24">
        <v>99.95</v>
      </c>
      <c r="AC7" s="24">
        <v>100.2</v>
      </c>
      <c r="AD7" s="24" t="s">
        <v>102</v>
      </c>
      <c r="AE7" s="24" t="s">
        <v>102</v>
      </c>
      <c r="AF7" s="24">
        <v>101.09</v>
      </c>
      <c r="AG7" s="24">
        <v>94.43</v>
      </c>
      <c r="AH7" s="24">
        <v>101.18</v>
      </c>
      <c r="AI7" s="24">
        <v>101.18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534.57000000000005</v>
      </c>
      <c r="AR7" s="24">
        <v>528.12</v>
      </c>
      <c r="AS7" s="24">
        <v>533.38</v>
      </c>
      <c r="AT7" s="24">
        <v>533.38</v>
      </c>
      <c r="AU7" s="24" t="s">
        <v>102</v>
      </c>
      <c r="AV7" s="24" t="s">
        <v>102</v>
      </c>
      <c r="AW7" s="24">
        <v>12.92</v>
      </c>
      <c r="AX7" s="24">
        <v>13.48</v>
      </c>
      <c r="AY7" s="24">
        <v>13.3</v>
      </c>
      <c r="AZ7" s="24" t="s">
        <v>102</v>
      </c>
      <c r="BA7" s="24" t="s">
        <v>102</v>
      </c>
      <c r="BB7" s="24">
        <v>36.93</v>
      </c>
      <c r="BC7" s="24">
        <v>15.34</v>
      </c>
      <c r="BD7" s="24">
        <v>1.22</v>
      </c>
      <c r="BE7" s="24">
        <v>1.22</v>
      </c>
      <c r="BF7" s="24" t="s">
        <v>102</v>
      </c>
      <c r="BG7" s="24" t="s">
        <v>102</v>
      </c>
      <c r="BH7" s="24">
        <v>3528.1</v>
      </c>
      <c r="BI7" s="24">
        <v>3382.39</v>
      </c>
      <c r="BJ7" s="24">
        <v>3127.8</v>
      </c>
      <c r="BK7" s="24" t="s">
        <v>102</v>
      </c>
      <c r="BL7" s="24" t="s">
        <v>102</v>
      </c>
      <c r="BM7" s="24">
        <v>406.44</v>
      </c>
      <c r="BN7" s="24">
        <v>254.5</v>
      </c>
      <c r="BO7" s="24">
        <v>365.75</v>
      </c>
      <c r="BP7" s="24">
        <v>395.81</v>
      </c>
      <c r="BQ7" s="24" t="s">
        <v>102</v>
      </c>
      <c r="BR7" s="24" t="s">
        <v>102</v>
      </c>
      <c r="BS7" s="24">
        <v>41.02</v>
      </c>
      <c r="BT7" s="24">
        <v>36.18</v>
      </c>
      <c r="BU7" s="24">
        <v>32.700000000000003</v>
      </c>
      <c r="BV7" s="24" t="s">
        <v>102</v>
      </c>
      <c r="BW7" s="24" t="s">
        <v>102</v>
      </c>
      <c r="BX7" s="24">
        <v>35.93</v>
      </c>
      <c r="BY7" s="24">
        <v>36.1</v>
      </c>
      <c r="BZ7" s="24">
        <v>35.5</v>
      </c>
      <c r="CA7" s="24">
        <v>34.97</v>
      </c>
      <c r="CB7" s="24" t="s">
        <v>102</v>
      </c>
      <c r="CC7" s="24" t="s">
        <v>102</v>
      </c>
      <c r="CD7" s="24">
        <v>471.38</v>
      </c>
      <c r="CE7" s="24">
        <v>522.61</v>
      </c>
      <c r="CF7" s="24">
        <v>598.59</v>
      </c>
      <c r="CG7" s="24" t="s">
        <v>102</v>
      </c>
      <c r="CH7" s="24" t="s">
        <v>102</v>
      </c>
      <c r="CI7" s="24">
        <v>499.55</v>
      </c>
      <c r="CJ7" s="24">
        <v>529.77</v>
      </c>
      <c r="CK7" s="24">
        <v>523.41999999999996</v>
      </c>
      <c r="CL7" s="24">
        <v>526.99</v>
      </c>
      <c r="CM7" s="24" t="s">
        <v>102</v>
      </c>
      <c r="CN7" s="24" t="s">
        <v>102</v>
      </c>
      <c r="CO7" s="24">
        <v>0</v>
      </c>
      <c r="CP7" s="24">
        <v>0</v>
      </c>
      <c r="CQ7" s="24">
        <v>0</v>
      </c>
      <c r="CR7" s="24" t="s">
        <v>102</v>
      </c>
      <c r="CS7" s="24" t="s">
        <v>102</v>
      </c>
      <c r="CT7" s="24">
        <v>42.48</v>
      </c>
      <c r="CU7" s="24">
        <v>39.770000000000003</v>
      </c>
      <c r="CV7" s="24">
        <v>38.96</v>
      </c>
      <c r="CW7" s="24">
        <v>39.369999999999997</v>
      </c>
      <c r="CX7" s="24" t="s">
        <v>102</v>
      </c>
      <c r="CY7" s="24" t="s">
        <v>102</v>
      </c>
      <c r="CZ7" s="24">
        <v>100</v>
      </c>
      <c r="DA7" s="24">
        <v>100</v>
      </c>
      <c r="DB7" s="24">
        <v>100</v>
      </c>
      <c r="DC7" s="24" t="s">
        <v>102</v>
      </c>
      <c r="DD7" s="24" t="s">
        <v>102</v>
      </c>
      <c r="DE7" s="24">
        <v>90.73</v>
      </c>
      <c r="DF7" s="24">
        <v>91.64</v>
      </c>
      <c r="DG7" s="24">
        <v>91.6</v>
      </c>
      <c r="DH7" s="24">
        <v>90.91</v>
      </c>
      <c r="DI7" s="24" t="s">
        <v>102</v>
      </c>
      <c r="DJ7" s="24" t="s">
        <v>102</v>
      </c>
      <c r="DK7" s="24">
        <v>4.4400000000000004</v>
      </c>
      <c r="DL7" s="24">
        <v>8.8699999999999992</v>
      </c>
      <c r="DM7" s="24">
        <v>12.79</v>
      </c>
      <c r="DN7" s="24" t="s">
        <v>102</v>
      </c>
      <c r="DO7" s="24" t="s">
        <v>102</v>
      </c>
      <c r="DP7" s="24">
        <v>34.76</v>
      </c>
      <c r="DQ7" s="24">
        <v>36.130000000000003</v>
      </c>
      <c r="DR7" s="24">
        <v>38.409999999999997</v>
      </c>
      <c r="DS7" s="24">
        <v>38.409999999999997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</v>
      </c>
      <c r="EM7" s="24">
        <v>0</v>
      </c>
      <c r="EN7" s="24">
        <v>0</v>
      </c>
      <c r="EO7" s="24">
        <v>0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2024-01-29T04:45:43Z</cp:lastPrinted>
  <dcterms:created xsi:type="dcterms:W3CDTF">2023-12-12T01:06:03Z</dcterms:created>
  <dcterms:modified xsi:type="dcterms:W3CDTF">2024-01-30T09:48:42Z</dcterms:modified>
  <cp:category/>
</cp:coreProperties>
</file>