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8_312037_47_1718\"/>
    </mc:Choice>
  </mc:AlternateContent>
  <workbookProtection workbookAlgorithmName="SHA-512" workbookHashValue="v3eNN4CyDyZNYbaYGxPoshWOwCsEZIXUMPhvE5DfMHFiLya4gGMXh4pli+D3sT7j2CHb20qmQY92kHgU14lZzw==" workbookSaltValue="l6/0i9xF6pSR6Te6KxDfZ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<sst xmlns="http://schemas.openxmlformats.org/spreadsheetml/2006/main" count="228" uniqueCount="113">
  <si>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</si>
  <si>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</si>
  <si>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</si>
  <si>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</si>
  <si>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</si>
  <si>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</si>
  <si>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</si>
  <si>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</si>
  <si>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</si>
  <si>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</si>
  <si>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</si>
  <si>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</si>
  <si>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</si>
  <si>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</si>
  <si>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</si>
  <si>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</si>
  <si>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</si>
  <si>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</si>
  <si>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</si>
  <si>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</si>
  <si>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</si>
  <si>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</si>
  <si>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</si>
  <si>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</si>
  <si>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</si>
  <si>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</si>
  <si>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</si>
  <si>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</si>
  <si>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</si>
  <si>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</si>
  <si>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</si>
  <si>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</si>
  <si>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</si>
  <si>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</si>
  <si>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</si>
  <si>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</si>
  <si>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</si>
  <si>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</si>
  <si>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</si>
  <si>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</si>
  <si>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</si>
  <si>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</si>
  <si>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</si>
  <si>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</si>
  <si>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</si>
  <si>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</si>
  <si>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</si>
  <si>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</si>
  <si>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</si>
  <si>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</si>
  <si>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</si>
  <si>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</si>
  <si>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</si>
  <si>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</si>
  <si>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</si>
  <si>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</si>
  <si>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</si>
  <si>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</si>
  <si>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</si>
  <si>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</si>
  <si>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</si>
  <si>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</si>
  <si>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</si>
  <si>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</si>
  <si>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</si>
  <si>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</si>
  <si>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</si>
  <si>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</si>
  <si>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</si>
  <si>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</si>
  <si>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</si>
  <si>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</si>
  <si>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</si>
  <si>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</si>
  <si>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</si>
  <si>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</si>
  <si>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</si>
  <si>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</si>
  <si>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</si>
  <si>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</si>
  <si>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</si>
  <si>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</si>
  <si>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</si>
  <si>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</si>
  <si>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</si>
  <si>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</si>
  <si>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</si>
  <si>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</si>
  <si>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</si>
  <si>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</si>
  <si>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</si>
  <si>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</si>
  <si>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</si>
  <si>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</si>
  <si>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</si>
  <si>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</si>
  <si>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</si>
  <si>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</si>
  <si>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</si>
  <si>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</si>
  <si>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</si>
  <si>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</si>
  <si>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</si>
  <si>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</si>
  <si>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</si>
  <si>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</si>
  <si>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</si>
  <si>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</si>
  <si>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</si>
  <si>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</si>
  <si>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平成3年度に事業を開始（処理施設建設：平成3年度、管渠建設：平成4年度）したものであり、現在、処理施設の機器更新事業にとりかかっているところである。
　なお、施設改修にあたっては、平成24年度に作成した『最適整備構想及び総合計画』に沿って行っている。　
　管渠、処理施設機器の更新にあたっては、今後の人口減少を考慮し、他事業との統合について検討が必要である。</t>
    <phoneticPr fontId="4"/>
  </si>
  <si>
    <t>【収益的収支比率】
　近年、概ね横ばいの推移である。企業債元利償還金のピークは2022年頃を見込むため、数年間はこの傾向が続く。
【企業債残高対事業規模比率】
　毎年度の企業債借入額は償還額を超えないこととしているため、今後も地方債残高は逓減を見込む。
　類似団体よりも比率は低いが、処理施設機器の更新時期に入っているため、過剰投資により企業債残高が増すことのないよう、執行にあたっては十分に検討を行う。
【汚水処理原価・経費回収率】
　汚水処理原価については、汚水維持管理費、元利償還金ともに近年概ね横ばいに推移していることから、同様の動きをしている。元利償還金のピークは2022年頃を予定しているが、維持管理費について、業務見直し等により削減するよう、今後も検討が必要。
　なお、汚水処理原価の高騰に伴い、経費回収率が悪化。類似団体平均より高い水準にあるが、令和元年10月に使用料の改定を行ったことから、次年度において一定の改善が図られるものと思われる。
【水洗化率】
　水洗化率は全国平均、類似団体平均をともに下回っているが、整備事業が完了しているため、新規利用者の増加は見込めない。</t>
    <rPh sb="231" eb="233">
      <t>オスイ</t>
    </rPh>
    <rPh sb="233" eb="235">
      <t>イジ</t>
    </rPh>
    <rPh sb="235" eb="237">
      <t>カンリ</t>
    </rPh>
    <rPh sb="237" eb="238">
      <t>ヒ</t>
    </rPh>
    <rPh sb="239" eb="241">
      <t>ガンリ</t>
    </rPh>
    <rPh sb="241" eb="244">
      <t>ショウカンキン</t>
    </rPh>
    <rPh sb="247" eb="249">
      <t>キンネン</t>
    </rPh>
    <rPh sb="249" eb="250">
      <t>オオム</t>
    </rPh>
    <rPh sb="251" eb="252">
      <t>ヨコ</t>
    </rPh>
    <rPh sb="255" eb="257">
      <t>スイイ</t>
    </rPh>
    <rPh sb="266" eb="268">
      <t>ドウヨウ</t>
    </rPh>
    <rPh sb="269" eb="270">
      <t>ウゴ</t>
    </rPh>
    <rPh sb="277" eb="279">
      <t>ガンリ</t>
    </rPh>
    <rPh sb="279" eb="282">
      <t>ショウカンキン</t>
    </rPh>
    <rPh sb="291" eb="292">
      <t>ネン</t>
    </rPh>
    <rPh sb="292" eb="293">
      <t>ゴロ</t>
    </rPh>
    <rPh sb="294" eb="296">
      <t>ヨテイ</t>
    </rPh>
    <rPh sb="302" eb="304">
      <t>イジ</t>
    </rPh>
    <rPh sb="349" eb="351">
      <t>コウトウ</t>
    </rPh>
    <rPh sb="352" eb="353">
      <t>トモナ</t>
    </rPh>
    <rPh sb="355" eb="357">
      <t>ケイヒ</t>
    </rPh>
    <rPh sb="357" eb="359">
      <t>カイシュウ</t>
    </rPh>
    <rPh sb="359" eb="360">
      <t>リツ</t>
    </rPh>
    <rPh sb="361" eb="363">
      <t>アッカ</t>
    </rPh>
    <phoneticPr fontId="16"/>
  </si>
  <si>
    <t>　各指標とも、大幅な悪化傾向は見受けられないが、近年行っている処理施設機器の更新や、平成初期に整備した管渠の耐用年数が20年以内には到来することから、事業継続に向けた検討が必要。</t>
    <rPh sb="26" eb="2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</si>
</sst>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03-4F74-B077-068FA5D3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20400"/>
        <c:axId val="7679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03-4F74-B077-068FA5D3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20400"/>
        <c:axId val="76796096"/>
      </c:lineChart>
      <c:dateAx>
        <c:axId val="20332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96096"/>
        <c:crosses val="autoZero"/>
        <c:auto val="1"/>
        <c:lblOffset val="100"/>
        <c:baseTimeUnit val="years"/>
      </c:dateAx>
      <c:valAx>
        <c:axId val="7679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32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5-4DE4-AED6-37AA4C68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23824"/>
        <c:axId val="204824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D5-4DE4-AED6-37AA4C68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23824"/>
        <c:axId val="204824248"/>
      </c:lineChart>
      <c:dateAx>
        <c:axId val="20482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824248"/>
        <c:crosses val="autoZero"/>
        <c:auto val="1"/>
        <c:lblOffset val="100"/>
        <c:baseTimeUnit val="years"/>
      </c:dateAx>
      <c:valAx>
        <c:axId val="204824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82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79.180000000000007</c:v>
                </c:pt>
                <c:pt idx="1">
                  <c:v>77.94</c:v>
                </c:pt>
                <c:pt idx="2">
                  <c:v>79.13</c:v>
                </c:pt>
                <c:pt idx="3">
                  <c:v>81.41</c:v>
                </c:pt>
                <c:pt idx="4">
                  <c:v>82.05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F7-4282-9F9D-A1EC37037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25520"/>
        <c:axId val="20482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F7-4282-9F9D-A1EC37037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25520"/>
        <c:axId val="204825944"/>
      </c:lineChart>
      <c:dateAx>
        <c:axId val="20482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825944"/>
        <c:crosses val="autoZero"/>
        <c:auto val="1"/>
        <c:lblOffset val="100"/>
        <c:baseTimeUnit val="years"/>
      </c:dateAx>
      <c:valAx>
        <c:axId val="20482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82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64.84</c:v>
                </c:pt>
                <c:pt idx="1">
                  <c:v>65.78</c:v>
                </c:pt>
                <c:pt idx="2">
                  <c:v>65.540000000000006</c:v>
                </c:pt>
                <c:pt idx="3">
                  <c:v>65.56</c:v>
                </c:pt>
                <c:pt idx="4">
                  <c:v>65.510000000000005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BE-42E0-995D-2F6E1B66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4664"/>
        <c:axId val="8800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E-42E0-995D-2F6E1B66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4664"/>
        <c:axId val="88000040"/>
      </c:lineChart>
      <c:dateAx>
        <c:axId val="87814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00040"/>
        <c:crosses val="autoZero"/>
        <c:auto val="1"/>
        <c:lblOffset val="100"/>
        <c:baseTimeUnit val="years"/>
      </c:dateAx>
      <c:valAx>
        <c:axId val="8800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4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BD-4844-B021-572BC8F7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62080"/>
        <c:axId val="20208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BD-4844-B021-572BC8F7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62080"/>
        <c:axId val="202089208"/>
      </c:lineChart>
      <c:dateAx>
        <c:axId val="13906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089208"/>
        <c:crosses val="autoZero"/>
        <c:auto val="1"/>
        <c:lblOffset val="100"/>
        <c:baseTimeUnit val="years"/>
      </c:dateAx>
      <c:valAx>
        <c:axId val="20208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06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4-4F4B-B747-06087E3E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52344"/>
        <c:axId val="20415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4-4F4B-B747-06087E3E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52344"/>
        <c:axId val="204152768"/>
      </c:lineChart>
      <c:dateAx>
        <c:axId val="20415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152768"/>
        <c:crosses val="autoZero"/>
        <c:auto val="1"/>
        <c:lblOffset val="100"/>
        <c:baseTimeUnit val="years"/>
      </c:dateAx>
      <c:valAx>
        <c:axId val="20415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15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56-4EC9-8E49-8983CCC1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7384"/>
        <c:axId val="20457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56-4EC9-8E49-8983CCC1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77384"/>
        <c:axId val="204577808"/>
      </c:lineChart>
      <c:dateAx>
        <c:axId val="204577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77808"/>
        <c:crosses val="autoZero"/>
        <c:auto val="1"/>
        <c:lblOffset val="100"/>
        <c:baseTimeUnit val="years"/>
      </c:dateAx>
      <c:valAx>
        <c:axId val="20457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77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74-493B-9E52-02402C6D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9504"/>
        <c:axId val="20457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74-493B-9E52-02402C6D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79504"/>
        <c:axId val="204579928"/>
      </c:lineChart>
      <c:dateAx>
        <c:axId val="20457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79928"/>
        <c:crosses val="autoZero"/>
        <c:auto val="1"/>
        <c:lblOffset val="100"/>
        <c:baseTimeUnit val="years"/>
      </c:dateAx>
      <c:valAx>
        <c:axId val="20457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7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691.38</c:v>
                </c:pt>
                <c:pt idx="1">
                  <c:v>458.43</c:v>
                </c:pt>
                <c:pt idx="2">
                  <c:v>373.67</c:v>
                </c:pt>
                <c:pt idx="3">
                  <c:v>326.07</c:v>
                </c:pt>
                <c:pt idx="4">
                  <c:v>370.67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8-40A7-A6BE-C7D955AC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54160"/>
        <c:axId val="20425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8-40A7-A6BE-C7D955AC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4160"/>
        <c:axId val="204254584"/>
      </c:lineChart>
      <c:dateAx>
        <c:axId val="20425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254584"/>
        <c:crosses val="autoZero"/>
        <c:auto val="1"/>
        <c:lblOffset val="100"/>
        <c:baseTimeUnit val="years"/>
      </c:dateAx>
      <c:valAx>
        <c:axId val="20425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5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68.38</c:v>
                </c:pt>
                <c:pt idx="1">
                  <c:v>75.02</c:v>
                </c:pt>
                <c:pt idx="2">
                  <c:v>74.64</c:v>
                </c:pt>
                <c:pt idx="3">
                  <c:v>77.81</c:v>
                </c:pt>
                <c:pt idx="4">
                  <c:v>74.47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B-4FE3-A772-508265FDB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55856"/>
        <c:axId val="20425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6B-4FE3-A772-508265FDB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5856"/>
        <c:axId val="204256280"/>
      </c:lineChart>
      <c:dateAx>
        <c:axId val="20425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256280"/>
        <c:crosses val="autoZero"/>
        <c:auto val="1"/>
        <c:lblOffset val="100"/>
        <c:baseTimeUnit val="years"/>
      </c:dateAx>
      <c:valAx>
        <c:axId val="20425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5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258.18</c:v>
                </c:pt>
                <c:pt idx="1">
                  <c:v>237.48</c:v>
                </c:pt>
                <c:pt idx="2">
                  <c:v>236.45</c:v>
                </c:pt>
                <c:pt idx="3">
                  <c:v>227.99</c:v>
                </c:pt>
                <c:pt idx="4">
                  <c:v>238.44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C-4A0A-A937-02F91A11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57552"/>
        <c:axId val="204822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7C-4A0A-A937-02F91A11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7552"/>
        <c:axId val="204822552"/>
      </c:lineChart>
      <c:dateAx>
        <c:axId val="20425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822552"/>
        <c:crosses val="autoZero"/>
        <c:auto val="1"/>
        <c:lblOffset val="100"/>
        <c:baseTimeUnit val="years"/>
      </c:dateAx>
      <c:valAx>
        <c:axId val="204822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5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4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鳥取県　倉吉市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47257</v>
      </c>
      <c r="AM8" s="50"/>
      <c r="AN8" s="50"/>
      <c r="AO8" s="50"/>
      <c r="AP8" s="50"/>
      <c r="AQ8" s="50"/>
      <c r="AR8" s="50"/>
      <c r="AS8" s="50"/>
      <c r="AT8" s="45">
        <f>データ!T6</f>
        <v>272.06</v>
      </c>
      <c r="AU8" s="45"/>
      <c r="AV8" s="45"/>
      <c r="AW8" s="45"/>
      <c r="AX8" s="45"/>
      <c r="AY8" s="45"/>
      <c r="AZ8" s="45"/>
      <c r="BA8" s="45"/>
      <c r="BB8" s="45">
        <f>データ!U6</f>
        <v>173.7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14.6</v>
      </c>
      <c r="Q10" s="45"/>
      <c r="R10" s="45"/>
      <c r="S10" s="45"/>
      <c r="T10" s="45"/>
      <c r="U10" s="45"/>
      <c r="V10" s="45"/>
      <c r="W10" s="45">
        <f>データ!Q6</f>
        <v>94.19</v>
      </c>
      <c r="X10" s="45"/>
      <c r="Y10" s="45"/>
      <c r="Z10" s="45"/>
      <c r="AA10" s="45"/>
      <c r="AB10" s="45"/>
      <c r="AC10" s="45"/>
      <c r="AD10" s="50">
        <f>データ!R6</f>
        <v>3164</v>
      </c>
      <c r="AE10" s="50"/>
      <c r="AF10" s="50"/>
      <c r="AG10" s="50"/>
      <c r="AH10" s="50"/>
      <c r="AI10" s="50"/>
      <c r="AJ10" s="50"/>
      <c r="AK10" s="2"/>
      <c r="AL10" s="50">
        <f>データ!V6</f>
        <v>6864</v>
      </c>
      <c r="AM10" s="50"/>
      <c r="AN10" s="50"/>
      <c r="AO10" s="50"/>
      <c r="AP10" s="50"/>
      <c r="AQ10" s="50"/>
      <c r="AR10" s="50"/>
      <c r="AS10" s="50"/>
      <c r="AT10" s="45">
        <f>データ!W6</f>
        <v>10.44</v>
      </c>
      <c r="AU10" s="45"/>
      <c r="AV10" s="45"/>
      <c r="AW10" s="45"/>
      <c r="AX10" s="45"/>
      <c r="AY10" s="45"/>
      <c r="AZ10" s="45"/>
      <c r="BA10" s="45"/>
      <c r="BB10" s="45">
        <f>データ!X6</f>
        <v>657.47</v>
      </c>
      <c r="BC10" s="45"/>
      <c r="BD10" s="45"/>
      <c r="BE10" s="45"/>
      <c r="BF10" s="45"/>
      <c r="BG10" s="45"/>
      <c r="BH10" s="45"/>
      <c r="BI10" s="45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6" t="s">
        <v>24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</row>
    <row r="14" spans="1:78" ht="13.5" customHeight="1">
      <c r="A14" s="2"/>
      <c r="B14" s="78" t="s">
        <v>25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80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111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112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02fRy1y9v6pPDHEY+u6cjZmlW5muK3DuaXfSaziMn8MJtcER16v04xlDPp2XTpcPSe9/Djbll1eISwnZyUYuIA==" saltValue="g7SZnbu5++do3YVtFUS68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88" t="s">
        <v>53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54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55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>
      <c r="A4" s="28" t="s">
        <v>56</v>
      </c>
      <c r="B4" s="30"/>
      <c r="C4" s="30"/>
      <c r="D4" s="30"/>
      <c r="E4" s="30"/>
      <c r="F4" s="30"/>
      <c r="G4" s="30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57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58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59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60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61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62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63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64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65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66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67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>
      <c r="A6" s="28" t="s">
        <v>96</v>
      </c>
      <c r="B6" s="33">
        <f>B7</f>
        <v>2018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14.6</v>
      </c>
      <c r="Q6" s="34">
        <f t="shared" si="3"/>
        <v>94.19</v>
      </c>
      <c r="R6" s="34">
        <f t="shared" si="3"/>
        <v>3164</v>
      </c>
      <c r="S6" s="34">
        <f t="shared" si="3"/>
        <v>47257</v>
      </c>
      <c r="T6" s="34">
        <f t="shared" si="3"/>
        <v>272.06</v>
      </c>
      <c r="U6" s="34">
        <f t="shared" si="3"/>
        <v>173.7</v>
      </c>
      <c r="V6" s="34">
        <f t="shared" si="3"/>
        <v>6864</v>
      </c>
      <c r="W6" s="34">
        <f t="shared" si="3"/>
        <v>10.44</v>
      </c>
      <c r="X6" s="34">
        <f t="shared" si="3"/>
        <v>657.47</v>
      </c>
      <c r="Y6" s="35">
        <f>IF(Y7="",NA(),Y7)</f>
        <v>64.84</v>
      </c>
      <c r="Z6" s="35">
        <f t="shared" ref="Z6:AH6" si="4">IF(Z7="",NA(),Z7)</f>
        <v>65.78</v>
      </c>
      <c r="AA6" s="35">
        <f t="shared" si="4"/>
        <v>65.540000000000006</v>
      </c>
      <c r="AB6" s="35">
        <f t="shared" si="4"/>
        <v>65.56</v>
      </c>
      <c r="AC6" s="35">
        <f t="shared" si="4"/>
        <v>65.510000000000005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691.38</v>
      </c>
      <c r="BG6" s="35">
        <f t="shared" ref="BG6:BO6" si="7">IF(BG7="",NA(),BG7)</f>
        <v>458.43</v>
      </c>
      <c r="BH6" s="35">
        <f t="shared" si="7"/>
        <v>373.67</v>
      </c>
      <c r="BI6" s="35">
        <f t="shared" si="7"/>
        <v>326.07</v>
      </c>
      <c r="BJ6" s="35">
        <f t="shared" si="7"/>
        <v>370.67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68.38</v>
      </c>
      <c r="BR6" s="35">
        <f t="shared" ref="BR6:BZ6" si="8">IF(BR7="",NA(),BR7)</f>
        <v>75.02</v>
      </c>
      <c r="BS6" s="35">
        <f t="shared" si="8"/>
        <v>74.64</v>
      </c>
      <c r="BT6" s="35">
        <f t="shared" si="8"/>
        <v>77.81</v>
      </c>
      <c r="BU6" s="35">
        <f t="shared" si="8"/>
        <v>74.47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258.18</v>
      </c>
      <c r="CC6" s="35">
        <f t="shared" ref="CC6:CK6" si="9">IF(CC7="",NA(),CC7)</f>
        <v>237.48</v>
      </c>
      <c r="CD6" s="35">
        <f t="shared" si="9"/>
        <v>236.45</v>
      </c>
      <c r="CE6" s="35">
        <f t="shared" si="9"/>
        <v>227.99</v>
      </c>
      <c r="CF6" s="35">
        <f t="shared" si="9"/>
        <v>238.44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79.180000000000007</v>
      </c>
      <c r="CY6" s="35">
        <f t="shared" ref="CY6:DG6" si="11">IF(CY7="",NA(),CY7)</f>
        <v>77.94</v>
      </c>
      <c r="CZ6" s="35">
        <f t="shared" si="11"/>
        <v>79.13</v>
      </c>
      <c r="DA6" s="35">
        <f t="shared" si="11"/>
        <v>81.41</v>
      </c>
      <c r="DB6" s="35">
        <f t="shared" si="11"/>
        <v>82.05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0.05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>
      <c r="A7" s="28"/>
      <c r="B7" s="37">
        <v>2018</v>
      </c>
      <c r="C7" s="37">
        <v>312037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14.6</v>
      </c>
      <c r="Q7" s="38">
        <v>94.19</v>
      </c>
      <c r="R7" s="38">
        <v>3164</v>
      </c>
      <c r="S7" s="38">
        <v>47257</v>
      </c>
      <c r="T7" s="38">
        <v>272.06</v>
      </c>
      <c r="U7" s="38">
        <v>173.7</v>
      </c>
      <c r="V7" s="38">
        <v>6864</v>
      </c>
      <c r="W7" s="38">
        <v>10.44</v>
      </c>
      <c r="X7" s="38">
        <v>657.47</v>
      </c>
      <c r="Y7" s="38">
        <v>64.84</v>
      </c>
      <c r="Z7" s="38">
        <v>65.78</v>
      </c>
      <c r="AA7" s="38">
        <v>65.540000000000006</v>
      </c>
      <c r="AB7" s="38">
        <v>65.56</v>
      </c>
      <c r="AC7" s="38">
        <v>65.510000000000005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691.38</v>
      </c>
      <c r="BG7" s="38">
        <v>458.43</v>
      </c>
      <c r="BH7" s="38">
        <v>373.67</v>
      </c>
      <c r="BI7" s="38">
        <v>326.07</v>
      </c>
      <c r="BJ7" s="38">
        <v>370.67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68.38</v>
      </c>
      <c r="BR7" s="38">
        <v>75.02</v>
      </c>
      <c r="BS7" s="38">
        <v>74.64</v>
      </c>
      <c r="BT7" s="38">
        <v>77.81</v>
      </c>
      <c r="BU7" s="38">
        <v>74.47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258.18</v>
      </c>
      <c r="CC7" s="38">
        <v>237.48</v>
      </c>
      <c r="CD7" s="38">
        <v>236.45</v>
      </c>
      <c r="CE7" s="38">
        <v>227.99</v>
      </c>
      <c r="CF7" s="38">
        <v>238.44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79.180000000000007</v>
      </c>
      <c r="CY7" s="38">
        <v>77.94</v>
      </c>
      <c r="CZ7" s="38">
        <v>79.13</v>
      </c>
      <c r="DA7" s="38">
        <v>81.41</v>
      </c>
      <c r="DB7" s="38">
        <v>82.05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0.05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