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財政係共有ﾌｱｲﾙ\県地域振興課\R01（h31）\20200110_公営企業事業に係る「経営比較分析表」の作成について\02_回答\20200131_県送付分\"/>
    </mc:Choice>
  </mc:AlternateContent>
  <workbookProtection workbookAlgorithmName="SHA-512" workbookHashValue="ieaGA7d9YB2fX/PtG3OEPu6wBH9vE0thOUL814yzfJ0xt4CDLx7tHoeI4dtQb5ohd/GRICr1yS84oG8NcOIZ+A==" workbookSaltValue="D97/4GuNRPAyHoDabjWSrw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BB8" i="4" s="1"/>
  <c r="T6" i="5"/>
  <c r="S6" i="5"/>
  <c r="R6" i="5"/>
  <c r="Q6" i="5"/>
  <c r="W10" i="4" s="1"/>
  <c r="P6" i="5"/>
  <c r="O6" i="5"/>
  <c r="N6" i="5"/>
  <c r="M6" i="5"/>
  <c r="AD8" i="4" s="1"/>
  <c r="L6" i="5"/>
  <c r="K6" i="5"/>
  <c r="J6" i="5"/>
  <c r="I6" i="5"/>
  <c r="B8" i="4" s="1"/>
  <c r="H6" i="5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K86" i="4"/>
  <c r="J86" i="4"/>
  <c r="I86" i="4"/>
  <c r="H86" i="4"/>
  <c r="E86" i="4"/>
  <c r="BB10" i="4"/>
  <c r="AT10" i="4"/>
  <c r="AL10" i="4"/>
  <c r="AD10" i="4"/>
  <c r="P10" i="4"/>
  <c r="I10" i="4"/>
  <c r="B10" i="4"/>
  <c r="AT8" i="4"/>
  <c r="AL8" i="4"/>
  <c r="W8" i="4"/>
  <c r="P8" i="4"/>
  <c r="I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<sst xmlns="http://schemas.openxmlformats.org/spreadsheetml/2006/main" count="228" uniqueCount="112">
  <si>
    <t>経営比較分析表（平成30年度決算）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</si>
  <si>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</si>
  <si>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</si>
  <si>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</si>
  <si>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</si>
  <si>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</si>
  <si>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</si>
  <si>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</si>
  <si>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</si>
  <si>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</si>
  <si>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</si>
  <si>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</si>
  <si>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</si>
  <si>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</si>
  <si>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</si>
  <si>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</si>
  <si>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</si>
  <si>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</si>
  <si>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</si>
  <si>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</si>
  <si>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</si>
  <si>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</si>
  <si>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</si>
  <si>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平成30年度全国平均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</si>
  <si>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</si>
  <si>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</si>
  <si>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</si>
  <si>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</si>
  <si>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</si>
  <si>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</si>
  <si>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</si>
  <si>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</si>
  <si>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</si>
  <si>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</si>
  <si>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</si>
  <si>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</si>
  <si>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</si>
  <si>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</si>
  <si>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</si>
  <si>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</si>
  <si>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</si>
  <si>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</si>
  <si>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</si>
  <si>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</si>
  <si>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</si>
  <si>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</si>
  <si>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</si>
  <si>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</si>
  <si>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</si>
  <si>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</si>
  <si>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</si>
  <si>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</si>
  <si>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</si>
  <si>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</si>
  <si>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</si>
  <si>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</si>
  <si>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</si>
  <si>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</si>
  <si>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</si>
  <si>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</si>
  <si>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</si>
  <si>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</si>
  <si>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</si>
  <si>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</si>
  <si>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</si>
  <si>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</si>
  <si>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</si>
  <si>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</si>
  <si>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</si>
  <si>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</si>
  <si>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</si>
  <si>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</si>
  <si>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</si>
  <si>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</si>
  <si>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</si>
  <si>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</si>
  <si>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</si>
  <si>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</si>
  <si>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</si>
  <si>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</si>
  <si>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</si>
  <si>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</si>
  <si>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</si>
  <si>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</si>
  <si>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</si>
  <si>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</si>
  <si>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</si>
  <si>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</si>
  <si>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</si>
  <si>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</si>
  <si>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</si>
  <si>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</si>
  <si>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</si>
  <si>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</si>
  <si>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</si>
  <si>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</si>
  <si>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鳥取県　倉吉市</t>
  </si>
  <si>
    <t>法非適用</t>
  </si>
  <si>
    <t>下水道事業</t>
  </si>
  <si>
    <t>林業集落排水</t>
  </si>
  <si>
    <t>G2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</si>
  <si>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</si>
  <si>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</si>
  <si>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</si>
  <si>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</si>
  <si>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</si>
  <si>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</si>
  <si>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</si>
  <si>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</si>
  <si>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平成9年度に事業を開始した比較的新しい施設・設備であるため、現状では目立った老朽は報告されていないが、機器更新の時期が間もなく到来するため、必要性・緊急性を検討した対応が必要。</t>
    <rPh sb="0" eb="2">
      <t>ヘイセイ</t>
    </rPh>
    <rPh sb="3" eb="5">
      <t>ネンド</t>
    </rPh>
    <rPh sb="6" eb="8">
      <t>ジギョウ</t>
    </rPh>
    <rPh sb="9" eb="11">
      <t>カイシ</t>
    </rPh>
    <rPh sb="13" eb="16">
      <t>ヒカクテキ</t>
    </rPh>
    <rPh sb="16" eb="17">
      <t>アタラ</t>
    </rPh>
    <rPh sb="19" eb="21">
      <t>シセツ</t>
    </rPh>
    <rPh sb="22" eb="24">
      <t>セツビ</t>
    </rPh>
    <rPh sb="30" eb="32">
      <t>ゲンジョウ</t>
    </rPh>
    <rPh sb="34" eb="36">
      <t>メダ</t>
    </rPh>
    <rPh sb="38" eb="40">
      <t>ロウキュウ</t>
    </rPh>
    <rPh sb="41" eb="43">
      <t>ホウコク</t>
    </rPh>
    <rPh sb="51" eb="53">
      <t>キキ</t>
    </rPh>
    <rPh sb="53" eb="55">
      <t>コウシン</t>
    </rPh>
    <rPh sb="56" eb="58">
      <t>ジキ</t>
    </rPh>
    <rPh sb="59" eb="60">
      <t>マ</t>
    </rPh>
    <rPh sb="63" eb="65">
      <t>トウライ</t>
    </rPh>
    <rPh sb="70" eb="73">
      <t>ヒツヨウセイ</t>
    </rPh>
    <rPh sb="74" eb="77">
      <t>キンキュウセイ</t>
    </rPh>
    <rPh sb="78" eb="80">
      <t>ケントウ</t>
    </rPh>
    <rPh sb="82" eb="84">
      <t>タイオウ</t>
    </rPh>
    <rPh sb="85" eb="87">
      <t>ヒツヨウ</t>
    </rPh>
    <phoneticPr fontId="16"/>
  </si>
  <si>
    <t>　処理施設機器の更新や、平成初期に整備した管渠の耐用年数が20年以内には到来することから、事業継続に向けた検討が必要。
 また、元々の事業規模が小さいことから、今後の財源確保が課題。</t>
    <rPh sb="80" eb="82">
      <t>コンゴ</t>
    </rPh>
    <rPh sb="83" eb="85">
      <t>ザイゲン</t>
    </rPh>
    <rPh sb="85" eb="87">
      <t>カクホ</t>
    </rPh>
    <rPh sb="88" eb="90">
      <t>カダイ</t>
    </rPh>
    <phoneticPr fontId="16"/>
  </si>
  <si>
    <t>【収益的収支比率】
　平成28年度から企業会計適用に係る移行経費が計上されているため、平成27年度以前と比較して比率が低下している。使用料収入以外の収入に依存する部分が多いが、元々の事業規模が小さいため、使用料収入の増や経費削減による大きな改善は困難。
【企業債残高対事業規模比率】
　整備事業は終了しているため、新規布設のための大規模な借入は予定していない。起債元利償還金は2022年頃をピークに減少していく見込み。
【汚水処理原価・経費回収率】
　汚水処理原価を構成する費用のうち、起債元利償還額は数年間は同水準で推移する。元々の事業規模が小さく、有収水量や維持管理費の増減に伴い、汚水処理原価も大きく増減する。
　令和元年10月に使用料の改定を行ったが、この理由（事業規模）により、有収水量の確保、経費削減が難しいため、経費回収率を大きく改善させることは困難。
【水洗化率】
　少人数を対象とした集落排水事業であり、基本的には水洗化率100％で推移するものと思われる。過疎地域であるため、新規利用者の増は見込めない。</t>
    <rPh sb="1" eb="3">
      <t>シュウエキ</t>
    </rPh>
    <rPh sb="3" eb="4">
      <t>テキ</t>
    </rPh>
    <rPh sb="4" eb="6">
      <t>シュウシ</t>
    </rPh>
    <rPh sb="6" eb="8">
      <t>ヒリツ</t>
    </rPh>
    <rPh sb="11" eb="13">
      <t>ヘイセイ</t>
    </rPh>
    <rPh sb="15" eb="17">
      <t>ネンド</t>
    </rPh>
    <rPh sb="19" eb="21">
      <t>キギョウ</t>
    </rPh>
    <rPh sb="21" eb="23">
      <t>カイケイ</t>
    </rPh>
    <rPh sb="23" eb="25">
      <t>テキヨウ</t>
    </rPh>
    <rPh sb="26" eb="27">
      <t>カカ</t>
    </rPh>
    <rPh sb="28" eb="30">
      <t>イコウ</t>
    </rPh>
    <rPh sb="30" eb="32">
      <t>ケイヒ</t>
    </rPh>
    <rPh sb="33" eb="35">
      <t>ケイジョウ</t>
    </rPh>
    <rPh sb="43" eb="45">
      <t>ヘイセイ</t>
    </rPh>
    <rPh sb="47" eb="49">
      <t>ネンド</t>
    </rPh>
    <rPh sb="49" eb="51">
      <t>イゼン</t>
    </rPh>
    <rPh sb="52" eb="54">
      <t>ヒカク</t>
    </rPh>
    <rPh sb="56" eb="58">
      <t>ヒリツ</t>
    </rPh>
    <rPh sb="59" eb="61">
      <t>テイカ</t>
    </rPh>
    <rPh sb="84" eb="85">
      <t>オオ</t>
    </rPh>
    <rPh sb="88" eb="90">
      <t>モトモト</t>
    </rPh>
    <rPh sb="91" eb="93">
      <t>ジギョウ</t>
    </rPh>
    <rPh sb="93" eb="95">
      <t>キボ</t>
    </rPh>
    <rPh sb="96" eb="97">
      <t>チイ</t>
    </rPh>
    <rPh sb="117" eb="118">
      <t>オオ</t>
    </rPh>
    <rPh sb="120" eb="122">
      <t>カイゼン</t>
    </rPh>
    <rPh sb="123" eb="125">
      <t>コンナン</t>
    </rPh>
    <rPh sb="132" eb="134">
      <t>ザンダカ</t>
    </rPh>
    <rPh sb="134" eb="135">
      <t>タイ</t>
    </rPh>
    <rPh sb="135" eb="137">
      <t>ジギョウ</t>
    </rPh>
    <rPh sb="137" eb="139">
      <t>キボ</t>
    </rPh>
    <rPh sb="139" eb="141">
      <t>ヒリツ</t>
    </rPh>
    <rPh sb="266" eb="268">
      <t>モトモト</t>
    </rPh>
    <rPh sb="269" eb="271">
      <t>ジギョウ</t>
    </rPh>
    <rPh sb="271" eb="273">
      <t>キボ</t>
    </rPh>
    <rPh sb="274" eb="275">
      <t>チイ</t>
    </rPh>
    <rPh sb="278" eb="280">
      <t>ユウシュウ</t>
    </rPh>
    <rPh sb="280" eb="282">
      <t>スイリョウ</t>
    </rPh>
    <rPh sb="283" eb="285">
      <t>イジ</t>
    </rPh>
    <rPh sb="285" eb="287">
      <t>カンリ</t>
    </rPh>
    <rPh sb="287" eb="288">
      <t>ヒ</t>
    </rPh>
    <rPh sb="289" eb="291">
      <t>ゾウゲン</t>
    </rPh>
    <rPh sb="292" eb="293">
      <t>トモナ</t>
    </rPh>
    <rPh sb="295" eb="297">
      <t>オスイ</t>
    </rPh>
    <rPh sb="297" eb="299">
      <t>ショリ</t>
    </rPh>
    <rPh sb="299" eb="301">
      <t>ゲンカ</t>
    </rPh>
    <rPh sb="302" eb="303">
      <t>オオ</t>
    </rPh>
    <rPh sb="305" eb="307">
      <t>ゾウゲン</t>
    </rPh>
    <rPh sb="324" eb="326">
      <t>カイテイ</t>
    </rPh>
    <rPh sb="327" eb="328">
      <t>オコナ</t>
    </rPh>
    <rPh sb="334" eb="336">
      <t>リユウ</t>
    </rPh>
    <rPh sb="337" eb="339">
      <t>ジギョウ</t>
    </rPh>
    <rPh sb="339" eb="341">
      <t>キボ</t>
    </rPh>
    <rPh sb="346" eb="348">
      <t>ユウシュウ</t>
    </rPh>
    <rPh sb="348" eb="350">
      <t>スイリョウ</t>
    </rPh>
    <rPh sb="351" eb="353">
      <t>カクホ</t>
    </rPh>
    <rPh sb="354" eb="356">
      <t>ケイヒ</t>
    </rPh>
    <rPh sb="356" eb="358">
      <t>サクゲン</t>
    </rPh>
    <rPh sb="359" eb="360">
      <t>ムズカ</t>
    </rPh>
    <rPh sb="365" eb="367">
      <t>ケイヒ</t>
    </rPh>
    <rPh sb="367" eb="369">
      <t>カイシュウ</t>
    </rPh>
    <rPh sb="369" eb="370">
      <t>リツ</t>
    </rPh>
    <rPh sb="371" eb="372">
      <t>オオ</t>
    </rPh>
    <rPh sb="374" eb="376">
      <t>カイゼン</t>
    </rPh>
    <rPh sb="382" eb="384">
      <t>コンナン</t>
    </rPh>
    <rPh sb="414" eb="417">
      <t>キホンテキ</t>
    </rPh>
    <rPh sb="428" eb="430">
      <t>スイイ</t>
    </rPh>
    <rPh sb="435" eb="436">
      <t>オモ</t>
    </rPh>
    <rPh sb="440" eb="442">
      <t>カソ</t>
    </rPh>
    <rPh sb="442" eb="444">
      <t>チイキ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</si>
</sst>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7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5" fillId="0" borderId="6" xfId="2" applyFont="1" applyBorder="1" applyAlignment="1" applyProtection="1">
      <alignment horizontal="left" vertical="top" wrapText="1"/>
      <protection locked="0"/>
    </xf>
    <xf numFmtId="0" fontId="15" fillId="0" borderId="0" xfId="2" applyFont="1" applyBorder="1" applyAlignment="1" applyProtection="1">
      <alignment horizontal="left" vertical="top" wrapText="1"/>
      <protection locked="0"/>
    </xf>
    <xf numFmtId="0" fontId="15" fillId="0" borderId="7" xfId="2" applyFont="1" applyBorder="1" applyAlignment="1" applyProtection="1">
      <alignment horizontal="left" vertical="top" wrapText="1"/>
      <protection locked="0"/>
    </xf>
    <xf numFmtId="0" fontId="15" fillId="0" borderId="8" xfId="2" applyFont="1" applyBorder="1" applyAlignment="1" applyProtection="1">
      <alignment horizontal="left" vertical="top" wrapText="1"/>
      <protection locked="0"/>
    </xf>
    <xf numFmtId="0" fontId="15" fillId="0" borderId="1" xfId="2" applyFont="1" applyBorder="1" applyAlignment="1" applyProtection="1">
      <alignment horizontal="left" vertical="top" wrapText="1"/>
      <protection locked="0"/>
    </xf>
    <xf numFmtId="0" fontId="15" fillId="0" borderId="9" xfId="2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38B-4FDB-8966-746142FDE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4340000"/>
        <c:axId val="4243392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;&quot;-&quot;">
                  <c:v>0.02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38B-4FDB-8966-746142FDE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4340000"/>
        <c:axId val="424339216"/>
      </c:lineChart>
      <c:dateAx>
        <c:axId val="4243400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24339216"/>
        <c:crosses val="autoZero"/>
        <c:auto val="1"/>
        <c:lblOffset val="100"/>
        <c:baseTimeUnit val="years"/>
      </c:dateAx>
      <c:valAx>
        <c:axId val="4243392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24340000"/>
        <c:crosses val="autoZero"/>
        <c:crossBetween val="between"/>
        <c:majorUnit val="0.01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57.87</c:v>
                </c:pt>
                <c:pt idx="3">
                  <c:v>73.61</c:v>
                </c:pt>
                <c:pt idx="4">
                  <c:v>75.13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B78-47FC-B9AE-1FD7CB2DB7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4341176"/>
        <c:axId val="4243415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B78-47FC-B9AE-1FD7CB2DB7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4341176"/>
        <c:axId val="424341568"/>
      </c:lineChart>
      <c:dateAx>
        <c:axId val="4243411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24341568"/>
        <c:crosses val="autoZero"/>
        <c:auto val="1"/>
        <c:lblOffset val="100"/>
        <c:baseTimeUnit val="years"/>
      </c:dateAx>
      <c:valAx>
        <c:axId val="4243415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243411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800-4A69-8EDB-97479EF9F3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4342744"/>
        <c:axId val="4243431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800-4A69-8EDB-97479EF9F3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4342744"/>
        <c:axId val="424343136"/>
      </c:lineChart>
      <c:dateAx>
        <c:axId val="4243427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24343136"/>
        <c:crosses val="autoZero"/>
        <c:auto val="1"/>
        <c:lblOffset val="100"/>
        <c:baseTimeUnit val="years"/>
      </c:dateAx>
      <c:valAx>
        <c:axId val="4243431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243427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76E-44C1-AFF1-F54089877F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4344312"/>
        <c:axId val="424344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76E-44C1-AFF1-F54089877F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4344312"/>
        <c:axId val="424344704"/>
      </c:lineChart>
      <c:dateAx>
        <c:axId val="4243443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24344704"/>
        <c:crosses val="autoZero"/>
        <c:auto val="1"/>
        <c:lblOffset val="100"/>
        <c:baseTimeUnit val="years"/>
      </c:dateAx>
      <c:valAx>
        <c:axId val="424344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243443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503-4AAC-ABD4-3115E64E79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6682744"/>
        <c:axId val="4266831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503-4AAC-ABD4-3115E64E79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6682744"/>
        <c:axId val="426683136"/>
      </c:lineChart>
      <c:dateAx>
        <c:axId val="4266827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26683136"/>
        <c:crosses val="autoZero"/>
        <c:auto val="1"/>
        <c:lblOffset val="100"/>
        <c:baseTimeUnit val="years"/>
      </c:dateAx>
      <c:valAx>
        <c:axId val="4266831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266827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683-418A-A8FB-C289AF3914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6684704"/>
        <c:axId val="4266850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683-418A-A8FB-C289AF3914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6684704"/>
        <c:axId val="426685096"/>
      </c:lineChart>
      <c:dateAx>
        <c:axId val="4266847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26685096"/>
        <c:crosses val="autoZero"/>
        <c:auto val="1"/>
        <c:lblOffset val="100"/>
        <c:baseTimeUnit val="years"/>
      </c:dateAx>
      <c:valAx>
        <c:axId val="4266850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266847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490-4F80-8F3D-55EB3A3474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6682352"/>
        <c:axId val="426681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1239.21</c:v>
                </c:pt>
                <c:pt idx="1">
                  <c:v>1196.58</c:v>
                </c:pt>
                <c:pt idx="2">
                  <c:v>776.75</c:v>
                </c:pt>
                <c:pt idx="3">
                  <c:v>438.26</c:v>
                </c:pt>
                <c:pt idx="4">
                  <c:v>506.14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490-4F80-8F3D-55EB3A3474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6682352"/>
        <c:axId val="426681960"/>
      </c:lineChart>
      <c:dateAx>
        <c:axId val="4266823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26681960"/>
        <c:crosses val="autoZero"/>
        <c:auto val="1"/>
        <c:lblOffset val="100"/>
        <c:baseTimeUnit val="years"/>
      </c:dateAx>
      <c:valAx>
        <c:axId val="426681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266823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37.58</c:v>
                </c:pt>
                <c:pt idx="1">
                  <c:v>36.92</c:v>
                </c:pt>
                <c:pt idx="2">
                  <c:v>37.22</c:v>
                </c:pt>
                <c:pt idx="3">
                  <c:v>45.51</c:v>
                </c:pt>
                <c:pt idx="4">
                  <c:v>41.84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2C3-4B66-81E5-E501E3C44F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6684312"/>
        <c:axId val="4266862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38.14</c:v>
                </c:pt>
                <c:pt idx="1">
                  <c:v>38.28</c:v>
                </c:pt>
                <c:pt idx="2">
                  <c:v>38.49</c:v>
                </c:pt>
                <c:pt idx="3">
                  <c:v>39.86</c:v>
                </c:pt>
                <c:pt idx="4">
                  <c:v>35.86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2C3-4B66-81E5-E501E3C44F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6684312"/>
        <c:axId val="426686272"/>
      </c:lineChart>
      <c:dateAx>
        <c:axId val="4266843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26686272"/>
        <c:crosses val="autoZero"/>
        <c:auto val="1"/>
        <c:lblOffset val="100"/>
        <c:baseTimeUnit val="years"/>
      </c:dateAx>
      <c:valAx>
        <c:axId val="4266862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266843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476.94</c:v>
                </c:pt>
                <c:pt idx="1">
                  <c:v>451.72</c:v>
                </c:pt>
                <c:pt idx="2">
                  <c:v>432.83</c:v>
                </c:pt>
                <c:pt idx="3">
                  <c:v>437.1</c:v>
                </c:pt>
                <c:pt idx="4">
                  <c:v>450.62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543-4D97-AC30-690BA5B6B6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6687448"/>
        <c:axId val="4266878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471.79</c:v>
                </c:pt>
                <c:pt idx="1">
                  <c:v>468.36</c:v>
                </c:pt>
                <c:pt idx="2">
                  <c:v>479.21</c:v>
                </c:pt>
                <c:pt idx="3">
                  <c:v>451.49</c:v>
                </c:pt>
                <c:pt idx="4">
                  <c:v>448.63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543-4D97-AC30-690BA5B6B6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6687448"/>
        <c:axId val="426687840"/>
      </c:lineChart>
      <c:dateAx>
        <c:axId val="4266874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26687840"/>
        <c:crosses val="autoZero"/>
        <c:auto val="1"/>
        <c:lblOffset val="100"/>
        <c:baseTimeUnit val="years"/>
      </c:dateAx>
      <c:valAx>
        <c:axId val="4266878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266874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データ!$CM$6:$CQ$6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D1D-4036-B757-819D8B50C7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7323440"/>
        <c:axId val="4273238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56.52</c:v>
                </c:pt>
                <c:pt idx="1">
                  <c:v>53.97</c:v>
                </c:pt>
                <c:pt idx="2">
                  <c:v>40.53</c:v>
                </c:pt>
                <c:pt idx="3">
                  <c:v>40.67</c:v>
                </c:pt>
                <c:pt idx="4">
                  <c:v>48.01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D1D-4036-B757-819D8B50C7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7323440"/>
        <c:axId val="427323832"/>
      </c:lineChart>
      <c:dateAx>
        <c:axId val="4273234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27323832"/>
        <c:crosses val="autoZero"/>
        <c:auto val="1"/>
        <c:lblOffset val="100"/>
        <c:baseTimeUnit val="years"/>
      </c:dateAx>
      <c:valAx>
        <c:axId val="4273238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273234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96</c:v>
                </c:pt>
                <c:pt idx="1">
                  <c:v>95.83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308-493B-9924-87447EFCEC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7325008"/>
        <c:axId val="4273254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91.27</c:v>
                </c:pt>
                <c:pt idx="1">
                  <c:v>92.01</c:v>
                </c:pt>
                <c:pt idx="2">
                  <c:v>90.28</c:v>
                </c:pt>
                <c:pt idx="3">
                  <c:v>89.47</c:v>
                </c:pt>
                <c:pt idx="4">
                  <c:v>91.18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308-493B-9924-87447EFCEC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7325008"/>
        <c:axId val="427325400"/>
      </c:lineChart>
      <c:dateAx>
        <c:axId val="4273250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27325400"/>
        <c:crosses val="autoZero"/>
        <c:auto val="1"/>
        <c:lblOffset val="100"/>
        <c:baseTimeUnit val="years"/>
      </c:dateAx>
      <c:valAx>
        <c:axId val="4273254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273250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&#65279;<?xml version="1.0" encoding="utf-8" standalone="yes"?>
<Relationships xmlns="http://schemas.openxmlformats.org/package/2006/relationships">
  <Relationship Id="rId8" Type="http://schemas.openxmlformats.org/officeDocument/2006/relationships/chart" Target="../charts/chart8.xml" />
  <Relationship Id="rId3" Type="http://schemas.openxmlformats.org/officeDocument/2006/relationships/chart" Target="../charts/chart3.xml" />
  <Relationship Id="rId7" Type="http://schemas.openxmlformats.org/officeDocument/2006/relationships/chart" Target="../charts/chart7.xml" /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  <Relationship Id="rId6" Type="http://schemas.openxmlformats.org/officeDocument/2006/relationships/chart" Target="../charts/chart6.xml" />
  <Relationship Id="rId11" Type="http://schemas.openxmlformats.org/officeDocument/2006/relationships/chart" Target="../charts/chart11.xml" />
  <Relationship Id="rId5" Type="http://schemas.openxmlformats.org/officeDocument/2006/relationships/chart" Target="../charts/chart5.xml" />
  <Relationship Id="rId10" Type="http://schemas.openxmlformats.org/officeDocument/2006/relationships/chart" Target="../charts/chart10.xml" />
  <Relationship Id="rId4" Type="http://schemas.openxmlformats.org/officeDocument/2006/relationships/chart" Target="../charts/chart4.xml" />
  <Relationship Id="rId9" Type="http://schemas.openxmlformats.org/officeDocument/2006/relationships/chart" Target="../charts/chart9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【537.63】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【90.38】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【48.17】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【453.83】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【35.31】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</Relationships>
</file>

<file path=xl/worksheets/_rels/sheet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AE1" zoomScaleNormal="100" workbookViewId="0">
      <selection activeCell="BL16" sqref="BL16:BZ44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2" t="s">
        <v>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</row>
    <row r="3" spans="1:78" ht="9.75" customHeight="1">
      <c r="A3" s="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</row>
    <row r="4" spans="1:78" ht="9.75" customHeight="1">
      <c r="A4" s="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3" t="str">
        <f>データ!H6</f>
        <v>鳥取県　倉吉市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4" t="s">
        <v>1</v>
      </c>
      <c r="C7" s="44"/>
      <c r="D7" s="44"/>
      <c r="E7" s="44"/>
      <c r="F7" s="44"/>
      <c r="G7" s="44"/>
      <c r="H7" s="44"/>
      <c r="I7" s="44" t="s">
        <v>2</v>
      </c>
      <c r="J7" s="44"/>
      <c r="K7" s="44"/>
      <c r="L7" s="44"/>
      <c r="M7" s="44"/>
      <c r="N7" s="44"/>
      <c r="O7" s="44"/>
      <c r="P7" s="44" t="s">
        <v>3</v>
      </c>
      <c r="Q7" s="44"/>
      <c r="R7" s="44"/>
      <c r="S7" s="44"/>
      <c r="T7" s="44"/>
      <c r="U7" s="44"/>
      <c r="V7" s="44"/>
      <c r="W7" s="44" t="s">
        <v>4</v>
      </c>
      <c r="X7" s="44"/>
      <c r="Y7" s="44"/>
      <c r="Z7" s="44"/>
      <c r="AA7" s="44"/>
      <c r="AB7" s="44"/>
      <c r="AC7" s="44"/>
      <c r="AD7" s="44" t="s">
        <v>5</v>
      </c>
      <c r="AE7" s="44"/>
      <c r="AF7" s="44"/>
      <c r="AG7" s="44"/>
      <c r="AH7" s="44"/>
      <c r="AI7" s="44"/>
      <c r="AJ7" s="44"/>
      <c r="AK7" s="3"/>
      <c r="AL7" s="44" t="s">
        <v>6</v>
      </c>
      <c r="AM7" s="44"/>
      <c r="AN7" s="44"/>
      <c r="AO7" s="44"/>
      <c r="AP7" s="44"/>
      <c r="AQ7" s="44"/>
      <c r="AR7" s="44"/>
      <c r="AS7" s="44"/>
      <c r="AT7" s="44" t="s">
        <v>7</v>
      </c>
      <c r="AU7" s="44"/>
      <c r="AV7" s="44"/>
      <c r="AW7" s="44"/>
      <c r="AX7" s="44"/>
      <c r="AY7" s="44"/>
      <c r="AZ7" s="44"/>
      <c r="BA7" s="44"/>
      <c r="BB7" s="44" t="s">
        <v>8</v>
      </c>
      <c r="BC7" s="44"/>
      <c r="BD7" s="44"/>
      <c r="BE7" s="44"/>
      <c r="BF7" s="44"/>
      <c r="BG7" s="44"/>
      <c r="BH7" s="44"/>
      <c r="BI7" s="44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48" t="str">
        <f>データ!I6</f>
        <v>法非適用</v>
      </c>
      <c r="C8" s="48"/>
      <c r="D8" s="48"/>
      <c r="E8" s="48"/>
      <c r="F8" s="48"/>
      <c r="G8" s="48"/>
      <c r="H8" s="48"/>
      <c r="I8" s="48" t="str">
        <f>データ!J6</f>
        <v>下水道事業</v>
      </c>
      <c r="J8" s="48"/>
      <c r="K8" s="48"/>
      <c r="L8" s="48"/>
      <c r="M8" s="48"/>
      <c r="N8" s="48"/>
      <c r="O8" s="48"/>
      <c r="P8" s="48" t="str">
        <f>データ!K6</f>
        <v>林業集落排水</v>
      </c>
      <c r="Q8" s="48"/>
      <c r="R8" s="48"/>
      <c r="S8" s="48"/>
      <c r="T8" s="48"/>
      <c r="U8" s="48"/>
      <c r="V8" s="48"/>
      <c r="W8" s="48" t="str">
        <f>データ!L6</f>
        <v>G2</v>
      </c>
      <c r="X8" s="48"/>
      <c r="Y8" s="48"/>
      <c r="Z8" s="48"/>
      <c r="AA8" s="48"/>
      <c r="AB8" s="48"/>
      <c r="AC8" s="48"/>
      <c r="AD8" s="49" t="str">
        <f>データ!$M$6</f>
        <v>非設置</v>
      </c>
      <c r="AE8" s="49"/>
      <c r="AF8" s="49"/>
      <c r="AG8" s="49"/>
      <c r="AH8" s="49"/>
      <c r="AI8" s="49"/>
      <c r="AJ8" s="49"/>
      <c r="AK8" s="3"/>
      <c r="AL8" s="50">
        <f>データ!S6</f>
        <v>47257</v>
      </c>
      <c r="AM8" s="50"/>
      <c r="AN8" s="50"/>
      <c r="AO8" s="50"/>
      <c r="AP8" s="50"/>
      <c r="AQ8" s="50"/>
      <c r="AR8" s="50"/>
      <c r="AS8" s="50"/>
      <c r="AT8" s="45">
        <f>データ!T6</f>
        <v>272.06</v>
      </c>
      <c r="AU8" s="45"/>
      <c r="AV8" s="45"/>
      <c r="AW8" s="45"/>
      <c r="AX8" s="45"/>
      <c r="AY8" s="45"/>
      <c r="AZ8" s="45"/>
      <c r="BA8" s="45"/>
      <c r="BB8" s="45">
        <f>データ!U6</f>
        <v>173.7</v>
      </c>
      <c r="BC8" s="45"/>
      <c r="BD8" s="45"/>
      <c r="BE8" s="45"/>
      <c r="BF8" s="45"/>
      <c r="BG8" s="45"/>
      <c r="BH8" s="45"/>
      <c r="BI8" s="45"/>
      <c r="BJ8" s="3"/>
      <c r="BK8" s="3"/>
      <c r="BL8" s="46" t="s">
        <v>10</v>
      </c>
      <c r="BM8" s="47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4" t="s">
        <v>12</v>
      </c>
      <c r="C9" s="44"/>
      <c r="D9" s="44"/>
      <c r="E9" s="44"/>
      <c r="F9" s="44"/>
      <c r="G9" s="44"/>
      <c r="H9" s="44"/>
      <c r="I9" s="44" t="s">
        <v>13</v>
      </c>
      <c r="J9" s="44"/>
      <c r="K9" s="44"/>
      <c r="L9" s="44"/>
      <c r="M9" s="44"/>
      <c r="N9" s="44"/>
      <c r="O9" s="44"/>
      <c r="P9" s="44" t="s">
        <v>14</v>
      </c>
      <c r="Q9" s="44"/>
      <c r="R9" s="44"/>
      <c r="S9" s="44"/>
      <c r="T9" s="44"/>
      <c r="U9" s="44"/>
      <c r="V9" s="44"/>
      <c r="W9" s="44" t="s">
        <v>15</v>
      </c>
      <c r="X9" s="44"/>
      <c r="Y9" s="44"/>
      <c r="Z9" s="44"/>
      <c r="AA9" s="44"/>
      <c r="AB9" s="44"/>
      <c r="AC9" s="44"/>
      <c r="AD9" s="44" t="s">
        <v>16</v>
      </c>
      <c r="AE9" s="44"/>
      <c r="AF9" s="44"/>
      <c r="AG9" s="44"/>
      <c r="AH9" s="44"/>
      <c r="AI9" s="44"/>
      <c r="AJ9" s="44"/>
      <c r="AK9" s="3"/>
      <c r="AL9" s="44" t="s">
        <v>17</v>
      </c>
      <c r="AM9" s="44"/>
      <c r="AN9" s="44"/>
      <c r="AO9" s="44"/>
      <c r="AP9" s="44"/>
      <c r="AQ9" s="44"/>
      <c r="AR9" s="44"/>
      <c r="AS9" s="44"/>
      <c r="AT9" s="44" t="s">
        <v>18</v>
      </c>
      <c r="AU9" s="44"/>
      <c r="AV9" s="44"/>
      <c r="AW9" s="44"/>
      <c r="AX9" s="44"/>
      <c r="AY9" s="44"/>
      <c r="AZ9" s="44"/>
      <c r="BA9" s="44"/>
      <c r="BB9" s="44" t="s">
        <v>19</v>
      </c>
      <c r="BC9" s="44"/>
      <c r="BD9" s="44"/>
      <c r="BE9" s="44"/>
      <c r="BF9" s="44"/>
      <c r="BG9" s="44"/>
      <c r="BH9" s="44"/>
      <c r="BI9" s="44"/>
      <c r="BJ9" s="3"/>
      <c r="BK9" s="3"/>
      <c r="BL9" s="51" t="s">
        <v>20</v>
      </c>
      <c r="BM9" s="52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5" t="str">
        <f>データ!N6</f>
        <v>-</v>
      </c>
      <c r="C10" s="45"/>
      <c r="D10" s="45"/>
      <c r="E10" s="45"/>
      <c r="F10" s="45"/>
      <c r="G10" s="45"/>
      <c r="H10" s="45"/>
      <c r="I10" s="45" t="str">
        <f>データ!O6</f>
        <v>該当数値なし</v>
      </c>
      <c r="J10" s="45"/>
      <c r="K10" s="45"/>
      <c r="L10" s="45"/>
      <c r="M10" s="45"/>
      <c r="N10" s="45"/>
      <c r="O10" s="45"/>
      <c r="P10" s="45">
        <f>データ!P6</f>
        <v>0.06</v>
      </c>
      <c r="Q10" s="45"/>
      <c r="R10" s="45"/>
      <c r="S10" s="45"/>
      <c r="T10" s="45"/>
      <c r="U10" s="45"/>
      <c r="V10" s="45"/>
      <c r="W10" s="45">
        <f>データ!Q6</f>
        <v>100</v>
      </c>
      <c r="X10" s="45"/>
      <c r="Y10" s="45"/>
      <c r="Z10" s="45"/>
      <c r="AA10" s="45"/>
      <c r="AB10" s="45"/>
      <c r="AC10" s="45"/>
      <c r="AD10" s="50">
        <f>データ!R6</f>
        <v>3164</v>
      </c>
      <c r="AE10" s="50"/>
      <c r="AF10" s="50"/>
      <c r="AG10" s="50"/>
      <c r="AH10" s="50"/>
      <c r="AI10" s="50"/>
      <c r="AJ10" s="50"/>
      <c r="AK10" s="2"/>
      <c r="AL10" s="50">
        <f>データ!V6</f>
        <v>26</v>
      </c>
      <c r="AM10" s="50"/>
      <c r="AN10" s="50"/>
      <c r="AO10" s="50"/>
      <c r="AP10" s="50"/>
      <c r="AQ10" s="50"/>
      <c r="AR10" s="50"/>
      <c r="AS10" s="50"/>
      <c r="AT10" s="45">
        <f>データ!W6</f>
        <v>0.01</v>
      </c>
      <c r="AU10" s="45"/>
      <c r="AV10" s="45"/>
      <c r="AW10" s="45"/>
      <c r="AX10" s="45"/>
      <c r="AY10" s="45"/>
      <c r="AZ10" s="45"/>
      <c r="BA10" s="45"/>
      <c r="BB10" s="45">
        <f>データ!X6</f>
        <v>2600</v>
      </c>
      <c r="BC10" s="45"/>
      <c r="BD10" s="45"/>
      <c r="BE10" s="45"/>
      <c r="BF10" s="45"/>
      <c r="BG10" s="45"/>
      <c r="BH10" s="45"/>
      <c r="BI10" s="45"/>
      <c r="BJ10" s="2"/>
      <c r="BK10" s="2"/>
      <c r="BL10" s="68" t="s">
        <v>22</v>
      </c>
      <c r="BM10" s="69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0" t="s">
        <v>24</v>
      </c>
      <c r="BM11" s="70"/>
      <c r="BN11" s="70"/>
      <c r="BO11" s="70"/>
      <c r="BP11" s="70"/>
      <c r="BQ11" s="70"/>
      <c r="BR11" s="70"/>
      <c r="BS11" s="70"/>
      <c r="BT11" s="70"/>
      <c r="BU11" s="70"/>
      <c r="BV11" s="70"/>
      <c r="BW11" s="70"/>
      <c r="BX11" s="70"/>
      <c r="BY11" s="70"/>
      <c r="BZ11" s="70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71"/>
      <c r="BM13" s="71"/>
      <c r="BN13" s="71"/>
      <c r="BO13" s="71"/>
      <c r="BP13" s="71"/>
      <c r="BQ13" s="71"/>
      <c r="BR13" s="71"/>
      <c r="BS13" s="71"/>
      <c r="BT13" s="71"/>
      <c r="BU13" s="71"/>
      <c r="BV13" s="71"/>
      <c r="BW13" s="71"/>
      <c r="BX13" s="71"/>
      <c r="BY13" s="71"/>
      <c r="BZ13" s="71"/>
    </row>
    <row r="14" spans="1:78" ht="13.5" customHeight="1">
      <c r="A14" s="2"/>
      <c r="B14" s="72" t="s">
        <v>25</v>
      </c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4"/>
      <c r="BK14" s="2"/>
      <c r="BL14" s="62" t="s">
        <v>26</v>
      </c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4"/>
    </row>
    <row r="15" spans="1:78" ht="13.5" customHeight="1">
      <c r="A15" s="2"/>
      <c r="B15" s="59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1"/>
      <c r="BK15" s="2"/>
      <c r="BL15" s="65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7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3" t="s">
        <v>111</v>
      </c>
      <c r="BM16" s="54"/>
      <c r="BN16" s="54"/>
      <c r="BO16" s="54"/>
      <c r="BP16" s="54"/>
      <c r="BQ16" s="54"/>
      <c r="BR16" s="54"/>
      <c r="BS16" s="54"/>
      <c r="BT16" s="54"/>
      <c r="BU16" s="54"/>
      <c r="BV16" s="54"/>
      <c r="BW16" s="54"/>
      <c r="BX16" s="54"/>
      <c r="BY16" s="54"/>
      <c r="BZ16" s="55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3"/>
      <c r="BM17" s="54"/>
      <c r="BN17" s="54"/>
      <c r="BO17" s="54"/>
      <c r="BP17" s="54"/>
      <c r="BQ17" s="54"/>
      <c r="BR17" s="54"/>
      <c r="BS17" s="54"/>
      <c r="BT17" s="54"/>
      <c r="BU17" s="54"/>
      <c r="BV17" s="54"/>
      <c r="BW17" s="54"/>
      <c r="BX17" s="54"/>
      <c r="BY17" s="54"/>
      <c r="BZ17" s="55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3"/>
      <c r="BM18" s="54"/>
      <c r="BN18" s="54"/>
      <c r="BO18" s="54"/>
      <c r="BP18" s="54"/>
      <c r="BQ18" s="54"/>
      <c r="BR18" s="54"/>
      <c r="BS18" s="54"/>
      <c r="BT18" s="54"/>
      <c r="BU18" s="54"/>
      <c r="BV18" s="54"/>
      <c r="BW18" s="54"/>
      <c r="BX18" s="54"/>
      <c r="BY18" s="54"/>
      <c r="BZ18" s="55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3"/>
      <c r="BM19" s="54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54"/>
      <c r="BZ19" s="55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3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4"/>
      <c r="BX20" s="54"/>
      <c r="BY20" s="54"/>
      <c r="BZ20" s="55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3"/>
      <c r="BM21" s="54"/>
      <c r="BN21" s="54"/>
      <c r="BO21" s="54"/>
      <c r="BP21" s="54"/>
      <c r="BQ21" s="54"/>
      <c r="BR21" s="54"/>
      <c r="BS21" s="54"/>
      <c r="BT21" s="54"/>
      <c r="BU21" s="54"/>
      <c r="BV21" s="54"/>
      <c r="BW21" s="54"/>
      <c r="BX21" s="54"/>
      <c r="BY21" s="54"/>
      <c r="BZ21" s="55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3"/>
      <c r="BM22" s="54"/>
      <c r="BN22" s="54"/>
      <c r="BO22" s="54"/>
      <c r="BP22" s="54"/>
      <c r="BQ22" s="54"/>
      <c r="BR22" s="54"/>
      <c r="BS22" s="54"/>
      <c r="BT22" s="54"/>
      <c r="BU22" s="54"/>
      <c r="BV22" s="54"/>
      <c r="BW22" s="54"/>
      <c r="BX22" s="54"/>
      <c r="BY22" s="54"/>
      <c r="BZ22" s="55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3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4"/>
      <c r="BX23" s="54"/>
      <c r="BY23" s="54"/>
      <c r="BZ23" s="55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3"/>
      <c r="BM24" s="54"/>
      <c r="BN24" s="54"/>
      <c r="BO24" s="54"/>
      <c r="BP24" s="54"/>
      <c r="BQ24" s="54"/>
      <c r="BR24" s="54"/>
      <c r="BS24" s="54"/>
      <c r="BT24" s="54"/>
      <c r="BU24" s="54"/>
      <c r="BV24" s="54"/>
      <c r="BW24" s="54"/>
      <c r="BX24" s="54"/>
      <c r="BY24" s="54"/>
      <c r="BZ24" s="55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3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5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3"/>
      <c r="BM26" s="54"/>
      <c r="BN26" s="54"/>
      <c r="BO26" s="54"/>
      <c r="BP26" s="54"/>
      <c r="BQ26" s="54"/>
      <c r="BR26" s="54"/>
      <c r="BS26" s="54"/>
      <c r="BT26" s="54"/>
      <c r="BU26" s="54"/>
      <c r="BV26" s="54"/>
      <c r="BW26" s="54"/>
      <c r="BX26" s="54"/>
      <c r="BY26" s="54"/>
      <c r="BZ26" s="55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3"/>
      <c r="BM27" s="54"/>
      <c r="BN27" s="54"/>
      <c r="BO27" s="54"/>
      <c r="BP27" s="54"/>
      <c r="BQ27" s="54"/>
      <c r="BR27" s="54"/>
      <c r="BS27" s="54"/>
      <c r="BT27" s="54"/>
      <c r="BU27" s="54"/>
      <c r="BV27" s="54"/>
      <c r="BW27" s="54"/>
      <c r="BX27" s="54"/>
      <c r="BY27" s="54"/>
      <c r="BZ27" s="55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3"/>
      <c r="BM28" s="54"/>
      <c r="BN28" s="54"/>
      <c r="BO28" s="54"/>
      <c r="BP28" s="54"/>
      <c r="BQ28" s="54"/>
      <c r="BR28" s="54"/>
      <c r="BS28" s="54"/>
      <c r="BT28" s="54"/>
      <c r="BU28" s="54"/>
      <c r="BV28" s="54"/>
      <c r="BW28" s="54"/>
      <c r="BX28" s="54"/>
      <c r="BY28" s="54"/>
      <c r="BZ28" s="55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3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5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3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54"/>
      <c r="BY30" s="54"/>
      <c r="BZ30" s="55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3"/>
      <c r="BM31" s="54"/>
      <c r="BN31" s="54"/>
      <c r="BO31" s="54"/>
      <c r="BP31" s="54"/>
      <c r="BQ31" s="54"/>
      <c r="BR31" s="54"/>
      <c r="BS31" s="54"/>
      <c r="BT31" s="54"/>
      <c r="BU31" s="54"/>
      <c r="BV31" s="54"/>
      <c r="BW31" s="54"/>
      <c r="BX31" s="54"/>
      <c r="BY31" s="54"/>
      <c r="BZ31" s="55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3"/>
      <c r="BM32" s="54"/>
      <c r="BN32" s="54"/>
      <c r="BO32" s="54"/>
      <c r="BP32" s="54"/>
      <c r="BQ32" s="54"/>
      <c r="BR32" s="54"/>
      <c r="BS32" s="54"/>
      <c r="BT32" s="54"/>
      <c r="BU32" s="54"/>
      <c r="BV32" s="54"/>
      <c r="BW32" s="54"/>
      <c r="BX32" s="54"/>
      <c r="BY32" s="54"/>
      <c r="BZ32" s="55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3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5"/>
    </row>
    <row r="34" spans="1:78" ht="13.5" customHeight="1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53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5"/>
    </row>
    <row r="35" spans="1:78" ht="13.5" customHeight="1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53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5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3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5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3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5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3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5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3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  <c r="BY39" s="54"/>
      <c r="BZ39" s="55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3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5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3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54"/>
      <c r="BY41" s="54"/>
      <c r="BZ41" s="55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3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5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3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5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6"/>
      <c r="BM44" s="57"/>
      <c r="BN44" s="57"/>
      <c r="BO44" s="57"/>
      <c r="BP44" s="57"/>
      <c r="BQ44" s="57"/>
      <c r="BR44" s="57"/>
      <c r="BS44" s="57"/>
      <c r="BT44" s="57"/>
      <c r="BU44" s="57"/>
      <c r="BV44" s="57"/>
      <c r="BW44" s="57"/>
      <c r="BX44" s="57"/>
      <c r="BY44" s="57"/>
      <c r="BZ44" s="58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2" t="s">
        <v>27</v>
      </c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4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5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7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3" t="s">
        <v>109</v>
      </c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5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3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5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3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5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3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5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3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5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3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5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3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5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3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5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3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5"/>
    </row>
    <row r="56" spans="1:78" ht="13.5" customHeight="1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3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5"/>
    </row>
    <row r="57" spans="1:78" ht="13.5" customHeight="1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3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5"/>
    </row>
    <row r="58" spans="1:78" ht="13.5" customHeight="1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3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5"/>
    </row>
    <row r="59" spans="1:78" ht="13.5" customHeight="1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3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5"/>
    </row>
    <row r="60" spans="1:78" ht="13.5" customHeight="1">
      <c r="A60" s="2"/>
      <c r="B60" s="59" t="s">
        <v>28</v>
      </c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1"/>
      <c r="BK60" s="2"/>
      <c r="BL60" s="53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5"/>
    </row>
    <row r="61" spans="1:78" ht="13.5" customHeight="1">
      <c r="A61" s="2"/>
      <c r="B61" s="59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1"/>
      <c r="BK61" s="2"/>
      <c r="BL61" s="53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5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3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5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6"/>
      <c r="BM63" s="57"/>
      <c r="BN63" s="57"/>
      <c r="BO63" s="57"/>
      <c r="BP63" s="57"/>
      <c r="BQ63" s="57"/>
      <c r="BR63" s="57"/>
      <c r="BS63" s="57"/>
      <c r="BT63" s="57"/>
      <c r="BU63" s="57"/>
      <c r="BV63" s="57"/>
      <c r="BW63" s="57"/>
      <c r="BX63" s="57"/>
      <c r="BY63" s="57"/>
      <c r="BZ63" s="58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2" t="s">
        <v>29</v>
      </c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4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5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7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3" t="s">
        <v>110</v>
      </c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5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3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5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3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5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3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5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3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5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3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5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3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5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3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5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3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5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3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5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3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5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3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55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3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55"/>
    </row>
    <row r="79" spans="1:78" ht="13.5" customHeight="1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53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5"/>
    </row>
    <row r="80" spans="1:78" ht="13.5" customHeight="1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53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5"/>
    </row>
    <row r="81" spans="1:78" ht="13.5" customHeight="1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53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55"/>
    </row>
    <row r="82" spans="1:78" ht="13.5" customHeight="1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6"/>
      <c r="BM82" s="57"/>
      <c r="BN82" s="57"/>
      <c r="BO82" s="57"/>
      <c r="BP82" s="57"/>
      <c r="BQ82" s="57"/>
      <c r="BR82" s="57"/>
      <c r="BS82" s="57"/>
      <c r="BT82" s="57"/>
      <c r="BU82" s="57"/>
      <c r="BV82" s="57"/>
      <c r="BW82" s="57"/>
      <c r="BX82" s="57"/>
      <c r="BY82" s="57"/>
      <c r="BZ82" s="58"/>
    </row>
    <row r="83" spans="1:78">
      <c r="C83" s="2" t="s">
        <v>30</v>
      </c>
    </row>
    <row r="84" spans="1:78">
      <c r="C84" s="2"/>
    </row>
    <row r="85" spans="1:78" hidden="1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>
      <c r="B86" s="26"/>
      <c r="C86" s="26"/>
      <c r="D86" s="26"/>
      <c r="E86" s="26" t="str">
        <f>データ!AI6</f>
        <v/>
      </c>
      <c r="F86" s="26" t="s">
        <v>43</v>
      </c>
      <c r="G86" s="26" t="s">
        <v>43</v>
      </c>
      <c r="H86" s="26" t="str">
        <f>データ!BP6</f>
        <v>【537.63】</v>
      </c>
      <c r="I86" s="26" t="str">
        <f>データ!CA6</f>
        <v>【35.31】</v>
      </c>
      <c r="J86" s="26" t="str">
        <f>データ!CL6</f>
        <v>【453.83】</v>
      </c>
      <c r="K86" s="26" t="str">
        <f>データ!CW6</f>
        <v>【48.17】</v>
      </c>
      <c r="L86" s="26" t="str">
        <f>データ!DH6</f>
        <v>【90.38】</v>
      </c>
      <c r="M86" s="26" t="s">
        <v>43</v>
      </c>
      <c r="N86" s="26" t="s">
        <v>43</v>
      </c>
      <c r="O86" s="26" t="str">
        <f>データ!EO6</f>
        <v>【0.00】</v>
      </c>
    </row>
  </sheetData>
  <sheetProtection algorithmName="SHA-512" hashValue="+N6vFmyxLyJfFWC/2mzj1RBtQ8kRTSLJf/nLLOLNGtpu3DZvH6imlq7g2I/F9iuFsYCpJRgyljIgDPX6ImR3ZA==" saltValue="JDJHvDe4PH2QewetdRMv7Q==" spinCount="100000" sheet="1" objects="1" scenarios="1" formatCells="0" formatColumns="0" formatRows="0"/>
  <mergeCells count="46"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/>
  <cols>
    <col min="2" max="144" width="11.875" customWidth="1"/>
  </cols>
  <sheetData>
    <row r="1" spans="1:145">
      <c r="A1" t="s">
        <v>44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>
      <c r="A2" s="28" t="s">
        <v>45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>
      <c r="A3" s="28" t="s">
        <v>46</v>
      </c>
      <c r="B3" s="29" t="s">
        <v>47</v>
      </c>
      <c r="C3" s="29" t="s">
        <v>48</v>
      </c>
      <c r="D3" s="29" t="s">
        <v>49</v>
      </c>
      <c r="E3" s="29" t="s">
        <v>50</v>
      </c>
      <c r="F3" s="29" t="s">
        <v>51</v>
      </c>
      <c r="G3" s="29" t="s">
        <v>52</v>
      </c>
      <c r="H3" s="76" t="s">
        <v>53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8"/>
      <c r="Y3" s="82" t="s">
        <v>54</v>
      </c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 t="s">
        <v>28</v>
      </c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</row>
    <row r="4" spans="1:145">
      <c r="A4" s="28" t="s">
        <v>55</v>
      </c>
      <c r="B4" s="30"/>
      <c r="C4" s="30"/>
      <c r="D4" s="30"/>
      <c r="E4" s="30"/>
      <c r="F4" s="30"/>
      <c r="G4" s="30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1"/>
      <c r="Y4" s="75" t="s">
        <v>56</v>
      </c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 t="s">
        <v>57</v>
      </c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 t="s">
        <v>58</v>
      </c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 t="s">
        <v>59</v>
      </c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 t="s">
        <v>60</v>
      </c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 t="s">
        <v>61</v>
      </c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 t="s">
        <v>62</v>
      </c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 t="s">
        <v>63</v>
      </c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 t="s">
        <v>64</v>
      </c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 t="s">
        <v>65</v>
      </c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 t="s">
        <v>66</v>
      </c>
      <c r="EF4" s="75"/>
      <c r="EG4" s="75"/>
      <c r="EH4" s="75"/>
      <c r="EI4" s="75"/>
      <c r="EJ4" s="75"/>
      <c r="EK4" s="75"/>
      <c r="EL4" s="75"/>
      <c r="EM4" s="75"/>
      <c r="EN4" s="75"/>
      <c r="EO4" s="75"/>
    </row>
    <row r="5" spans="1:145">
      <c r="A5" s="28" t="s">
        <v>67</v>
      </c>
      <c r="B5" s="31"/>
      <c r="C5" s="31"/>
      <c r="D5" s="31"/>
      <c r="E5" s="31"/>
      <c r="F5" s="31"/>
      <c r="G5" s="31"/>
      <c r="H5" s="32" t="s">
        <v>68</v>
      </c>
      <c r="I5" s="32" t="s">
        <v>69</v>
      </c>
      <c r="J5" s="32" t="s">
        <v>70</v>
      </c>
      <c r="K5" s="32" t="s">
        <v>71</v>
      </c>
      <c r="L5" s="32" t="s">
        <v>72</v>
      </c>
      <c r="M5" s="32" t="s">
        <v>5</v>
      </c>
      <c r="N5" s="32" t="s">
        <v>73</v>
      </c>
      <c r="O5" s="32" t="s">
        <v>74</v>
      </c>
      <c r="P5" s="32" t="s">
        <v>75</v>
      </c>
      <c r="Q5" s="32" t="s">
        <v>76</v>
      </c>
      <c r="R5" s="32" t="s">
        <v>77</v>
      </c>
      <c r="S5" s="32" t="s">
        <v>78</v>
      </c>
      <c r="T5" s="32" t="s">
        <v>79</v>
      </c>
      <c r="U5" s="32" t="s">
        <v>80</v>
      </c>
      <c r="V5" s="32" t="s">
        <v>81</v>
      </c>
      <c r="W5" s="32" t="s">
        <v>82</v>
      </c>
      <c r="X5" s="32" t="s">
        <v>83</v>
      </c>
      <c r="Y5" s="32" t="s">
        <v>84</v>
      </c>
      <c r="Z5" s="32" t="s">
        <v>85</v>
      </c>
      <c r="AA5" s="32" t="s">
        <v>86</v>
      </c>
      <c r="AB5" s="32" t="s">
        <v>87</v>
      </c>
      <c r="AC5" s="32" t="s">
        <v>88</v>
      </c>
      <c r="AD5" s="32" t="s">
        <v>89</v>
      </c>
      <c r="AE5" s="32" t="s">
        <v>90</v>
      </c>
      <c r="AF5" s="32" t="s">
        <v>91</v>
      </c>
      <c r="AG5" s="32" t="s">
        <v>92</v>
      </c>
      <c r="AH5" s="32" t="s">
        <v>93</v>
      </c>
      <c r="AI5" s="32" t="s">
        <v>31</v>
      </c>
      <c r="AJ5" s="32" t="s">
        <v>84</v>
      </c>
      <c r="AK5" s="32" t="s">
        <v>85</v>
      </c>
      <c r="AL5" s="32" t="s">
        <v>86</v>
      </c>
      <c r="AM5" s="32" t="s">
        <v>87</v>
      </c>
      <c r="AN5" s="32" t="s">
        <v>88</v>
      </c>
      <c r="AO5" s="32" t="s">
        <v>89</v>
      </c>
      <c r="AP5" s="32" t="s">
        <v>90</v>
      </c>
      <c r="AQ5" s="32" t="s">
        <v>91</v>
      </c>
      <c r="AR5" s="32" t="s">
        <v>92</v>
      </c>
      <c r="AS5" s="32" t="s">
        <v>93</v>
      </c>
      <c r="AT5" s="32" t="s">
        <v>94</v>
      </c>
      <c r="AU5" s="32" t="s">
        <v>84</v>
      </c>
      <c r="AV5" s="32" t="s">
        <v>85</v>
      </c>
      <c r="AW5" s="32" t="s">
        <v>86</v>
      </c>
      <c r="AX5" s="32" t="s">
        <v>87</v>
      </c>
      <c r="AY5" s="32" t="s">
        <v>88</v>
      </c>
      <c r="AZ5" s="32" t="s">
        <v>89</v>
      </c>
      <c r="BA5" s="32" t="s">
        <v>90</v>
      </c>
      <c r="BB5" s="32" t="s">
        <v>91</v>
      </c>
      <c r="BC5" s="32" t="s">
        <v>92</v>
      </c>
      <c r="BD5" s="32" t="s">
        <v>93</v>
      </c>
      <c r="BE5" s="32" t="s">
        <v>94</v>
      </c>
      <c r="BF5" s="32" t="s">
        <v>84</v>
      </c>
      <c r="BG5" s="32" t="s">
        <v>85</v>
      </c>
      <c r="BH5" s="32" t="s">
        <v>86</v>
      </c>
      <c r="BI5" s="32" t="s">
        <v>87</v>
      </c>
      <c r="BJ5" s="32" t="s">
        <v>88</v>
      </c>
      <c r="BK5" s="32" t="s">
        <v>89</v>
      </c>
      <c r="BL5" s="32" t="s">
        <v>90</v>
      </c>
      <c r="BM5" s="32" t="s">
        <v>91</v>
      </c>
      <c r="BN5" s="32" t="s">
        <v>92</v>
      </c>
      <c r="BO5" s="32" t="s">
        <v>93</v>
      </c>
      <c r="BP5" s="32" t="s">
        <v>94</v>
      </c>
      <c r="BQ5" s="32" t="s">
        <v>84</v>
      </c>
      <c r="BR5" s="32" t="s">
        <v>85</v>
      </c>
      <c r="BS5" s="32" t="s">
        <v>86</v>
      </c>
      <c r="BT5" s="32" t="s">
        <v>87</v>
      </c>
      <c r="BU5" s="32" t="s">
        <v>88</v>
      </c>
      <c r="BV5" s="32" t="s">
        <v>89</v>
      </c>
      <c r="BW5" s="32" t="s">
        <v>90</v>
      </c>
      <c r="BX5" s="32" t="s">
        <v>91</v>
      </c>
      <c r="BY5" s="32" t="s">
        <v>92</v>
      </c>
      <c r="BZ5" s="32" t="s">
        <v>93</v>
      </c>
      <c r="CA5" s="32" t="s">
        <v>94</v>
      </c>
      <c r="CB5" s="32" t="s">
        <v>84</v>
      </c>
      <c r="CC5" s="32" t="s">
        <v>85</v>
      </c>
      <c r="CD5" s="32" t="s">
        <v>86</v>
      </c>
      <c r="CE5" s="32" t="s">
        <v>87</v>
      </c>
      <c r="CF5" s="32" t="s">
        <v>88</v>
      </c>
      <c r="CG5" s="32" t="s">
        <v>89</v>
      </c>
      <c r="CH5" s="32" t="s">
        <v>90</v>
      </c>
      <c r="CI5" s="32" t="s">
        <v>91</v>
      </c>
      <c r="CJ5" s="32" t="s">
        <v>92</v>
      </c>
      <c r="CK5" s="32" t="s">
        <v>93</v>
      </c>
      <c r="CL5" s="32" t="s">
        <v>94</v>
      </c>
      <c r="CM5" s="32" t="s">
        <v>84</v>
      </c>
      <c r="CN5" s="32" t="s">
        <v>85</v>
      </c>
      <c r="CO5" s="32" t="s">
        <v>86</v>
      </c>
      <c r="CP5" s="32" t="s">
        <v>87</v>
      </c>
      <c r="CQ5" s="32" t="s">
        <v>88</v>
      </c>
      <c r="CR5" s="32" t="s">
        <v>89</v>
      </c>
      <c r="CS5" s="32" t="s">
        <v>90</v>
      </c>
      <c r="CT5" s="32" t="s">
        <v>91</v>
      </c>
      <c r="CU5" s="32" t="s">
        <v>92</v>
      </c>
      <c r="CV5" s="32" t="s">
        <v>93</v>
      </c>
      <c r="CW5" s="32" t="s">
        <v>94</v>
      </c>
      <c r="CX5" s="32" t="s">
        <v>84</v>
      </c>
      <c r="CY5" s="32" t="s">
        <v>85</v>
      </c>
      <c r="CZ5" s="32" t="s">
        <v>86</v>
      </c>
      <c r="DA5" s="32" t="s">
        <v>87</v>
      </c>
      <c r="DB5" s="32" t="s">
        <v>88</v>
      </c>
      <c r="DC5" s="32" t="s">
        <v>89</v>
      </c>
      <c r="DD5" s="32" t="s">
        <v>90</v>
      </c>
      <c r="DE5" s="32" t="s">
        <v>91</v>
      </c>
      <c r="DF5" s="32" t="s">
        <v>92</v>
      </c>
      <c r="DG5" s="32" t="s">
        <v>93</v>
      </c>
      <c r="DH5" s="32" t="s">
        <v>94</v>
      </c>
      <c r="DI5" s="32" t="s">
        <v>84</v>
      </c>
      <c r="DJ5" s="32" t="s">
        <v>85</v>
      </c>
      <c r="DK5" s="32" t="s">
        <v>86</v>
      </c>
      <c r="DL5" s="32" t="s">
        <v>87</v>
      </c>
      <c r="DM5" s="32" t="s">
        <v>88</v>
      </c>
      <c r="DN5" s="32" t="s">
        <v>89</v>
      </c>
      <c r="DO5" s="32" t="s">
        <v>90</v>
      </c>
      <c r="DP5" s="32" t="s">
        <v>91</v>
      </c>
      <c r="DQ5" s="32" t="s">
        <v>92</v>
      </c>
      <c r="DR5" s="32" t="s">
        <v>93</v>
      </c>
      <c r="DS5" s="32" t="s">
        <v>94</v>
      </c>
      <c r="DT5" s="32" t="s">
        <v>84</v>
      </c>
      <c r="DU5" s="32" t="s">
        <v>85</v>
      </c>
      <c r="DV5" s="32" t="s">
        <v>86</v>
      </c>
      <c r="DW5" s="32" t="s">
        <v>87</v>
      </c>
      <c r="DX5" s="32" t="s">
        <v>88</v>
      </c>
      <c r="DY5" s="32" t="s">
        <v>89</v>
      </c>
      <c r="DZ5" s="32" t="s">
        <v>90</v>
      </c>
      <c r="EA5" s="32" t="s">
        <v>91</v>
      </c>
      <c r="EB5" s="32" t="s">
        <v>92</v>
      </c>
      <c r="EC5" s="32" t="s">
        <v>93</v>
      </c>
      <c r="ED5" s="32" t="s">
        <v>94</v>
      </c>
      <c r="EE5" s="32" t="s">
        <v>84</v>
      </c>
      <c r="EF5" s="32" t="s">
        <v>85</v>
      </c>
      <c r="EG5" s="32" t="s">
        <v>86</v>
      </c>
      <c r="EH5" s="32" t="s">
        <v>87</v>
      </c>
      <c r="EI5" s="32" t="s">
        <v>88</v>
      </c>
      <c r="EJ5" s="32" t="s">
        <v>89</v>
      </c>
      <c r="EK5" s="32" t="s">
        <v>90</v>
      </c>
      <c r="EL5" s="32" t="s">
        <v>91</v>
      </c>
      <c r="EM5" s="32" t="s">
        <v>92</v>
      </c>
      <c r="EN5" s="32" t="s">
        <v>93</v>
      </c>
      <c r="EO5" s="32" t="s">
        <v>94</v>
      </c>
    </row>
    <row r="6" spans="1:145" s="36" customFormat="1">
      <c r="A6" s="28" t="s">
        <v>95</v>
      </c>
      <c r="B6" s="33">
        <f>B7</f>
        <v>2018</v>
      </c>
      <c r="C6" s="33">
        <f t="shared" ref="C6:X6" si="3">C7</f>
        <v>312037</v>
      </c>
      <c r="D6" s="33">
        <f t="shared" si="3"/>
        <v>47</v>
      </c>
      <c r="E6" s="33">
        <f t="shared" si="3"/>
        <v>17</v>
      </c>
      <c r="F6" s="33">
        <f t="shared" si="3"/>
        <v>7</v>
      </c>
      <c r="G6" s="33">
        <f t="shared" si="3"/>
        <v>0</v>
      </c>
      <c r="H6" s="33" t="str">
        <f t="shared" si="3"/>
        <v>鳥取県　倉吉市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林業集落排水</v>
      </c>
      <c r="L6" s="33" t="str">
        <f t="shared" si="3"/>
        <v>G2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0.06</v>
      </c>
      <c r="Q6" s="34">
        <f t="shared" si="3"/>
        <v>100</v>
      </c>
      <c r="R6" s="34">
        <f t="shared" si="3"/>
        <v>3164</v>
      </c>
      <c r="S6" s="34">
        <f t="shared" si="3"/>
        <v>47257</v>
      </c>
      <c r="T6" s="34">
        <f t="shared" si="3"/>
        <v>272.06</v>
      </c>
      <c r="U6" s="34">
        <f t="shared" si="3"/>
        <v>173.7</v>
      </c>
      <c r="V6" s="34">
        <f t="shared" si="3"/>
        <v>26</v>
      </c>
      <c r="W6" s="34">
        <f t="shared" si="3"/>
        <v>0.01</v>
      </c>
      <c r="X6" s="34">
        <f t="shared" si="3"/>
        <v>2600</v>
      </c>
      <c r="Y6" s="35">
        <f>IF(Y7="",NA(),Y7)</f>
        <v>100</v>
      </c>
      <c r="Z6" s="35">
        <f t="shared" ref="Z6:AH6" si="4">IF(Z7="",NA(),Z7)</f>
        <v>100</v>
      </c>
      <c r="AA6" s="35">
        <f t="shared" si="4"/>
        <v>57.87</v>
      </c>
      <c r="AB6" s="35">
        <f t="shared" si="4"/>
        <v>73.61</v>
      </c>
      <c r="AC6" s="35">
        <f t="shared" si="4"/>
        <v>75.13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4">
        <f>IF(BF7="",NA(),BF7)</f>
        <v>0</v>
      </c>
      <c r="BG6" s="34">
        <f t="shared" ref="BG6:BO6" si="7">IF(BG7="",NA(),BG7)</f>
        <v>0</v>
      </c>
      <c r="BH6" s="34">
        <f t="shared" si="7"/>
        <v>0</v>
      </c>
      <c r="BI6" s="34">
        <f t="shared" si="7"/>
        <v>0</v>
      </c>
      <c r="BJ6" s="34">
        <f t="shared" si="7"/>
        <v>0</v>
      </c>
      <c r="BK6" s="35">
        <f t="shared" si="7"/>
        <v>1239.21</v>
      </c>
      <c r="BL6" s="35">
        <f t="shared" si="7"/>
        <v>1196.58</v>
      </c>
      <c r="BM6" s="35">
        <f t="shared" si="7"/>
        <v>776.75</v>
      </c>
      <c r="BN6" s="35">
        <f t="shared" si="7"/>
        <v>438.26</v>
      </c>
      <c r="BO6" s="35">
        <f t="shared" si="7"/>
        <v>506.14</v>
      </c>
      <c r="BP6" s="34" t="str">
        <f>IF(BP7="","",IF(BP7="-","【-】","【"&amp;SUBSTITUTE(TEXT(BP7,"#,##0.00"),"-","△")&amp;"】"))</f>
        <v>【537.63】</v>
      </c>
      <c r="BQ6" s="35">
        <f>IF(BQ7="",NA(),BQ7)</f>
        <v>37.58</v>
      </c>
      <c r="BR6" s="35">
        <f t="shared" ref="BR6:BZ6" si="8">IF(BR7="",NA(),BR7)</f>
        <v>36.92</v>
      </c>
      <c r="BS6" s="35">
        <f t="shared" si="8"/>
        <v>37.22</v>
      </c>
      <c r="BT6" s="35">
        <f t="shared" si="8"/>
        <v>45.51</v>
      </c>
      <c r="BU6" s="35">
        <f t="shared" si="8"/>
        <v>41.84</v>
      </c>
      <c r="BV6" s="35">
        <f t="shared" si="8"/>
        <v>38.14</v>
      </c>
      <c r="BW6" s="35">
        <f t="shared" si="8"/>
        <v>38.28</v>
      </c>
      <c r="BX6" s="35">
        <f t="shared" si="8"/>
        <v>38.49</v>
      </c>
      <c r="BY6" s="35">
        <f t="shared" si="8"/>
        <v>39.86</v>
      </c>
      <c r="BZ6" s="35">
        <f t="shared" si="8"/>
        <v>35.86</v>
      </c>
      <c r="CA6" s="34" t="str">
        <f>IF(CA7="","",IF(CA7="-","【-】","【"&amp;SUBSTITUTE(TEXT(CA7,"#,##0.00"),"-","△")&amp;"】"))</f>
        <v>【35.31】</v>
      </c>
      <c r="CB6" s="35">
        <f>IF(CB7="",NA(),CB7)</f>
        <v>476.94</v>
      </c>
      <c r="CC6" s="35">
        <f t="shared" ref="CC6:CK6" si="9">IF(CC7="",NA(),CC7)</f>
        <v>451.72</v>
      </c>
      <c r="CD6" s="35">
        <f t="shared" si="9"/>
        <v>432.83</v>
      </c>
      <c r="CE6" s="35">
        <f t="shared" si="9"/>
        <v>437.1</v>
      </c>
      <c r="CF6" s="35">
        <f t="shared" si="9"/>
        <v>450.62</v>
      </c>
      <c r="CG6" s="35">
        <f t="shared" si="9"/>
        <v>471.79</v>
      </c>
      <c r="CH6" s="35">
        <f t="shared" si="9"/>
        <v>468.36</v>
      </c>
      <c r="CI6" s="35">
        <f t="shared" si="9"/>
        <v>479.21</v>
      </c>
      <c r="CJ6" s="35">
        <f t="shared" si="9"/>
        <v>451.49</v>
      </c>
      <c r="CK6" s="35">
        <f t="shared" si="9"/>
        <v>448.63</v>
      </c>
      <c r="CL6" s="34" t="str">
        <f>IF(CL7="","",IF(CL7="-","【-】","【"&amp;SUBSTITUTE(TEXT(CL7,"#,##0.00"),"-","△")&amp;"】"))</f>
        <v>【453.83】</v>
      </c>
      <c r="CM6" s="34">
        <f>IF(CM7="",NA(),CM7)</f>
        <v>0</v>
      </c>
      <c r="CN6" s="34">
        <f t="shared" ref="CN6:CV6" si="10">IF(CN7="",NA(),CN7)</f>
        <v>0</v>
      </c>
      <c r="CO6" s="34">
        <f t="shared" si="10"/>
        <v>0</v>
      </c>
      <c r="CP6" s="34">
        <f t="shared" si="10"/>
        <v>0</v>
      </c>
      <c r="CQ6" s="34">
        <f t="shared" si="10"/>
        <v>0</v>
      </c>
      <c r="CR6" s="35">
        <f t="shared" si="10"/>
        <v>56.52</v>
      </c>
      <c r="CS6" s="35">
        <f t="shared" si="10"/>
        <v>53.97</v>
      </c>
      <c r="CT6" s="35">
        <f t="shared" si="10"/>
        <v>40.53</v>
      </c>
      <c r="CU6" s="35">
        <f t="shared" si="10"/>
        <v>40.67</v>
      </c>
      <c r="CV6" s="35">
        <f t="shared" si="10"/>
        <v>48.01</v>
      </c>
      <c r="CW6" s="34" t="str">
        <f>IF(CW7="","",IF(CW7="-","【-】","【"&amp;SUBSTITUTE(TEXT(CW7,"#,##0.00"),"-","△")&amp;"】"))</f>
        <v>【48.17】</v>
      </c>
      <c r="CX6" s="35">
        <f>IF(CX7="",NA(),CX7)</f>
        <v>96</v>
      </c>
      <c r="CY6" s="35">
        <f t="shared" ref="CY6:DG6" si="11">IF(CY7="",NA(),CY7)</f>
        <v>95.83</v>
      </c>
      <c r="CZ6" s="35">
        <f t="shared" si="11"/>
        <v>100</v>
      </c>
      <c r="DA6" s="35">
        <f t="shared" si="11"/>
        <v>100</v>
      </c>
      <c r="DB6" s="35">
        <f t="shared" si="11"/>
        <v>100</v>
      </c>
      <c r="DC6" s="35">
        <f t="shared" si="11"/>
        <v>91.27</v>
      </c>
      <c r="DD6" s="35">
        <f t="shared" si="11"/>
        <v>92.01</v>
      </c>
      <c r="DE6" s="35">
        <f t="shared" si="11"/>
        <v>90.28</v>
      </c>
      <c r="DF6" s="35">
        <f t="shared" si="11"/>
        <v>89.47</v>
      </c>
      <c r="DG6" s="35">
        <f t="shared" si="11"/>
        <v>91.18</v>
      </c>
      <c r="DH6" s="34" t="str">
        <f>IF(DH7="","",IF(DH7="-","【-】","【"&amp;SUBSTITUTE(TEXT(DH7,"#,##0.00"),"-","△")&amp;"】"))</f>
        <v>【90.38】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4">
        <f t="shared" si="14"/>
        <v>0</v>
      </c>
      <c r="EK6" s="34">
        <f t="shared" si="14"/>
        <v>0</v>
      </c>
      <c r="EL6" s="35">
        <f t="shared" si="14"/>
        <v>0.02</v>
      </c>
      <c r="EM6" s="34">
        <f t="shared" si="14"/>
        <v>0</v>
      </c>
      <c r="EN6" s="34">
        <f t="shared" si="14"/>
        <v>0</v>
      </c>
      <c r="EO6" s="34" t="str">
        <f>IF(EO7="","",IF(EO7="-","【-】","【"&amp;SUBSTITUTE(TEXT(EO7,"#,##0.00"),"-","△")&amp;"】"))</f>
        <v>【0.00】</v>
      </c>
    </row>
    <row r="7" spans="1:145" s="36" customFormat="1">
      <c r="A7" s="28"/>
      <c r="B7" s="37">
        <v>2018</v>
      </c>
      <c r="C7" s="37">
        <v>312037</v>
      </c>
      <c r="D7" s="37">
        <v>47</v>
      </c>
      <c r="E7" s="37">
        <v>17</v>
      </c>
      <c r="F7" s="37">
        <v>7</v>
      </c>
      <c r="G7" s="37">
        <v>0</v>
      </c>
      <c r="H7" s="37" t="s">
        <v>96</v>
      </c>
      <c r="I7" s="37" t="s">
        <v>97</v>
      </c>
      <c r="J7" s="37" t="s">
        <v>98</v>
      </c>
      <c r="K7" s="37" t="s">
        <v>99</v>
      </c>
      <c r="L7" s="37" t="s">
        <v>100</v>
      </c>
      <c r="M7" s="37" t="s">
        <v>101</v>
      </c>
      <c r="N7" s="38" t="s">
        <v>102</v>
      </c>
      <c r="O7" s="38" t="s">
        <v>103</v>
      </c>
      <c r="P7" s="38">
        <v>0.06</v>
      </c>
      <c r="Q7" s="38">
        <v>100</v>
      </c>
      <c r="R7" s="38">
        <v>3164</v>
      </c>
      <c r="S7" s="38">
        <v>47257</v>
      </c>
      <c r="T7" s="38">
        <v>272.06</v>
      </c>
      <c r="U7" s="38">
        <v>173.7</v>
      </c>
      <c r="V7" s="38">
        <v>26</v>
      </c>
      <c r="W7" s="38">
        <v>0.01</v>
      </c>
      <c r="X7" s="38">
        <v>2600</v>
      </c>
      <c r="Y7" s="38">
        <v>100</v>
      </c>
      <c r="Z7" s="38">
        <v>100</v>
      </c>
      <c r="AA7" s="38">
        <v>57.87</v>
      </c>
      <c r="AB7" s="38">
        <v>73.61</v>
      </c>
      <c r="AC7" s="38">
        <v>75.13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0</v>
      </c>
      <c r="BG7" s="38">
        <v>0</v>
      </c>
      <c r="BH7" s="38">
        <v>0</v>
      </c>
      <c r="BI7" s="38">
        <v>0</v>
      </c>
      <c r="BJ7" s="38">
        <v>0</v>
      </c>
      <c r="BK7" s="38">
        <v>1239.21</v>
      </c>
      <c r="BL7" s="38">
        <v>1196.58</v>
      </c>
      <c r="BM7" s="38">
        <v>776.75</v>
      </c>
      <c r="BN7" s="38">
        <v>438.26</v>
      </c>
      <c r="BO7" s="38">
        <v>506.14</v>
      </c>
      <c r="BP7" s="38">
        <v>537.63</v>
      </c>
      <c r="BQ7" s="38">
        <v>37.58</v>
      </c>
      <c r="BR7" s="38">
        <v>36.92</v>
      </c>
      <c r="BS7" s="38">
        <v>37.22</v>
      </c>
      <c r="BT7" s="38">
        <v>45.51</v>
      </c>
      <c r="BU7" s="38">
        <v>41.84</v>
      </c>
      <c r="BV7" s="38">
        <v>38.14</v>
      </c>
      <c r="BW7" s="38">
        <v>38.28</v>
      </c>
      <c r="BX7" s="38">
        <v>38.49</v>
      </c>
      <c r="BY7" s="38">
        <v>39.86</v>
      </c>
      <c r="BZ7" s="38">
        <v>35.86</v>
      </c>
      <c r="CA7" s="38">
        <v>35.31</v>
      </c>
      <c r="CB7" s="38">
        <v>476.94</v>
      </c>
      <c r="CC7" s="38">
        <v>451.72</v>
      </c>
      <c r="CD7" s="38">
        <v>432.83</v>
      </c>
      <c r="CE7" s="38">
        <v>437.1</v>
      </c>
      <c r="CF7" s="38">
        <v>450.62</v>
      </c>
      <c r="CG7" s="38">
        <v>471.79</v>
      </c>
      <c r="CH7" s="38">
        <v>468.36</v>
      </c>
      <c r="CI7" s="38">
        <v>479.21</v>
      </c>
      <c r="CJ7" s="38">
        <v>451.49</v>
      </c>
      <c r="CK7" s="38">
        <v>448.63</v>
      </c>
      <c r="CL7" s="38">
        <v>453.83</v>
      </c>
      <c r="CM7" s="38">
        <v>0</v>
      </c>
      <c r="CN7" s="38">
        <v>0</v>
      </c>
      <c r="CO7" s="38">
        <v>0</v>
      </c>
      <c r="CP7" s="38">
        <v>0</v>
      </c>
      <c r="CQ7" s="38">
        <v>0</v>
      </c>
      <c r="CR7" s="38">
        <v>56.52</v>
      </c>
      <c r="CS7" s="38">
        <v>53.97</v>
      </c>
      <c r="CT7" s="38">
        <v>40.53</v>
      </c>
      <c r="CU7" s="38">
        <v>40.67</v>
      </c>
      <c r="CV7" s="38">
        <v>48.01</v>
      </c>
      <c r="CW7" s="38">
        <v>48.17</v>
      </c>
      <c r="CX7" s="38">
        <v>96</v>
      </c>
      <c r="CY7" s="38">
        <v>95.83</v>
      </c>
      <c r="CZ7" s="38">
        <v>100</v>
      </c>
      <c r="DA7" s="38">
        <v>100</v>
      </c>
      <c r="DB7" s="38">
        <v>100</v>
      </c>
      <c r="DC7" s="38">
        <v>91.27</v>
      </c>
      <c r="DD7" s="38">
        <v>92.01</v>
      </c>
      <c r="DE7" s="38">
        <v>90.28</v>
      </c>
      <c r="DF7" s="38">
        <v>89.47</v>
      </c>
      <c r="DG7" s="38">
        <v>91.18</v>
      </c>
      <c r="DH7" s="38">
        <v>90.38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</v>
      </c>
      <c r="EK7" s="38">
        <v>0</v>
      </c>
      <c r="EL7" s="38">
        <v>0.02</v>
      </c>
      <c r="EM7" s="38">
        <v>0</v>
      </c>
      <c r="EN7" s="38">
        <v>0</v>
      </c>
      <c r="EO7" s="38">
        <v>0</v>
      </c>
    </row>
    <row r="8" spans="1:14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>
      <c r="A9" s="40"/>
      <c r="B9" s="40" t="s">
        <v>104</v>
      </c>
      <c r="C9" s="40" t="s">
        <v>105</v>
      </c>
      <c r="D9" s="40" t="s">
        <v>106</v>
      </c>
      <c r="E9" s="40" t="s">
        <v>107</v>
      </c>
      <c r="F9" s="40" t="s">
        <v>108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>
      <c r="A10" s="40" t="s">
        <v>47</v>
      </c>
      <c r="B10" s="41">
        <f>DATEVALUE($B$6-4&amp;"年1月1日")</f>
        <v>41640</v>
      </c>
      <c r="C10" s="41">
        <f>DATEVALUE($B$6-3&amp;"年1月1日")</f>
        <v>42005</v>
      </c>
      <c r="D10" s="41">
        <f>DATEVALUE($B$6-2&amp;"年1月1日")</f>
        <v>42370</v>
      </c>
      <c r="E10" s="41">
        <f>DATEVALUE($B$6-1&amp;"年1月1日")</f>
        <v>42736</v>
      </c>
      <c r="F10" s="41">
        <f>DATEVALUE($B$6&amp;"年1月1日")</f>
        <v>43101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</worksheet>
</file>