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iwagakik\Desktop\【経営比較分析表】2019_312037\"/>
    </mc:Choice>
  </mc:AlternateContent>
  <xr:revisionPtr revIDLastSave="0" documentId="13_ncr:1_{097F2512-F2A9-4728-81E7-8CFFABFB4421}" xr6:coauthVersionLast="36" xr6:coauthVersionMax="36" xr10:uidLastSave="{00000000-0000-0000-0000-000000000000}"/>
  <workbookProtection workbookAlgorithmName="SHA-512" workbookHashValue="fD5anY0vHrrtNIg1YZMncDK1lR8wItIKpCa9re6ql5yBuQCeESLtoET9q+zTH9UVh6cRh1qBL0hW8GXBzaeL2A==" workbookSaltValue="3hgiT3uISRfTsUL9PpAEb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<sst xmlns="http://schemas.openxmlformats.org/spreadsheetml/2006/main" count="228" uniqueCount="114">
  <si>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</si>
  <si>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</si>
  <si>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</si>
  <si>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</si>
  <si>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</si>
  <si>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</si>
  <si>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</si>
  <si>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</si>
  <si>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</si>
  <si>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</si>
  <si>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</si>
  <si>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</si>
  <si>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</si>
  <si>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</si>
  <si>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</si>
  <si>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</si>
  <si>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</si>
  <si>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</si>
  <si>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</si>
  <si>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</si>
  <si>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</si>
  <si>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</si>
  <si>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</si>
  <si>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</si>
  <si>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</si>
  <si>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</si>
  <si>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</si>
  <si>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</si>
  <si>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</si>
  <si>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</si>
  <si>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</si>
  <si>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</si>
  <si>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</si>
  <si>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</si>
  <si>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</si>
  <si>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</si>
  <si>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</si>
  <si>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</si>
  <si>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</si>
  <si>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</si>
  <si>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</si>
  <si>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</si>
  <si>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</si>
  <si>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</si>
  <si>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</si>
  <si>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</si>
  <si>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</si>
  <si>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</si>
  <si>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</si>
  <si>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</si>
  <si>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</si>
  <si>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</si>
  <si>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</si>
  <si>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</si>
  <si>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</si>
  <si>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</si>
  <si>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</si>
  <si>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</si>
  <si>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</si>
  <si>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</si>
  <si>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</si>
  <si>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</si>
  <si>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</si>
  <si>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</si>
  <si>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</si>
  <si>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</si>
  <si>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</si>
  <si>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</si>
  <si>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</si>
  <si>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</si>
  <si>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</si>
  <si>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</si>
  <si>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</si>
  <si>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</si>
  <si>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</si>
  <si>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</si>
  <si>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</si>
  <si>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</si>
  <si>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</si>
  <si>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</si>
  <si>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</si>
  <si>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</si>
  <si>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</si>
  <si>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</si>
  <si>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</si>
  <si>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</si>
  <si>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</si>
  <si>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</si>
  <si>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</si>
  <si>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</si>
  <si>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</si>
  <si>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</si>
  <si>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</si>
  <si>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</si>
  <si>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</si>
  <si>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</si>
  <si>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</si>
  <si>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</si>
  <si>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</si>
  <si>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</si>
  <si>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</si>
  <si>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</si>
  <si>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</si>
  <si>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</si>
  <si>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</si>
  <si>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</si>
  <si>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</si>
  <si>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</si>
  <si>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</si>
  <si>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</si>
  <si>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</si>
  <si>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①有形固定資産減価償却率と②管路経年化率は、有形固定資産の3/4を占める配水管において法定耐用年数を超えたものが増加傾向にあり、類似団体平均値と比較しても非常に悪い状態である。
③管路更新率は、例年1～2㎞程度の更新を行っているが、今後も整備以上に耐用年数経過管路が増えることが続くこととなるので、更新計画の中で検討していかなければならない。</t>
    <phoneticPr fontId="4"/>
  </si>
  <si>
    <t>　施設のダウンサイジング、管路等の長期的な更新計画を作成し、財政計画とのバランスをとりながら料金改定等を考慮した経営戦略を策定する必要がある。
　そのために、平成27年度に施設の台帳整備、耐震簡易診断について外部委託を行った。水道事業全体の基本計画・更新計画の策定については、平成29年度から平成30年度にかけて外部委託していたが、水管橋に関する耐震化計画が新規に必要になったこと及び施設のダウンサイジングの検討に耐震詳細診断が必要になったため、繰越事業とし令和元年度まで延長している。</t>
    <rPh sb="231" eb="232">
      <t>モト</t>
    </rPh>
    <rPh sb="233" eb="234">
      <t>ド</t>
    </rPh>
    <phoneticPr fontId="5"/>
  </si>
  <si>
    <t>①経常収支比率は、前年度と比べて横ばいとなった。
②累積欠損金比率は、欠損金が発生しておらず0％となっている。
③流動比率は、300％以上となっており、短期的な債務に対する支払能力が高いといえる。
④企業債残高対給水収益比率は、令和元年度は起債額を多くしたため企業債残高が増額となり比率が増加した。今後、給水収益は減少傾向となるため、投資規模が適切か考えていく必要がある。
⑤料金回収率と⑥給水原価は、人口減少のため給水収益が減少傾向であり、料金回収率は年々減少している。同様に有収水量も減少傾向であるため給水原価は年々増加している。将来的には料金改定を行わざるを得ない状況である。
⑦施設利用率は、人口減少に伴う配水量の減少により減少傾向である。施設更新の際にはダウンサイジングが必要である。
⑧有収率は、平成28年度から横ばいとなっているが、比率が低い要因として鳥取県中部地震の影響による漏水の増加が引き続き考えられる。</t>
    <rPh sb="9" eb="12">
      <t>ゼンネンド</t>
    </rPh>
    <rPh sb="13" eb="14">
      <t>クラ</t>
    </rPh>
    <rPh sb="16" eb="17">
      <t>ヨコ</t>
    </rPh>
    <rPh sb="117" eb="119">
      <t>レイワ</t>
    </rPh>
    <rPh sb="119" eb="120">
      <t>モト</t>
    </rPh>
    <rPh sb="120" eb="122">
      <t>ネンド</t>
    </rPh>
    <rPh sb="123" eb="125">
      <t>キサイ</t>
    </rPh>
    <rPh sb="125" eb="126">
      <t>ガク</t>
    </rPh>
    <rPh sb="127" eb="128">
      <t>オオ</t>
    </rPh>
    <rPh sb="133" eb="135">
      <t>キギョウ</t>
    </rPh>
    <rPh sb="135" eb="136">
      <t>サイ</t>
    </rPh>
    <rPh sb="136" eb="137">
      <t>ザン</t>
    </rPh>
    <rPh sb="137" eb="138">
      <t>タカ</t>
    </rPh>
    <rPh sb="139" eb="141">
      <t>ゾウガク</t>
    </rPh>
    <rPh sb="144" eb="146">
      <t>ヒリツ</t>
    </rPh>
    <rPh sb="147" eb="149">
      <t>ゾウカ</t>
    </rPh>
    <rPh sb="152" eb="154">
      <t>コンゴ</t>
    </rPh>
    <rPh sb="155" eb="157">
      <t>キュウスイ</t>
    </rPh>
    <rPh sb="157" eb="159">
      <t>シュウエキ</t>
    </rPh>
    <rPh sb="160" eb="162">
      <t>ゲンショウ</t>
    </rPh>
    <rPh sb="162" eb="164">
      <t>ケイコウ</t>
    </rPh>
    <rPh sb="205" eb="207">
      <t>ジンコウ</t>
    </rPh>
    <rPh sb="207" eb="209">
      <t>ゲンショウ</t>
    </rPh>
    <rPh sb="212" eb="216">
      <t>キュウスイシュウエキ</t>
    </rPh>
    <rPh sb="217" eb="219">
      <t>ゲンショウ</t>
    </rPh>
    <rPh sb="219" eb="221">
      <t>ケイコウ</t>
    </rPh>
    <rPh sb="225" eb="227">
      <t>リョウキン</t>
    </rPh>
    <rPh sb="227" eb="230">
      <t>カイシュウリツ</t>
    </rPh>
    <rPh sb="231" eb="233">
      <t>ネンネン</t>
    </rPh>
    <rPh sb="233" eb="235">
      <t>ゲンショウ</t>
    </rPh>
    <rPh sb="240" eb="242">
      <t>ドウヨウ</t>
    </rPh>
    <rPh sb="243" eb="247">
      <t>ユウシュウスイリョウ</t>
    </rPh>
    <rPh sb="248" eb="250">
      <t>ゲンショウ</t>
    </rPh>
    <rPh sb="250" eb="252">
      <t>ケイコウ</t>
    </rPh>
    <rPh sb="257" eb="259">
      <t>キュウスイ</t>
    </rPh>
    <rPh sb="259" eb="261">
      <t>ゲンカ</t>
    </rPh>
    <rPh sb="262" eb="264">
      <t>ネンネン</t>
    </rPh>
    <rPh sb="264" eb="26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</si>
</sst>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0.79</c:v>
                </c:pt>
                <c:pt idx="1">
                  <c:v>0.53</c:v>
                </c:pt>
                <c:pt idx="2">
                  <c:v>0.53</c:v>
                </c:pt>
                <c:pt idx="3">
                  <c:v>0.53</c:v>
                </c:pt>
                <c:pt idx="4">
                  <c:v>0.53</c:v>
                </c:pt>
              </c:numCache>
            </c:numRef>
          </c:val>
          <c:extLst>
            <c:ext xmlns:c16="http://schemas.microsoft.com/office/drawing/2014/chart" uri="{C3380CC4-5D6E-409C-BE32-E72D297353CC}">
              <c16:uniqueId val="{00000000-E10D-44D3-8164-1B2B70D1CE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E10D-44D3-8164-1B2B70D1CE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51.2</c:v>
                </c:pt>
                <c:pt idx="1">
                  <c:v>53.15</c:v>
                </c:pt>
                <c:pt idx="2">
                  <c:v>53.31</c:v>
                </c:pt>
                <c:pt idx="3">
                  <c:v>51.87</c:v>
                </c:pt>
                <c:pt idx="4">
                  <c:v>51.87</c:v>
                </c:pt>
              </c:numCache>
            </c:numRef>
          </c:val>
          <c:extLst>
            <c:ext xmlns:c16="http://schemas.microsoft.com/office/drawing/2014/chart" uri="{C3380CC4-5D6E-409C-BE32-E72D297353CC}">
              <c16:uniqueId val="{00000000-C00D-4E23-A9D6-A23A26B58C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C00D-4E23-A9D6-A23A26B58C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86.96</c:v>
                </c:pt>
                <c:pt idx="1">
                  <c:v>82.96</c:v>
                </c:pt>
                <c:pt idx="2">
                  <c:v>83.05</c:v>
                </c:pt>
                <c:pt idx="3">
                  <c:v>83.31</c:v>
                </c:pt>
                <c:pt idx="4">
                  <c:v>81.28</c:v>
                </c:pt>
              </c:numCache>
            </c:numRef>
          </c:val>
          <c:extLst>
            <c:ext xmlns:c16="http://schemas.microsoft.com/office/drawing/2014/chart" uri="{C3380CC4-5D6E-409C-BE32-E72D297353CC}">
              <c16:uniqueId val="{00000000-9E74-4615-A2D1-688166B729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9E74-4615-A2D1-688166B729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114.37</c:v>
                </c:pt>
                <c:pt idx="1">
                  <c:v>115.35</c:v>
                </c:pt>
                <c:pt idx="2">
                  <c:v>111.89</c:v>
                </c:pt>
                <c:pt idx="3">
                  <c:v>107.09</c:v>
                </c:pt>
                <c:pt idx="4">
                  <c:v>106.91</c:v>
                </c:pt>
              </c:numCache>
            </c:numRef>
          </c:val>
          <c:extLst>
            <c:ext xmlns:c16="http://schemas.microsoft.com/office/drawing/2014/chart" uri="{C3380CC4-5D6E-409C-BE32-E72D297353CC}">
              <c16:uniqueId val="{00000000-7EED-4289-998C-A0FD6D461F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EED-4289-998C-A0FD6D461F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56.23</c:v>
                </c:pt>
                <c:pt idx="1">
                  <c:v>57.5</c:v>
                </c:pt>
                <c:pt idx="2">
                  <c:v>58.37</c:v>
                </c:pt>
                <c:pt idx="3">
                  <c:v>59.72</c:v>
                </c:pt>
                <c:pt idx="4">
                  <c:v>60.65</c:v>
                </c:pt>
              </c:numCache>
            </c:numRef>
          </c:val>
          <c:extLst>
            <c:ext xmlns:c16="http://schemas.microsoft.com/office/drawing/2014/chart" uri="{C3380CC4-5D6E-409C-BE32-E72D297353CC}">
              <c16:uniqueId val="{00000000-D218-453A-A1ED-F52FA65204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D218-453A-A1ED-F52FA65204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32.31</c:v>
                </c:pt>
                <c:pt idx="1">
                  <c:v>33.71</c:v>
                </c:pt>
                <c:pt idx="2">
                  <c:v>35.42</c:v>
                </c:pt>
                <c:pt idx="3">
                  <c:v>37.58</c:v>
                </c:pt>
                <c:pt idx="4">
                  <c:v>38.549999999999997</c:v>
                </c:pt>
              </c:numCache>
            </c:numRef>
          </c:val>
          <c:extLst>
            <c:ext xmlns:c16="http://schemas.microsoft.com/office/drawing/2014/chart" uri="{C3380CC4-5D6E-409C-BE32-E72D297353CC}">
              <c16:uniqueId val="{00000000-57B6-487A-9245-AC44EE777D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57B6-487A-9245-AC44EE777D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79-462A-833F-18BF9C9DFB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C179-462A-833F-18BF9C9DFB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321.2</c:v>
                </c:pt>
                <c:pt idx="1">
                  <c:v>325.52</c:v>
                </c:pt>
                <c:pt idx="2">
                  <c:v>374.86</c:v>
                </c:pt>
                <c:pt idx="3">
                  <c:v>362.32</c:v>
                </c:pt>
                <c:pt idx="4">
                  <c:v>422.48</c:v>
                </c:pt>
              </c:numCache>
            </c:numRef>
          </c:val>
          <c:extLst>
            <c:ext xmlns:c16="http://schemas.microsoft.com/office/drawing/2014/chart" uri="{C3380CC4-5D6E-409C-BE32-E72D297353CC}">
              <c16:uniqueId val="{00000000-30EF-4FF4-A986-21019115EB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30EF-4FF4-A986-21019115EB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351.13</c:v>
                </c:pt>
                <c:pt idx="1">
                  <c:v>340.53</c:v>
                </c:pt>
                <c:pt idx="2">
                  <c:v>326.42</c:v>
                </c:pt>
                <c:pt idx="3">
                  <c:v>318.37</c:v>
                </c:pt>
                <c:pt idx="4">
                  <c:v>326.3</c:v>
                </c:pt>
              </c:numCache>
            </c:numRef>
          </c:val>
          <c:extLst>
            <c:ext xmlns:c16="http://schemas.microsoft.com/office/drawing/2014/chart" uri="{C3380CC4-5D6E-409C-BE32-E72D297353CC}">
              <c16:uniqueId val="{00000000-1FA7-4B24-97ED-FC947216C8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1FA7-4B24-97ED-FC947216C8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101.32</c:v>
                </c:pt>
                <c:pt idx="1">
                  <c:v>100.63</c:v>
                </c:pt>
                <c:pt idx="2">
                  <c:v>96.25</c:v>
                </c:pt>
                <c:pt idx="3">
                  <c:v>93.57</c:v>
                </c:pt>
                <c:pt idx="4">
                  <c:v>92.03</c:v>
                </c:pt>
              </c:numCache>
            </c:numRef>
          </c:val>
          <c:extLst>
            <c:ext xmlns:c16="http://schemas.microsoft.com/office/drawing/2014/chart" uri="{C3380CC4-5D6E-409C-BE32-E72D297353CC}">
              <c16:uniqueId val="{00000000-48E5-4EE4-81AE-0DD5B84DD5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48E5-4EE4-81AE-0DD5B84DD5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131.52000000000001</c:v>
                </c:pt>
                <c:pt idx="1">
                  <c:v>132.94</c:v>
                </c:pt>
                <c:pt idx="2">
                  <c:v>138.72999999999999</c:v>
                </c:pt>
                <c:pt idx="3">
                  <c:v>142.57</c:v>
                </c:pt>
                <c:pt idx="4">
                  <c:v>144.84</c:v>
                </c:pt>
              </c:numCache>
            </c:numRef>
          </c:val>
          <c:extLst>
            <c:ext xmlns:c16="http://schemas.microsoft.com/office/drawing/2014/chart" uri="{C3380CC4-5D6E-409C-BE32-E72D297353CC}">
              <c16:uniqueId val="{00000000-0AD4-4600-B983-CA37FF0AD2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0AD4-4600-B983-CA37FF0AD2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鳥取県　倉吉市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46731</v>
      </c>
      <c r="AM8" s="61"/>
      <c r="AN8" s="61"/>
      <c r="AO8" s="61"/>
      <c r="AP8" s="61"/>
      <c r="AQ8" s="61"/>
      <c r="AR8" s="61"/>
      <c r="AS8" s="61"/>
      <c r="AT8" s="52">
        <f>データ!$S$6</f>
        <v>272.06</v>
      </c>
      <c r="AU8" s="53"/>
      <c r="AV8" s="53"/>
      <c r="AW8" s="53"/>
      <c r="AX8" s="53"/>
      <c r="AY8" s="53"/>
      <c r="AZ8" s="53"/>
      <c r="BA8" s="53"/>
      <c r="BB8" s="54">
        <f>データ!$T$6</f>
        <v>171.77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62.09</v>
      </c>
      <c r="J10" s="53"/>
      <c r="K10" s="53"/>
      <c r="L10" s="53"/>
      <c r="M10" s="53"/>
      <c r="N10" s="53"/>
      <c r="O10" s="64"/>
      <c r="P10" s="54">
        <f>データ!$P$6</f>
        <v>84.85</v>
      </c>
      <c r="Q10" s="54"/>
      <c r="R10" s="54"/>
      <c r="S10" s="54"/>
      <c r="T10" s="54"/>
      <c r="U10" s="54"/>
      <c r="V10" s="54"/>
      <c r="W10" s="61">
        <f>データ!$Q$6</f>
        <v>2356</v>
      </c>
      <c r="X10" s="61"/>
      <c r="Y10" s="61"/>
      <c r="Z10" s="61"/>
      <c r="AA10" s="61"/>
      <c r="AB10" s="61"/>
      <c r="AC10" s="61"/>
      <c r="AD10" s="2"/>
      <c r="AE10" s="2"/>
      <c r="AF10" s="2"/>
      <c r="AG10" s="2"/>
      <c r="AH10" s="4"/>
      <c r="AI10" s="4"/>
      <c r="AJ10" s="4"/>
      <c r="AK10" s="4"/>
      <c r="AL10" s="61">
        <f>データ!$U$6</f>
        <v>39434</v>
      </c>
      <c r="AM10" s="61"/>
      <c r="AN10" s="61"/>
      <c r="AO10" s="61"/>
      <c r="AP10" s="61"/>
      <c r="AQ10" s="61"/>
      <c r="AR10" s="61"/>
      <c r="AS10" s="61"/>
      <c r="AT10" s="52">
        <f>データ!$V$6</f>
        <v>37.21</v>
      </c>
      <c r="AU10" s="53"/>
      <c r="AV10" s="53"/>
      <c r="AW10" s="53"/>
      <c r="AX10" s="53"/>
      <c r="AY10" s="53"/>
      <c r="AZ10" s="53"/>
      <c r="BA10" s="53"/>
      <c r="BB10" s="54">
        <f>データ!$W$6</f>
        <v>1059.77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tmkWHcxuB7lFd3dubeYrw2Uv85V5JOWy6x0eD3d6OVt8iRQR8you37UlFV+E2togo5397jFRIcj8h8uTJk/DQ==" saltValue="AUtXZfPrzD7avcHn9dEX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312037</v>
      </c>
      <c r="D6" s="34">
        <f t="shared" si="3"/>
        <v>46</v>
      </c>
      <c r="E6" s="34">
        <f t="shared" si="3"/>
        <v>1</v>
      </c>
      <c r="F6" s="34">
        <f t="shared" si="3"/>
        <v>0</v>
      </c>
      <c r="G6" s="34">
        <f t="shared" si="3"/>
        <v>1</v>
      </c>
      <c r="H6" s="34" t="str">
        <f t="shared" si="3"/>
        <v>鳥取県　倉吉市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62.09</v>
      </c>
      <c r="P6" s="35">
        <f t="shared" si="3"/>
        <v>84.85</v>
      </c>
      <c r="Q6" s="35">
        <f t="shared" si="3"/>
        <v>2356</v>
      </c>
      <c r="R6" s="35">
        <f t="shared" si="3"/>
        <v>46731</v>
      </c>
      <c r="S6" s="35">
        <f t="shared" si="3"/>
        <v>272.06</v>
      </c>
      <c r="T6" s="35">
        <f t="shared" si="3"/>
        <v>171.77</v>
      </c>
      <c r="U6" s="35">
        <f t="shared" si="3"/>
        <v>39434</v>
      </c>
      <c r="V6" s="35">
        <f t="shared" si="3"/>
        <v>37.21</v>
      </c>
      <c r="W6" s="35">
        <f t="shared" si="3"/>
        <v>1059.77</v>
      </c>
      <c r="X6" s="36">
        <f>IF(X7="",NA(),X7)</f>
        <v>114.37</v>
      </c>
      <c r="Y6" s="36">
        <f t="shared" ref="Y6:AG6" si="4">IF(Y7="",NA(),Y7)</f>
        <v>115.35</v>
      </c>
      <c r="Z6" s="36">
        <f t="shared" si="4"/>
        <v>111.89</v>
      </c>
      <c r="AA6" s="36">
        <f t="shared" si="4"/>
        <v>107.09</v>
      </c>
      <c r="AB6" s="36">
        <f t="shared" si="4"/>
        <v>106.91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321.2</v>
      </c>
      <c r="AU6" s="36">
        <f t="shared" ref="AU6:BC6" si="6">IF(AU7="",NA(),AU7)</f>
        <v>325.52</v>
      </c>
      <c r="AV6" s="36">
        <f t="shared" si="6"/>
        <v>374.86</v>
      </c>
      <c r="AW6" s="36">
        <f t="shared" si="6"/>
        <v>362.32</v>
      </c>
      <c r="AX6" s="36">
        <f t="shared" si="6"/>
        <v>422.48</v>
      </c>
      <c r="AY6" s="36">
        <f t="shared" si="6"/>
        <v>371.31</v>
      </c>
      <c r="AZ6" s="36">
        <f t="shared" si="6"/>
        <v>377.63</v>
      </c>
      <c r="BA6" s="36">
        <f t="shared" si="6"/>
        <v>357.34</v>
      </c>
      <c r="BB6" s="36">
        <f t="shared" si="6"/>
        <v>366.03</v>
      </c>
      <c r="BC6" s="36">
        <f t="shared" si="6"/>
        <v>365.18</v>
      </c>
      <c r="BD6" s="35" t="str">
        <f>IF(BD7="","",IF(BD7="-","【-】","【"&amp;SUBSTITUTE(TEXT(BD7,"#,##0.00"),"-","△")&amp;"】"))</f>
        <v>【264.97】</v>
      </c>
      <c r="BE6" s="36">
        <f>IF(BE7="",NA(),BE7)</f>
        <v>351.13</v>
      </c>
      <c r="BF6" s="36">
        <f t="shared" ref="BF6:BN6" si="7">IF(BF7="",NA(),BF7)</f>
        <v>340.53</v>
      </c>
      <c r="BG6" s="36">
        <f t="shared" si="7"/>
        <v>326.42</v>
      </c>
      <c r="BH6" s="36">
        <f t="shared" si="7"/>
        <v>318.37</v>
      </c>
      <c r="BI6" s="36">
        <f t="shared" si="7"/>
        <v>326.3</v>
      </c>
      <c r="BJ6" s="36">
        <f t="shared" si="7"/>
        <v>373.09</v>
      </c>
      <c r="BK6" s="36">
        <f t="shared" si="7"/>
        <v>364.71</v>
      </c>
      <c r="BL6" s="36">
        <f t="shared" si="7"/>
        <v>373.69</v>
      </c>
      <c r="BM6" s="36">
        <f t="shared" si="7"/>
        <v>370.12</v>
      </c>
      <c r="BN6" s="36">
        <f t="shared" si="7"/>
        <v>371.65</v>
      </c>
      <c r="BO6" s="35" t="str">
        <f>IF(BO7="","",IF(BO7="-","【-】","【"&amp;SUBSTITUTE(TEXT(BO7,"#,##0.00"),"-","△")&amp;"】"))</f>
        <v>【266.61】</v>
      </c>
      <c r="BP6" s="36">
        <f>IF(BP7="",NA(),BP7)</f>
        <v>101.32</v>
      </c>
      <c r="BQ6" s="36">
        <f t="shared" ref="BQ6:BY6" si="8">IF(BQ7="",NA(),BQ7)</f>
        <v>100.63</v>
      </c>
      <c r="BR6" s="36">
        <f t="shared" si="8"/>
        <v>96.25</v>
      </c>
      <c r="BS6" s="36">
        <f t="shared" si="8"/>
        <v>93.57</v>
      </c>
      <c r="BT6" s="36">
        <f t="shared" si="8"/>
        <v>92.03</v>
      </c>
      <c r="BU6" s="36">
        <f t="shared" si="8"/>
        <v>99.99</v>
      </c>
      <c r="BV6" s="36">
        <f t="shared" si="8"/>
        <v>100.65</v>
      </c>
      <c r="BW6" s="36">
        <f t="shared" si="8"/>
        <v>99.87</v>
      </c>
      <c r="BX6" s="36">
        <f t="shared" si="8"/>
        <v>100.42</v>
      </c>
      <c r="BY6" s="36">
        <f t="shared" si="8"/>
        <v>98.77</v>
      </c>
      <c r="BZ6" s="35" t="str">
        <f>IF(BZ7="","",IF(BZ7="-","【-】","【"&amp;SUBSTITUTE(TEXT(BZ7,"#,##0.00"),"-","△")&amp;"】"))</f>
        <v>【103.24】</v>
      </c>
      <c r="CA6" s="36">
        <f>IF(CA7="",NA(),CA7)</f>
        <v>131.52000000000001</v>
      </c>
      <c r="CB6" s="36">
        <f t="shared" ref="CB6:CJ6" si="9">IF(CB7="",NA(),CB7)</f>
        <v>132.94</v>
      </c>
      <c r="CC6" s="36">
        <f t="shared" si="9"/>
        <v>138.72999999999999</v>
      </c>
      <c r="CD6" s="36">
        <f t="shared" si="9"/>
        <v>142.57</v>
      </c>
      <c r="CE6" s="36">
        <f t="shared" si="9"/>
        <v>144.84</v>
      </c>
      <c r="CF6" s="36">
        <f t="shared" si="9"/>
        <v>171.15</v>
      </c>
      <c r="CG6" s="36">
        <f t="shared" si="9"/>
        <v>170.19</v>
      </c>
      <c r="CH6" s="36">
        <f t="shared" si="9"/>
        <v>171.81</v>
      </c>
      <c r="CI6" s="36">
        <f t="shared" si="9"/>
        <v>171.67</v>
      </c>
      <c r="CJ6" s="36">
        <f t="shared" si="9"/>
        <v>173.67</v>
      </c>
      <c r="CK6" s="35" t="str">
        <f>IF(CK7="","",IF(CK7="-","【-】","【"&amp;SUBSTITUTE(TEXT(CK7,"#,##0.00"),"-","△")&amp;"】"))</f>
        <v>【168.38】</v>
      </c>
      <c r="CL6" s="36">
        <f>IF(CL7="",NA(),CL7)</f>
        <v>51.2</v>
      </c>
      <c r="CM6" s="36">
        <f t="shared" ref="CM6:CU6" si="10">IF(CM7="",NA(),CM7)</f>
        <v>53.15</v>
      </c>
      <c r="CN6" s="36">
        <f t="shared" si="10"/>
        <v>53.31</v>
      </c>
      <c r="CO6" s="36">
        <f t="shared" si="10"/>
        <v>51.87</v>
      </c>
      <c r="CP6" s="36">
        <f t="shared" si="10"/>
        <v>51.87</v>
      </c>
      <c r="CQ6" s="36">
        <f t="shared" si="10"/>
        <v>58.53</v>
      </c>
      <c r="CR6" s="36">
        <f t="shared" si="10"/>
        <v>59.01</v>
      </c>
      <c r="CS6" s="36">
        <f t="shared" si="10"/>
        <v>60.03</v>
      </c>
      <c r="CT6" s="36">
        <f t="shared" si="10"/>
        <v>59.74</v>
      </c>
      <c r="CU6" s="36">
        <f t="shared" si="10"/>
        <v>59.67</v>
      </c>
      <c r="CV6" s="35" t="str">
        <f>IF(CV7="","",IF(CV7="-","【-】","【"&amp;SUBSTITUTE(TEXT(CV7,"#,##0.00"),"-","△")&amp;"】"))</f>
        <v>【60.00】</v>
      </c>
      <c r="CW6" s="36">
        <f>IF(CW7="",NA(),CW7)</f>
        <v>86.96</v>
      </c>
      <c r="CX6" s="36">
        <f t="shared" ref="CX6:DF6" si="11">IF(CX7="",NA(),CX7)</f>
        <v>82.96</v>
      </c>
      <c r="CY6" s="36">
        <f t="shared" si="11"/>
        <v>83.05</v>
      </c>
      <c r="CZ6" s="36">
        <f t="shared" si="11"/>
        <v>83.31</v>
      </c>
      <c r="DA6" s="36">
        <f t="shared" si="11"/>
        <v>81.28</v>
      </c>
      <c r="DB6" s="36">
        <f t="shared" si="11"/>
        <v>85.26</v>
      </c>
      <c r="DC6" s="36">
        <f t="shared" si="11"/>
        <v>85.37</v>
      </c>
      <c r="DD6" s="36">
        <f t="shared" si="11"/>
        <v>84.81</v>
      </c>
      <c r="DE6" s="36">
        <f t="shared" si="11"/>
        <v>84.8</v>
      </c>
      <c r="DF6" s="36">
        <f t="shared" si="11"/>
        <v>84.6</v>
      </c>
      <c r="DG6" s="35" t="str">
        <f>IF(DG7="","",IF(DG7="-","【-】","【"&amp;SUBSTITUTE(TEXT(DG7,"#,##0.00"),"-","△")&amp;"】"))</f>
        <v>【89.80】</v>
      </c>
      <c r="DH6" s="36">
        <f>IF(DH7="",NA(),DH7)</f>
        <v>56.23</v>
      </c>
      <c r="DI6" s="36">
        <f t="shared" ref="DI6:DQ6" si="12">IF(DI7="",NA(),DI7)</f>
        <v>57.5</v>
      </c>
      <c r="DJ6" s="36">
        <f t="shared" si="12"/>
        <v>58.37</v>
      </c>
      <c r="DK6" s="36">
        <f t="shared" si="12"/>
        <v>59.72</v>
      </c>
      <c r="DL6" s="36">
        <f t="shared" si="12"/>
        <v>60.65</v>
      </c>
      <c r="DM6" s="36">
        <f t="shared" si="12"/>
        <v>45.75</v>
      </c>
      <c r="DN6" s="36">
        <f t="shared" si="12"/>
        <v>46.9</v>
      </c>
      <c r="DO6" s="36">
        <f t="shared" si="12"/>
        <v>47.28</v>
      </c>
      <c r="DP6" s="36">
        <f t="shared" si="12"/>
        <v>47.66</v>
      </c>
      <c r="DQ6" s="36">
        <f t="shared" si="12"/>
        <v>48.17</v>
      </c>
      <c r="DR6" s="35" t="str">
        <f>IF(DR7="","",IF(DR7="-","【-】","【"&amp;SUBSTITUTE(TEXT(DR7,"#,##0.00"),"-","△")&amp;"】"))</f>
        <v>【49.59】</v>
      </c>
      <c r="DS6" s="36">
        <f>IF(DS7="",NA(),DS7)</f>
        <v>32.31</v>
      </c>
      <c r="DT6" s="36">
        <f t="shared" ref="DT6:EB6" si="13">IF(DT7="",NA(),DT7)</f>
        <v>33.71</v>
      </c>
      <c r="DU6" s="36">
        <f t="shared" si="13"/>
        <v>35.42</v>
      </c>
      <c r="DV6" s="36">
        <f t="shared" si="13"/>
        <v>37.58</v>
      </c>
      <c r="DW6" s="36">
        <f t="shared" si="13"/>
        <v>38.549999999999997</v>
      </c>
      <c r="DX6" s="36">
        <f t="shared" si="13"/>
        <v>10.54</v>
      </c>
      <c r="DY6" s="36">
        <f t="shared" si="13"/>
        <v>12.03</v>
      </c>
      <c r="DZ6" s="36">
        <f t="shared" si="13"/>
        <v>12.19</v>
      </c>
      <c r="EA6" s="36">
        <f t="shared" si="13"/>
        <v>15.1</v>
      </c>
      <c r="EB6" s="36">
        <f t="shared" si="13"/>
        <v>17.12</v>
      </c>
      <c r="EC6" s="35" t="str">
        <f>IF(EC7="","",IF(EC7="-","【-】","【"&amp;SUBSTITUTE(TEXT(EC7,"#,##0.00"),"-","△")&amp;"】"))</f>
        <v>【19.44】</v>
      </c>
      <c r="ED6" s="36">
        <f>IF(ED7="",NA(),ED7)</f>
        <v>0.79</v>
      </c>
      <c r="EE6" s="36">
        <f t="shared" ref="EE6:EM6" si="14">IF(EE7="",NA(),EE7)</f>
        <v>0.53</v>
      </c>
      <c r="EF6" s="36">
        <f t="shared" si="14"/>
        <v>0.53</v>
      </c>
      <c r="EG6" s="36">
        <f t="shared" si="14"/>
        <v>0.53</v>
      </c>
      <c r="EH6" s="36">
        <f t="shared" si="14"/>
        <v>0.53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312037</v>
      </c>
      <c r="D7" s="38">
        <v>46</v>
      </c>
      <c r="E7" s="38">
        <v>1</v>
      </c>
      <c r="F7" s="38">
        <v>0</v>
      </c>
      <c r="G7" s="38">
        <v>1</v>
      </c>
      <c r="H7" s="38" t="s">
        <v>93</v>
      </c>
      <c r="I7" s="38" t="s">
        <v>94</v>
      </c>
      <c r="J7" s="38" t="s">
        <v>95</v>
      </c>
      <c r="K7" s="38" t="s">
        <v>96</v>
      </c>
      <c r="L7" s="38" t="s">
        <v>97</v>
      </c>
      <c r="M7" s="38" t="s">
        <v>98</v>
      </c>
      <c r="N7" s="39" t="s">
        <v>99</v>
      </c>
      <c r="O7" s="39">
        <v>62.09</v>
      </c>
      <c r="P7" s="39">
        <v>84.85</v>
      </c>
      <c r="Q7" s="39">
        <v>2356</v>
      </c>
      <c r="R7" s="39">
        <v>46731</v>
      </c>
      <c r="S7" s="39">
        <v>272.06</v>
      </c>
      <c r="T7" s="39">
        <v>171.77</v>
      </c>
      <c r="U7" s="39">
        <v>39434</v>
      </c>
      <c r="V7" s="39">
        <v>37.21</v>
      </c>
      <c r="W7" s="39">
        <v>1059.77</v>
      </c>
      <c r="X7" s="39">
        <v>114.37</v>
      </c>
      <c r="Y7" s="39">
        <v>115.35</v>
      </c>
      <c r="Z7" s="39">
        <v>111.89</v>
      </c>
      <c r="AA7" s="39">
        <v>107.09</v>
      </c>
      <c r="AB7" s="39">
        <v>106.91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321.2</v>
      </c>
      <c r="AU7" s="39">
        <v>325.52</v>
      </c>
      <c r="AV7" s="39">
        <v>374.86</v>
      </c>
      <c r="AW7" s="39">
        <v>362.32</v>
      </c>
      <c r="AX7" s="39">
        <v>422.48</v>
      </c>
      <c r="AY7" s="39">
        <v>371.31</v>
      </c>
      <c r="AZ7" s="39">
        <v>377.63</v>
      </c>
      <c r="BA7" s="39">
        <v>357.34</v>
      </c>
      <c r="BB7" s="39">
        <v>366.03</v>
      </c>
      <c r="BC7" s="39">
        <v>365.18</v>
      </c>
      <c r="BD7" s="39">
        <v>264.97000000000003</v>
      </c>
      <c r="BE7" s="39">
        <v>351.13</v>
      </c>
      <c r="BF7" s="39">
        <v>340.53</v>
      </c>
      <c r="BG7" s="39">
        <v>326.42</v>
      </c>
      <c r="BH7" s="39">
        <v>318.37</v>
      </c>
      <c r="BI7" s="39">
        <v>326.3</v>
      </c>
      <c r="BJ7" s="39">
        <v>373.09</v>
      </c>
      <c r="BK7" s="39">
        <v>364.71</v>
      </c>
      <c r="BL7" s="39">
        <v>373.69</v>
      </c>
      <c r="BM7" s="39">
        <v>370.12</v>
      </c>
      <c r="BN7" s="39">
        <v>371.65</v>
      </c>
      <c r="BO7" s="39">
        <v>266.61</v>
      </c>
      <c r="BP7" s="39">
        <v>101.32</v>
      </c>
      <c r="BQ7" s="39">
        <v>100.63</v>
      </c>
      <c r="BR7" s="39">
        <v>96.25</v>
      </c>
      <c r="BS7" s="39">
        <v>93.57</v>
      </c>
      <c r="BT7" s="39">
        <v>92.03</v>
      </c>
      <c r="BU7" s="39">
        <v>99.99</v>
      </c>
      <c r="BV7" s="39">
        <v>100.65</v>
      </c>
      <c r="BW7" s="39">
        <v>99.87</v>
      </c>
      <c r="BX7" s="39">
        <v>100.42</v>
      </c>
      <c r="BY7" s="39">
        <v>98.77</v>
      </c>
      <c r="BZ7" s="39">
        <v>103.24</v>
      </c>
      <c r="CA7" s="39">
        <v>131.52000000000001</v>
      </c>
      <c r="CB7" s="39">
        <v>132.94</v>
      </c>
      <c r="CC7" s="39">
        <v>138.72999999999999</v>
      </c>
      <c r="CD7" s="39">
        <v>142.57</v>
      </c>
      <c r="CE7" s="39">
        <v>144.84</v>
      </c>
      <c r="CF7" s="39">
        <v>171.15</v>
      </c>
      <c r="CG7" s="39">
        <v>170.19</v>
      </c>
      <c r="CH7" s="39">
        <v>171.81</v>
      </c>
      <c r="CI7" s="39">
        <v>171.67</v>
      </c>
      <c r="CJ7" s="39">
        <v>173.67</v>
      </c>
      <c r="CK7" s="39">
        <v>168.38</v>
      </c>
      <c r="CL7" s="39">
        <v>51.2</v>
      </c>
      <c r="CM7" s="39">
        <v>53.15</v>
      </c>
      <c r="CN7" s="39">
        <v>53.31</v>
      </c>
      <c r="CO7" s="39">
        <v>51.87</v>
      </c>
      <c r="CP7" s="39">
        <v>51.87</v>
      </c>
      <c r="CQ7" s="39">
        <v>58.53</v>
      </c>
      <c r="CR7" s="39">
        <v>59.01</v>
      </c>
      <c r="CS7" s="39">
        <v>60.03</v>
      </c>
      <c r="CT7" s="39">
        <v>59.74</v>
      </c>
      <c r="CU7" s="39">
        <v>59.67</v>
      </c>
      <c r="CV7" s="39">
        <v>60</v>
      </c>
      <c r="CW7" s="39">
        <v>86.96</v>
      </c>
      <c r="CX7" s="39">
        <v>82.96</v>
      </c>
      <c r="CY7" s="39">
        <v>83.05</v>
      </c>
      <c r="CZ7" s="39">
        <v>83.31</v>
      </c>
      <c r="DA7" s="39">
        <v>81.28</v>
      </c>
      <c r="DB7" s="39">
        <v>85.26</v>
      </c>
      <c r="DC7" s="39">
        <v>85.37</v>
      </c>
      <c r="DD7" s="39">
        <v>84.81</v>
      </c>
      <c r="DE7" s="39">
        <v>84.8</v>
      </c>
      <c r="DF7" s="39">
        <v>84.6</v>
      </c>
      <c r="DG7" s="39">
        <v>89.8</v>
      </c>
      <c r="DH7" s="39">
        <v>56.23</v>
      </c>
      <c r="DI7" s="39">
        <v>57.5</v>
      </c>
      <c r="DJ7" s="39">
        <v>58.37</v>
      </c>
      <c r="DK7" s="39">
        <v>59.72</v>
      </c>
      <c r="DL7" s="39">
        <v>60.65</v>
      </c>
      <c r="DM7" s="39">
        <v>45.75</v>
      </c>
      <c r="DN7" s="39">
        <v>46.9</v>
      </c>
      <c r="DO7" s="39">
        <v>47.28</v>
      </c>
      <c r="DP7" s="39">
        <v>47.66</v>
      </c>
      <c r="DQ7" s="39">
        <v>48.17</v>
      </c>
      <c r="DR7" s="39">
        <v>49.59</v>
      </c>
      <c r="DS7" s="39">
        <v>32.31</v>
      </c>
      <c r="DT7" s="39">
        <v>33.71</v>
      </c>
      <c r="DU7" s="39">
        <v>35.42</v>
      </c>
      <c r="DV7" s="39">
        <v>37.58</v>
      </c>
      <c r="DW7" s="39">
        <v>38.549999999999997</v>
      </c>
      <c r="DX7" s="39">
        <v>10.54</v>
      </c>
      <c r="DY7" s="39">
        <v>12.03</v>
      </c>
      <c r="DZ7" s="39">
        <v>12.19</v>
      </c>
      <c r="EA7" s="39">
        <v>15.1</v>
      </c>
      <c r="EB7" s="39">
        <v>17.12</v>
      </c>
      <c r="EC7" s="39">
        <v>19.440000000000001</v>
      </c>
      <c r="ED7" s="39">
        <v>0.79</v>
      </c>
      <c r="EE7" s="39">
        <v>0.53</v>
      </c>
      <c r="EF7" s="39">
        <v>0.53</v>
      </c>
      <c r="EG7" s="39">
        <v>0.53</v>
      </c>
      <c r="EH7" s="39">
        <v>0.53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