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iwagakik\Desktop\【経営比較分析表】2019_312037\"/>
    </mc:Choice>
  </mc:AlternateContent>
  <xr:revisionPtr revIDLastSave="0" documentId="13_ncr:1_{ECE3BAB2-D35F-4509-83DF-2A66A38C70E0}" xr6:coauthVersionLast="36" xr6:coauthVersionMax="36" xr10:uidLastSave="{00000000-0000-0000-0000-000000000000}"/>
  <workbookProtection workbookAlgorithmName="SHA-512" workbookHashValue="JlIp/Gnq4FxHZ5tTd3mdJb8n+F8c0TJVmufNIa30ZeQHveSKFSDW+mGBAM5EtYbYWCgZmvpW+otcMiM3EMkpvQ==" workbookSaltValue="/Yx1IShWXkWFUiLcrk6fDg==" workbookSpinCount="100000" lockStructure="1"/>
  <bookViews>
    <workbookView xWindow="0" yWindow="0" windowWidth="21600" windowHeight="94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<sst xmlns="http://schemas.openxmlformats.org/spreadsheetml/2006/main" count="241" uniqueCount="120">
  <si>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</si>
  <si>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</si>
  <si>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</si>
  <si>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</si>
  <si>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</si>
  <si>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</si>
  <si>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</si>
  <si>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</si>
  <si>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</si>
  <si>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</si>
  <si>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</si>
  <si>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</si>
  <si>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</si>
  <si>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</si>
  <si>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</si>
  <si>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</si>
  <si>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</si>
  <si>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</si>
  <si>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</si>
  <si>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</si>
  <si>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</si>
  <si>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</si>
  <si>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</si>
  <si>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</si>
  <si>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</si>
  <si>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</si>
  <si>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</si>
  <si>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</si>
  <si>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</si>
  <si>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</si>
  <si>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</si>
  <si>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</si>
  <si>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</si>
  <si>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</si>
  <si>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</si>
  <si>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</si>
  <si>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</si>
  <si>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</si>
  <si>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</si>
  <si>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</si>
  <si>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</si>
  <si>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</si>
  <si>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</si>
  <si>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</si>
  <si>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</si>
  <si>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</si>
  <si>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</si>
  <si>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</si>
  <si>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</si>
  <si>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</si>
  <si>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</si>
  <si>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</si>
  <si>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</si>
  <si>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</si>
  <si>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</si>
  <si>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</si>
  <si>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</si>
  <si>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</si>
  <si>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</si>
  <si>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</si>
  <si>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</si>
  <si>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</si>
  <si>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</si>
  <si>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</si>
  <si>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</si>
  <si>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</si>
  <si>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</si>
  <si>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</si>
  <si>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</si>
  <si>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</si>
  <si>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</si>
  <si>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</si>
  <si>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</si>
  <si>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</si>
  <si>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</si>
  <si>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</si>
  <si>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</si>
  <si>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</si>
  <si>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</si>
  <si>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</si>
  <si>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</si>
  <si>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</si>
  <si>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</si>
  <si>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</si>
  <si>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</si>
  <si>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</si>
  <si>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</si>
  <si>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</si>
  <si>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</si>
  <si>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</si>
  <si>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</si>
  <si>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</si>
  <si>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</si>
  <si>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</si>
  <si>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</si>
  <si>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</si>
  <si>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</si>
  <si>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</si>
  <si>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</si>
  <si>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</si>
  <si>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</si>
  <si>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</si>
  <si>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</si>
  <si>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</si>
  <si>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</si>
  <si>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</si>
  <si>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</si>
  <si>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</si>
  <si>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</si>
  <si>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</si>
  <si>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</si>
  <si>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</si>
  <si>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</si>
  <si>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</si>
  <si>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</si>
  <si>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</si>
  <si>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</si>
  <si>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について、これまで、管渠破損の際には細かな補修で対応してきていたが、昭和後半に整備した管渠が間もなく耐用年数を迎えるため、計画的な更新事業の検討が必要である。管渠更新にあたっては、下水道台帳や現在作成中のストックマネジメント計画も活用し、優先順位をつけて行うこととする。</t>
    <rPh sb="1" eb="3">
      <t>カンキョ</t>
    </rPh>
    <rPh sb="3" eb="6">
      <t>カイゼンリツ</t>
    </rPh>
    <rPh sb="96" eb="99">
      <t>ゲスイドウ</t>
    </rPh>
    <rPh sb="99" eb="101">
      <t>ダイチョウ</t>
    </rPh>
    <phoneticPr fontId="5"/>
  </si>
  <si>
    <t>　現在は経費回収率概ね90％と、他団体よりも高い水準にある。令和元年10月に行った使用料改定により、一定期間はこの水準を維持できると思われるが、期間経過後は人口減による使用料収入の減が見込まれる。
　今後の施設更新が過度な投資とならないよう、現在策定中であるストックマネジメント計画を活用する等、十分に検討するとともに、維持管理経費の削減に努める。</t>
    <rPh sb="9" eb="10">
      <t>オオム</t>
    </rPh>
    <phoneticPr fontId="5"/>
  </si>
  <si>
    <t>①収益的収支比率は、主に企業債元利償還金の減に伴い、比率が改善した。元利償還金は今後も逓減を見込むが、併せて使用料収入の確保、維持管理業務の見直し等による費用の減を図るなど、経費回収率の改善に取り組む必要がある。令和元年度はストックマネジメント計画策定業務に費用を要したため減少している。
④企業債残高対事業規模比率は、毎年度の企業債償還額を超えないよう借入れしているため、今後も地方債残高は逓減を見込む。類似団体よりも比率は低いが、管渠更新時期を間もなく迎えるため、緊急性等を考慮し、過剰投資とならないよう検討が必要。
⑤経費回収率と⑥汚水処理原価は、近年、経費回収率、汚水処理減価とも、元利償還額は減少傾向にあるが、平成28年度から企業会計適用移行経費や令和元年度にはストックマネジメント計画策定業務など特別な支出があったことから概ね横ばいとなった。　しかし、令和元年10月に使用料の改定を行ったことから、次年度の経費回収率においては、一定の改善が図られるものと思われる。
⑧水洗化率は、平成30年度に集計方法を見直したため数値が向上している。</t>
    <rPh sb="106" eb="108">
      <t>レイワ</t>
    </rPh>
    <rPh sb="108" eb="109">
      <t>モト</t>
    </rPh>
    <rPh sb="109" eb="111">
      <t>ネンド</t>
    </rPh>
    <rPh sb="122" eb="124">
      <t>ケイカク</t>
    </rPh>
    <rPh sb="124" eb="126">
      <t>サクテイ</t>
    </rPh>
    <rPh sb="126" eb="128">
      <t>ギョウム</t>
    </rPh>
    <rPh sb="129" eb="131">
      <t>ヒヨウ</t>
    </rPh>
    <rPh sb="132" eb="133">
      <t>ヨウ</t>
    </rPh>
    <rPh sb="137" eb="139">
      <t>ゲンショウ</t>
    </rPh>
    <rPh sb="264" eb="266">
      <t>ケイヒ</t>
    </rPh>
    <rPh sb="266" eb="268">
      <t>カイシュウ</t>
    </rPh>
    <rPh sb="268" eb="269">
      <t>リツ</t>
    </rPh>
    <rPh sb="279" eb="281">
      <t>キンネン</t>
    </rPh>
    <rPh sb="282" eb="284">
      <t>ケイヒ</t>
    </rPh>
    <rPh sb="284" eb="287">
      <t>カイシュウリツ</t>
    </rPh>
    <rPh sb="288" eb="290">
      <t>オスイ</t>
    </rPh>
    <rPh sb="290" eb="292">
      <t>ショリ</t>
    </rPh>
    <rPh sb="292" eb="294">
      <t>ゲンカ</t>
    </rPh>
    <rPh sb="320" eb="322">
      <t>キギョウ</t>
    </rPh>
    <rPh sb="322" eb="324">
      <t>カイケイ</t>
    </rPh>
    <rPh sb="324" eb="326">
      <t>テキヨウ</t>
    </rPh>
    <rPh sb="326" eb="328">
      <t>イコウ</t>
    </rPh>
    <rPh sb="328" eb="330">
      <t>ケイヒ</t>
    </rPh>
    <rPh sb="331" eb="333">
      <t>レイワ</t>
    </rPh>
    <rPh sb="333" eb="334">
      <t>モト</t>
    </rPh>
    <rPh sb="334" eb="336">
      <t>ネンド</t>
    </rPh>
    <rPh sb="348" eb="352">
      <t>ケイカクサクテイ</t>
    </rPh>
    <rPh sb="352" eb="354">
      <t>ギョウム</t>
    </rPh>
    <rPh sb="371" eb="372">
      <t>ヨコ</t>
    </rPh>
    <rPh sb="443" eb="446">
      <t>スイセンカ</t>
    </rPh>
    <rPh sb="446" eb="447">
      <t>リツ</t>
    </rPh>
    <rPh sb="467" eb="469">
      <t>スウチ</t>
    </rPh>
    <rPh sb="470" eb="472">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</si>
</sst>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B5-441E-BBEA-0D8F09BC7B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0.04</c:v>
                </c:pt>
              </c:numCache>
            </c:numRef>
          </c:val>
          <c:smooth val="0"/>
          <c:extLst>
            <c:ext xmlns:c16="http://schemas.microsoft.com/office/drawing/2014/chart" uri="{C3380CC4-5D6E-409C-BE32-E72D297353CC}">
              <c16:uniqueId val="{00000001-13B5-441E-BBEA-0D8F09BC7B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FC-492F-B87C-F80D206388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45.68</c:v>
                </c:pt>
              </c:numCache>
            </c:numRef>
          </c:val>
          <c:smooth val="0"/>
          <c:extLst>
            <c:ext xmlns:c16="http://schemas.microsoft.com/office/drawing/2014/chart" uri="{C3380CC4-5D6E-409C-BE32-E72D297353CC}">
              <c16:uniqueId val="{00000001-0DFC-492F-B87C-F80D206388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76.81</c:v>
                </c:pt>
                <c:pt idx="1">
                  <c:v>76.709999999999994</c:v>
                </c:pt>
                <c:pt idx="2">
                  <c:v>74.69</c:v>
                </c:pt>
                <c:pt idx="3">
                  <c:v>92.71</c:v>
                </c:pt>
                <c:pt idx="4">
                  <c:v>92.82</c:v>
                </c:pt>
              </c:numCache>
            </c:numRef>
          </c:val>
          <c:extLst>
            <c:ext xmlns:c16="http://schemas.microsoft.com/office/drawing/2014/chart" uri="{C3380CC4-5D6E-409C-BE32-E72D297353CC}">
              <c16:uniqueId val="{00000000-1D25-4966-B9DB-A7C283FD1D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87.96</c:v>
                </c:pt>
              </c:numCache>
            </c:numRef>
          </c:val>
          <c:smooth val="0"/>
          <c:extLst>
            <c:ext xmlns:c16="http://schemas.microsoft.com/office/drawing/2014/chart" uri="{C3380CC4-5D6E-409C-BE32-E72D297353CC}">
              <c16:uniqueId val="{00000001-1D25-4966-B9DB-A7C283FD1D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70.7</c:v>
                </c:pt>
                <c:pt idx="1">
                  <c:v>74.150000000000006</c:v>
                </c:pt>
                <c:pt idx="2">
                  <c:v>77.53</c:v>
                </c:pt>
                <c:pt idx="3">
                  <c:v>80.760000000000005</c:v>
                </c:pt>
                <c:pt idx="4">
                  <c:v>78.459999999999994</c:v>
                </c:pt>
              </c:numCache>
            </c:numRef>
          </c:val>
          <c:extLst>
            <c:ext xmlns:c16="http://schemas.microsoft.com/office/drawing/2014/chart" uri="{C3380CC4-5D6E-409C-BE32-E72D297353CC}">
              <c16:uniqueId val="{00000000-7B9D-4048-AD6A-85A280AFE0F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9D-4048-AD6A-85A280AFE0F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6F-4A83-85EF-B88E84CB21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6F-4A83-85EF-B88E84CB21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0-4F5D-B950-0FCF676A89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0-4F5D-B950-0FCF676A89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AB-46A8-AE4B-775687A65E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AB-46A8-AE4B-775687A65E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6D-4842-AC8F-DDFFD21FDF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6D-4842-AC8F-DDFFD21FDF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942.64</c:v>
                </c:pt>
                <c:pt idx="1">
                  <c:v>816.1</c:v>
                </c:pt>
                <c:pt idx="2">
                  <c:v>786.14</c:v>
                </c:pt>
                <c:pt idx="3">
                  <c:v>786.33</c:v>
                </c:pt>
                <c:pt idx="4">
                  <c:v>438.49</c:v>
                </c:pt>
              </c:numCache>
            </c:numRef>
          </c:val>
          <c:extLst>
            <c:ext xmlns:c16="http://schemas.microsoft.com/office/drawing/2014/chart" uri="{C3380CC4-5D6E-409C-BE32-E72D297353CC}">
              <c16:uniqueId val="{00000000-FBEA-4349-9527-41BE7DAC517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1267.3900000000001</c:v>
                </c:pt>
              </c:numCache>
            </c:numRef>
          </c:val>
          <c:smooth val="0"/>
          <c:extLst>
            <c:ext xmlns:c16="http://schemas.microsoft.com/office/drawing/2014/chart" uri="{C3380CC4-5D6E-409C-BE32-E72D297353CC}">
              <c16:uniqueId val="{00000001-FBEA-4349-9527-41BE7DAC517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92.05</c:v>
                </c:pt>
                <c:pt idx="1">
                  <c:v>91.43</c:v>
                </c:pt>
                <c:pt idx="2">
                  <c:v>90.15</c:v>
                </c:pt>
                <c:pt idx="3">
                  <c:v>92.21</c:v>
                </c:pt>
                <c:pt idx="4">
                  <c:v>88.8</c:v>
                </c:pt>
              </c:numCache>
            </c:numRef>
          </c:val>
          <c:extLst>
            <c:ext xmlns:c16="http://schemas.microsoft.com/office/drawing/2014/chart" uri="{C3380CC4-5D6E-409C-BE32-E72D297353CC}">
              <c16:uniqueId val="{00000000-55A1-4EA0-A14D-65482DDDAC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84.3</c:v>
                </c:pt>
              </c:numCache>
            </c:numRef>
          </c:val>
          <c:smooth val="0"/>
          <c:extLst>
            <c:ext xmlns:c16="http://schemas.microsoft.com/office/drawing/2014/chart" uri="{C3380CC4-5D6E-409C-BE32-E72D297353CC}">
              <c16:uniqueId val="{00000001-55A1-4EA0-A14D-65482DDDAC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219.07</c:v>
                </c:pt>
                <c:pt idx="1">
                  <c:v>217.81</c:v>
                </c:pt>
                <c:pt idx="2">
                  <c:v>224.69</c:v>
                </c:pt>
                <c:pt idx="3">
                  <c:v>221.22</c:v>
                </c:pt>
                <c:pt idx="4">
                  <c:v>218.74</c:v>
                </c:pt>
              </c:numCache>
            </c:numRef>
          </c:val>
          <c:extLst>
            <c:ext xmlns:c16="http://schemas.microsoft.com/office/drawing/2014/chart" uri="{C3380CC4-5D6E-409C-BE32-E72D297353CC}">
              <c16:uniqueId val="{00000000-CEAC-49EA-80F3-2D7B406A3C3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185.47</c:v>
                </c:pt>
              </c:numCache>
            </c:numRef>
          </c:val>
          <c:smooth val="0"/>
          <c:extLst>
            <c:ext xmlns:c16="http://schemas.microsoft.com/office/drawing/2014/chart" uri="{C3380CC4-5D6E-409C-BE32-E72D297353CC}">
              <c16:uniqueId val="{00000001-CEAC-49EA-80F3-2D7B406A3C3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倉吉市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46731</v>
      </c>
      <c r="AM8" s="69"/>
      <c r="AN8" s="69"/>
      <c r="AO8" s="69"/>
      <c r="AP8" s="69"/>
      <c r="AQ8" s="69"/>
      <c r="AR8" s="69"/>
      <c r="AS8" s="69"/>
      <c r="AT8" s="68">
        <f>データ!T6</f>
        <v>272.06</v>
      </c>
      <c r="AU8" s="68"/>
      <c r="AV8" s="68"/>
      <c r="AW8" s="68"/>
      <c r="AX8" s="68"/>
      <c r="AY8" s="68"/>
      <c r="AZ8" s="68"/>
      <c r="BA8" s="68"/>
      <c r="BB8" s="68">
        <f>データ!U6</f>
        <v>171.77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v>
      </c>
      <c r="Q10" s="68"/>
      <c r="R10" s="68"/>
      <c r="S10" s="68"/>
      <c r="T10" s="68"/>
      <c r="U10" s="68"/>
      <c r="V10" s="68"/>
      <c r="W10" s="68">
        <f>データ!Q6</f>
        <v>102</v>
      </c>
      <c r="X10" s="68"/>
      <c r="Y10" s="68"/>
      <c r="Z10" s="68"/>
      <c r="AA10" s="68"/>
      <c r="AB10" s="68"/>
      <c r="AC10" s="68"/>
      <c r="AD10" s="69">
        <f>データ!R6</f>
        <v>3531</v>
      </c>
      <c r="AE10" s="69"/>
      <c r="AF10" s="69"/>
      <c r="AG10" s="69"/>
      <c r="AH10" s="69"/>
      <c r="AI10" s="69"/>
      <c r="AJ10" s="69"/>
      <c r="AK10" s="2"/>
      <c r="AL10" s="69">
        <f>データ!V6</f>
        <v>1951</v>
      </c>
      <c r="AM10" s="69"/>
      <c r="AN10" s="69"/>
      <c r="AO10" s="69"/>
      <c r="AP10" s="69"/>
      <c r="AQ10" s="69"/>
      <c r="AR10" s="69"/>
      <c r="AS10" s="69"/>
      <c r="AT10" s="68">
        <f>データ!W6</f>
        <v>1.05</v>
      </c>
      <c r="AU10" s="68"/>
      <c r="AV10" s="68"/>
      <c r="AW10" s="68"/>
      <c r="AX10" s="68"/>
      <c r="AY10" s="68"/>
      <c r="AZ10" s="68"/>
      <c r="BA10" s="68"/>
      <c r="BB10" s="68">
        <f>データ!X6</f>
        <v>1858.1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ODFVtKCFcs116rKpacjsFok2fieLFDbRfBOR4aToNmtPFdy9MDrr0OpJZp4VrjAycih1Id32cDQITkNV57UMBg==" saltValue="wlE6l0SjWsdJsduSl27d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312037</v>
      </c>
      <c r="D6" s="33">
        <f t="shared" si="3"/>
        <v>47</v>
      </c>
      <c r="E6" s="33">
        <f t="shared" si="3"/>
        <v>17</v>
      </c>
      <c r="F6" s="33">
        <f t="shared" si="3"/>
        <v>4</v>
      </c>
      <c r="G6" s="33">
        <f t="shared" si="3"/>
        <v>0</v>
      </c>
      <c r="H6" s="33" t="str">
        <f t="shared" si="3"/>
        <v>鳥取県　倉吉市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4.2</v>
      </c>
      <c r="Q6" s="34">
        <f t="shared" si="3"/>
        <v>102</v>
      </c>
      <c r="R6" s="34">
        <f t="shared" si="3"/>
        <v>3531</v>
      </c>
      <c r="S6" s="34">
        <f t="shared" si="3"/>
        <v>46731</v>
      </c>
      <c r="T6" s="34">
        <f t="shared" si="3"/>
        <v>272.06</v>
      </c>
      <c r="U6" s="34">
        <f t="shared" si="3"/>
        <v>171.77</v>
      </c>
      <c r="V6" s="34">
        <f t="shared" si="3"/>
        <v>1951</v>
      </c>
      <c r="W6" s="34">
        <f t="shared" si="3"/>
        <v>1.05</v>
      </c>
      <c r="X6" s="34">
        <f t="shared" si="3"/>
        <v>1858.1</v>
      </c>
      <c r="Y6" s="35">
        <f>IF(Y7="",NA(),Y7)</f>
        <v>70.7</v>
      </c>
      <c r="Z6" s="35">
        <f t="shared" ref="Z6:AH6" si="4">IF(Z7="",NA(),Z7)</f>
        <v>74.150000000000006</v>
      </c>
      <c r="AA6" s="35">
        <f t="shared" si="4"/>
        <v>77.53</v>
      </c>
      <c r="AB6" s="35">
        <f t="shared" si="4"/>
        <v>80.760000000000005</v>
      </c>
      <c r="AC6" s="35">
        <f t="shared" si="4"/>
        <v>78.459999999999994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942.64</v>
      </c>
      <c r="BG6" s="35">
        <f t="shared" ref="BG6:BO6" si="7">IF(BG7="",NA(),BG7)</f>
        <v>816.1</v>
      </c>
      <c r="BH6" s="35">
        <f t="shared" si="7"/>
        <v>786.14</v>
      </c>
      <c r="BI6" s="35">
        <f t="shared" si="7"/>
        <v>786.33</v>
      </c>
      <c r="BJ6" s="35">
        <f t="shared" si="7"/>
        <v>438.49</v>
      </c>
      <c r="BK6" s="35">
        <f t="shared" si="7"/>
        <v>1434.89</v>
      </c>
      <c r="BL6" s="35">
        <f t="shared" si="7"/>
        <v>1298.9100000000001</v>
      </c>
      <c r="BM6" s="35">
        <f t="shared" si="7"/>
        <v>1243.71</v>
      </c>
      <c r="BN6" s="35">
        <f t="shared" si="7"/>
        <v>1194.1500000000001</v>
      </c>
      <c r="BO6" s="35">
        <f t="shared" si="7"/>
        <v>1267.3900000000001</v>
      </c>
      <c r="BP6" s="34" t="str">
        <f>IF(BP7="","",IF(BP7="-","【-】","【"&amp;SUBSTITUTE(TEXT(BP7,"#,##0.00"),"-","△")&amp;"】"))</f>
        <v>【1,218.70】</v>
      </c>
      <c r="BQ6" s="35">
        <f>IF(BQ7="",NA(),BQ7)</f>
        <v>92.05</v>
      </c>
      <c r="BR6" s="35">
        <f t="shared" ref="BR6:BZ6" si="8">IF(BR7="",NA(),BR7)</f>
        <v>91.43</v>
      </c>
      <c r="BS6" s="35">
        <f t="shared" si="8"/>
        <v>90.15</v>
      </c>
      <c r="BT6" s="35">
        <f t="shared" si="8"/>
        <v>92.21</v>
      </c>
      <c r="BU6" s="35">
        <f t="shared" si="8"/>
        <v>88.8</v>
      </c>
      <c r="BV6" s="35">
        <f t="shared" si="8"/>
        <v>66.22</v>
      </c>
      <c r="BW6" s="35">
        <f t="shared" si="8"/>
        <v>69.87</v>
      </c>
      <c r="BX6" s="35">
        <f t="shared" si="8"/>
        <v>74.3</v>
      </c>
      <c r="BY6" s="35">
        <f t="shared" si="8"/>
        <v>72.260000000000005</v>
      </c>
      <c r="BZ6" s="35">
        <f t="shared" si="8"/>
        <v>84.3</v>
      </c>
      <c r="CA6" s="34" t="str">
        <f>IF(CA7="","",IF(CA7="-","【-】","【"&amp;SUBSTITUTE(TEXT(CA7,"#,##0.00"),"-","△")&amp;"】"))</f>
        <v>【74.17】</v>
      </c>
      <c r="CB6" s="35">
        <f>IF(CB7="",NA(),CB7)</f>
        <v>219.07</v>
      </c>
      <c r="CC6" s="35">
        <f t="shared" ref="CC6:CK6" si="9">IF(CC7="",NA(),CC7)</f>
        <v>217.81</v>
      </c>
      <c r="CD6" s="35">
        <f t="shared" si="9"/>
        <v>224.69</v>
      </c>
      <c r="CE6" s="35">
        <f t="shared" si="9"/>
        <v>221.22</v>
      </c>
      <c r="CF6" s="35">
        <f t="shared" si="9"/>
        <v>218.74</v>
      </c>
      <c r="CG6" s="35">
        <f t="shared" si="9"/>
        <v>246.72</v>
      </c>
      <c r="CH6" s="35">
        <f t="shared" si="9"/>
        <v>234.96</v>
      </c>
      <c r="CI6" s="35">
        <f t="shared" si="9"/>
        <v>221.81</v>
      </c>
      <c r="CJ6" s="35">
        <f t="shared" si="9"/>
        <v>230.02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45.68</v>
      </c>
      <c r="CW6" s="34" t="str">
        <f>IF(CW7="","",IF(CW7="-","【-】","【"&amp;SUBSTITUTE(TEXT(CW7,"#,##0.00"),"-","△")&amp;"】"))</f>
        <v>【42.86】</v>
      </c>
      <c r="CX6" s="35">
        <f>IF(CX7="",NA(),CX7)</f>
        <v>76.81</v>
      </c>
      <c r="CY6" s="35">
        <f t="shared" ref="CY6:DG6" si="11">IF(CY7="",NA(),CY7)</f>
        <v>76.709999999999994</v>
      </c>
      <c r="CZ6" s="35">
        <f t="shared" si="11"/>
        <v>74.69</v>
      </c>
      <c r="DA6" s="35">
        <f t="shared" si="11"/>
        <v>92.71</v>
      </c>
      <c r="DB6" s="35">
        <f t="shared" si="11"/>
        <v>92.82</v>
      </c>
      <c r="DC6" s="35">
        <f t="shared" si="11"/>
        <v>82.9</v>
      </c>
      <c r="DD6" s="35">
        <f t="shared" si="11"/>
        <v>83.5</v>
      </c>
      <c r="DE6" s="35">
        <f t="shared" si="11"/>
        <v>83.06</v>
      </c>
      <c r="DF6" s="35">
        <f t="shared" si="11"/>
        <v>83.32</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0.04</v>
      </c>
      <c r="EO6" s="34" t="str">
        <f>IF(EO7="","",IF(EO7="-","【-】","【"&amp;SUBSTITUTE(TEXT(EO7,"#,##0.00"),"-","△")&amp;"】"))</f>
        <v>【0.28】</v>
      </c>
    </row>
    <row r="7" spans="1:145" s="36" customFormat="1" x14ac:dyDescent="0.15">
      <c r="A7" s="28"/>
      <c r="B7" s="37">
        <v>2019</v>
      </c>
      <c r="C7" s="37">
        <v>312037</v>
      </c>
      <c r="D7" s="37">
        <v>47</v>
      </c>
      <c r="E7" s="37">
        <v>17</v>
      </c>
      <c r="F7" s="37">
        <v>4</v>
      </c>
      <c r="G7" s="37">
        <v>0</v>
      </c>
      <c r="H7" s="37" t="s">
        <v>98</v>
      </c>
      <c r="I7" s="37" t="s">
        <v>99</v>
      </c>
      <c r="J7" s="37" t="s">
        <v>100</v>
      </c>
      <c r="K7" s="37" t="s">
        <v>101</v>
      </c>
      <c r="L7" s="37" t="s">
        <v>102</v>
      </c>
      <c r="M7" s="37" t="s">
        <v>103</v>
      </c>
      <c r="N7" s="38" t="s">
        <v>104</v>
      </c>
      <c r="O7" s="38" t="s">
        <v>105</v>
      </c>
      <c r="P7" s="38">
        <v>4.2</v>
      </c>
      <c r="Q7" s="38">
        <v>102</v>
      </c>
      <c r="R7" s="38">
        <v>3531</v>
      </c>
      <c r="S7" s="38">
        <v>46731</v>
      </c>
      <c r="T7" s="38">
        <v>272.06</v>
      </c>
      <c r="U7" s="38">
        <v>171.77</v>
      </c>
      <c r="V7" s="38">
        <v>1951</v>
      </c>
      <c r="W7" s="38">
        <v>1.05</v>
      </c>
      <c r="X7" s="38">
        <v>1858.1</v>
      </c>
      <c r="Y7" s="38">
        <v>70.7</v>
      </c>
      <c r="Z7" s="38">
        <v>74.150000000000006</v>
      </c>
      <c r="AA7" s="38">
        <v>77.53</v>
      </c>
      <c r="AB7" s="38">
        <v>80.760000000000005</v>
      </c>
      <c r="AC7" s="38">
        <v>78.459999999999994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942.64</v>
      </c>
      <c r="BG7" s="38">
        <v>816.1</v>
      </c>
      <c r="BH7" s="38">
        <v>786.14</v>
      </c>
      <c r="BI7" s="38">
        <v>786.33</v>
      </c>
      <c r="BJ7" s="38">
        <v>438.49</v>
      </c>
      <c r="BK7" s="38">
        <v>1434.89</v>
      </c>
      <c r="BL7" s="38">
        <v>1298.9100000000001</v>
      </c>
      <c r="BM7" s="38">
        <v>1243.71</v>
      </c>
      <c r="BN7" s="38">
        <v>1194.1500000000001</v>
      </c>
      <c r="BO7" s="38">
        <v>1267.3900000000001</v>
      </c>
      <c r="BP7" s="38">
        <v>1218.7</v>
      </c>
      <c r="BQ7" s="38">
        <v>92.05</v>
      </c>
      <c r="BR7" s="38">
        <v>91.43</v>
      </c>
      <c r="BS7" s="38">
        <v>90.15</v>
      </c>
      <c r="BT7" s="38">
        <v>92.21</v>
      </c>
      <c r="BU7" s="38">
        <v>88.8</v>
      </c>
      <c r="BV7" s="38">
        <v>66.22</v>
      </c>
      <c r="BW7" s="38">
        <v>69.87</v>
      </c>
      <c r="BX7" s="38">
        <v>74.3</v>
      </c>
      <c r="BY7" s="38">
        <v>72.260000000000005</v>
      </c>
      <c r="BZ7" s="38">
        <v>84.3</v>
      </c>
      <c r="CA7" s="38">
        <v>74.17</v>
      </c>
      <c r="CB7" s="38">
        <v>219.07</v>
      </c>
      <c r="CC7" s="38">
        <v>217.81</v>
      </c>
      <c r="CD7" s="38">
        <v>224.69</v>
      </c>
      <c r="CE7" s="38">
        <v>221.22</v>
      </c>
      <c r="CF7" s="38">
        <v>218.74</v>
      </c>
      <c r="CG7" s="38">
        <v>246.72</v>
      </c>
      <c r="CH7" s="38">
        <v>234.96</v>
      </c>
      <c r="CI7" s="38">
        <v>221.81</v>
      </c>
      <c r="CJ7" s="38">
        <v>230.02</v>
      </c>
      <c r="CK7" s="38">
        <v>185.47</v>
      </c>
      <c r="CL7" s="38">
        <v>218.56</v>
      </c>
      <c r="CM7" s="38" t="s">
        <v>104</v>
      </c>
      <c r="CN7" s="38" t="s">
        <v>104</v>
      </c>
      <c r="CO7" s="38" t="s">
        <v>104</v>
      </c>
      <c r="CP7" s="38" t="s">
        <v>104</v>
      </c>
      <c r="CQ7" s="38" t="s">
        <v>104</v>
      </c>
      <c r="CR7" s="38">
        <v>41.35</v>
      </c>
      <c r="CS7" s="38">
        <v>42.9</v>
      </c>
      <c r="CT7" s="38">
        <v>43.36</v>
      </c>
      <c r="CU7" s="38">
        <v>42.56</v>
      </c>
      <c r="CV7" s="38">
        <v>45.68</v>
      </c>
      <c r="CW7" s="38">
        <v>42.86</v>
      </c>
      <c r="CX7" s="38">
        <v>76.81</v>
      </c>
      <c r="CY7" s="38">
        <v>76.709999999999994</v>
      </c>
      <c r="CZ7" s="38">
        <v>74.69</v>
      </c>
      <c r="DA7" s="38">
        <v>92.71</v>
      </c>
      <c r="DB7" s="38">
        <v>92.82</v>
      </c>
      <c r="DC7" s="38">
        <v>82.9</v>
      </c>
      <c r="DD7" s="38">
        <v>83.5</v>
      </c>
      <c r="DE7" s="38">
        <v>83.06</v>
      </c>
      <c r="DF7" s="38">
        <v>83.32</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