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ESUI-SHD01\data\gesuido\D：財務\02：決算\02：決算分析\010：決算統計（地方財政状況調査表）\経営分析・経営戦略\01_経営分析\H30（H29決算）\02_市→県\【経営比較分析表】2017_312037_47_1718\"/>
    </mc:Choice>
  </mc:AlternateContent>
  <workbookProtection workbookAlgorithmName="SHA-512" workbookHashValue="7F9juWJMH8TSNkfhcojPTrd5bLZFNfE4Ch9z49snC0VqfOZ7x30PZX3spq7VpNd2SDhFllQ7wYNMNsGB96IBlg==" workbookSaltValue="IsJ2UVomHhntVKpY/ztWf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<sst xmlns="http://schemas.openxmlformats.org/spreadsheetml/2006/main" count="245" uniqueCount="126">
  <si>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</si>
  <si>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</si>
  <si>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</si>
  <si>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</si>
  <si>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</si>
  <si>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</si>
  <si>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</si>
  <si>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</si>
  <si>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</si>
  <si>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</si>
  <si>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</si>
  <si>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</si>
  <si>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</si>
  <si>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</si>
  <si>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</si>
  <si>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</si>
  <si>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</si>
  <si>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</si>
  <si>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</si>
  <si>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</si>
  <si>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</si>
  <si>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</si>
  <si>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</si>
  <si>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</si>
  <si>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</si>
  <si>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</si>
  <si>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</si>
  <si>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</si>
  <si>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</si>
  <si>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</si>
  <si>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</si>
  <si>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</si>
  <si>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</si>
  <si>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</si>
  <si>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</si>
  <si>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</si>
  <si>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</si>
  <si>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</si>
  <si>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</si>
  <si>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</si>
  <si>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</si>
  <si>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</si>
  <si>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</si>
  <si>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</si>
  <si>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</si>
  <si>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</si>
  <si>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</si>
  <si>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</si>
  <si>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</si>
  <si>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</si>
  <si>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</si>
  <si>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</si>
  <si>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</si>
  <si>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</si>
  <si>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</si>
  <si>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</si>
  <si>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</si>
  <si>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</si>
  <si>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</si>
  <si>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</si>
  <si>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</si>
  <si>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</si>
  <si>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</si>
  <si>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</si>
  <si>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</si>
  <si>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</si>
  <si>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</si>
  <si>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</si>
  <si>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</si>
  <si>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</si>
  <si>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</si>
  <si>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</si>
  <si>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</si>
  <si>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</si>
  <si>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</si>
  <si>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</si>
  <si>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</si>
  <si>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</si>
  <si>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</si>
  <si>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</si>
  <si>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</si>
  <si>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</si>
  <si>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</si>
  <si>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</si>
  <si>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</si>
  <si>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</si>
  <si>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</si>
  <si>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</si>
  <si>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</si>
  <si>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</si>
  <si>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</si>
  <si>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</si>
  <si>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</si>
  <si>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</si>
  <si>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</si>
  <si>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</si>
  <si>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</si>
  <si>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</si>
  <si>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</si>
  <si>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</si>
  <si>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</si>
  <si>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</si>
  <si>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</si>
  <si>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</si>
  <si>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</si>
  <si>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</si>
  <si>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</si>
  <si>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</si>
  <si>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</si>
  <si>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</si>
  <si>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</si>
  <si>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</si>
  <si>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</si>
  <si>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公共下水道</t>
  </si>
  <si>
    <t>Bd1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</si>
  <si>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</si>
  <si>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</si>
  <si>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</si>
  <si>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</si>
  <si>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</si>
  <si>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</si>
  <si>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</si>
  <si>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</si>
  <si>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これまで、管渠破損の際には細かな補修で対応してきていたが、昭和後半に整備した管渠が間もなく耐用年数を迎えるため、計画的な更新事業の検討が必要である。
　管渠更新にあたっては、現在作成中の固定資産台帳や、ストックマネジメント計画も活用し、優先順位をつけて行うこととする。</t>
    <rPh sb="6" eb="8">
      <t>カンキョ</t>
    </rPh>
    <rPh sb="8" eb="10">
      <t>ハソン</t>
    </rPh>
    <rPh sb="11" eb="12">
      <t>サイ</t>
    </rPh>
    <rPh sb="14" eb="15">
      <t>コマ</t>
    </rPh>
    <rPh sb="17" eb="19">
      <t>ホシュウ</t>
    </rPh>
    <rPh sb="20" eb="22">
      <t>タイオウ</t>
    </rPh>
    <rPh sb="112" eb="114">
      <t>ケイカク</t>
    </rPh>
    <rPh sb="119" eb="121">
      <t>ユウセン</t>
    </rPh>
    <rPh sb="121" eb="123">
      <t>ジュンイ</t>
    </rPh>
    <rPh sb="127" eb="128">
      <t>オコナ</t>
    </rPh>
    <phoneticPr fontId="15"/>
  </si>
  <si>
    <t>　各指標とも、全体的には近年改善傾向にあるが、今後必要とされる管渠更新事業費、近年多発する集中豪雨等への対策事業費等、多額の投資が必要となり、経営状況の悪化が懸念される。
　過度な投資とならないよう、現在策定中であるストックマネジメント計画を活用する等、十分に検討するとともに、維持管理経費の削減に努めることが求められる。
　現在、財源の確保に向けて使用料の改定を検討しているところ（当市下水道４事業）であるが、今後、事業を継続させていくために事業費の抑制や平準化を行うなど、収入・支出のバランスを考えた運営を行っていくことが必要。</t>
    <rPh sb="12" eb="14">
      <t>キンネン</t>
    </rPh>
    <rPh sb="23" eb="25">
      <t>コンゴ</t>
    </rPh>
    <rPh sb="25" eb="27">
      <t>ヒツヨウ</t>
    </rPh>
    <rPh sb="31" eb="33">
      <t>カンキョ</t>
    </rPh>
    <rPh sb="35" eb="37">
      <t>ジギョウ</t>
    </rPh>
    <rPh sb="37" eb="38">
      <t>ヒ</t>
    </rPh>
    <rPh sb="56" eb="57">
      <t>ヒ</t>
    </rPh>
    <rPh sb="71" eb="73">
      <t>ケイエイ</t>
    </rPh>
    <rPh sb="73" eb="75">
      <t>ジョウキョウ</t>
    </rPh>
    <rPh sb="76" eb="78">
      <t>アッカ</t>
    </rPh>
    <rPh sb="79" eb="81">
      <t>ケネン</t>
    </rPh>
    <rPh sb="100" eb="102">
      <t>ゲンザイ</t>
    </rPh>
    <rPh sb="102" eb="105">
      <t>サクテイチュウ</t>
    </rPh>
    <rPh sb="118" eb="120">
      <t>ケイカク</t>
    </rPh>
    <rPh sb="121" eb="123">
      <t>カツヨウ</t>
    </rPh>
    <rPh sb="125" eb="126">
      <t>ナド</t>
    </rPh>
    <rPh sb="155" eb="156">
      <t>モト</t>
    </rPh>
    <rPh sb="163" eb="165">
      <t>ゲンザイ</t>
    </rPh>
    <rPh sb="166" eb="168">
      <t>ザイゲン</t>
    </rPh>
    <rPh sb="169" eb="171">
      <t>カクホ</t>
    </rPh>
    <rPh sb="172" eb="173">
      <t>ム</t>
    </rPh>
    <rPh sb="175" eb="177">
      <t>シヨウ</t>
    </rPh>
    <rPh sb="177" eb="178">
      <t>リョウ</t>
    </rPh>
    <rPh sb="179" eb="181">
      <t>カイテイ</t>
    </rPh>
    <rPh sb="182" eb="184">
      <t>ケントウ</t>
    </rPh>
    <rPh sb="192" eb="194">
      <t>トウシ</t>
    </rPh>
    <rPh sb="194" eb="197">
      <t>ゲスイドウ</t>
    </rPh>
    <rPh sb="198" eb="200">
      <t>ジギョウ</t>
    </rPh>
    <rPh sb="206" eb="208">
      <t>コンゴ</t>
    </rPh>
    <rPh sb="222" eb="224">
      <t>ジギョウ</t>
    </rPh>
    <rPh sb="224" eb="225">
      <t>ヒ</t>
    </rPh>
    <rPh sb="226" eb="228">
      <t>ヨクセイ</t>
    </rPh>
    <rPh sb="229" eb="232">
      <t>ヘイジュンカ</t>
    </rPh>
    <rPh sb="233" eb="234">
      <t>オコナ</t>
    </rPh>
    <rPh sb="249" eb="250">
      <t>カンガ</t>
    </rPh>
    <rPh sb="252" eb="254">
      <t>ウンエイ</t>
    </rPh>
    <rPh sb="255" eb="256">
      <t>オコナ</t>
    </rPh>
    <rPh sb="263" eb="265">
      <t>ヒツヨウ</t>
    </rPh>
    <phoneticPr fontId="15"/>
  </si>
  <si>
    <t>【収益的収支比率】
　主に企業債元利償還金の減に伴い、比率が改善した。元利償還金は今後も逓減を見込むが、併せて使用料収入の確保、維持管理業務の見直し等による費用の減を図るなど、経費回収率の改善に取り組む必要がある。
　なお、現在は使用料改定に向けての検討を行っているところである。
【企業債残高対事業規模比率】
　毎年度の企業債借入額は償還額を超えないこととしているため、今後も地方債残高は逓減を見込む。
　類似団体よりも比率は低いが、管渠更新時期を間もなく迎えるため、緊急性等を考慮し、過剰投資とならないよう検討が必要。
【汚水処理原価・経費回収率】
　近年、汚水処理原価は減少傾向にあるが、主に汚水処理原価を構成する費用のうち、元利償還額の減少に伴うもの（平成29年度は、算入経費の一部見直し有）。維持管理費については、業務見直し等により削減するよう、今後も検討が必要。
　なお、経費回収率の増加は、汚水処理原価の減及び使用料収入の改善によるもの。今後も使用料収入の確保に努め、改善を図る。
【水洗化率】
　下水道未接続世帯の多くは高齢者単独世帯であり、今後の大幅な新規利用者数の増は見込めない。</t>
    <rPh sb="13" eb="15">
      <t>キギョウ</t>
    </rPh>
    <rPh sb="35" eb="37">
      <t>ガンリ</t>
    </rPh>
    <rPh sb="37" eb="39">
      <t>ショウカン</t>
    </rPh>
    <rPh sb="47" eb="49">
      <t>ミコ</t>
    </rPh>
    <rPh sb="52" eb="53">
      <t>アワ</t>
    </rPh>
    <rPh sb="55" eb="58">
      <t>シヨウリョウ</t>
    </rPh>
    <rPh sb="58" eb="60">
      <t>シュウニュウ</t>
    </rPh>
    <rPh sb="61" eb="63">
      <t>カクホ</t>
    </rPh>
    <rPh sb="64" eb="66">
      <t>イジ</t>
    </rPh>
    <rPh sb="66" eb="68">
      <t>カンリ</t>
    </rPh>
    <rPh sb="68" eb="70">
      <t>ギョウム</t>
    </rPh>
    <rPh sb="71" eb="73">
      <t>ミナオ</t>
    </rPh>
    <rPh sb="74" eb="75">
      <t>トウ</t>
    </rPh>
    <rPh sb="78" eb="80">
      <t>ヒヨウ</t>
    </rPh>
    <rPh sb="81" eb="82">
      <t>ゲン</t>
    </rPh>
    <rPh sb="83" eb="84">
      <t>ハカ</t>
    </rPh>
    <rPh sb="88" eb="90">
      <t>ケイヒ</t>
    </rPh>
    <rPh sb="90" eb="92">
      <t>カイシュウ</t>
    </rPh>
    <rPh sb="92" eb="93">
      <t>リツ</t>
    </rPh>
    <rPh sb="94" eb="96">
      <t>カイゼン</t>
    </rPh>
    <rPh sb="97" eb="98">
      <t>ト</t>
    </rPh>
    <rPh sb="99" eb="100">
      <t>ク</t>
    </rPh>
    <rPh sb="101" eb="103">
      <t>ヒツヨウ</t>
    </rPh>
    <rPh sb="186" eb="188">
      <t>コンゴ</t>
    </rPh>
    <rPh sb="189" eb="192">
      <t>チホウサイ</t>
    </rPh>
    <rPh sb="192" eb="194">
      <t>ザンダカ</t>
    </rPh>
    <rPh sb="195" eb="197">
      <t>テイゲン</t>
    </rPh>
    <rPh sb="198" eb="200">
      <t>ミコ</t>
    </rPh>
    <rPh sb="214" eb="215">
      <t>ヒク</t>
    </rPh>
    <rPh sb="258" eb="260">
      <t>ヒツヨウ</t>
    </rPh>
    <rPh sb="270" eb="272">
      <t>ケイヒ</t>
    </rPh>
    <rPh sb="272" eb="274">
      <t>カイシュウ</t>
    </rPh>
    <rPh sb="274" eb="275">
      <t>リツ</t>
    </rPh>
    <rPh sb="278" eb="280">
      <t>キンネン</t>
    </rPh>
    <rPh sb="281" eb="283">
      <t>オスイ</t>
    </rPh>
    <rPh sb="283" eb="285">
      <t>ショリ</t>
    </rPh>
    <rPh sb="285" eb="287">
      <t>ゲンカ</t>
    </rPh>
    <rPh sb="288" eb="289">
      <t>ゲン</t>
    </rPh>
    <rPh sb="289" eb="290">
      <t>ショウ</t>
    </rPh>
    <rPh sb="290" eb="292">
      <t>ケイコウ</t>
    </rPh>
    <rPh sb="297" eb="298">
      <t>オモ</t>
    </rPh>
    <rPh sb="322" eb="323">
      <t>ゲン</t>
    </rPh>
    <rPh sb="323" eb="324">
      <t>ショウ</t>
    </rPh>
    <rPh sb="325" eb="326">
      <t>トモナ</t>
    </rPh>
    <rPh sb="330" eb="332">
      <t>ヘイセイ</t>
    </rPh>
    <rPh sb="334" eb="336">
      <t>ネンド</t>
    </rPh>
    <rPh sb="338" eb="340">
      <t>サンニュウ</t>
    </rPh>
    <rPh sb="340" eb="342">
      <t>ケイヒ</t>
    </rPh>
    <rPh sb="343" eb="345">
      <t>イチブ</t>
    </rPh>
    <rPh sb="345" eb="347">
      <t>ミナオ</t>
    </rPh>
    <rPh sb="348" eb="349">
      <t>アリ</t>
    </rPh>
    <rPh sb="351" eb="353">
      <t>イジ</t>
    </rPh>
    <rPh sb="362" eb="364">
      <t>ギョウム</t>
    </rPh>
    <rPh sb="364" eb="366">
      <t>ミナオ</t>
    </rPh>
    <rPh sb="367" eb="368">
      <t>トウ</t>
    </rPh>
    <rPh sb="371" eb="373">
      <t>サクゲン</t>
    </rPh>
    <rPh sb="378" eb="380">
      <t>コンゴ</t>
    </rPh>
    <rPh sb="381" eb="383">
      <t>ケントウ</t>
    </rPh>
    <rPh sb="384" eb="386">
      <t>ヒツヨウ</t>
    </rPh>
    <rPh sb="392" eb="394">
      <t>ケイヒ</t>
    </rPh>
    <rPh sb="402" eb="404">
      <t>オスイ</t>
    </rPh>
    <rPh sb="404" eb="406">
      <t>ショリ</t>
    </rPh>
    <rPh sb="406" eb="408">
      <t>ゲンカ</t>
    </rPh>
    <rPh sb="409" eb="410">
      <t>ゲン</t>
    </rPh>
    <rPh sb="410" eb="411">
      <t>オヨ</t>
    </rPh>
    <rPh sb="412" eb="415">
      <t>シヨウリョウ</t>
    </rPh>
    <rPh sb="426" eb="428">
      <t>コンゴ</t>
    </rPh>
    <rPh sb="429" eb="432">
      <t>シヨウリョウ</t>
    </rPh>
    <rPh sb="432" eb="434">
      <t>シュウニュウ</t>
    </rPh>
    <rPh sb="435" eb="437">
      <t>カクホ</t>
    </rPh>
    <rPh sb="438" eb="439">
      <t>ツト</t>
    </rPh>
    <rPh sb="441" eb="443">
      <t>カイゼン</t>
    </rPh>
    <rPh sb="444" eb="445">
      <t>ハカ</t>
    </rPh>
    <rPh sb="456" eb="459">
      <t>ゲスイドウ</t>
    </rPh>
    <rPh sb="459" eb="462">
      <t>ミセツゾク</t>
    </rPh>
    <rPh sb="462" eb="464">
      <t>セタイ</t>
    </rPh>
    <rPh sb="465" eb="466">
      <t>オオ</t>
    </rPh>
    <rPh sb="468" eb="471">
      <t>コウレイシャ</t>
    </rPh>
    <rPh sb="471" eb="473">
      <t>タンドク</t>
    </rPh>
    <rPh sb="473" eb="475">
      <t>セタイ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</si>
</sst>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6" fillId="0" borderId="6" xfId="2" applyFont="1" applyBorder="1" applyAlignment="1" applyProtection="1">
      <alignment horizontal="left" vertical="top" wrapText="1"/>
      <protection locked="0"/>
    </xf>
    <xf numFmtId="0" fontId="16" fillId="0" borderId="0" xfId="2" applyFont="1" applyBorder="1" applyAlignment="1" applyProtection="1">
      <alignment horizontal="left" vertical="top" wrapText="1"/>
      <protection locked="0"/>
    </xf>
    <xf numFmtId="0" fontId="16" fillId="0" borderId="7" xfId="2" applyFont="1" applyBorder="1" applyAlignment="1" applyProtection="1">
      <alignment horizontal="left" vertical="top" wrapText="1"/>
      <protection locked="0"/>
    </xf>
    <xf numFmtId="0" fontId="16" fillId="0" borderId="8" xfId="2" applyFont="1" applyBorder="1" applyAlignment="1" applyProtection="1">
      <alignment horizontal="left" vertical="top" wrapText="1"/>
      <protection locked="0"/>
    </xf>
    <xf numFmtId="0" fontId="16" fillId="0" borderId="1" xfId="2" applyFont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7.0000000000000007E-2</c:v>
                </c:pt>
                <c:pt idx="4" formatCode="#,##0.00;&quot;△&quot;#,##0.00;&quot;-&quot;">
                  <c:v>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9-4B7A-BFA7-1101A79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16904"/>
        <c:axId val="18168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</c:v>
                </c:pt>
                <c:pt idx="2">
                  <c:v>0.27</c:v>
                </c:pt>
                <c:pt idx="3">
                  <c:v>0.17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69-4B7A-BFA7-1101A79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16904"/>
        <c:axId val="181681328"/>
      </c:lineChart>
      <c:dateAx>
        <c:axId val="111316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681328"/>
        <c:crosses val="autoZero"/>
        <c:auto val="1"/>
        <c:lblOffset val="100"/>
        <c:baseTimeUnit val="years"/>
      </c:dateAx>
      <c:valAx>
        <c:axId val="18168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316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DC-41F8-A657-571024053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26416"/>
        <c:axId val="21732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64.87</c:v>
                </c:pt>
                <c:pt idx="2">
                  <c:v>65.62</c:v>
                </c:pt>
                <c:pt idx="3">
                  <c:v>64.67</c:v>
                </c:pt>
                <c:pt idx="4">
                  <c:v>64.959999999999994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DC-41F8-A657-571024053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26416"/>
        <c:axId val="217326808"/>
      </c:lineChart>
      <c:dateAx>
        <c:axId val="21732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326808"/>
        <c:crosses val="autoZero"/>
        <c:auto val="1"/>
        <c:lblOffset val="100"/>
        <c:baseTimeUnit val="years"/>
      </c:dateAx>
      <c:valAx>
        <c:axId val="217326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32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84.64</c:v>
                </c:pt>
                <c:pt idx="1">
                  <c:v>84.66</c:v>
                </c:pt>
                <c:pt idx="2">
                  <c:v>85.07</c:v>
                </c:pt>
                <c:pt idx="3">
                  <c:v>85.24</c:v>
                </c:pt>
                <c:pt idx="4">
                  <c:v>85.54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8F-4276-86ED-847D23879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27984"/>
        <c:axId val="217328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90.91</c:v>
                </c:pt>
                <c:pt idx="1">
                  <c:v>91.11</c:v>
                </c:pt>
                <c:pt idx="2">
                  <c:v>91.44</c:v>
                </c:pt>
                <c:pt idx="3">
                  <c:v>91.76</c:v>
                </c:pt>
                <c:pt idx="4">
                  <c:v>92.3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8F-4276-86ED-847D23879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27984"/>
        <c:axId val="217328376"/>
      </c:lineChart>
      <c:dateAx>
        <c:axId val="21732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328376"/>
        <c:crosses val="autoZero"/>
        <c:auto val="1"/>
        <c:lblOffset val="100"/>
        <c:baseTimeUnit val="years"/>
      </c:dateAx>
      <c:valAx>
        <c:axId val="217328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32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67.19</c:v>
                </c:pt>
                <c:pt idx="1">
                  <c:v>67.599999999999994</c:v>
                </c:pt>
                <c:pt idx="2">
                  <c:v>67.709999999999994</c:v>
                </c:pt>
                <c:pt idx="3">
                  <c:v>68.5</c:v>
                </c:pt>
                <c:pt idx="4">
                  <c:v>69.16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BF-4435-BE1A-A55847910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89792"/>
        <c:axId val="217069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BF-4435-BE1A-A55847910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89792"/>
        <c:axId val="217069688"/>
      </c:lineChart>
      <c:dateAx>
        <c:axId val="11128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69688"/>
        <c:crosses val="autoZero"/>
        <c:auto val="1"/>
        <c:lblOffset val="100"/>
        <c:baseTimeUnit val="years"/>
      </c:dateAx>
      <c:valAx>
        <c:axId val="217069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28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FE-4C26-B1AB-D4FF98DB1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36816"/>
        <c:axId val="21713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FE-4C26-B1AB-D4FF98DB1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36816"/>
        <c:axId val="217137128"/>
      </c:lineChart>
      <c:dateAx>
        <c:axId val="21703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137128"/>
        <c:crosses val="autoZero"/>
        <c:auto val="1"/>
        <c:lblOffset val="100"/>
        <c:baseTimeUnit val="years"/>
      </c:dateAx>
      <c:valAx>
        <c:axId val="21713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03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54-4912-9576-EF14BAA12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34792"/>
        <c:axId val="21717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54-4912-9576-EF14BAA12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34792"/>
        <c:axId val="217174944"/>
      </c:lineChart>
      <c:dateAx>
        <c:axId val="217034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174944"/>
        <c:crosses val="autoZero"/>
        <c:auto val="1"/>
        <c:lblOffset val="100"/>
        <c:baseTimeUnit val="years"/>
      </c:dateAx>
      <c:valAx>
        <c:axId val="21717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034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295-8DF4-9D765B2BE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176120"/>
        <c:axId val="21717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74-4295-8DF4-9D765B2BE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76120"/>
        <c:axId val="217176512"/>
      </c:lineChart>
      <c:dateAx>
        <c:axId val="217176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176512"/>
        <c:crosses val="autoZero"/>
        <c:auto val="1"/>
        <c:lblOffset val="100"/>
        <c:baseTimeUnit val="years"/>
      </c:dateAx>
      <c:valAx>
        <c:axId val="21717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176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5-40B9-B4EE-2399921B9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177688"/>
        <c:axId val="21717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75-40B9-B4EE-2399921B9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77688"/>
        <c:axId val="217178080"/>
      </c:lineChart>
      <c:dateAx>
        <c:axId val="217177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178080"/>
        <c:crosses val="autoZero"/>
        <c:auto val="1"/>
        <c:lblOffset val="100"/>
        <c:baseTimeUnit val="years"/>
      </c:dateAx>
      <c:valAx>
        <c:axId val="21717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177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843.22</c:v>
                </c:pt>
                <c:pt idx="1">
                  <c:v>788.17</c:v>
                </c:pt>
                <c:pt idx="2">
                  <c:v>770.13</c:v>
                </c:pt>
                <c:pt idx="3">
                  <c:v>699.9</c:v>
                </c:pt>
                <c:pt idx="4">
                  <c:v>630.02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82-4FA8-BDA7-A0370D583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03320"/>
        <c:axId val="18320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885.97</c:v>
                </c:pt>
                <c:pt idx="1">
                  <c:v>854.16</c:v>
                </c:pt>
                <c:pt idx="2">
                  <c:v>848.31</c:v>
                </c:pt>
                <c:pt idx="3">
                  <c:v>774.99</c:v>
                </c:pt>
                <c:pt idx="4">
                  <c:v>799.41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82-4FA8-BDA7-A0370D583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03320"/>
        <c:axId val="183203712"/>
      </c:lineChart>
      <c:dateAx>
        <c:axId val="183203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203712"/>
        <c:crosses val="autoZero"/>
        <c:auto val="1"/>
        <c:lblOffset val="100"/>
        <c:baseTimeUnit val="years"/>
      </c:dateAx>
      <c:valAx>
        <c:axId val="18320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203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85.56</c:v>
                </c:pt>
                <c:pt idx="1">
                  <c:v>85.78</c:v>
                </c:pt>
                <c:pt idx="2">
                  <c:v>88.52</c:v>
                </c:pt>
                <c:pt idx="3">
                  <c:v>89.61</c:v>
                </c:pt>
                <c:pt idx="4">
                  <c:v>94.77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F8-4D1B-9636-6AD3E9B57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04888"/>
        <c:axId val="18320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89.94</c:v>
                </c:pt>
                <c:pt idx="1">
                  <c:v>93.13</c:v>
                </c:pt>
                <c:pt idx="2">
                  <c:v>94.38</c:v>
                </c:pt>
                <c:pt idx="3">
                  <c:v>96.57</c:v>
                </c:pt>
                <c:pt idx="4">
                  <c:v>96.54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F8-4D1B-9636-6AD3E9B57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04888"/>
        <c:axId val="183205280"/>
      </c:lineChart>
      <c:dateAx>
        <c:axId val="183204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205280"/>
        <c:crosses val="autoZero"/>
        <c:auto val="1"/>
        <c:lblOffset val="100"/>
        <c:baseTimeUnit val="years"/>
      </c:dateAx>
      <c:valAx>
        <c:axId val="18320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204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218.77</c:v>
                </c:pt>
                <c:pt idx="1">
                  <c:v>222.05</c:v>
                </c:pt>
                <c:pt idx="2">
                  <c:v>216.21</c:v>
                </c:pt>
                <c:pt idx="3">
                  <c:v>214.29</c:v>
                </c:pt>
                <c:pt idx="4">
                  <c:v>202.39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CE-4D9B-8C89-ADA296545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06456"/>
        <c:axId val="217325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168.57</c:v>
                </c:pt>
                <c:pt idx="1">
                  <c:v>167.97</c:v>
                </c:pt>
                <c:pt idx="2">
                  <c:v>165.45</c:v>
                </c:pt>
                <c:pt idx="3">
                  <c:v>161.54</c:v>
                </c:pt>
                <c:pt idx="4">
                  <c:v>162.81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CE-4D9B-8C89-ADA296545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06456"/>
        <c:axId val="217325240"/>
      </c:lineChart>
      <c:dateAx>
        <c:axId val="183206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325240"/>
        <c:crosses val="autoZero"/>
        <c:auto val="1"/>
        <c:lblOffset val="100"/>
        <c:baseTimeUnit val="years"/>
      </c:dateAx>
      <c:valAx>
        <c:axId val="217325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206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R6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鳥取県　倉吉市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Bd1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47755</v>
      </c>
      <c r="AM8" s="49"/>
      <c r="AN8" s="49"/>
      <c r="AO8" s="49"/>
      <c r="AP8" s="49"/>
      <c r="AQ8" s="49"/>
      <c r="AR8" s="49"/>
      <c r="AS8" s="49"/>
      <c r="AT8" s="44">
        <f>データ!T6</f>
        <v>272.06</v>
      </c>
      <c r="AU8" s="44"/>
      <c r="AV8" s="44"/>
      <c r="AW8" s="44"/>
      <c r="AX8" s="44"/>
      <c r="AY8" s="44"/>
      <c r="AZ8" s="44"/>
      <c r="BA8" s="44"/>
      <c r="BB8" s="44">
        <f>データ!U6</f>
        <v>175.53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72.760000000000005</v>
      </c>
      <c r="Q10" s="44"/>
      <c r="R10" s="44"/>
      <c r="S10" s="44"/>
      <c r="T10" s="44"/>
      <c r="U10" s="44"/>
      <c r="V10" s="44"/>
      <c r="W10" s="44">
        <f>データ!Q6</f>
        <v>93.3</v>
      </c>
      <c r="X10" s="44"/>
      <c r="Y10" s="44"/>
      <c r="Z10" s="44"/>
      <c r="AA10" s="44"/>
      <c r="AB10" s="44"/>
      <c r="AC10" s="44"/>
      <c r="AD10" s="49">
        <f>データ!R6</f>
        <v>3164</v>
      </c>
      <c r="AE10" s="49"/>
      <c r="AF10" s="49"/>
      <c r="AG10" s="49"/>
      <c r="AH10" s="49"/>
      <c r="AI10" s="49"/>
      <c r="AJ10" s="49"/>
      <c r="AK10" s="2"/>
      <c r="AL10" s="49">
        <f>データ!V6</f>
        <v>34560</v>
      </c>
      <c r="AM10" s="49"/>
      <c r="AN10" s="49"/>
      <c r="AO10" s="49"/>
      <c r="AP10" s="49"/>
      <c r="AQ10" s="49"/>
      <c r="AR10" s="49"/>
      <c r="AS10" s="49"/>
      <c r="AT10" s="44">
        <f>データ!W6</f>
        <v>10.77</v>
      </c>
      <c r="AU10" s="44"/>
      <c r="AV10" s="44"/>
      <c r="AW10" s="44"/>
      <c r="AX10" s="44"/>
      <c r="AY10" s="44"/>
      <c r="AZ10" s="44"/>
      <c r="BA10" s="44"/>
      <c r="BB10" s="44">
        <f>データ!X6</f>
        <v>3208.91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125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123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55</v>
      </c>
      <c r="O86" s="25" t="str">
        <f>データ!EO6</f>
        <v>【0.23】</v>
      </c>
    </row>
  </sheetData>
  <sheetProtection algorithmName="SHA-512" hashValue="9LpadBQU3Yrt6h67bHBJkGnwvIEsukWkuy+33qUrHkusK/iwUzssxUXLtysSnHClCLsBpP53Dmi0UGh+7/cZOg==" saltValue="7aeJeHwRR5UaAqazk16fS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2" t="s">
        <v>66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67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68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27" t="s">
        <v>69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70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71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72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73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74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75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76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77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78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79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80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312037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鳥取県　倉吉市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Bd1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72.760000000000005</v>
      </c>
      <c r="Q6" s="33">
        <f t="shared" si="3"/>
        <v>93.3</v>
      </c>
      <c r="R6" s="33">
        <f t="shared" si="3"/>
        <v>3164</v>
      </c>
      <c r="S6" s="33">
        <f t="shared" si="3"/>
        <v>47755</v>
      </c>
      <c r="T6" s="33">
        <f t="shared" si="3"/>
        <v>272.06</v>
      </c>
      <c r="U6" s="33">
        <f t="shared" si="3"/>
        <v>175.53</v>
      </c>
      <c r="V6" s="33">
        <f t="shared" si="3"/>
        <v>34560</v>
      </c>
      <c r="W6" s="33">
        <f t="shared" si="3"/>
        <v>10.77</v>
      </c>
      <c r="X6" s="33">
        <f t="shared" si="3"/>
        <v>3208.91</v>
      </c>
      <c r="Y6" s="34">
        <f>IF(Y7="",NA(),Y7)</f>
        <v>67.19</v>
      </c>
      <c r="Z6" s="34">
        <f t="shared" ref="Z6:AH6" si="4">IF(Z7="",NA(),Z7)</f>
        <v>67.599999999999994</v>
      </c>
      <c r="AA6" s="34">
        <f t="shared" si="4"/>
        <v>67.709999999999994</v>
      </c>
      <c r="AB6" s="34">
        <f t="shared" si="4"/>
        <v>68.5</v>
      </c>
      <c r="AC6" s="34">
        <f t="shared" si="4"/>
        <v>69.16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843.22</v>
      </c>
      <c r="BG6" s="34">
        <f t="shared" ref="BG6:BO6" si="7">IF(BG7="",NA(),BG7)</f>
        <v>788.17</v>
      </c>
      <c r="BH6" s="34">
        <f t="shared" si="7"/>
        <v>770.13</v>
      </c>
      <c r="BI6" s="34">
        <f t="shared" si="7"/>
        <v>699.9</v>
      </c>
      <c r="BJ6" s="34">
        <f t="shared" si="7"/>
        <v>630.02</v>
      </c>
      <c r="BK6" s="34">
        <f t="shared" si="7"/>
        <v>885.97</v>
      </c>
      <c r="BL6" s="34">
        <f t="shared" si="7"/>
        <v>854.16</v>
      </c>
      <c r="BM6" s="34">
        <f t="shared" si="7"/>
        <v>848.31</v>
      </c>
      <c r="BN6" s="34">
        <f t="shared" si="7"/>
        <v>774.99</v>
      </c>
      <c r="BO6" s="34">
        <f t="shared" si="7"/>
        <v>799.41</v>
      </c>
      <c r="BP6" s="33" t="str">
        <f>IF(BP7="","",IF(BP7="-","【-】","【"&amp;SUBSTITUTE(TEXT(BP7,"#,##0.00"),"-","△")&amp;"】"))</f>
        <v>【707.33】</v>
      </c>
      <c r="BQ6" s="34">
        <f>IF(BQ7="",NA(),BQ7)</f>
        <v>85.56</v>
      </c>
      <c r="BR6" s="34">
        <f t="shared" ref="BR6:BZ6" si="8">IF(BR7="",NA(),BR7)</f>
        <v>85.78</v>
      </c>
      <c r="BS6" s="34">
        <f t="shared" si="8"/>
        <v>88.52</v>
      </c>
      <c r="BT6" s="34">
        <f t="shared" si="8"/>
        <v>89.61</v>
      </c>
      <c r="BU6" s="34">
        <f t="shared" si="8"/>
        <v>94.77</v>
      </c>
      <c r="BV6" s="34">
        <f t="shared" si="8"/>
        <v>89.94</v>
      </c>
      <c r="BW6" s="34">
        <f t="shared" si="8"/>
        <v>93.13</v>
      </c>
      <c r="BX6" s="34">
        <f t="shared" si="8"/>
        <v>94.38</v>
      </c>
      <c r="BY6" s="34">
        <f t="shared" si="8"/>
        <v>96.57</v>
      </c>
      <c r="BZ6" s="34">
        <f t="shared" si="8"/>
        <v>96.54</v>
      </c>
      <c r="CA6" s="33" t="str">
        <f>IF(CA7="","",IF(CA7="-","【-】","【"&amp;SUBSTITUTE(TEXT(CA7,"#,##0.00"),"-","△")&amp;"】"))</f>
        <v>【101.26】</v>
      </c>
      <c r="CB6" s="34">
        <f>IF(CB7="",NA(),CB7)</f>
        <v>218.77</v>
      </c>
      <c r="CC6" s="34">
        <f t="shared" ref="CC6:CK6" si="9">IF(CC7="",NA(),CC7)</f>
        <v>222.05</v>
      </c>
      <c r="CD6" s="34">
        <f t="shared" si="9"/>
        <v>216.21</v>
      </c>
      <c r="CE6" s="34">
        <f t="shared" si="9"/>
        <v>214.29</v>
      </c>
      <c r="CF6" s="34">
        <f t="shared" si="9"/>
        <v>202.39</v>
      </c>
      <c r="CG6" s="34">
        <f t="shared" si="9"/>
        <v>168.57</v>
      </c>
      <c r="CH6" s="34">
        <f t="shared" si="9"/>
        <v>167.97</v>
      </c>
      <c r="CI6" s="34">
        <f t="shared" si="9"/>
        <v>165.45</v>
      </c>
      <c r="CJ6" s="34">
        <f t="shared" si="9"/>
        <v>161.54</v>
      </c>
      <c r="CK6" s="34">
        <f t="shared" si="9"/>
        <v>162.81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64.12</v>
      </c>
      <c r="CS6" s="34">
        <f t="shared" si="10"/>
        <v>64.87</v>
      </c>
      <c r="CT6" s="34">
        <f t="shared" si="10"/>
        <v>65.62</v>
      </c>
      <c r="CU6" s="34">
        <f t="shared" si="10"/>
        <v>64.67</v>
      </c>
      <c r="CV6" s="34">
        <f t="shared" si="10"/>
        <v>64.959999999999994</v>
      </c>
      <c r="CW6" s="33" t="str">
        <f>IF(CW7="","",IF(CW7="-","【-】","【"&amp;SUBSTITUTE(TEXT(CW7,"#,##0.00"),"-","△")&amp;"】"))</f>
        <v>【60.13】</v>
      </c>
      <c r="CX6" s="34">
        <f>IF(CX7="",NA(),CX7)</f>
        <v>84.64</v>
      </c>
      <c r="CY6" s="34">
        <f t="shared" ref="CY6:DG6" si="11">IF(CY7="",NA(),CY7)</f>
        <v>84.66</v>
      </c>
      <c r="CZ6" s="34">
        <f t="shared" si="11"/>
        <v>85.07</v>
      </c>
      <c r="DA6" s="34">
        <f t="shared" si="11"/>
        <v>85.24</v>
      </c>
      <c r="DB6" s="34">
        <f t="shared" si="11"/>
        <v>85.54</v>
      </c>
      <c r="DC6" s="34">
        <f t="shared" si="11"/>
        <v>90.91</v>
      </c>
      <c r="DD6" s="34">
        <f t="shared" si="11"/>
        <v>91.11</v>
      </c>
      <c r="DE6" s="34">
        <f t="shared" si="11"/>
        <v>91.44</v>
      </c>
      <c r="DF6" s="34">
        <f t="shared" si="11"/>
        <v>91.76</v>
      </c>
      <c r="DG6" s="34">
        <f t="shared" si="11"/>
        <v>92.3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4">
        <f t="shared" si="14"/>
        <v>7.0000000000000007E-2</v>
      </c>
      <c r="EI6" s="34">
        <f t="shared" si="14"/>
        <v>0.36</v>
      </c>
      <c r="EJ6" s="34">
        <f t="shared" si="14"/>
        <v>7.0000000000000007E-2</v>
      </c>
      <c r="EK6" s="34">
        <f t="shared" si="14"/>
        <v>0.1</v>
      </c>
      <c r="EL6" s="34">
        <f t="shared" si="14"/>
        <v>0.27</v>
      </c>
      <c r="EM6" s="34">
        <f t="shared" si="14"/>
        <v>0.17</v>
      </c>
      <c r="EN6" s="34">
        <f t="shared" si="14"/>
        <v>0.13</v>
      </c>
      <c r="EO6" s="33" t="str">
        <f>IF(EO7="","",IF(EO7="-","【-】","【"&amp;SUBSTITUTE(TEXT(EO7,"#,##0.00"),"-","△")&amp;"】"))</f>
        <v>【0.23】</v>
      </c>
    </row>
    <row r="7" spans="1:145" s="35" customFormat="1">
      <c r="A7" s="27"/>
      <c r="B7" s="36">
        <v>2017</v>
      </c>
      <c r="C7" s="36">
        <v>312037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72.760000000000005</v>
      </c>
      <c r="Q7" s="37">
        <v>93.3</v>
      </c>
      <c r="R7" s="37">
        <v>3164</v>
      </c>
      <c r="S7" s="37">
        <v>47755</v>
      </c>
      <c r="T7" s="37">
        <v>272.06</v>
      </c>
      <c r="U7" s="37">
        <v>175.53</v>
      </c>
      <c r="V7" s="37">
        <v>34560</v>
      </c>
      <c r="W7" s="37">
        <v>10.77</v>
      </c>
      <c r="X7" s="37">
        <v>3208.91</v>
      </c>
      <c r="Y7" s="37">
        <v>67.19</v>
      </c>
      <c r="Z7" s="37">
        <v>67.599999999999994</v>
      </c>
      <c r="AA7" s="37">
        <v>67.709999999999994</v>
      </c>
      <c r="AB7" s="37">
        <v>68.5</v>
      </c>
      <c r="AC7" s="37">
        <v>69.16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843.22</v>
      </c>
      <c r="BG7" s="37">
        <v>788.17</v>
      </c>
      <c r="BH7" s="37">
        <v>770.13</v>
      </c>
      <c r="BI7" s="37">
        <v>699.9</v>
      </c>
      <c r="BJ7" s="37">
        <v>630.02</v>
      </c>
      <c r="BK7" s="37">
        <v>885.97</v>
      </c>
      <c r="BL7" s="37">
        <v>854.16</v>
      </c>
      <c r="BM7" s="37">
        <v>848.31</v>
      </c>
      <c r="BN7" s="37">
        <v>774.99</v>
      </c>
      <c r="BO7" s="37">
        <v>799.41</v>
      </c>
      <c r="BP7" s="37">
        <v>707.33</v>
      </c>
      <c r="BQ7" s="37">
        <v>85.56</v>
      </c>
      <c r="BR7" s="37">
        <v>85.78</v>
      </c>
      <c r="BS7" s="37">
        <v>88.52</v>
      </c>
      <c r="BT7" s="37">
        <v>89.61</v>
      </c>
      <c r="BU7" s="37">
        <v>94.77</v>
      </c>
      <c r="BV7" s="37">
        <v>89.94</v>
      </c>
      <c r="BW7" s="37">
        <v>93.13</v>
      </c>
      <c r="BX7" s="37">
        <v>94.38</v>
      </c>
      <c r="BY7" s="37">
        <v>96.57</v>
      </c>
      <c r="BZ7" s="37">
        <v>96.54</v>
      </c>
      <c r="CA7" s="37">
        <v>101.26</v>
      </c>
      <c r="CB7" s="37">
        <v>218.77</v>
      </c>
      <c r="CC7" s="37">
        <v>222.05</v>
      </c>
      <c r="CD7" s="37">
        <v>216.21</v>
      </c>
      <c r="CE7" s="37">
        <v>214.29</v>
      </c>
      <c r="CF7" s="37">
        <v>202.39</v>
      </c>
      <c r="CG7" s="37">
        <v>168.57</v>
      </c>
      <c r="CH7" s="37">
        <v>167.97</v>
      </c>
      <c r="CI7" s="37">
        <v>165.45</v>
      </c>
      <c r="CJ7" s="37">
        <v>161.54</v>
      </c>
      <c r="CK7" s="37">
        <v>162.81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64.12</v>
      </c>
      <c r="CS7" s="37">
        <v>64.87</v>
      </c>
      <c r="CT7" s="37">
        <v>65.62</v>
      </c>
      <c r="CU7" s="37">
        <v>64.67</v>
      </c>
      <c r="CV7" s="37">
        <v>64.959999999999994</v>
      </c>
      <c r="CW7" s="37">
        <v>60.13</v>
      </c>
      <c r="CX7" s="37">
        <v>84.64</v>
      </c>
      <c r="CY7" s="37">
        <v>84.66</v>
      </c>
      <c r="CZ7" s="37">
        <v>85.07</v>
      </c>
      <c r="DA7" s="37">
        <v>85.24</v>
      </c>
      <c r="DB7" s="37">
        <v>85.54</v>
      </c>
      <c r="DC7" s="37">
        <v>90.91</v>
      </c>
      <c r="DD7" s="37">
        <v>91.11</v>
      </c>
      <c r="DE7" s="37">
        <v>91.44</v>
      </c>
      <c r="DF7" s="37">
        <v>91.76</v>
      </c>
      <c r="DG7" s="37">
        <v>92.3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7.0000000000000007E-2</v>
      </c>
      <c r="EI7" s="37">
        <v>0.36</v>
      </c>
      <c r="EJ7" s="37">
        <v>7.0000000000000007E-2</v>
      </c>
      <c r="EK7" s="37">
        <v>0.1</v>
      </c>
      <c r="EL7" s="37">
        <v>0.27</v>
      </c>
      <c r="EM7" s="37">
        <v>0.17</v>
      </c>
      <c r="EN7" s="37">
        <v>0.13</v>
      </c>
      <c r="EO7" s="37">
        <v>0.23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