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SHD01\zaisei\財政係共有ﾌｱｲﾙ\県地域振興課\h29\20180129_公営企業に係る経営比較分析表の分析等について\02_回答\担当課\下水道課\【経営比較分析表】2016_312037_47_171_000\"/>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<sst xmlns="http://schemas.openxmlformats.org/spreadsheetml/2006/main" count="245" uniqueCount="125">
  <si>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</si>
  <si>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</si>
  <si>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</si>
  <si>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</si>
  <si>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</si>
  <si>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</si>
  <si>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</si>
  <si>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</si>
  <si>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</si>
  <si>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</si>
  <si>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</si>
  <si>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</si>
  <si>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</si>
  <si>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</si>
  <si>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</si>
  <si>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</si>
  <si>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</si>
  <si>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</si>
  <si>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</si>
  <si>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</si>
  <si>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</si>
  <si>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</si>
  <si>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</si>
  <si>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</si>
  <si>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</si>
  <si>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</si>
  <si>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</si>
  <si>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</si>
  <si>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</si>
  <si>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</si>
  <si>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</si>
  <si>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</si>
  <si>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</si>
  <si>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</si>
  <si>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</si>
  <si>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</si>
  <si>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</si>
  <si>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</si>
  <si>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</si>
  <si>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</si>
  <si>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</si>
  <si>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</si>
  <si>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</si>
  <si>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</si>
  <si>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</si>
  <si>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</si>
  <si>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</si>
  <si>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</si>
  <si>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</si>
  <si>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</si>
  <si>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</si>
  <si>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</si>
  <si>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</si>
  <si>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</si>
  <si>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</si>
  <si>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</si>
  <si>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</si>
  <si>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</si>
  <si>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</si>
  <si>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</si>
  <si>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</si>
  <si>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</si>
  <si>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</si>
  <si>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</si>
  <si>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</si>
  <si>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</si>
  <si>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</si>
  <si>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</si>
  <si>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</si>
  <si>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</si>
  <si>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</si>
  <si>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</si>
  <si>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</si>
  <si>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</si>
  <si>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</si>
  <si>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</si>
  <si>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</si>
  <si>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</si>
  <si>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</si>
  <si>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</si>
  <si>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</si>
  <si>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</si>
  <si>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</si>
  <si>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</si>
  <si>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</si>
  <si>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</si>
  <si>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</si>
  <si>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</si>
  <si>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</si>
  <si>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</si>
  <si>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</si>
  <si>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</si>
  <si>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</si>
  <si>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</si>
  <si>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</si>
  <si>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</si>
  <si>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</si>
  <si>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</si>
  <si>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</si>
  <si>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</si>
  <si>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</si>
  <si>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</si>
  <si>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</si>
  <si>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</si>
  <si>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</si>
  <si>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</si>
  <si>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</si>
  <si>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</si>
  <si>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</si>
  <si>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</si>
  <si>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</si>
  <si>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</si>
  <si>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</si>
  <si>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</si>
  <si>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</si>
  <si>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</si>
  <si>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</si>
  <si>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</si>
  <si>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</si>
  <si>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</si>
  <si>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</si>
  <si>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これまで、管渠破損の際には細かな補修で対応してきていたが、昭和後半に整備した管渠が間もなく耐用年数を迎えるため、計画的な更新事業の検討が必要である。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</si>
  <si>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非設置</t>
    <rPh sb="0" eb="1">
      <t>ヒ</t>
    </rPh>
    <rPh sb="1" eb="3">
      <t>セッチ</t>
    </rPh>
    <phoneticPr fontId="4"/>
  </si>
  <si>
    <t>　下水道使用料の減は避けられない状況の中、１０年後には到来する管渠の耐用年数経過に伴う更新事業、近年多発する集中豪雨等への対策事業等、多額の投資が必要となることが予想される。
　過度な投資とならないよう、十分に検討するとともに、維持管理経費の削減に努めることが必要であるが、下水道使用料の改定による財源確保も避けられない課題である。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rPh sb="144" eb="146">
      <t>カイテイ</t>
    </rPh>
    <phoneticPr fontId="4"/>
  </si>
  <si>
    <t>◎収益的収支比率
　主に資本費平準化債の減に伴う繰入金の増により総収益が前年比でプラスとなった。また、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汚水処理原価が類似団体より高いため、結果として経費回収率が類似団体より低くなっている。
　汚水処理原価を構成する費用のうち、起債元利償還額は逓減を見込むが、汚水維持管理費は修繕費や光熱水費などの必要経費であり、大幅な削減は困難な状況である。
　引続き、コスト意識を持った経営による経費削減を図る必要がある。
◎水洗化率
　下水道未接続世帯の多くは高齢者単独世帯であり、今後の大幅な新規利用者数の増は見込めない。
また、近年の節水傾向による有収水量の減及び今後の人口減に伴う料金収入の減は避けられない状況にある。</t>
    <rPh sb="12" eb="14">
      <t>シホン</t>
    </rPh>
    <rPh sb="14" eb="15">
      <t>ヒ</t>
    </rPh>
    <rPh sb="15" eb="17">
      <t>ヘイジュン</t>
    </rPh>
    <rPh sb="17" eb="18">
      <t>カ</t>
    </rPh>
    <rPh sb="18" eb="19">
      <t>サイ</t>
    </rPh>
    <rPh sb="26" eb="27">
      <t>キン</t>
    </rPh>
    <rPh sb="28" eb="29">
      <t>ゾウ</t>
    </rPh>
    <rPh sb="435" eb="438">
      <t>ゲスイドウ</t>
    </rPh>
    <rPh sb="438" eb="441">
      <t>ミセツゾク</t>
    </rPh>
    <rPh sb="441" eb="443">
      <t>セタイ</t>
    </rPh>
    <rPh sb="444" eb="445">
      <t>オオ</t>
    </rPh>
    <rPh sb="447" eb="450">
      <t>コウレイシャ</t>
    </rPh>
    <rPh sb="450" eb="452">
      <t>タンドク</t>
    </rPh>
    <rPh sb="452" eb="454">
      <t>セタイ</t>
    </rPh>
    <rPh sb="483" eb="485">
      <t>キンネン</t>
    </rPh>
    <rPh sb="486" eb="488">
      <t>セッスイ</t>
    </rPh>
    <rPh sb="488" eb="490">
      <t>ケイコウ</t>
    </rPh>
    <rPh sb="493" eb="495">
      <t>ユウシュウ</t>
    </rPh>
    <rPh sb="495" eb="497">
      <t>スイリョウ</t>
    </rPh>
    <rPh sb="498" eb="499">
      <t>ゲン</t>
    </rPh>
    <rPh sb="499" eb="500">
      <t>オヨ</t>
    </rPh>
    <rPh sb="501" eb="503">
      <t>コンゴ</t>
    </rPh>
    <rPh sb="508" eb="509">
      <t>トモナ</t>
    </rPh>
    <rPh sb="510" eb="512">
      <t>リョウキン</t>
    </rPh>
    <rPh sb="512" eb="514">
      <t>シュウニュウ</t>
    </rPh>
    <rPh sb="515" eb="516">
      <t>ゲン</t>
    </rPh>
    <rPh sb="517" eb="518">
      <t>サ</t>
    </rPh>
    <rPh sb="523" eb="52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</si>
</sst>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240882568"/>
        <c:axId val="2408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40882568"/>
        <c:axId val="240887048"/>
      </c:lineChart>
      <c:dateAx>
        <c:axId val="240882568"/>
        <c:scaling>
          <c:orientation val="minMax"/>
        </c:scaling>
        <c:delete val="1"/>
        <c:axPos val="b"/>
        <c:numFmt formatCode="ge" sourceLinked="1"/>
        <c:majorTickMark val="none"/>
        <c:minorTickMark val="none"/>
        <c:tickLblPos val="none"/>
        <c:crossAx val="240887048"/>
        <c:crosses val="autoZero"/>
        <c:auto val="1"/>
        <c:lblOffset val="100"/>
        <c:baseTimeUnit val="years"/>
      </c:dateAx>
      <c:valAx>
        <c:axId val="2408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091168"/>
        <c:axId val="24109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41091168"/>
        <c:axId val="241091560"/>
      </c:lineChart>
      <c:dateAx>
        <c:axId val="241091168"/>
        <c:scaling>
          <c:orientation val="minMax"/>
        </c:scaling>
        <c:delete val="1"/>
        <c:axPos val="b"/>
        <c:numFmt formatCode="ge" sourceLinked="1"/>
        <c:majorTickMark val="none"/>
        <c:minorTickMark val="none"/>
        <c:tickLblPos val="none"/>
        <c:crossAx val="241091560"/>
        <c:crosses val="autoZero"/>
        <c:auto val="1"/>
        <c:lblOffset val="100"/>
        <c:baseTimeUnit val="years"/>
      </c:dateAx>
      <c:valAx>
        <c:axId val="24109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84.61</c:v>
                </c:pt>
                <c:pt idx="1">
                  <c:v>84.64</c:v>
                </c:pt>
                <c:pt idx="2">
                  <c:v>84.66</c:v>
                </c:pt>
                <c:pt idx="3">
                  <c:v>85.07</c:v>
                </c:pt>
                <c:pt idx="4">
                  <c:v>85.24</c:v>
                </c:pt>
              </c:numCache>
            </c:numRef>
          </c:val>
        </c:ser>
        <c:dLbls>
          <c:showLegendKey val="0"/>
          <c:showVal val="0"/>
          <c:showCatName val="0"/>
          <c:showSerName val="0"/>
          <c:showPercent val="0"/>
          <c:showBubbleSize val="0"/>
        </c:dLbls>
        <c:gapWidth val="150"/>
        <c:axId val="241092736"/>
        <c:axId val="24109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41092736"/>
        <c:axId val="241093128"/>
      </c:lineChart>
      <c:dateAx>
        <c:axId val="241092736"/>
        <c:scaling>
          <c:orientation val="minMax"/>
        </c:scaling>
        <c:delete val="1"/>
        <c:axPos val="b"/>
        <c:numFmt formatCode="ge" sourceLinked="1"/>
        <c:majorTickMark val="none"/>
        <c:minorTickMark val="none"/>
        <c:tickLblPos val="none"/>
        <c:crossAx val="241093128"/>
        <c:crosses val="autoZero"/>
        <c:auto val="1"/>
        <c:lblOffset val="100"/>
        <c:baseTimeUnit val="years"/>
      </c:dateAx>
      <c:valAx>
        <c:axId val="2410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66.33</c:v>
                </c:pt>
                <c:pt idx="1">
                  <c:v>67.19</c:v>
                </c:pt>
                <c:pt idx="2">
                  <c:v>67.599999999999994</c:v>
                </c:pt>
                <c:pt idx="3">
                  <c:v>67.709999999999994</c:v>
                </c:pt>
                <c:pt idx="4">
                  <c:v>68.5</c:v>
                </c:pt>
              </c:numCache>
            </c:numRef>
          </c:val>
        </c:ser>
        <c:dLbls>
          <c:showLegendKey val="0"/>
          <c:showVal val="0"/>
          <c:showCatName val="0"/>
          <c:showSerName val="0"/>
          <c:showPercent val="0"/>
          <c:showBubbleSize val="0"/>
        </c:dLbls>
        <c:gapWidth val="150"/>
        <c:axId val="240286080"/>
        <c:axId val="2412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86080"/>
        <c:axId val="241219024"/>
      </c:lineChart>
      <c:dateAx>
        <c:axId val="240286080"/>
        <c:scaling>
          <c:orientation val="minMax"/>
        </c:scaling>
        <c:delete val="1"/>
        <c:axPos val="b"/>
        <c:numFmt formatCode="ge" sourceLinked="1"/>
        <c:majorTickMark val="none"/>
        <c:minorTickMark val="none"/>
        <c:tickLblPos val="none"/>
        <c:crossAx val="241219024"/>
        <c:crosses val="autoZero"/>
        <c:auto val="1"/>
        <c:lblOffset val="100"/>
        <c:baseTimeUnit val="years"/>
      </c:dateAx>
      <c:valAx>
        <c:axId val="2412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84944"/>
        <c:axId val="2412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84944"/>
        <c:axId val="241285328"/>
      </c:lineChart>
      <c:dateAx>
        <c:axId val="241284944"/>
        <c:scaling>
          <c:orientation val="minMax"/>
        </c:scaling>
        <c:delete val="1"/>
        <c:axPos val="b"/>
        <c:numFmt formatCode="ge" sourceLinked="1"/>
        <c:majorTickMark val="none"/>
        <c:minorTickMark val="none"/>
        <c:tickLblPos val="none"/>
        <c:crossAx val="241285328"/>
        <c:crosses val="autoZero"/>
        <c:auto val="1"/>
        <c:lblOffset val="100"/>
        <c:baseTimeUnit val="years"/>
      </c:dateAx>
      <c:valAx>
        <c:axId val="2412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00360"/>
        <c:axId val="2396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00360"/>
        <c:axId val="239619176"/>
      </c:lineChart>
      <c:dateAx>
        <c:axId val="241200360"/>
        <c:scaling>
          <c:orientation val="minMax"/>
        </c:scaling>
        <c:delete val="1"/>
        <c:axPos val="b"/>
        <c:numFmt formatCode="ge" sourceLinked="1"/>
        <c:majorTickMark val="none"/>
        <c:minorTickMark val="none"/>
        <c:tickLblPos val="none"/>
        <c:crossAx val="239619176"/>
        <c:crosses val="autoZero"/>
        <c:auto val="1"/>
        <c:lblOffset val="100"/>
        <c:baseTimeUnit val="years"/>
      </c:dateAx>
      <c:valAx>
        <c:axId val="2396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22312"/>
        <c:axId val="23962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22312"/>
        <c:axId val="239622704"/>
      </c:lineChart>
      <c:dateAx>
        <c:axId val="239622312"/>
        <c:scaling>
          <c:orientation val="minMax"/>
        </c:scaling>
        <c:delete val="1"/>
        <c:axPos val="b"/>
        <c:numFmt formatCode="ge" sourceLinked="1"/>
        <c:majorTickMark val="none"/>
        <c:minorTickMark val="none"/>
        <c:tickLblPos val="none"/>
        <c:crossAx val="239622704"/>
        <c:crosses val="autoZero"/>
        <c:auto val="1"/>
        <c:lblOffset val="100"/>
        <c:baseTimeUnit val="years"/>
      </c:dateAx>
      <c:valAx>
        <c:axId val="23962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435744"/>
        <c:axId val="24143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435744"/>
        <c:axId val="241436136"/>
      </c:lineChart>
      <c:dateAx>
        <c:axId val="241435744"/>
        <c:scaling>
          <c:orientation val="minMax"/>
        </c:scaling>
        <c:delete val="1"/>
        <c:axPos val="b"/>
        <c:numFmt formatCode="ge" sourceLinked="1"/>
        <c:majorTickMark val="none"/>
        <c:minorTickMark val="none"/>
        <c:tickLblPos val="none"/>
        <c:crossAx val="241436136"/>
        <c:crosses val="autoZero"/>
        <c:auto val="1"/>
        <c:lblOffset val="100"/>
        <c:baseTimeUnit val="years"/>
      </c:dateAx>
      <c:valAx>
        <c:axId val="24143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1218.4100000000001</c:v>
                </c:pt>
                <c:pt idx="1">
                  <c:v>843.22</c:v>
                </c:pt>
                <c:pt idx="2">
                  <c:v>788.17</c:v>
                </c:pt>
                <c:pt idx="3">
                  <c:v>770.13</c:v>
                </c:pt>
                <c:pt idx="4">
                  <c:v>699.9</c:v>
                </c:pt>
              </c:numCache>
            </c:numRef>
          </c:val>
        </c:ser>
        <c:dLbls>
          <c:showLegendKey val="0"/>
          <c:showVal val="0"/>
          <c:showCatName val="0"/>
          <c:showSerName val="0"/>
          <c:showPercent val="0"/>
          <c:showBubbleSize val="0"/>
        </c:dLbls>
        <c:gapWidth val="150"/>
        <c:axId val="239621528"/>
        <c:axId val="23962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39621528"/>
        <c:axId val="239621136"/>
      </c:lineChart>
      <c:dateAx>
        <c:axId val="239621528"/>
        <c:scaling>
          <c:orientation val="minMax"/>
        </c:scaling>
        <c:delete val="1"/>
        <c:axPos val="b"/>
        <c:numFmt formatCode="ge" sourceLinked="1"/>
        <c:majorTickMark val="none"/>
        <c:minorTickMark val="none"/>
        <c:tickLblPos val="none"/>
        <c:crossAx val="239621136"/>
        <c:crosses val="autoZero"/>
        <c:auto val="1"/>
        <c:lblOffset val="100"/>
        <c:baseTimeUnit val="years"/>
      </c:dateAx>
      <c:valAx>
        <c:axId val="23962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76.14</c:v>
                </c:pt>
                <c:pt idx="1">
                  <c:v>85.56</c:v>
                </c:pt>
                <c:pt idx="2">
                  <c:v>85.78</c:v>
                </c:pt>
                <c:pt idx="3">
                  <c:v>88.52</c:v>
                </c:pt>
                <c:pt idx="4">
                  <c:v>89.61</c:v>
                </c:pt>
              </c:numCache>
            </c:numRef>
          </c:val>
        </c:ser>
        <c:dLbls>
          <c:showLegendKey val="0"/>
          <c:showVal val="0"/>
          <c:showCatName val="0"/>
          <c:showSerName val="0"/>
          <c:showPercent val="0"/>
          <c:showBubbleSize val="0"/>
        </c:dLbls>
        <c:gapWidth val="150"/>
        <c:axId val="241437312"/>
        <c:axId val="2414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41437312"/>
        <c:axId val="241437704"/>
      </c:lineChart>
      <c:dateAx>
        <c:axId val="241437312"/>
        <c:scaling>
          <c:orientation val="minMax"/>
        </c:scaling>
        <c:delete val="1"/>
        <c:axPos val="b"/>
        <c:numFmt formatCode="ge" sourceLinked="1"/>
        <c:majorTickMark val="none"/>
        <c:minorTickMark val="none"/>
        <c:tickLblPos val="none"/>
        <c:crossAx val="241437704"/>
        <c:crosses val="autoZero"/>
        <c:auto val="1"/>
        <c:lblOffset val="100"/>
        <c:baseTimeUnit val="years"/>
      </c:dateAx>
      <c:valAx>
        <c:axId val="2414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245.87</c:v>
                </c:pt>
                <c:pt idx="1">
                  <c:v>218.77</c:v>
                </c:pt>
                <c:pt idx="2">
                  <c:v>222.05</c:v>
                </c:pt>
                <c:pt idx="3">
                  <c:v>216.21</c:v>
                </c:pt>
                <c:pt idx="4">
                  <c:v>214.29</c:v>
                </c:pt>
              </c:numCache>
            </c:numRef>
          </c:val>
        </c:ser>
        <c:dLbls>
          <c:showLegendKey val="0"/>
          <c:showVal val="0"/>
          <c:showCatName val="0"/>
          <c:showSerName val="0"/>
          <c:showPercent val="0"/>
          <c:showBubbleSize val="0"/>
        </c:dLbls>
        <c:gapWidth val="150"/>
        <c:axId val="239621920"/>
        <c:axId val="2410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39621920"/>
        <c:axId val="241089992"/>
      </c:lineChart>
      <c:dateAx>
        <c:axId val="239621920"/>
        <c:scaling>
          <c:orientation val="minMax"/>
        </c:scaling>
        <c:delete val="1"/>
        <c:axPos val="b"/>
        <c:numFmt formatCode="ge" sourceLinked="1"/>
        <c:majorTickMark val="none"/>
        <c:minorTickMark val="none"/>
        <c:tickLblPos val="none"/>
        <c:crossAx val="241089992"/>
        <c:crosses val="autoZero"/>
        <c:auto val="1"/>
        <c:lblOffset val="100"/>
        <c:baseTimeUnit val="years"/>
      </c:dateAx>
      <c:valAx>
        <c:axId val="2410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122</v>
      </c>
      <c r="AE8" s="73"/>
      <c r="AF8" s="73"/>
      <c r="AG8" s="73"/>
      <c r="AH8" s="73"/>
      <c r="AI8" s="73"/>
      <c r="AJ8" s="73"/>
      <c r="AK8" s="4"/>
      <c r="AL8" s="67">
        <f>データ!S6</f>
        <v>48340</v>
      </c>
      <c r="AM8" s="67"/>
      <c r="AN8" s="67"/>
      <c r="AO8" s="67"/>
      <c r="AP8" s="67"/>
      <c r="AQ8" s="67"/>
      <c r="AR8" s="67"/>
      <c r="AS8" s="67"/>
      <c r="AT8" s="66">
        <f>データ!T6</f>
        <v>272.06</v>
      </c>
      <c r="AU8" s="66"/>
      <c r="AV8" s="66"/>
      <c r="AW8" s="66"/>
      <c r="AX8" s="66"/>
      <c r="AY8" s="66"/>
      <c r="AZ8" s="66"/>
      <c r="BA8" s="66"/>
      <c r="BB8" s="66">
        <f>データ!U6</f>
        <v>177.68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72.239999999999995</v>
      </c>
      <c r="Q10" s="66"/>
      <c r="R10" s="66"/>
      <c r="S10" s="66"/>
      <c r="T10" s="66"/>
      <c r="U10" s="66"/>
      <c r="V10" s="66"/>
      <c r="W10" s="66">
        <f>データ!Q6</f>
        <v>95.95</v>
      </c>
      <c r="X10" s="66"/>
      <c r="Y10" s="66"/>
      <c r="Z10" s="66"/>
      <c r="AA10" s="66"/>
      <c r="AB10" s="66"/>
      <c r="AC10" s="66"/>
      <c r="AD10" s="67">
        <f>データ!R6</f>
        <v>3164</v>
      </c>
      <c r="AE10" s="67"/>
      <c r="AF10" s="67"/>
      <c r="AG10" s="67"/>
      <c r="AH10" s="67"/>
      <c r="AI10" s="67"/>
      <c r="AJ10" s="67"/>
      <c r="AK10" s="2"/>
      <c r="AL10" s="67">
        <f>データ!V6</f>
        <v>34706</v>
      </c>
      <c r="AM10" s="67"/>
      <c r="AN10" s="67"/>
      <c r="AO10" s="67"/>
      <c r="AP10" s="67"/>
      <c r="AQ10" s="67"/>
      <c r="AR10" s="67"/>
      <c r="AS10" s="67"/>
      <c r="AT10" s="66">
        <f>データ!W6</f>
        <v>10.75</v>
      </c>
      <c r="AU10" s="66"/>
      <c r="AV10" s="66"/>
      <c r="AW10" s="66"/>
      <c r="AX10" s="66"/>
      <c r="AY10" s="66"/>
      <c r="AZ10" s="66"/>
      <c r="BA10" s="66"/>
      <c r="BB10" s="66">
        <f>データ!X6</f>
        <v>3228.47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72.239999999999995</v>
      </c>
      <c r="Q6" s="34">
        <f t="shared" si="3"/>
        <v>95.95</v>
      </c>
      <c r="R6" s="34">
        <f t="shared" si="3"/>
        <v>3164</v>
      </c>
      <c r="S6" s="34">
        <f t="shared" si="3"/>
        <v>48340</v>
      </c>
      <c r="T6" s="34">
        <f t="shared" si="3"/>
        <v>272.06</v>
      </c>
      <c r="U6" s="34">
        <f t="shared" si="3"/>
        <v>177.68</v>
      </c>
      <c r="V6" s="34">
        <f t="shared" si="3"/>
        <v>34706</v>
      </c>
      <c r="W6" s="34">
        <f t="shared" si="3"/>
        <v>10.75</v>
      </c>
      <c r="X6" s="34">
        <f t="shared" si="3"/>
        <v>3228.47</v>
      </c>
      <c r="Y6" s="35">
        <f>IF(Y7="",NA(),Y7)</f>
        <v>66.33</v>
      </c>
      <c r="Z6" s="35">
        <f t="shared" ref="Z6:AH6" si="4">IF(Z7="",NA(),Z7)</f>
        <v>67.19</v>
      </c>
      <c r="AA6" s="35">
        <f t="shared" si="4"/>
        <v>67.599999999999994</v>
      </c>
      <c r="AB6" s="35">
        <f t="shared" si="4"/>
        <v>67.709999999999994</v>
      </c>
      <c r="AC6" s="35">
        <f t="shared" si="4"/>
        <v>68.5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1218.4100000000001</v>
      </c>
      <c r="BG6" s="35">
        <f t="shared" ref="BG6:BO6" si="7">IF(BG7="",NA(),BG7)</f>
        <v>843.22</v>
      </c>
      <c r="BH6" s="35">
        <f t="shared" si="7"/>
        <v>788.17</v>
      </c>
      <c r="BI6" s="35">
        <f t="shared" si="7"/>
        <v>770.13</v>
      </c>
      <c r="BJ6" s="35">
        <f t="shared" si="7"/>
        <v>699.9</v>
      </c>
      <c r="BK6" s="35">
        <f t="shared" si="7"/>
        <v>1189.0999999999999</v>
      </c>
      <c r="BL6" s="35">
        <f t="shared" si="7"/>
        <v>885.97</v>
      </c>
      <c r="BM6" s="35">
        <f t="shared" si="7"/>
        <v>854.16</v>
      </c>
      <c r="BN6" s="35">
        <f t="shared" si="7"/>
        <v>848.31</v>
      </c>
      <c r="BO6" s="35">
        <f t="shared" si="7"/>
        <v>774.99</v>
      </c>
      <c r="BP6" s="34" t="str">
        <f>IF(BP7="","",IF(BP7="-","【-】","【"&amp;SUBSTITUTE(TEXT(BP7,"#,##0.00"),"-","△")&amp;"】"))</f>
        <v>【728.30】</v>
      </c>
      <c r="BQ6" s="35">
        <f>IF(BQ7="",NA(),BQ7)</f>
        <v>76.14</v>
      </c>
      <c r="BR6" s="35">
        <f t="shared" ref="BR6:BZ6" si="8">IF(BR7="",NA(),BR7)</f>
        <v>85.56</v>
      </c>
      <c r="BS6" s="35">
        <f t="shared" si="8"/>
        <v>85.78</v>
      </c>
      <c r="BT6" s="35">
        <f t="shared" si="8"/>
        <v>88.52</v>
      </c>
      <c r="BU6" s="35">
        <f t="shared" si="8"/>
        <v>89.61</v>
      </c>
      <c r="BV6" s="35">
        <f t="shared" si="8"/>
        <v>78.78</v>
      </c>
      <c r="BW6" s="35">
        <f t="shared" si="8"/>
        <v>89.94</v>
      </c>
      <c r="BX6" s="35">
        <f t="shared" si="8"/>
        <v>93.13</v>
      </c>
      <c r="BY6" s="35">
        <f t="shared" si="8"/>
        <v>94.38</v>
      </c>
      <c r="BZ6" s="35">
        <f t="shared" si="8"/>
        <v>96.57</v>
      </c>
      <c r="CA6" s="34" t="str">
        <f>IF(CA7="","",IF(CA7="-","【-】","【"&amp;SUBSTITUTE(TEXT(CA7,"#,##0.00"),"-","△")&amp;"】"))</f>
        <v>【100.04】</v>
      </c>
      <c r="CB6" s="35">
        <f>IF(CB7="",NA(),CB7)</f>
        <v>245.87</v>
      </c>
      <c r="CC6" s="35">
        <f t="shared" ref="CC6:CK6" si="9">IF(CC7="",NA(),CC7)</f>
        <v>218.77</v>
      </c>
      <c r="CD6" s="35">
        <f t="shared" si="9"/>
        <v>222.05</v>
      </c>
      <c r="CE6" s="35">
        <f t="shared" si="9"/>
        <v>216.21</v>
      </c>
      <c r="CF6" s="35">
        <f t="shared" si="9"/>
        <v>214.29</v>
      </c>
      <c r="CG6" s="35">
        <f t="shared" si="9"/>
        <v>199.32</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64.12</v>
      </c>
      <c r="CT6" s="35">
        <f t="shared" si="10"/>
        <v>64.87</v>
      </c>
      <c r="CU6" s="35">
        <f t="shared" si="10"/>
        <v>65.62</v>
      </c>
      <c r="CV6" s="35">
        <f t="shared" si="10"/>
        <v>64.67</v>
      </c>
      <c r="CW6" s="34" t="str">
        <f>IF(CW7="","",IF(CW7="-","【-】","【"&amp;SUBSTITUTE(TEXT(CW7,"#,##0.00"),"-","△")&amp;"】"))</f>
        <v>【60.09】</v>
      </c>
      <c r="CX6" s="35">
        <f>IF(CX7="",NA(),CX7)</f>
        <v>84.61</v>
      </c>
      <c r="CY6" s="35">
        <f t="shared" ref="CY6:DG6" si="11">IF(CY7="",NA(),CY7)</f>
        <v>84.64</v>
      </c>
      <c r="CZ6" s="35">
        <f t="shared" si="11"/>
        <v>84.66</v>
      </c>
      <c r="DA6" s="35">
        <f t="shared" si="11"/>
        <v>85.07</v>
      </c>
      <c r="DB6" s="35">
        <f t="shared" si="11"/>
        <v>85.24</v>
      </c>
      <c r="DC6" s="35">
        <f t="shared" si="11"/>
        <v>87.07</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7.0000000000000007E-2</v>
      </c>
      <c r="EJ6" s="35">
        <f t="shared" si="14"/>
        <v>0.04</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312037</v>
      </c>
      <c r="D7" s="37">
        <v>47</v>
      </c>
      <c r="E7" s="37">
        <v>17</v>
      </c>
      <c r="F7" s="37">
        <v>1</v>
      </c>
      <c r="G7" s="37">
        <v>0</v>
      </c>
      <c r="H7" s="37" t="s">
        <v>109</v>
      </c>
      <c r="I7" s="37" t="s">
        <v>110</v>
      </c>
      <c r="J7" s="37" t="s">
        <v>111</v>
      </c>
      <c r="K7" s="37" t="s">
        <v>112</v>
      </c>
      <c r="L7" s="37" t="s">
        <v>113</v>
      </c>
      <c r="M7" s="37"/>
      <c r="N7" s="38" t="s">
        <v>114</v>
      </c>
      <c r="O7" s="38" t="s">
        <v>115</v>
      </c>
      <c r="P7" s="38">
        <v>72.239999999999995</v>
      </c>
      <c r="Q7" s="38">
        <v>95.95</v>
      </c>
      <c r="R7" s="38">
        <v>3164</v>
      </c>
      <c r="S7" s="38">
        <v>48340</v>
      </c>
      <c r="T7" s="38">
        <v>272.06</v>
      </c>
      <c r="U7" s="38">
        <v>177.68</v>
      </c>
      <c r="V7" s="38">
        <v>34706</v>
      </c>
      <c r="W7" s="38">
        <v>10.75</v>
      </c>
      <c r="X7" s="38">
        <v>3228.47</v>
      </c>
      <c r="Y7" s="38">
        <v>66.33</v>
      </c>
      <c r="Z7" s="38">
        <v>67.19</v>
      </c>
      <c r="AA7" s="38">
        <v>67.599999999999994</v>
      </c>
      <c r="AB7" s="38">
        <v>67.709999999999994</v>
      </c>
      <c r="AC7" s="38">
        <v>68.5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1218.4100000000001</v>
      </c>
      <c r="BG7" s="38">
        <v>843.22</v>
      </c>
      <c r="BH7" s="38">
        <v>788.17</v>
      </c>
      <c r="BI7" s="38">
        <v>770.13</v>
      </c>
      <c r="BJ7" s="38">
        <v>699.9</v>
      </c>
      <c r="BK7" s="38">
        <v>1189.0999999999999</v>
      </c>
      <c r="BL7" s="38">
        <v>885.97</v>
      </c>
      <c r="BM7" s="38">
        <v>854.16</v>
      </c>
      <c r="BN7" s="38">
        <v>848.31</v>
      </c>
      <c r="BO7" s="38">
        <v>774.99</v>
      </c>
      <c r="BP7" s="38">
        <v>728.3</v>
      </c>
      <c r="BQ7" s="38">
        <v>76.14</v>
      </c>
      <c r="BR7" s="38">
        <v>85.56</v>
      </c>
      <c r="BS7" s="38">
        <v>85.78</v>
      </c>
      <c r="BT7" s="38">
        <v>88.52</v>
      </c>
      <c r="BU7" s="38">
        <v>89.61</v>
      </c>
      <c r="BV7" s="38">
        <v>78.78</v>
      </c>
      <c r="BW7" s="38">
        <v>89.94</v>
      </c>
      <c r="BX7" s="38">
        <v>93.13</v>
      </c>
      <c r="BY7" s="38">
        <v>94.38</v>
      </c>
      <c r="BZ7" s="38">
        <v>96.57</v>
      </c>
      <c r="CA7" s="38">
        <v>100.04</v>
      </c>
      <c r="CB7" s="38">
        <v>245.87</v>
      </c>
      <c r="CC7" s="38">
        <v>218.77</v>
      </c>
      <c r="CD7" s="38">
        <v>222.05</v>
      </c>
      <c r="CE7" s="38">
        <v>216.21</v>
      </c>
      <c r="CF7" s="38">
        <v>214.29</v>
      </c>
      <c r="CG7" s="38">
        <v>199.32</v>
      </c>
      <c r="CH7" s="38">
        <v>168.57</v>
      </c>
      <c r="CI7" s="38">
        <v>167.97</v>
      </c>
      <c r="CJ7" s="38">
        <v>165.45</v>
      </c>
      <c r="CK7" s="38">
        <v>161.54</v>
      </c>
      <c r="CL7" s="38">
        <v>137.82</v>
      </c>
      <c r="CM7" s="38" t="s">
        <v>114</v>
      </c>
      <c r="CN7" s="38" t="s">
        <v>114</v>
      </c>
      <c r="CO7" s="38" t="s">
        <v>114</v>
      </c>
      <c r="CP7" s="38" t="s">
        <v>114</v>
      </c>
      <c r="CQ7" s="38" t="s">
        <v>114</v>
      </c>
      <c r="CR7" s="38">
        <v>65.31</v>
      </c>
      <c r="CS7" s="38">
        <v>64.12</v>
      </c>
      <c r="CT7" s="38">
        <v>64.87</v>
      </c>
      <c r="CU7" s="38">
        <v>65.62</v>
      </c>
      <c r="CV7" s="38">
        <v>64.67</v>
      </c>
      <c r="CW7" s="38">
        <v>60.09</v>
      </c>
      <c r="CX7" s="38">
        <v>84.61</v>
      </c>
      <c r="CY7" s="38">
        <v>84.64</v>
      </c>
      <c r="CZ7" s="38">
        <v>84.66</v>
      </c>
      <c r="DA7" s="38">
        <v>85.07</v>
      </c>
      <c r="DB7" s="38">
        <v>85.24</v>
      </c>
      <c r="DC7" s="38">
        <v>87.07</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7.0000000000000007E-2</v>
      </c>
      <c r="EJ7" s="38">
        <v>0.04</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