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521" windowWidth="8190" windowHeight="7170" tabRatio="738" activeTab="0"/>
  </bookViews>
  <sheets>
    <sheet name="対比表" sheetId="1" r:id="rId1"/>
    <sheet name="歳入" sheetId="2" r:id="rId2"/>
    <sheet name="性質別歳出" sheetId="3" r:id="rId3"/>
    <sheet name="目的別歳出" sheetId="4" r:id="rId4"/>
    <sheet name="歳入 (2)" sheetId="5" r:id="rId5"/>
    <sheet name="性質別歳出 (2)" sheetId="6" r:id="rId6"/>
    <sheet name="目的別歳出 (2)" sheetId="7" r:id="rId7"/>
  </sheets>
  <definedNames>
    <definedName name="_xlnm.Print_Area" localSheetId="0">'対比表'!$A$1:$Z$37</definedName>
  </definedNames>
  <calcPr fullCalcOnLoad="1"/>
</workbook>
</file>

<file path=xl/sharedStrings.xml><?xml version="1.0" encoding="utf-8"?>
<sst xmlns="http://schemas.openxmlformats.org/spreadsheetml/2006/main" count="547" uniqueCount="153">
  <si>
    <t xml:space="preserve"> </t>
  </si>
  <si>
    <t>一般会計科目別予算額対比表</t>
  </si>
  <si>
    <t>対前年度</t>
  </si>
  <si>
    <t>予算比</t>
  </si>
  <si>
    <t>最終予算比</t>
  </si>
  <si>
    <t>構成比</t>
  </si>
  <si>
    <t>予　算　額</t>
  </si>
  <si>
    <t>最終予算額</t>
  </si>
  <si>
    <t>(A)/(B)</t>
  </si>
  <si>
    <t>(A)/(C)</t>
  </si>
  <si>
    <t xml:space="preserve">(A)　 </t>
  </si>
  <si>
    <t xml:space="preserve">(B)　 </t>
  </si>
  <si>
    <t xml:space="preserve">(C)　 </t>
  </si>
  <si>
    <t>市　　　　税</t>
  </si>
  <si>
    <t>議会費</t>
  </si>
  <si>
    <t>地方譲与税</t>
  </si>
  <si>
    <t>利子割交付金</t>
  </si>
  <si>
    <t>総務費</t>
  </si>
  <si>
    <t>配当割交付金</t>
  </si>
  <si>
    <t>株式等譲渡</t>
  </si>
  <si>
    <t>所得割交付金</t>
  </si>
  <si>
    <t>（単位：千円）</t>
  </si>
  <si>
    <t>（歳　出）</t>
  </si>
  <si>
    <t>（歳　入）</t>
  </si>
  <si>
    <t>地方特例</t>
  </si>
  <si>
    <t>科　　　目</t>
  </si>
  <si>
    <t>平成17年度</t>
  </si>
  <si>
    <t>(%)</t>
  </si>
  <si>
    <t>利子割交付金</t>
  </si>
  <si>
    <t>配当割交付金</t>
  </si>
  <si>
    <t>株式等譲渡所得割交付金</t>
  </si>
  <si>
    <t>科　　　　　　　　　　目</t>
  </si>
  <si>
    <t>前年度最終予算比(A)/(C)(%)</t>
  </si>
  <si>
    <t>備考</t>
  </si>
  <si>
    <t>金　　額</t>
  </si>
  <si>
    <t>一般財源</t>
  </si>
  <si>
    <t>合　　　　　　　計</t>
  </si>
  <si>
    <t>平成１８・１７年度　予算状況一覧表</t>
  </si>
  <si>
    <t>（　歳　入　）</t>
  </si>
  <si>
    <t>（単位：千円）</t>
  </si>
  <si>
    <t>科　　　　　　　　　　目</t>
  </si>
  <si>
    <t>平成18年度予算額（Ａ）</t>
  </si>
  <si>
    <t>平成17年度予算額（Ｂ）</t>
  </si>
  <si>
    <t>平成17年度最終予算額（Ｃ）</t>
  </si>
  <si>
    <t>対前年度予算比(A)/(B)(%)</t>
  </si>
  <si>
    <t>前年度最終予算比(A)/(C)(%)</t>
  </si>
  <si>
    <t>備考</t>
  </si>
  <si>
    <t>金　　額</t>
  </si>
  <si>
    <t>一般財源</t>
  </si>
  <si>
    <t>市税</t>
  </si>
  <si>
    <t>地方譲与税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</si>
  <si>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</si>
  <si>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</si>
  <si>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</si>
  <si>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</si>
  <si>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</si>
  <si>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</si>
  <si>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</si>
  <si>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</si>
  <si>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</si>
  <si>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</si>
  <si>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</si>
  <si>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</si>
  <si>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</si>
  <si>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</si>
  <si>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</si>
  <si>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</si>
  <si>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合　　　　　　　計</t>
  </si>
  <si>
    <t>（　歳　出　）</t>
  </si>
  <si>
    <t>人件費</t>
  </si>
  <si>
    <t>物件費</t>
  </si>
  <si>
    <t>維持補修費</t>
  </si>
  <si>
    <t>扶助費</t>
  </si>
  <si>
    <t>補助費等</t>
  </si>
  <si>
    <t>普通建設事業費</t>
  </si>
  <si>
    <t>（１）補助事業費</t>
  </si>
  <si>
    <t>補助事業費</t>
  </si>
  <si>
    <t>（２）単独事業費</t>
  </si>
  <si>
    <t>単独事業費</t>
  </si>
  <si>
    <t>（３）県営事業負担金</t>
  </si>
  <si>
    <t>県営事業負担金</t>
  </si>
  <si>
    <t>災害復旧事業費</t>
  </si>
  <si>
    <t>失業対策事業費</t>
  </si>
  <si>
    <t>積立金</t>
  </si>
  <si>
    <t>出資貸付金</t>
  </si>
  <si>
    <t>公債費</t>
  </si>
  <si>
    <t>繰出金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</si>
  <si>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</si>
  <si>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</si>
  <si>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</si>
  <si>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</si>
  <si>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</si>
  <si>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</si>
  <si>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</si>
  <si>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</si>
  <si>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</si>
  <si>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</si>
  <si>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</si>
  <si>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諸支出金</t>
  </si>
  <si>
    <t>予備費</t>
  </si>
  <si>
    <t>※　平成17年度は骨格予算のため4月補正後と比較したもの</t>
  </si>
  <si>
    <t>平成17年度4月補正後（Ｂ）</t>
  </si>
  <si>
    <t>　</t>
  </si>
  <si>
    <t>　　　</t>
  </si>
  <si>
    <t>　　　　</t>
  </si>
  <si>
    <t>　</t>
  </si>
  <si>
    <t>　</t>
  </si>
  <si>
    <t>　</t>
  </si>
  <si>
    <t xml:space="preserve"> </t>
  </si>
  <si>
    <t xml:space="preserve"> </t>
  </si>
  <si>
    <t xml:space="preserve"> </t>
  </si>
  <si>
    <t>科　　　目</t>
  </si>
  <si>
    <t>平成18年度</t>
  </si>
  <si>
    <t>構成比</t>
  </si>
  <si>
    <t>平成17年度</t>
  </si>
  <si>
    <t>平成18年度</t>
  </si>
  <si>
    <t>民生費</t>
  </si>
  <si>
    <t>地方消費税</t>
  </si>
  <si>
    <t>衛生費</t>
  </si>
  <si>
    <t xml:space="preserve">交付金 </t>
  </si>
  <si>
    <t>ゴルフ場利</t>
  </si>
  <si>
    <t>労働費</t>
  </si>
  <si>
    <t xml:space="preserve">用税交付金 </t>
  </si>
  <si>
    <t>自動車取得</t>
  </si>
  <si>
    <t>農林</t>
  </si>
  <si>
    <t xml:space="preserve">税交付金 </t>
  </si>
  <si>
    <t>水産業費</t>
  </si>
  <si>
    <t>商工費</t>
  </si>
  <si>
    <t>地方交付税</t>
  </si>
  <si>
    <t>土木費</t>
  </si>
  <si>
    <t>交通安全対策</t>
  </si>
  <si>
    <t xml:space="preserve">特別交付金 </t>
  </si>
  <si>
    <t>消防費</t>
  </si>
  <si>
    <t>分担金及び</t>
  </si>
  <si>
    <t xml:space="preserve">負担金 </t>
  </si>
  <si>
    <t>教育費</t>
  </si>
  <si>
    <t>使用料及び</t>
  </si>
  <si>
    <t xml:space="preserve">手数料 </t>
  </si>
  <si>
    <t>災害</t>
  </si>
  <si>
    <t>国庫支出金</t>
  </si>
  <si>
    <t>復旧費</t>
  </si>
  <si>
    <t>県支出金</t>
  </si>
  <si>
    <t>公債費</t>
  </si>
  <si>
    <t>財産収入</t>
  </si>
  <si>
    <t>寄附金</t>
  </si>
  <si>
    <t>諸支出金</t>
  </si>
  <si>
    <t>繰入金</t>
  </si>
  <si>
    <t>繰越金</t>
  </si>
  <si>
    <t>予備費</t>
  </si>
  <si>
    <t>諸収入</t>
  </si>
  <si>
    <t>市　　　　債</t>
  </si>
  <si>
    <t>歳入合計</t>
  </si>
  <si>
    <t>歳出合計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</si>
</sst>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_ "/>
    <numFmt numFmtId="179" formatCode="#,##0.00_ ;[Red]\-#,##0.00\ "/>
    <numFmt numFmtId="180" formatCode="#,##0.000_ ;[Red]\-#,##0.000\ "/>
    <numFmt numFmtId="181" formatCode="#,##0;&quot;△ &quot;#,##0"/>
    <numFmt numFmtId="182" formatCode="#,##0.0000_ ;[Red]\-#,##0.0000\ "/>
    <numFmt numFmtId="183" formatCode="0_ "/>
    <numFmt numFmtId="184" formatCode="#,##0_ "/>
  </numFmts>
  <fonts count="1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177" fontId="9" fillId="0" borderId="2" xfId="0" applyNumberFormat="1" applyFont="1" applyFill="1" applyBorder="1" applyAlignment="1" applyProtection="1" quotePrefix="1">
      <alignment horizontal="right"/>
      <protection/>
    </xf>
    <xf numFmtId="177" fontId="9" fillId="0" borderId="3" xfId="0" applyNumberFormat="1" applyFont="1" applyFill="1" applyBorder="1" applyAlignment="1" applyProtection="1" quotePrefix="1">
      <alignment horizontal="right"/>
      <protection/>
    </xf>
    <xf numFmtId="177" fontId="9" fillId="0" borderId="4" xfId="0" applyNumberFormat="1" applyFont="1" applyFill="1" applyBorder="1" applyAlignment="1" applyProtection="1" quotePrefix="1">
      <alignment horizontal="right"/>
      <protection/>
    </xf>
    <xf numFmtId="0" fontId="12" fillId="0" borderId="0" xfId="17" applyFont="1">
      <alignment/>
      <protection/>
    </xf>
    <xf numFmtId="0" fontId="14" fillId="0" borderId="0" xfId="17" applyFont="1">
      <alignment/>
      <protection/>
    </xf>
    <xf numFmtId="0" fontId="12" fillId="0" borderId="0" xfId="17" applyFont="1" applyAlignment="1">
      <alignment horizontal="right"/>
      <protection/>
    </xf>
    <xf numFmtId="0" fontId="14" fillId="0" borderId="3" xfId="17" applyFont="1" applyBorder="1" applyAlignment="1">
      <alignment horizontal="centerContinuous"/>
      <protection/>
    </xf>
    <xf numFmtId="0" fontId="14" fillId="0" borderId="3" xfId="17" applyFont="1" applyBorder="1" applyAlignment="1">
      <alignment horizontal="center"/>
      <protection/>
    </xf>
    <xf numFmtId="0" fontId="14" fillId="0" borderId="3" xfId="17" applyFont="1" applyFill="1" applyBorder="1" applyAlignment="1">
      <alignment horizontal="centerContinuous"/>
      <protection/>
    </xf>
    <xf numFmtId="0" fontId="14" fillId="0" borderId="5" xfId="17" applyFont="1" applyBorder="1">
      <alignment/>
      <protection/>
    </xf>
    <xf numFmtId="0" fontId="14" fillId="0" borderId="6" xfId="17" applyFont="1" applyBorder="1" applyAlignment="1">
      <alignment horizontal="distributed"/>
      <protection/>
    </xf>
    <xf numFmtId="38" fontId="14" fillId="0" borderId="3" xfId="16" applyFont="1" applyFill="1" applyBorder="1" applyAlignment="1">
      <alignment/>
    </xf>
    <xf numFmtId="0" fontId="14" fillId="0" borderId="7" xfId="17" applyFont="1" applyBorder="1">
      <alignment/>
      <protection/>
    </xf>
    <xf numFmtId="0" fontId="14" fillId="0" borderId="3" xfId="17" applyFont="1" applyFill="1" applyBorder="1">
      <alignment/>
      <protection/>
    </xf>
    <xf numFmtId="0" fontId="14" fillId="0" borderId="5" xfId="17" applyFont="1" applyBorder="1" applyAlignment="1">
      <alignment horizontal="right"/>
      <protection/>
    </xf>
    <xf numFmtId="38" fontId="14" fillId="0" borderId="3" xfId="16" applyFont="1" applyBorder="1" applyAlignment="1">
      <alignment/>
    </xf>
    <xf numFmtId="0" fontId="14" fillId="0" borderId="8" xfId="17" applyFont="1" applyBorder="1">
      <alignment/>
      <protection/>
    </xf>
    <xf numFmtId="0" fontId="14" fillId="0" borderId="9" xfId="17" applyFont="1" applyBorder="1" applyAlignment="1">
      <alignment horizontal="left"/>
      <protection/>
    </xf>
    <xf numFmtId="0" fontId="14" fillId="0" borderId="3" xfId="17" applyFont="1" applyBorder="1">
      <alignment/>
      <protection/>
    </xf>
    <xf numFmtId="0" fontId="14" fillId="0" borderId="10" xfId="17" applyFont="1" applyBorder="1">
      <alignment/>
      <protection/>
    </xf>
    <xf numFmtId="0" fontId="14" fillId="0" borderId="11" xfId="17" applyFont="1" applyBorder="1" applyAlignment="1">
      <alignment horizontal="distributed"/>
      <protection/>
    </xf>
    <xf numFmtId="38" fontId="14" fillId="0" borderId="2" xfId="16" applyFont="1" applyFill="1" applyBorder="1" applyAlignment="1">
      <alignment/>
    </xf>
    <xf numFmtId="0" fontId="14" fillId="0" borderId="12" xfId="17" applyFont="1" applyBorder="1">
      <alignment/>
      <protection/>
    </xf>
    <xf numFmtId="0" fontId="14" fillId="0" borderId="3" xfId="17" applyFont="1" applyFill="1" applyBorder="1" applyAlignment="1">
      <alignment horizontal="center"/>
      <protection/>
    </xf>
    <xf numFmtId="178" fontId="14" fillId="0" borderId="3" xfId="17" applyNumberFormat="1" applyFont="1" applyBorder="1">
      <alignment/>
      <protection/>
    </xf>
    <xf numFmtId="0" fontId="10" fillId="0" borderId="0" xfId="17" applyFont="1">
      <alignment/>
      <protection/>
    </xf>
    <xf numFmtId="178" fontId="14" fillId="0" borderId="3" xfId="17" applyNumberFormat="1" applyFont="1" applyFill="1" applyBorder="1" applyAlignment="1">
      <alignment horizontal="right"/>
      <protection/>
    </xf>
    <xf numFmtId="38" fontId="14" fillId="0" borderId="13" xfId="17" applyNumberFormat="1" applyFont="1" applyBorder="1">
      <alignment/>
      <protection/>
    </xf>
    <xf numFmtId="178" fontId="14" fillId="0" borderId="13" xfId="17" applyNumberFormat="1" applyFont="1" applyFill="1" applyBorder="1" applyAlignment="1">
      <alignment horizontal="right"/>
      <protection/>
    </xf>
    <xf numFmtId="0" fontId="9" fillId="0" borderId="0" xfId="17" applyFont="1" applyFill="1" applyBorder="1" applyAlignment="1" applyProtection="1">
      <alignment/>
      <protection/>
    </xf>
    <xf numFmtId="0" fontId="10" fillId="0" borderId="14" xfId="17" applyFont="1" applyBorder="1" applyAlignment="1">
      <alignment horizontal="distributed"/>
      <protection/>
    </xf>
    <xf numFmtId="178" fontId="14" fillId="0" borderId="2" xfId="17" applyNumberFormat="1" applyFont="1" applyFill="1" applyBorder="1" applyAlignment="1">
      <alignment horizontal="right"/>
      <protection/>
    </xf>
    <xf numFmtId="38" fontId="14" fillId="0" borderId="13" xfId="17" applyNumberFormat="1" applyFont="1" applyFill="1" applyBorder="1">
      <alignment/>
      <protection/>
    </xf>
    <xf numFmtId="178" fontId="14" fillId="0" borderId="3" xfId="17" applyNumberFormat="1" applyFont="1" applyFill="1" applyBorder="1">
      <alignment/>
      <protection/>
    </xf>
    <xf numFmtId="178" fontId="14" fillId="0" borderId="13" xfId="17" applyNumberFormat="1" applyFont="1" applyFill="1" applyBorder="1">
      <alignment/>
      <protection/>
    </xf>
    <xf numFmtId="0" fontId="0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 quotePrefix="1">
      <alignment/>
      <protection/>
    </xf>
    <xf numFmtId="0" fontId="9" fillId="0" borderId="16" xfId="0" applyFont="1" applyFill="1" applyBorder="1" applyAlignment="1" applyProtection="1" quotePrefix="1">
      <alignment/>
      <protection/>
    </xf>
    <xf numFmtId="0" fontId="9" fillId="0" borderId="17" xfId="0" applyFont="1" applyFill="1" applyBorder="1" applyAlignment="1" applyProtection="1" quotePrefix="1">
      <alignment horizontal="center"/>
      <protection/>
    </xf>
    <xf numFmtId="0" fontId="9" fillId="2" borderId="17" xfId="0" applyFont="1" applyFill="1" applyBorder="1" applyAlignment="1" applyProtection="1" quotePrefix="1">
      <alignment horizontal="center"/>
      <protection/>
    </xf>
    <xf numFmtId="0" fontId="9" fillId="0" borderId="17" xfId="0" applyFont="1" applyFill="1" applyBorder="1" applyAlignment="1" applyProtection="1">
      <alignment horizontal="center" shrinkToFit="1"/>
      <protection/>
    </xf>
    <xf numFmtId="0" fontId="5" fillId="0" borderId="18" xfId="0" applyFont="1" applyFill="1" applyBorder="1" applyAlignment="1" applyProtection="1">
      <alignment horizontal="center" shrinkToFit="1"/>
      <protection/>
    </xf>
    <xf numFmtId="0" fontId="9" fillId="0" borderId="19" xfId="0" applyFont="1" applyFill="1" applyBorder="1" applyAlignment="1" applyProtection="1" quotePrefix="1">
      <alignment horizontal="center"/>
      <protection/>
    </xf>
    <xf numFmtId="0" fontId="9" fillId="0" borderId="16" xfId="0" applyFont="1" applyFill="1" applyBorder="1" applyAlignment="1" applyProtection="1" quotePrefix="1">
      <alignment horizontal="center"/>
      <protection/>
    </xf>
    <xf numFmtId="0" fontId="9" fillId="0" borderId="20" xfId="0" applyFont="1" applyFill="1" applyBorder="1" applyAlignment="1" applyProtection="1">
      <alignment horizontal="center" shrinkToFit="1"/>
      <protection/>
    </xf>
    <xf numFmtId="0" fontId="9" fillId="0" borderId="21" xfId="0" applyFont="1" applyFill="1" applyBorder="1" applyAlignment="1" applyProtection="1" quotePrefix="1">
      <alignment horizontal="center"/>
      <protection/>
    </xf>
    <xf numFmtId="0" fontId="9" fillId="0" borderId="1" xfId="0" applyFont="1" applyFill="1" applyBorder="1" applyAlignment="1" applyProtection="1">
      <alignment horizontal="center" shrinkToFit="1"/>
      <protection/>
    </xf>
    <xf numFmtId="0" fontId="5" fillId="0" borderId="22" xfId="0" applyFont="1" applyFill="1" applyBorder="1" applyAlignment="1" applyProtection="1">
      <alignment horizontal="center" shrinkToFit="1"/>
      <protection/>
    </xf>
    <xf numFmtId="0" fontId="9" fillId="0" borderId="23" xfId="0" applyFont="1" applyFill="1" applyBorder="1" applyAlignment="1" applyProtection="1" quotePrefix="1">
      <alignment horizontal="center"/>
      <protection/>
    </xf>
    <xf numFmtId="0" fontId="9" fillId="0" borderId="24" xfId="0" applyFont="1" applyFill="1" applyBorder="1" applyAlignment="1" applyProtection="1">
      <alignment horizontal="center" shrinkToFit="1"/>
      <protection/>
    </xf>
    <xf numFmtId="0" fontId="9" fillId="0" borderId="21" xfId="0" applyFont="1" applyFill="1" applyBorder="1" applyAlignment="1" applyProtection="1" quotePrefix="1">
      <alignment/>
      <protection/>
    </xf>
    <xf numFmtId="0" fontId="9" fillId="0" borderId="25" xfId="0" applyFont="1" applyFill="1" applyBorder="1" applyAlignment="1" applyProtection="1" quotePrefix="1">
      <alignment/>
      <protection/>
    </xf>
    <xf numFmtId="0" fontId="9" fillId="2" borderId="1" xfId="0" applyFont="1" applyFill="1" applyBorder="1" applyAlignment="1" applyProtection="1">
      <alignment horizontal="right"/>
      <protection/>
    </xf>
    <xf numFmtId="0" fontId="9" fillId="0" borderId="1" xfId="0" applyFont="1" applyFill="1" applyBorder="1" applyAlignment="1" applyProtection="1">
      <alignment horizontal="right"/>
      <protection/>
    </xf>
    <xf numFmtId="0" fontId="9" fillId="0" borderId="1" xfId="0" applyFont="1" applyFill="1" applyBorder="1" applyAlignment="1" applyProtection="1">
      <alignment horizontal="left" shrinkToFit="1"/>
      <protection/>
    </xf>
    <xf numFmtId="0" fontId="9" fillId="0" borderId="22" xfId="0" applyFont="1" applyFill="1" applyBorder="1" applyAlignment="1" applyProtection="1">
      <alignment horizontal="center" shrinkToFit="1"/>
      <protection/>
    </xf>
    <xf numFmtId="0" fontId="9" fillId="0" borderId="25" xfId="0" applyFont="1" applyFill="1" applyBorder="1" applyAlignment="1" applyProtection="1" quotePrefix="1">
      <alignment horizontal="center"/>
      <protection/>
    </xf>
    <xf numFmtId="0" fontId="9" fillId="2" borderId="1" xfId="0" applyFont="1" applyFill="1" applyBorder="1" applyAlignment="1" applyProtection="1" quotePrefix="1">
      <alignment horizontal="center"/>
      <protection/>
    </xf>
    <xf numFmtId="0" fontId="9" fillId="0" borderId="1" xfId="0" applyFont="1" applyFill="1" applyBorder="1" applyAlignment="1" applyProtection="1" quotePrefix="1">
      <alignment horizontal="center"/>
      <protection/>
    </xf>
    <xf numFmtId="0" fontId="9" fillId="0" borderId="22" xfId="0" applyFont="1" applyFill="1" applyBorder="1" applyAlignment="1" applyProtection="1">
      <alignment horizontal="right"/>
      <protection/>
    </xf>
    <xf numFmtId="0" fontId="9" fillId="0" borderId="24" xfId="0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 quotePrefix="1">
      <alignment/>
      <protection/>
    </xf>
    <xf numFmtId="0" fontId="9" fillId="0" borderId="14" xfId="0" applyFont="1" applyFill="1" applyBorder="1" applyAlignment="1" applyProtection="1">
      <alignment horizontal="distributed"/>
      <protection/>
    </xf>
    <xf numFmtId="181" fontId="9" fillId="0" borderId="2" xfId="0" applyNumberFormat="1" applyFont="1" applyFill="1" applyBorder="1" applyAlignment="1" applyProtection="1" quotePrefix="1">
      <alignment horizontal="right"/>
      <protection/>
    </xf>
    <xf numFmtId="179" fontId="9" fillId="2" borderId="3" xfId="0" applyNumberFormat="1" applyFont="1" applyFill="1" applyBorder="1" applyAlignment="1" applyProtection="1" quotePrefix="1">
      <alignment horizontal="right"/>
      <protection/>
    </xf>
    <xf numFmtId="179" fontId="9" fillId="2" borderId="2" xfId="0" applyNumberFormat="1" applyFont="1" applyFill="1" applyBorder="1" applyAlignment="1" applyProtection="1" quotePrefix="1">
      <alignment horizontal="right"/>
      <protection/>
    </xf>
    <xf numFmtId="177" fontId="9" fillId="0" borderId="26" xfId="0" applyNumberFormat="1" applyFont="1" applyFill="1" applyBorder="1" applyAlignment="1" applyProtection="1" quotePrefix="1">
      <alignment horizontal="right"/>
      <protection/>
    </xf>
    <xf numFmtId="0" fontId="9" fillId="0" borderId="27" xfId="0" applyFont="1" applyFill="1" applyBorder="1" applyAlignment="1" applyProtection="1" quotePrefix="1">
      <alignment/>
      <protection/>
    </xf>
    <xf numFmtId="177" fontId="9" fillId="0" borderId="12" xfId="0" applyNumberFormat="1" applyFont="1" applyFill="1" applyBorder="1" applyAlignment="1" applyProtection="1" quotePrefix="1">
      <alignment horizontal="right"/>
      <protection/>
    </xf>
    <xf numFmtId="0" fontId="9" fillId="0" borderId="5" xfId="0" applyFont="1" applyFill="1" applyBorder="1" applyAlignment="1" applyProtection="1" quotePrefix="1">
      <alignment/>
      <protection/>
    </xf>
    <xf numFmtId="0" fontId="9" fillId="0" borderId="6" xfId="0" applyFont="1" applyFill="1" applyBorder="1" applyAlignment="1" applyProtection="1">
      <alignment horizontal="distributed"/>
      <protection/>
    </xf>
    <xf numFmtId="181" fontId="9" fillId="0" borderId="3" xfId="0" applyNumberFormat="1" applyFont="1" applyFill="1" applyBorder="1" applyAlignment="1" applyProtection="1" quotePrefix="1">
      <alignment horizontal="right"/>
      <protection/>
    </xf>
    <xf numFmtId="177" fontId="9" fillId="0" borderId="28" xfId="0" applyNumberFormat="1" applyFont="1" applyFill="1" applyBorder="1" applyAlignment="1" applyProtection="1" quotePrefix="1">
      <alignment horizontal="right"/>
      <protection/>
    </xf>
    <xf numFmtId="0" fontId="9" fillId="0" borderId="29" xfId="0" applyFont="1" applyFill="1" applyBorder="1" applyAlignment="1" applyProtection="1">
      <alignment/>
      <protection/>
    </xf>
    <xf numFmtId="0" fontId="9" fillId="0" borderId="30" xfId="0" applyFont="1" applyFill="1" applyBorder="1" applyAlignment="1" applyProtection="1">
      <alignment horizontal="distributed"/>
      <protection/>
    </xf>
    <xf numFmtId="181" fontId="9" fillId="0" borderId="4" xfId="0" applyNumberFormat="1" applyFont="1" applyFill="1" applyBorder="1" applyAlignment="1" applyProtection="1">
      <alignment/>
      <protection/>
    </xf>
    <xf numFmtId="0" fontId="14" fillId="0" borderId="31" xfId="17" applyFont="1" applyBorder="1" applyAlignment="1">
      <alignment horizontal="center" vertical="center"/>
      <protection/>
    </xf>
    <xf numFmtId="179" fontId="9" fillId="2" borderId="1" xfId="0" applyNumberFormat="1" applyFont="1" applyFill="1" applyBorder="1" applyAlignment="1" applyProtection="1" quotePrefix="1">
      <alignment horizontal="right"/>
      <protection/>
    </xf>
    <xf numFmtId="177" fontId="9" fillId="0" borderId="4" xfId="0" applyNumberFormat="1" applyFont="1" applyFill="1" applyBorder="1" applyAlignment="1" applyProtection="1">
      <alignment/>
      <protection/>
    </xf>
    <xf numFmtId="177" fontId="9" fillId="0" borderId="32" xfId="0" applyNumberFormat="1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 horizontal="distributed"/>
      <protection/>
    </xf>
    <xf numFmtId="181" fontId="9" fillId="0" borderId="1" xfId="0" applyNumberFormat="1" applyFont="1" applyFill="1" applyBorder="1" applyAlignment="1" applyProtection="1" quotePrefix="1">
      <alignment horizontal="right"/>
      <protection/>
    </xf>
    <xf numFmtId="0" fontId="9" fillId="0" borderId="23" xfId="0" applyFont="1" applyFill="1" applyBorder="1" applyAlignment="1" applyProtection="1" quotePrefix="1">
      <alignment/>
      <protection/>
    </xf>
    <xf numFmtId="177" fontId="9" fillId="0" borderId="1" xfId="0" applyNumberFormat="1" applyFont="1" applyFill="1" applyBorder="1" applyAlignment="1" applyProtection="1" quotePrefix="1">
      <alignment horizontal="right"/>
      <protection/>
    </xf>
    <xf numFmtId="177" fontId="9" fillId="0" borderId="22" xfId="0" applyNumberFormat="1" applyFont="1" applyFill="1" applyBorder="1" applyAlignment="1" applyProtection="1" quotePrefix="1">
      <alignment horizontal="right"/>
      <protection/>
    </xf>
    <xf numFmtId="0" fontId="9" fillId="0" borderId="23" xfId="0" applyFont="1" applyFill="1" applyBorder="1" applyAlignment="1" applyProtection="1">
      <alignment/>
      <protection/>
    </xf>
    <xf numFmtId="181" fontId="9" fillId="0" borderId="1" xfId="0" applyNumberFormat="1" applyFont="1" applyFill="1" applyBorder="1" applyAlignment="1" applyProtection="1">
      <alignment/>
      <protection/>
    </xf>
    <xf numFmtId="181" fontId="9" fillId="0" borderId="2" xfId="0" applyNumberFormat="1" applyFont="1" applyFill="1" applyBorder="1" applyAlignment="1" applyProtection="1" quotePrefix="1">
      <alignment/>
      <protection/>
    </xf>
    <xf numFmtId="179" fontId="9" fillId="2" borderId="2" xfId="0" applyNumberFormat="1" applyFont="1" applyFill="1" applyBorder="1" applyAlignment="1" applyProtection="1" quotePrefix="1">
      <alignment/>
      <protection/>
    </xf>
    <xf numFmtId="177" fontId="9" fillId="0" borderId="26" xfId="0" applyNumberFormat="1" applyFont="1" applyFill="1" applyBorder="1" applyAlignment="1" applyProtection="1" quotePrefix="1">
      <alignment/>
      <protection/>
    </xf>
    <xf numFmtId="0" fontId="9" fillId="0" borderId="33" xfId="0" applyFont="1" applyFill="1" applyBorder="1" applyAlignment="1" applyProtection="1" quotePrefix="1">
      <alignment horizontal="center"/>
      <protection/>
    </xf>
    <xf numFmtId="181" fontId="9" fillId="0" borderId="4" xfId="0" applyNumberFormat="1" applyFont="1" applyFill="1" applyBorder="1" applyAlignment="1" applyProtection="1" quotePrefix="1">
      <alignment horizontal="right"/>
      <protection/>
    </xf>
    <xf numFmtId="179" fontId="9" fillId="2" borderId="4" xfId="0" applyNumberFormat="1" applyFont="1" applyFill="1" applyBorder="1" applyAlignment="1" applyProtection="1" quotePrefix="1">
      <alignment horizontal="right"/>
      <protection/>
    </xf>
    <xf numFmtId="177" fontId="9" fillId="0" borderId="34" xfId="0" applyNumberFormat="1" applyFont="1" applyFill="1" applyBorder="1" applyAlignment="1" applyProtection="1" quotePrefix="1">
      <alignment horizontal="right"/>
      <protection/>
    </xf>
    <xf numFmtId="177" fontId="9" fillId="0" borderId="22" xfId="0" applyNumberFormat="1" applyFont="1" applyFill="1" applyBorder="1" applyAlignment="1" applyProtection="1" quotePrefix="1">
      <alignment/>
      <protection/>
    </xf>
    <xf numFmtId="0" fontId="9" fillId="0" borderId="21" xfId="0" applyFont="1" applyFill="1" applyBorder="1" applyAlignment="1" applyProtection="1" quotePrefix="1">
      <alignment horizontal="right"/>
      <protection/>
    </xf>
    <xf numFmtId="0" fontId="9" fillId="0" borderId="25" xfId="0" applyFont="1" applyFill="1" applyBorder="1" applyAlignment="1" applyProtection="1">
      <alignment horizontal="distributed" vertical="top"/>
      <protection/>
    </xf>
    <xf numFmtId="181" fontId="9" fillId="0" borderId="2" xfId="0" applyNumberFormat="1" applyFont="1" applyFill="1" applyBorder="1" applyAlignment="1" applyProtection="1">
      <alignment/>
      <protection/>
    </xf>
    <xf numFmtId="177" fontId="9" fillId="0" borderId="22" xfId="0" applyNumberFormat="1" applyFont="1" applyFill="1" applyBorder="1" applyAlignment="1" applyProtection="1">
      <alignment/>
      <protection/>
    </xf>
    <xf numFmtId="177" fontId="9" fillId="0" borderId="26" xfId="0" applyNumberFormat="1" applyFont="1" applyFill="1" applyBorder="1" applyAlignment="1" applyProtection="1">
      <alignment/>
      <protection/>
    </xf>
    <xf numFmtId="0" fontId="9" fillId="0" borderId="30" xfId="0" applyFont="1" applyFill="1" applyBorder="1" applyAlignment="1" applyProtection="1">
      <alignment horizontal="distributed" vertical="top"/>
      <protection/>
    </xf>
    <xf numFmtId="177" fontId="9" fillId="0" borderId="1" xfId="0" applyNumberFormat="1" applyFont="1" applyFill="1" applyBorder="1" applyAlignment="1" applyProtection="1">
      <alignment/>
      <protection/>
    </xf>
    <xf numFmtId="177" fontId="9" fillId="0" borderId="24" xfId="0" applyNumberFormat="1" applyFont="1" applyFill="1" applyBorder="1" applyAlignment="1" applyProtection="1">
      <alignment/>
      <protection/>
    </xf>
    <xf numFmtId="0" fontId="9" fillId="0" borderId="33" xfId="0" applyFont="1" applyFill="1" applyBorder="1" applyAlignment="1" applyProtection="1" quotePrefix="1">
      <alignment/>
      <protection/>
    </xf>
    <xf numFmtId="0" fontId="9" fillId="0" borderId="27" xfId="0" applyFont="1" applyFill="1" applyBorder="1" applyAlignment="1" applyProtection="1">
      <alignment/>
      <protection/>
    </xf>
    <xf numFmtId="177" fontId="9" fillId="0" borderId="2" xfId="0" applyNumberFormat="1" applyFont="1" applyFill="1" applyBorder="1" applyAlignment="1" applyProtection="1">
      <alignment/>
      <protection/>
    </xf>
    <xf numFmtId="177" fontId="9" fillId="0" borderId="12" xfId="0" applyNumberFormat="1" applyFont="1" applyFill="1" applyBorder="1" applyAlignment="1" applyProtection="1">
      <alignment/>
      <protection/>
    </xf>
    <xf numFmtId="0" fontId="10" fillId="0" borderId="6" xfId="17" applyFont="1" applyBorder="1" applyAlignment="1">
      <alignment horizontal="distributed"/>
      <protection/>
    </xf>
    <xf numFmtId="181" fontId="9" fillId="0" borderId="35" xfId="0" applyNumberFormat="1" applyFont="1" applyFill="1" applyBorder="1" applyAlignment="1" applyProtection="1" quotePrefix="1">
      <alignment/>
      <protection/>
    </xf>
    <xf numFmtId="179" fontId="9" fillId="2" borderId="35" xfId="0" applyNumberFormat="1" applyFont="1" applyFill="1" applyBorder="1" applyAlignment="1" applyProtection="1" quotePrefix="1">
      <alignment/>
      <protection/>
    </xf>
    <xf numFmtId="177" fontId="9" fillId="0" borderId="35" xfId="0" applyNumberFormat="1" applyFont="1" applyFill="1" applyBorder="1" applyAlignment="1" applyProtection="1" quotePrefix="1">
      <alignment/>
      <protection/>
    </xf>
    <xf numFmtId="177" fontId="9" fillId="0" borderId="13" xfId="0" applyNumberFormat="1" applyFont="1" applyFill="1" applyBorder="1" applyAlignment="1" applyProtection="1" quotePrefix="1">
      <alignment horizontal="right"/>
      <protection/>
    </xf>
    <xf numFmtId="177" fontId="9" fillId="0" borderId="36" xfId="0" applyNumberFormat="1" applyFont="1" applyFill="1" applyBorder="1" applyAlignment="1" applyProtection="1" quotePrefix="1">
      <alignment horizontal="right"/>
      <protection/>
    </xf>
    <xf numFmtId="177" fontId="9" fillId="0" borderId="35" xfId="0" applyNumberFormat="1" applyFont="1" applyFill="1" applyBorder="1" applyAlignment="1" applyProtection="1" quotePrefix="1">
      <alignment horizontal="right"/>
      <protection/>
    </xf>
    <xf numFmtId="177" fontId="9" fillId="0" borderId="37" xfId="0" applyNumberFormat="1" applyFont="1" applyFill="1" applyBorder="1" applyAlignment="1" applyProtection="1" quotePrefix="1">
      <alignment horizontal="right"/>
      <protection/>
    </xf>
    <xf numFmtId="177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 quotePrefix="1">
      <alignment horizontal="center"/>
      <protection/>
    </xf>
    <xf numFmtId="0" fontId="9" fillId="0" borderId="25" xfId="0" applyFont="1" applyBorder="1" applyAlignment="1">
      <alignment horizontal="center"/>
    </xf>
    <xf numFmtId="0" fontId="9" fillId="0" borderId="23" xfId="0" applyFont="1" applyFill="1" applyBorder="1" applyAlignment="1" applyProtection="1" quotePrefix="1">
      <alignment horizontal="center"/>
      <protection/>
    </xf>
    <xf numFmtId="0" fontId="9" fillId="0" borderId="38" xfId="0" applyFont="1" applyFill="1" applyBorder="1" applyAlignment="1" applyProtection="1">
      <alignment horizontal="distributed"/>
      <protection/>
    </xf>
    <xf numFmtId="0" fontId="0" fillId="0" borderId="39" xfId="0" applyFont="1" applyBorder="1" applyAlignment="1">
      <alignment horizontal="distributed"/>
    </xf>
    <xf numFmtId="0" fontId="9" fillId="0" borderId="40" xfId="0" applyFont="1" applyFill="1" applyBorder="1" applyAlignment="1" applyProtection="1">
      <alignment horizontal="distributed"/>
      <protection/>
    </xf>
    <xf numFmtId="0" fontId="14" fillId="0" borderId="41" xfId="17" applyNumberFormat="1" applyFont="1" applyBorder="1" applyAlignment="1">
      <alignment horizontal="center"/>
      <protection/>
    </xf>
    <xf numFmtId="0" fontId="14" fillId="0" borderId="13" xfId="17" applyFont="1" applyBorder="1" applyAlignment="1">
      <alignment horizontal="center"/>
      <protection/>
    </xf>
    <xf numFmtId="0" fontId="14" fillId="0" borderId="42" xfId="17" applyFont="1" applyBorder="1" applyAlignment="1">
      <alignment horizontal="distributed"/>
      <protection/>
    </xf>
    <xf numFmtId="0" fontId="15" fillId="0" borderId="42" xfId="17" applyFont="1" applyBorder="1" applyAlignment="1">
      <alignment horizontal="distributed"/>
      <protection/>
    </xf>
    <xf numFmtId="183" fontId="13" fillId="0" borderId="0" xfId="17" applyNumberFormat="1" applyFont="1" applyAlignment="1">
      <alignment horizontal="distributed"/>
      <protection/>
    </xf>
    <xf numFmtId="0" fontId="12" fillId="0" borderId="0" xfId="17" applyFont="1" applyAlignment="1">
      <alignment horizontal="right"/>
      <protection/>
    </xf>
    <xf numFmtId="0" fontId="14" fillId="0" borderId="43" xfId="17" applyFont="1" applyBorder="1" applyAlignment="1">
      <alignment horizontal="center" vertical="center"/>
      <protection/>
    </xf>
    <xf numFmtId="0" fontId="14" fillId="0" borderId="7" xfId="17" applyFont="1" applyBorder="1" applyAlignment="1">
      <alignment horizontal="center" vertical="center"/>
      <protection/>
    </xf>
    <xf numFmtId="0" fontId="12" fillId="0" borderId="0" xfId="17" applyFont="1" applyAlignment="1">
      <alignment/>
      <protection/>
    </xf>
    <xf numFmtId="0" fontId="14" fillId="0" borderId="44" xfId="17" applyFont="1" applyBorder="1" applyAlignment="1">
      <alignment horizontal="center" vertical="center"/>
      <protection/>
    </xf>
    <xf numFmtId="0" fontId="14" fillId="0" borderId="42" xfId="17" applyFont="1" applyBorder="1" applyAlignment="1">
      <alignment horizontal="center" vertical="center"/>
      <protection/>
    </xf>
    <xf numFmtId="0" fontId="14" fillId="0" borderId="45" xfId="17" applyFont="1" applyBorder="1" applyAlignment="1">
      <alignment horizontal="center" vertical="center"/>
      <protection/>
    </xf>
    <xf numFmtId="0" fontId="14" fillId="0" borderId="3" xfId="17" applyFont="1" applyBorder="1" applyAlignment="1">
      <alignment horizontal="center" vertical="center"/>
      <protection/>
    </xf>
    <xf numFmtId="0" fontId="14" fillId="0" borderId="42" xfId="17" applyFont="1" applyBorder="1" applyAlignment="1">
      <alignment horizontal="distributed"/>
      <protection/>
    </xf>
    <xf numFmtId="0" fontId="14" fillId="0" borderId="9" xfId="17" applyFont="1" applyBorder="1" applyAlignment="1">
      <alignment horizontal="distributed"/>
      <protection/>
    </xf>
    <xf numFmtId="0" fontId="14" fillId="0" borderId="6" xfId="17" applyFont="1" applyBorder="1" applyAlignment="1">
      <alignment horizontal="center" vertical="center"/>
      <protection/>
    </xf>
    <xf numFmtId="0" fontId="14" fillId="0" borderId="46" xfId="17" applyNumberFormat="1" applyFont="1" applyBorder="1" applyAlignment="1">
      <alignment horizontal="center"/>
      <protection/>
    </xf>
  </cellXfs>
  <cellStyles count="5">
    <cellStyle name="Normal" xfId="0"/>
    <cellStyle name="Hyperlink" xfId="15"/>
    <cellStyle name="桁区切り_H18予算状況一覧表" xfId="16"/>
    <cellStyle name="標準_H18予算状況一覧表" xfId="17"/>
    <cellStyle name="Followed Hyperlink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95" zoomScaleNormal="95" workbookViewId="0" topLeftCell="A1">
      <selection activeCell="C2" sqref="C2"/>
    </sheetView>
  </sheetViews>
  <sheetFormatPr defaultColWidth="9.00390625" defaultRowHeight="12.75"/>
  <cols>
    <col min="1" max="1" width="2.625" style="46" customWidth="1"/>
    <col min="2" max="2" width="11.00390625" style="46" customWidth="1"/>
    <col min="3" max="3" width="10.125" style="46" customWidth="1"/>
    <col min="4" max="4" width="7.75390625" style="46" hidden="1" customWidth="1"/>
    <col min="5" max="5" width="6.125" style="46" customWidth="1"/>
    <col min="6" max="6" width="10.125" style="46" customWidth="1"/>
    <col min="7" max="7" width="7.75390625" style="46" hidden="1" customWidth="1"/>
    <col min="8" max="8" width="6.125" style="46" customWidth="1"/>
    <col min="9" max="9" width="10.125" style="46" customWidth="1"/>
    <col min="10" max="10" width="7.75390625" style="46" hidden="1" customWidth="1"/>
    <col min="11" max="13" width="6.125" style="46" customWidth="1"/>
    <col min="14" max="14" width="2.625" style="46" customWidth="1"/>
    <col min="15" max="15" width="8.125" style="46" customWidth="1"/>
    <col min="16" max="16" width="10.125" style="46" customWidth="1"/>
    <col min="17" max="17" width="7.75390625" style="46" hidden="1" customWidth="1"/>
    <col min="18" max="18" width="6.125" style="46" customWidth="1"/>
    <col min="19" max="19" width="10.125" style="46" customWidth="1"/>
    <col min="20" max="20" width="7.75390625" style="46" hidden="1" customWidth="1"/>
    <col min="21" max="21" width="6.125" style="46" customWidth="1"/>
    <col min="22" max="22" width="10.125" style="46" customWidth="1"/>
    <col min="23" max="23" width="7.75390625" style="46" hidden="1" customWidth="1"/>
    <col min="24" max="26" width="6.125" style="46" customWidth="1"/>
    <col min="27" max="27" width="1.00390625" style="46" customWidth="1"/>
    <col min="28" max="16384" width="9.125" style="46" customWidth="1"/>
  </cols>
  <sheetData>
    <row r="1" spans="1:27" ht="24.75" customHeight="1">
      <c r="A1" s="128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6"/>
    </row>
    <row r="2" spans="1:27" ht="12.75">
      <c r="A2" s="47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22</v>
      </c>
      <c r="O2" s="7"/>
      <c r="P2" s="7"/>
      <c r="Q2" s="7"/>
      <c r="R2" s="7"/>
      <c r="S2" s="7"/>
      <c r="T2" s="7"/>
      <c r="U2" s="7"/>
      <c r="V2" s="7"/>
      <c r="W2" s="7"/>
      <c r="X2" s="7"/>
      <c r="Y2" s="8" t="s">
        <v>21</v>
      </c>
      <c r="Z2" s="7"/>
      <c r="AA2" s="7"/>
    </row>
    <row r="3" spans="1:27" ht="14.25" customHeight="1">
      <c r="A3" s="48" t="s">
        <v>0</v>
      </c>
      <c r="B3" s="49"/>
      <c r="C3" s="50" t="s">
        <v>0</v>
      </c>
      <c r="D3" s="51" t="s">
        <v>0</v>
      </c>
      <c r="E3" s="50" t="s">
        <v>0</v>
      </c>
      <c r="F3" s="50" t="s">
        <v>0</v>
      </c>
      <c r="G3" s="51" t="s">
        <v>0</v>
      </c>
      <c r="H3" s="50" t="s">
        <v>0</v>
      </c>
      <c r="I3" s="50" t="s">
        <v>0</v>
      </c>
      <c r="J3" s="51" t="s">
        <v>0</v>
      </c>
      <c r="K3" s="50" t="s">
        <v>0</v>
      </c>
      <c r="L3" s="52" t="s">
        <v>2</v>
      </c>
      <c r="M3" s="53" t="s">
        <v>2</v>
      </c>
      <c r="N3" s="54" t="s">
        <v>0</v>
      </c>
      <c r="O3" s="55"/>
      <c r="P3" s="50" t="s">
        <v>0</v>
      </c>
      <c r="Q3" s="51" t="s">
        <v>0</v>
      </c>
      <c r="R3" s="50" t="s">
        <v>0</v>
      </c>
      <c r="S3" s="50" t="s">
        <v>0</v>
      </c>
      <c r="T3" s="51" t="s">
        <v>0</v>
      </c>
      <c r="U3" s="50" t="s">
        <v>0</v>
      </c>
      <c r="V3" s="50" t="s">
        <v>0</v>
      </c>
      <c r="W3" s="51" t="s">
        <v>0</v>
      </c>
      <c r="X3" s="50" t="s">
        <v>0</v>
      </c>
      <c r="Y3" s="52" t="s">
        <v>2</v>
      </c>
      <c r="Z3" s="56" t="s">
        <v>2</v>
      </c>
      <c r="AA3" s="47"/>
    </row>
    <row r="4" spans="1:27" ht="14.25" customHeight="1">
      <c r="A4" s="129" t="s">
        <v>111</v>
      </c>
      <c r="B4" s="130"/>
      <c r="C4" s="9" t="s">
        <v>112</v>
      </c>
      <c r="D4" s="10" t="s">
        <v>113</v>
      </c>
      <c r="E4" s="9" t="s">
        <v>113</v>
      </c>
      <c r="F4" s="9" t="s">
        <v>114</v>
      </c>
      <c r="G4" s="10" t="s">
        <v>113</v>
      </c>
      <c r="H4" s="9" t="s">
        <v>113</v>
      </c>
      <c r="I4" s="9" t="s">
        <v>114</v>
      </c>
      <c r="J4" s="10" t="s">
        <v>113</v>
      </c>
      <c r="K4" s="9" t="s">
        <v>113</v>
      </c>
      <c r="L4" s="58" t="s">
        <v>3</v>
      </c>
      <c r="M4" s="59" t="s">
        <v>4</v>
      </c>
      <c r="N4" s="131" t="s">
        <v>25</v>
      </c>
      <c r="O4" s="130"/>
      <c r="P4" s="9" t="s">
        <v>115</v>
      </c>
      <c r="Q4" s="10" t="s">
        <v>5</v>
      </c>
      <c r="R4" s="9" t="s">
        <v>5</v>
      </c>
      <c r="S4" s="9" t="s">
        <v>26</v>
      </c>
      <c r="T4" s="10" t="s">
        <v>5</v>
      </c>
      <c r="U4" s="9" t="s">
        <v>5</v>
      </c>
      <c r="V4" s="9" t="s">
        <v>26</v>
      </c>
      <c r="W4" s="10" t="s">
        <v>5</v>
      </c>
      <c r="X4" s="9" t="s">
        <v>5</v>
      </c>
      <c r="Y4" s="58" t="s">
        <v>3</v>
      </c>
      <c r="Z4" s="61" t="s">
        <v>4</v>
      </c>
      <c r="AA4" s="47"/>
    </row>
    <row r="5" spans="1:27" ht="14.25" customHeight="1">
      <c r="A5" s="62" t="s">
        <v>0</v>
      </c>
      <c r="B5" s="63"/>
      <c r="C5" s="9" t="s">
        <v>6</v>
      </c>
      <c r="D5" s="64" t="s">
        <v>27</v>
      </c>
      <c r="E5" s="65" t="s">
        <v>27</v>
      </c>
      <c r="F5" s="9" t="s">
        <v>6</v>
      </c>
      <c r="G5" s="64" t="s">
        <v>27</v>
      </c>
      <c r="H5" s="65" t="s">
        <v>27</v>
      </c>
      <c r="I5" s="9" t="s">
        <v>7</v>
      </c>
      <c r="J5" s="64" t="s">
        <v>27</v>
      </c>
      <c r="K5" s="65" t="s">
        <v>27</v>
      </c>
      <c r="L5" s="66" t="s">
        <v>8</v>
      </c>
      <c r="M5" s="67" t="s">
        <v>9</v>
      </c>
      <c r="N5" s="60" t="s">
        <v>0</v>
      </c>
      <c r="O5" s="68"/>
      <c r="P5" s="9" t="s">
        <v>6</v>
      </c>
      <c r="Q5" s="64" t="s">
        <v>27</v>
      </c>
      <c r="R5" s="65" t="s">
        <v>27</v>
      </c>
      <c r="S5" s="9" t="s">
        <v>6</v>
      </c>
      <c r="T5" s="64" t="s">
        <v>27</v>
      </c>
      <c r="U5" s="65" t="s">
        <v>27</v>
      </c>
      <c r="V5" s="9" t="s">
        <v>7</v>
      </c>
      <c r="W5" s="64" t="s">
        <v>27</v>
      </c>
      <c r="X5" s="65" t="s">
        <v>27</v>
      </c>
      <c r="Y5" s="66" t="s">
        <v>8</v>
      </c>
      <c r="Z5" s="61" t="s">
        <v>9</v>
      </c>
      <c r="AA5" s="47"/>
    </row>
    <row r="6" spans="1:27" ht="14.25" customHeight="1">
      <c r="A6" s="62" t="s">
        <v>0</v>
      </c>
      <c r="B6" s="63"/>
      <c r="C6" s="9" t="s">
        <v>10</v>
      </c>
      <c r="D6" s="69">
        <v>-0.001</v>
      </c>
      <c r="E6" s="70" t="s">
        <v>0</v>
      </c>
      <c r="F6" s="9" t="s">
        <v>11</v>
      </c>
      <c r="G6" s="69">
        <v>0.01</v>
      </c>
      <c r="H6" s="70" t="s">
        <v>0</v>
      </c>
      <c r="I6" s="9" t="s">
        <v>12</v>
      </c>
      <c r="J6" s="69">
        <v>0.01</v>
      </c>
      <c r="K6" s="70" t="s">
        <v>0</v>
      </c>
      <c r="L6" s="65" t="s">
        <v>27</v>
      </c>
      <c r="M6" s="71" t="s">
        <v>27</v>
      </c>
      <c r="N6" s="60" t="s">
        <v>0</v>
      </c>
      <c r="O6" s="68"/>
      <c r="P6" s="9" t="s">
        <v>10</v>
      </c>
      <c r="Q6" s="69">
        <v>-0.01</v>
      </c>
      <c r="R6" s="70" t="s">
        <v>0</v>
      </c>
      <c r="S6" s="9" t="s">
        <v>11</v>
      </c>
      <c r="T6" s="69">
        <v>0.006</v>
      </c>
      <c r="U6" s="70" t="s">
        <v>0</v>
      </c>
      <c r="V6" s="9" t="s">
        <v>12</v>
      </c>
      <c r="W6" s="69">
        <v>0</v>
      </c>
      <c r="X6" s="70" t="s">
        <v>0</v>
      </c>
      <c r="Y6" s="65" t="s">
        <v>27</v>
      </c>
      <c r="Z6" s="72" t="s">
        <v>27</v>
      </c>
      <c r="AA6" s="47"/>
    </row>
    <row r="7" spans="1:27" ht="14.25" customHeight="1">
      <c r="A7" s="73">
        <v>1</v>
      </c>
      <c r="B7" s="74" t="s">
        <v>13</v>
      </c>
      <c r="C7" s="75">
        <v>5939973</v>
      </c>
      <c r="D7" s="76">
        <f>C7/C$36*100</f>
        <v>24.092515192143953</v>
      </c>
      <c r="E7" s="12">
        <f>ROUND(D7+D$6,1)</f>
        <v>24.1</v>
      </c>
      <c r="F7" s="75">
        <v>5870295</v>
      </c>
      <c r="G7" s="77">
        <f>F7/F$36*100</f>
        <v>25.456639677335307</v>
      </c>
      <c r="H7" s="12">
        <f>ROUND(G7+G$6,1)</f>
        <v>25.5</v>
      </c>
      <c r="I7" s="75">
        <v>5989101</v>
      </c>
      <c r="J7" s="77">
        <f>I7/I$36*100</f>
        <v>22.434029837842793</v>
      </c>
      <c r="K7" s="12">
        <f>ROUND(J7+J$6,1)</f>
        <v>22.4</v>
      </c>
      <c r="L7" s="11">
        <f>IF(AND(C7=0,F7=0),"",IF(C7=0,"皆減",IF(F7=0,"皆増",C7/F7*100)))</f>
        <v>101.18695908808672</v>
      </c>
      <c r="M7" s="78">
        <f>IF(AND(C7=0,I7=0),"",IF(C7=0,"皆減",IF(I7=0,"皆増",C7/I7*100)))</f>
        <v>99.17970994311166</v>
      </c>
      <c r="N7" s="79">
        <v>1</v>
      </c>
      <c r="O7" s="74" t="s">
        <v>14</v>
      </c>
      <c r="P7" s="75">
        <v>213029</v>
      </c>
      <c r="Q7" s="77">
        <f>P7/P$36*100</f>
        <v>0.8640450754350625</v>
      </c>
      <c r="R7" s="11">
        <f>ROUND(Q7+Q$6,1)</f>
        <v>0.9</v>
      </c>
      <c r="S7" s="75">
        <v>251647</v>
      </c>
      <c r="T7" s="77">
        <f>S7/S$36*100</f>
        <v>1.091271734194346</v>
      </c>
      <c r="U7" s="11">
        <f>ROUND(T7+T$6,1)</f>
        <v>1.1</v>
      </c>
      <c r="V7" s="75">
        <v>228684</v>
      </c>
      <c r="W7" s="77">
        <f>V7/V$36*100</f>
        <v>0.8566066391996464</v>
      </c>
      <c r="X7" s="11">
        <f>ROUND(W7+W$6,1)</f>
        <v>0.9</v>
      </c>
      <c r="Y7" s="11">
        <f>IF(AND(P7=0,S7=0),"",IF(P7=0,"皆減",IF(S7=0,"皆増",P7/S7*100)))</f>
        <v>84.653900106101</v>
      </c>
      <c r="Z7" s="80">
        <f>IF(AND(P7=0,V7=0),"",IF(P7=0,"皆減",IF(V7=0,"皆増",P7/V7*100)))</f>
        <v>93.15430900281612</v>
      </c>
      <c r="AA7" s="47"/>
    </row>
    <row r="8" spans="1:27" ht="14.25" customHeight="1">
      <c r="A8" s="81">
        <v>2</v>
      </c>
      <c r="B8" s="82" t="s">
        <v>15</v>
      </c>
      <c r="C8" s="83">
        <v>652914</v>
      </c>
      <c r="D8" s="76">
        <f>C8/C$36*100</f>
        <v>2.648217502699672</v>
      </c>
      <c r="E8" s="12">
        <f>ROUND(D8+D$6,1)</f>
        <v>2.6</v>
      </c>
      <c r="F8" s="83">
        <v>490666</v>
      </c>
      <c r="G8" s="77">
        <f>F8/F$36*100</f>
        <v>2.1277819196342618</v>
      </c>
      <c r="H8" s="12">
        <f>ROUND(G8+G$6,1)</f>
        <v>2.1</v>
      </c>
      <c r="I8" s="83">
        <v>490666</v>
      </c>
      <c r="J8" s="77">
        <f>I8/I$36*100</f>
        <v>1.8379412343213066</v>
      </c>
      <c r="K8" s="12">
        <f>ROUND(J8+J$6,1)</f>
        <v>1.8</v>
      </c>
      <c r="L8" s="11">
        <f>IF(AND(C8=0,F8=0),"",IF(C8=0,"皆減",IF(F8=0,"皆増",C8/F8*100)))</f>
        <v>133.06689275393038</v>
      </c>
      <c r="M8" s="84">
        <f>IF(AND(C8=0,I8=0),"",IF(C8=0,"皆減",IF(I8=0,"皆増",C8/I8*100)))</f>
        <v>133.06689275393038</v>
      </c>
      <c r="N8" s="85"/>
      <c r="O8" s="86"/>
      <c r="P8" s="87"/>
      <c r="Q8" s="89"/>
      <c r="R8" s="90"/>
      <c r="S8" s="87"/>
      <c r="T8" s="89"/>
      <c r="U8" s="90"/>
      <c r="V8" s="87"/>
      <c r="W8" s="89"/>
      <c r="X8" s="90"/>
      <c r="Y8" s="90"/>
      <c r="Z8" s="91"/>
      <c r="AA8" s="47"/>
    </row>
    <row r="9" spans="1:27" ht="14.25" customHeight="1">
      <c r="A9" s="62">
        <v>3</v>
      </c>
      <c r="B9" s="92" t="s">
        <v>16</v>
      </c>
      <c r="C9" s="93">
        <v>21281</v>
      </c>
      <c r="D9" s="76">
        <f>C9/C$36*100</f>
        <v>0.08631568119990032</v>
      </c>
      <c r="E9" s="12">
        <f>ROUND(D9+D$6,1)</f>
        <v>0.1</v>
      </c>
      <c r="F9" s="93">
        <v>26621</v>
      </c>
      <c r="G9" s="77">
        <f>F9/F$36*100</f>
        <v>0.11544244451945657</v>
      </c>
      <c r="H9" s="12">
        <f>ROUND(G9+G$6,1)</f>
        <v>0.1</v>
      </c>
      <c r="I9" s="93">
        <v>29447</v>
      </c>
      <c r="J9" s="77">
        <f>I9/I$36*100</f>
        <v>0.11030284455629598</v>
      </c>
      <c r="K9" s="12">
        <f>ROUND(J9+J$6,1)</f>
        <v>0.1</v>
      </c>
      <c r="L9" s="12">
        <f>IF(AND(C9=0,F9=0),"",IF(C9=0,"皆減",IF(F9=0,"皆増",C9/F9*100)))</f>
        <v>79.94064836031704</v>
      </c>
      <c r="M9" s="84">
        <f>IF(AND(C9=0,I9=0),"",IF(C9=0,"皆減",IF(I9=0,"皆増",C9/I9*100)))</f>
        <v>72.26882195130234</v>
      </c>
      <c r="N9" s="94">
        <v>2</v>
      </c>
      <c r="O9" s="92" t="s">
        <v>17</v>
      </c>
      <c r="P9" s="93">
        <v>2187323</v>
      </c>
      <c r="Q9" s="77">
        <f>P9/P$36*100</f>
        <v>8.871776455486565</v>
      </c>
      <c r="R9" s="11">
        <f>ROUND(Q9+Q$6,1)</f>
        <v>8.9</v>
      </c>
      <c r="S9" s="93">
        <v>2218202</v>
      </c>
      <c r="T9" s="77">
        <f>S9/S$36*100</f>
        <v>9.619272804100056</v>
      </c>
      <c r="U9" s="11">
        <f>ROUND(T9+T$6,1)</f>
        <v>9.6</v>
      </c>
      <c r="V9" s="93">
        <v>4473401</v>
      </c>
      <c r="W9" s="77">
        <f>V9/V$36*100</f>
        <v>16.756506779671238</v>
      </c>
      <c r="X9" s="11">
        <f>ROUND(W9+W$6,1)</f>
        <v>16.8</v>
      </c>
      <c r="Y9" s="11">
        <f>IF(AND(P9=0,S9=0),"",IF(P9=0,"皆減",IF(S9=0,"皆増",P9/S9*100)))</f>
        <v>98.60792660001209</v>
      </c>
      <c r="Z9" s="80">
        <f>IF(AND(P9=0,V9=0),"",IF(P9=0,"皆減",IF(V9=0,"皆増",P9/V9*100)))</f>
        <v>48.8961977698847</v>
      </c>
      <c r="AA9" s="47"/>
    </row>
    <row r="10" spans="1:27" ht="14.25" customHeight="1">
      <c r="A10" s="81">
        <v>4</v>
      </c>
      <c r="B10" s="82" t="s">
        <v>18</v>
      </c>
      <c r="C10" s="83">
        <v>9862</v>
      </c>
      <c r="D10" s="76">
        <f>C10/C$36*100</f>
        <v>0.040000246604643436</v>
      </c>
      <c r="E10" s="12">
        <f>ROUND(D10+D$6,1)</f>
        <v>0</v>
      </c>
      <c r="F10" s="83">
        <v>8781</v>
      </c>
      <c r="G10" s="77">
        <f>F10/F$36*100</f>
        <v>0.0380789641758517</v>
      </c>
      <c r="H10" s="12">
        <f>ROUND(G10+G$6,1)</f>
        <v>0</v>
      </c>
      <c r="I10" s="83">
        <v>9250</v>
      </c>
      <c r="J10" s="77">
        <f>I10/I$36*100</f>
        <v>0.03464873542791245</v>
      </c>
      <c r="K10" s="12">
        <f>ROUND(J10+J$6,1)</f>
        <v>0</v>
      </c>
      <c r="L10" s="95">
        <f>IF(AND(C10=0,F10=0),"",IF(C10=0,"皆減",IF(F10=0,"皆増",C10/F10*100)))</f>
        <v>112.3106707664275</v>
      </c>
      <c r="M10" s="96">
        <f>IF(AND(C10=0,I10=0),"",IF(C10=0,"皆減",IF(I10=0,"皆増",C10/I10*100)))</f>
        <v>106.61621621621622</v>
      </c>
      <c r="N10" s="97"/>
      <c r="O10" s="92"/>
      <c r="P10" s="98"/>
      <c r="Q10" s="89"/>
      <c r="R10" s="90"/>
      <c r="S10" s="98"/>
      <c r="T10" s="89"/>
      <c r="U10" s="90"/>
      <c r="V10" s="98"/>
      <c r="W10" s="89"/>
      <c r="X10" s="90"/>
      <c r="Y10" s="90"/>
      <c r="Z10" s="91"/>
      <c r="AA10" s="47"/>
    </row>
    <row r="11" spans="1:27" ht="14.25" customHeight="1">
      <c r="A11" s="73">
        <v>5</v>
      </c>
      <c r="B11" s="74" t="s">
        <v>19</v>
      </c>
      <c r="C11" s="99"/>
      <c r="D11" s="100" t="s">
        <v>0</v>
      </c>
      <c r="E11" s="11"/>
      <c r="F11" s="99"/>
      <c r="G11" s="77"/>
      <c r="H11" s="11"/>
      <c r="I11" s="99"/>
      <c r="J11" s="77"/>
      <c r="K11" s="11"/>
      <c r="L11" s="11"/>
      <c r="M11" s="101"/>
      <c r="N11" s="79">
        <v>3</v>
      </c>
      <c r="O11" s="74" t="s">
        <v>116</v>
      </c>
      <c r="P11" s="75">
        <v>6102715</v>
      </c>
      <c r="Q11" s="77">
        <f>P11/P$36*100</f>
        <v>24.752596325071647</v>
      </c>
      <c r="R11" s="11">
        <f>ROUND(Q11+Q$6,1)</f>
        <v>24.7</v>
      </c>
      <c r="S11" s="75">
        <v>5994077</v>
      </c>
      <c r="T11" s="77">
        <f>S11/S$36*100</f>
        <v>25.99342254302433</v>
      </c>
      <c r="U11" s="11">
        <f>ROUND(T11+T$6,1)</f>
        <v>26</v>
      </c>
      <c r="V11" s="75">
        <v>6117064</v>
      </c>
      <c r="W11" s="77">
        <f>V11/V$36*100</f>
        <v>22.91335482503868</v>
      </c>
      <c r="X11" s="11">
        <f>ROUND(W11+W$6,1)</f>
        <v>22.9</v>
      </c>
      <c r="Y11" s="11">
        <f>IF(AND(P11=0,S11=0),"",IF(P11=0,"皆減",IF(S11=0,"皆増",P11/S11*100)))</f>
        <v>101.81242249640769</v>
      </c>
      <c r="Z11" s="80">
        <f>IF(AND(P11=0,V11=0),"",IF(P11=0,"皆減",IF(V11=0,"皆増",P11/V11*100)))</f>
        <v>99.7654266818199</v>
      </c>
      <c r="AA11" s="47"/>
    </row>
    <row r="12" spans="1:27" ht="14.25" customHeight="1">
      <c r="A12" s="102"/>
      <c r="B12" s="86" t="s">
        <v>20</v>
      </c>
      <c r="C12" s="103">
        <v>17739</v>
      </c>
      <c r="D12" s="104">
        <f>C12/C$36*100</f>
        <v>0.0719493383208041</v>
      </c>
      <c r="E12" s="13">
        <f>ROUND(D12+D$6,1)</f>
        <v>0.1</v>
      </c>
      <c r="F12" s="103">
        <v>3482</v>
      </c>
      <c r="G12" s="89">
        <f>F12/F$36*100</f>
        <v>0.015099755524463685</v>
      </c>
      <c r="H12" s="13">
        <f>ROUND(G12+G$6,1)</f>
        <v>0</v>
      </c>
      <c r="I12" s="103">
        <v>17737</v>
      </c>
      <c r="J12" s="89">
        <f>I12/I$36*100</f>
        <v>0.06643941840917654</v>
      </c>
      <c r="K12" s="13">
        <f>ROUND(J12+J$6,1)</f>
        <v>0.1</v>
      </c>
      <c r="L12" s="95">
        <f>IF(AND(C12=0,F12=0),"",IF(C12=0,"皆減",IF(F12=0,"皆増",C12/F12*100)))</f>
        <v>509.44859276278</v>
      </c>
      <c r="M12" s="105">
        <f>IF(AND(C12=0,I12=0),"",IF(C12=0,"皆減",IF(I12=0,"皆増",C12/I12*100)))</f>
        <v>100.01127586401309</v>
      </c>
      <c r="N12" s="85"/>
      <c r="O12" s="86"/>
      <c r="P12" s="87"/>
      <c r="Q12" s="89"/>
      <c r="R12" s="90"/>
      <c r="S12" s="87"/>
      <c r="T12" s="89"/>
      <c r="U12" s="90"/>
      <c r="V12" s="87"/>
      <c r="W12" s="89"/>
      <c r="X12" s="90"/>
      <c r="Y12" s="90"/>
      <c r="Z12" s="91"/>
      <c r="AA12" s="47"/>
    </row>
    <row r="13" spans="1:27" ht="14.25" customHeight="1">
      <c r="A13" s="73">
        <v>6</v>
      </c>
      <c r="B13" s="74" t="s">
        <v>117</v>
      </c>
      <c r="C13" s="99"/>
      <c r="D13" s="77"/>
      <c r="E13" s="11"/>
      <c r="F13" s="99"/>
      <c r="G13" s="77"/>
      <c r="H13" s="11"/>
      <c r="I13" s="99"/>
      <c r="J13" s="77"/>
      <c r="K13" s="11"/>
      <c r="L13" s="11"/>
      <c r="M13" s="101"/>
      <c r="N13" s="94">
        <v>4</v>
      </c>
      <c r="O13" s="92" t="s">
        <v>118</v>
      </c>
      <c r="P13" s="93">
        <v>2463807</v>
      </c>
      <c r="Q13" s="77">
        <f>P13/P$36*100</f>
        <v>9.993194847520455</v>
      </c>
      <c r="R13" s="11">
        <f>ROUND(Q13+Q$6,1)</f>
        <v>10</v>
      </c>
      <c r="S13" s="93">
        <v>2428104</v>
      </c>
      <c r="T13" s="77">
        <f>S13/S$36*100</f>
        <v>10.529516596201141</v>
      </c>
      <c r="U13" s="11">
        <f>ROUND(T13+T$6,1)</f>
        <v>10.5</v>
      </c>
      <c r="V13" s="93">
        <v>2405816</v>
      </c>
      <c r="W13" s="77">
        <f>V13/V$36*100</f>
        <v>9.011727791593364</v>
      </c>
      <c r="X13" s="11">
        <f>ROUND(W13+W$6,1)</f>
        <v>9</v>
      </c>
      <c r="Y13" s="11">
        <f>IF(AND(P13=0,S13=0),"",IF(P13=0,"皆減",IF(S13=0,"皆増",P13/S13*100)))</f>
        <v>101.47040653942337</v>
      </c>
      <c r="Z13" s="80">
        <f>IF(AND(P13=0,V13=0),"",IF(P13=0,"皆減",IF(V13=0,"皆増",P13/V13*100)))</f>
        <v>102.41045034200454</v>
      </c>
      <c r="AA13" s="47"/>
    </row>
    <row r="14" spans="1:27" ht="14.25" customHeight="1">
      <c r="A14" s="102"/>
      <c r="B14" s="86" t="s">
        <v>119</v>
      </c>
      <c r="C14" s="103">
        <v>606768</v>
      </c>
      <c r="D14" s="104">
        <f>C14/C$36*100</f>
        <v>2.461049445528928</v>
      </c>
      <c r="E14" s="13">
        <f>ROUND(D14+D$6,1)</f>
        <v>2.5</v>
      </c>
      <c r="F14" s="103">
        <v>641218</v>
      </c>
      <c r="G14" s="89">
        <f>F14/F$36*100</f>
        <v>2.7806533710182526</v>
      </c>
      <c r="H14" s="13">
        <f>ROUND(G14+G$6,1)</f>
        <v>2.8</v>
      </c>
      <c r="I14" s="103">
        <v>576658</v>
      </c>
      <c r="J14" s="89">
        <f>I14/I$36*100</f>
        <v>2.160050862096123</v>
      </c>
      <c r="K14" s="13">
        <f>ROUND(J14+J$6,1)</f>
        <v>2.2</v>
      </c>
      <c r="L14" s="95">
        <f>IF(AND(C14=0,F14=0),"",IF(C14=0,"皆減",IF(F14=0,"皆増",C14/F14*100)))</f>
        <v>94.62741220614518</v>
      </c>
      <c r="M14" s="105">
        <f>IF(AND(C14=0,I14=0),"",IF(C14=0,"皆減",IF(I14=0,"皆増",C14/I14*100)))</f>
        <v>105.22146575613276</v>
      </c>
      <c r="N14" s="97"/>
      <c r="O14" s="92"/>
      <c r="P14" s="98"/>
      <c r="Q14" s="89"/>
      <c r="R14" s="90"/>
      <c r="S14" s="98"/>
      <c r="T14" s="89"/>
      <c r="U14" s="90"/>
      <c r="V14" s="98"/>
      <c r="W14" s="89"/>
      <c r="X14" s="90"/>
      <c r="Y14" s="90"/>
      <c r="Z14" s="91"/>
      <c r="AA14" s="47"/>
    </row>
    <row r="15" spans="1:27" ht="14.25" customHeight="1">
      <c r="A15" s="62">
        <v>7</v>
      </c>
      <c r="B15" s="92" t="s">
        <v>120</v>
      </c>
      <c r="C15" s="99"/>
      <c r="D15" s="77"/>
      <c r="E15" s="11"/>
      <c r="F15" s="99"/>
      <c r="G15" s="77"/>
      <c r="H15" s="11"/>
      <c r="I15" s="99"/>
      <c r="J15" s="77"/>
      <c r="K15" s="11"/>
      <c r="L15" s="11"/>
      <c r="M15" s="106"/>
      <c r="N15" s="79">
        <v>5</v>
      </c>
      <c r="O15" s="74" t="s">
        <v>121</v>
      </c>
      <c r="P15" s="75">
        <v>8868</v>
      </c>
      <c r="Q15" s="77">
        <f>P15/P$36*100</f>
        <v>0.03596858516426465</v>
      </c>
      <c r="R15" s="11">
        <f>ROUND(Q15+Q$6,1)</f>
        <v>0</v>
      </c>
      <c r="S15" s="75">
        <v>8600</v>
      </c>
      <c r="T15" s="77">
        <f>S15/S$36*100</f>
        <v>0.037294054425728806</v>
      </c>
      <c r="U15" s="11">
        <f>ROUND(T15+T$6,1)</f>
        <v>0</v>
      </c>
      <c r="V15" s="75">
        <v>8574</v>
      </c>
      <c r="W15" s="77">
        <f>V15/V$36*100</f>
        <v>0.032116568384748245</v>
      </c>
      <c r="X15" s="11">
        <f>ROUND(W15+W$6,1)</f>
        <v>0</v>
      </c>
      <c r="Y15" s="11">
        <f>IF(AND(P15=0,S15=0),"",IF(P15=0,"皆減",IF(S15=0,"皆増",P15/S15*100)))</f>
        <v>103.11627906976743</v>
      </c>
      <c r="Z15" s="80">
        <f>IF(AND(P15=0,V15=0),"",IF(P15=0,"皆減",IF(V15=0,"皆増",P15/V15*100)))</f>
        <v>103.42897130860742</v>
      </c>
      <c r="AA15" s="47"/>
    </row>
    <row r="16" spans="1:27" ht="14.25" customHeight="1">
      <c r="A16" s="107"/>
      <c r="B16" s="92" t="s">
        <v>122</v>
      </c>
      <c r="C16" s="93">
        <v>3590</v>
      </c>
      <c r="D16" s="104">
        <f>C16/C$36*100</f>
        <v>0.014561030755492792</v>
      </c>
      <c r="E16" s="13">
        <f>ROUND(D16+D$6,1)</f>
        <v>0</v>
      </c>
      <c r="F16" s="93">
        <v>5267</v>
      </c>
      <c r="G16" s="89">
        <f>F16/F$36*100</f>
        <v>0.022840440076780655</v>
      </c>
      <c r="H16" s="13">
        <f>ROUND(G16+G$6,1)</f>
        <v>0</v>
      </c>
      <c r="I16" s="93">
        <v>3506</v>
      </c>
      <c r="J16" s="89">
        <f>I16/I$36*100</f>
        <v>0.01313280717948768</v>
      </c>
      <c r="K16" s="13">
        <f>ROUND(J16+J$6,1)</f>
        <v>0</v>
      </c>
      <c r="L16" s="95">
        <f>IF(AND(C16=0,F16=0),"",IF(C16=0,"皆減",IF(F16=0,"皆増",C16/F16*100)))</f>
        <v>68.1602430225935</v>
      </c>
      <c r="M16" s="96">
        <f>IF(AND(C16=0,I16=0),"",IF(C16=0,"皆減",IF(I16=0,"皆増",C16/I16*100)))</f>
        <v>102.39589275527668</v>
      </c>
      <c r="N16" s="85"/>
      <c r="O16" s="86"/>
      <c r="P16" s="87"/>
      <c r="Q16" s="89"/>
      <c r="R16" s="90"/>
      <c r="S16" s="87"/>
      <c r="T16" s="89"/>
      <c r="U16" s="90"/>
      <c r="V16" s="87"/>
      <c r="W16" s="89"/>
      <c r="X16" s="90"/>
      <c r="Y16" s="90"/>
      <c r="Z16" s="91"/>
      <c r="AA16" s="47"/>
    </row>
    <row r="17" spans="1:27" ht="14.25" customHeight="1">
      <c r="A17" s="73">
        <v>8</v>
      </c>
      <c r="B17" s="74" t="s">
        <v>123</v>
      </c>
      <c r="C17" s="99"/>
      <c r="D17" s="77"/>
      <c r="E17" s="11"/>
      <c r="F17" s="99"/>
      <c r="G17" s="77"/>
      <c r="H17" s="11"/>
      <c r="I17" s="99"/>
      <c r="J17" s="77"/>
      <c r="K17" s="11"/>
      <c r="L17" s="11"/>
      <c r="M17" s="101"/>
      <c r="N17" s="94">
        <v>6</v>
      </c>
      <c r="O17" s="92" t="s">
        <v>124</v>
      </c>
      <c r="P17" s="93">
        <v>840800</v>
      </c>
      <c r="Q17" s="77">
        <f>P17/P$36*100</f>
        <v>3.4102826348797604</v>
      </c>
      <c r="R17" s="11">
        <f>ROUND(Q17+Q$6,1)</f>
        <v>3.4</v>
      </c>
      <c r="S17" s="93">
        <v>941570</v>
      </c>
      <c r="T17" s="77">
        <f>S17/S$36*100</f>
        <v>4.083135212282961</v>
      </c>
      <c r="U17" s="11">
        <f>ROUND(T17+T$6,1)</f>
        <v>4.1</v>
      </c>
      <c r="V17" s="93">
        <v>879474</v>
      </c>
      <c r="W17" s="77">
        <f>V17/V$36*100</f>
        <v>3.294341831538148</v>
      </c>
      <c r="X17" s="11">
        <f>ROUND(W17+W$6,1)</f>
        <v>3.3</v>
      </c>
      <c r="Y17" s="11">
        <f>IF(AND(P17=0,S17=0),"",IF(P17=0,"皆減",IF(S17=0,"皆増",P17/S17*100)))</f>
        <v>89.29766241490277</v>
      </c>
      <c r="Z17" s="80">
        <f>IF(AND(P17=0,V17=0),"",IF(P17=0,"皆減",IF(V17=0,"皆増",P17/V17*100)))</f>
        <v>95.60259882611652</v>
      </c>
      <c r="AA17" s="47"/>
    </row>
    <row r="18" spans="1:27" ht="14.25" customHeight="1">
      <c r="A18" s="102"/>
      <c r="B18" s="86" t="s">
        <v>125</v>
      </c>
      <c r="C18" s="103">
        <v>115919</v>
      </c>
      <c r="D18" s="104">
        <f>C18/C$36*100</f>
        <v>0.47016716550027</v>
      </c>
      <c r="E18" s="13">
        <f>ROUND(D18+D$6,1)</f>
        <v>0.5</v>
      </c>
      <c r="F18" s="103">
        <v>123784</v>
      </c>
      <c r="G18" s="89">
        <f>F18/F$36*100</f>
        <v>0.5367915387249319</v>
      </c>
      <c r="H18" s="13">
        <f>ROUND(G18+G$6,1)</f>
        <v>0.5</v>
      </c>
      <c r="I18" s="103">
        <v>111287</v>
      </c>
      <c r="J18" s="89">
        <f>I18/I$36*100</f>
        <v>0.4168598723855235</v>
      </c>
      <c r="K18" s="13">
        <f>ROUND(J18+J$6,1)</f>
        <v>0.4</v>
      </c>
      <c r="L18" s="95">
        <f>IF(AND(C18=0,F18=0),"",IF(C18=0,"皆減",IF(F18=0,"皆増",C18/F18*100)))</f>
        <v>93.64619013765915</v>
      </c>
      <c r="M18" s="105">
        <f>IF(AND(C18=0,I18=0),"",IF(C18=0,"皆減",IF(I18=0,"皆増",C18/I18*100)))</f>
        <v>104.16221121963932</v>
      </c>
      <c r="N18" s="97"/>
      <c r="O18" s="108" t="s">
        <v>126</v>
      </c>
      <c r="P18" s="98"/>
      <c r="Q18" s="89"/>
      <c r="R18" s="90"/>
      <c r="S18" s="98"/>
      <c r="T18" s="89"/>
      <c r="U18" s="90"/>
      <c r="V18" s="98"/>
      <c r="W18" s="89"/>
      <c r="X18" s="90"/>
      <c r="Y18" s="90"/>
      <c r="Z18" s="91"/>
      <c r="AA18" s="47"/>
    </row>
    <row r="19" spans="1:27" ht="14.25" customHeight="1">
      <c r="A19" s="62">
        <v>9</v>
      </c>
      <c r="B19" s="92" t="s">
        <v>24</v>
      </c>
      <c r="C19" s="99"/>
      <c r="D19" s="77"/>
      <c r="E19" s="11"/>
      <c r="F19" s="99"/>
      <c r="G19" s="77"/>
      <c r="H19" s="11"/>
      <c r="I19" s="99"/>
      <c r="J19" s="77"/>
      <c r="K19" s="11"/>
      <c r="L19" s="11"/>
      <c r="M19" s="106"/>
      <c r="N19" s="79">
        <v>7</v>
      </c>
      <c r="O19" s="74" t="s">
        <v>127</v>
      </c>
      <c r="P19" s="75">
        <v>2826703</v>
      </c>
      <c r="Q19" s="77">
        <f>P19/P$36*100</f>
        <v>11.465100089037255</v>
      </c>
      <c r="R19" s="11">
        <f>ROUND(Q19+Q$6,1)</f>
        <v>11.5</v>
      </c>
      <c r="S19" s="75">
        <v>2818902</v>
      </c>
      <c r="T19" s="77">
        <f>S19/S$36*100</f>
        <v>12.224219140557649</v>
      </c>
      <c r="U19" s="11">
        <f>ROUND(T19+T$6,1)</f>
        <v>12.2</v>
      </c>
      <c r="V19" s="75">
        <v>2542128</v>
      </c>
      <c r="W19" s="77">
        <f>V19/V$36*100</f>
        <v>9.522326540096023</v>
      </c>
      <c r="X19" s="11">
        <f>ROUND(W19+W$6,1)</f>
        <v>9.5</v>
      </c>
      <c r="Y19" s="11">
        <f>IF(AND(P19=0,S19=0),"",IF(P19=0,"皆減",IF(S19=0,"皆増",P19/S19*100)))</f>
        <v>100.27673895722519</v>
      </c>
      <c r="Z19" s="80">
        <f>IF(AND(P19=0,V19=0),"",IF(P19=0,"皆減",IF(V19=0,"皆増",P19/V19*100)))</f>
        <v>111.19436157424016</v>
      </c>
      <c r="AA19" s="47"/>
    </row>
    <row r="20" spans="1:27" ht="14.25" customHeight="1">
      <c r="A20" s="57"/>
      <c r="B20" s="92" t="s">
        <v>119</v>
      </c>
      <c r="C20" s="93">
        <v>140110</v>
      </c>
      <c r="D20" s="104">
        <f>C20/C$36*100</f>
        <v>0.5682857992067119</v>
      </c>
      <c r="E20" s="13">
        <f>ROUND(D20+D$6,1)</f>
        <v>0.6</v>
      </c>
      <c r="F20" s="93">
        <v>185285</v>
      </c>
      <c r="G20" s="89">
        <f>F20/F$36*100</f>
        <v>0.8034917295664141</v>
      </c>
      <c r="H20" s="13">
        <f>ROUND(G20+G$6,1)</f>
        <v>0.8</v>
      </c>
      <c r="I20" s="93">
        <v>167019</v>
      </c>
      <c r="J20" s="89">
        <f>I20/I$36*100</f>
        <v>0.6256213126956225</v>
      </c>
      <c r="K20" s="13">
        <f>ROUND(J20+J$6,1)</f>
        <v>0.6</v>
      </c>
      <c r="L20" s="95">
        <f>IF(AND(C20=0,F20=0),"",IF(C20=0,"皆減",IF(F20=0,"皆増",C20/F20*100)))</f>
        <v>75.61864155220336</v>
      </c>
      <c r="M20" s="96">
        <f>IF(AND(C20=0,I20=0),"",IF(C20=0,"皆減",IF(I20=0,"皆増",C20/I20*100)))</f>
        <v>83.88865937408319</v>
      </c>
      <c r="N20" s="85"/>
      <c r="O20" s="86"/>
      <c r="P20" s="87"/>
      <c r="Q20" s="89"/>
      <c r="R20" s="90"/>
      <c r="S20" s="87"/>
      <c r="T20" s="89"/>
      <c r="U20" s="90"/>
      <c r="V20" s="87"/>
      <c r="W20" s="89"/>
      <c r="X20" s="90"/>
      <c r="Y20" s="90"/>
      <c r="Z20" s="91"/>
      <c r="AA20" s="47"/>
    </row>
    <row r="21" spans="1:27" ht="14.25" customHeight="1">
      <c r="A21" s="81">
        <v>10</v>
      </c>
      <c r="B21" s="82" t="s">
        <v>128</v>
      </c>
      <c r="C21" s="83">
        <v>7350000</v>
      </c>
      <c r="D21" s="76">
        <f>C21/C$36*100</f>
        <v>29.811581073223408</v>
      </c>
      <c r="E21" s="12">
        <f>ROUND(D21+D$6,1)</f>
        <v>29.8</v>
      </c>
      <c r="F21" s="83">
        <v>6930000</v>
      </c>
      <c r="G21" s="77">
        <f>F21/F$36*100</f>
        <v>30.05206943840705</v>
      </c>
      <c r="H21" s="12">
        <f>ROUND(G21+G$6,1)</f>
        <v>30.1</v>
      </c>
      <c r="I21" s="83">
        <v>7956445</v>
      </c>
      <c r="J21" s="77">
        <f>I21/I$36*100</f>
        <v>29.803325162349925</v>
      </c>
      <c r="K21" s="12">
        <f>ROUND(J21+J$6,1)</f>
        <v>29.8</v>
      </c>
      <c r="L21" s="11">
        <f>IF(AND(C21=0,F21=0),"",IF(C21=0,"皆減",IF(F21=0,"皆増",C21/F21*100)))</f>
        <v>106.06060606060606</v>
      </c>
      <c r="M21" s="84">
        <f>IF(AND(C21=0,I21=0),"",IF(C21=0,"皆減",IF(I21=0,"皆増",C21/I21*100)))</f>
        <v>92.37794014789267</v>
      </c>
      <c r="N21" s="94">
        <v>8</v>
      </c>
      <c r="O21" s="92" t="s">
        <v>129</v>
      </c>
      <c r="P21" s="93">
        <v>2343908</v>
      </c>
      <c r="Q21" s="77">
        <f>P21/P$36*100</f>
        <v>9.50688481226897</v>
      </c>
      <c r="R21" s="11">
        <f>ROUND(Q21+Q$6,1)</f>
        <v>9.5</v>
      </c>
      <c r="S21" s="93">
        <v>2194972</v>
      </c>
      <c r="T21" s="77">
        <f>S21/S$36*100</f>
        <v>9.518535491971024</v>
      </c>
      <c r="U21" s="11">
        <f>ROUND(T21+T$6,1)</f>
        <v>9.5</v>
      </c>
      <c r="V21" s="93">
        <v>2870252</v>
      </c>
      <c r="W21" s="77">
        <f>V21/V$36*100</f>
        <v>10.751416449668817</v>
      </c>
      <c r="X21" s="11">
        <f>ROUND(W21+W$6,1)</f>
        <v>10.8</v>
      </c>
      <c r="Y21" s="11">
        <f>IF(AND(P21=0,S21=0),"",IF(P21=0,"皆減",IF(S21=0,"皆増",P21/S21*100)))</f>
        <v>106.78532573536246</v>
      </c>
      <c r="Z21" s="80">
        <f>IF(AND(P21=0,V21=0),"",IF(P21=0,"皆減",IF(V21=0,"皆増",P21/V21*100)))</f>
        <v>81.66209796213015</v>
      </c>
      <c r="AA21" s="47"/>
    </row>
    <row r="22" spans="1:27" ht="14.25" customHeight="1">
      <c r="A22" s="62">
        <v>11</v>
      </c>
      <c r="B22" s="92" t="s">
        <v>130</v>
      </c>
      <c r="C22" s="109"/>
      <c r="D22" s="77"/>
      <c r="E22" s="11"/>
      <c r="F22" s="109"/>
      <c r="G22" s="77"/>
      <c r="H22" s="11"/>
      <c r="I22" s="109"/>
      <c r="J22" s="77"/>
      <c r="K22" s="11"/>
      <c r="L22" s="11"/>
      <c r="M22" s="110"/>
      <c r="N22" s="97"/>
      <c r="O22" s="92"/>
      <c r="P22" s="98"/>
      <c r="Q22" s="89"/>
      <c r="R22" s="90"/>
      <c r="S22" s="98"/>
      <c r="T22" s="89"/>
      <c r="U22" s="90"/>
      <c r="V22" s="98"/>
      <c r="W22" s="89"/>
      <c r="X22" s="90"/>
      <c r="Y22" s="90"/>
      <c r="Z22" s="91"/>
      <c r="AA22" s="47"/>
    </row>
    <row r="23" spans="1:27" ht="14.25" customHeight="1">
      <c r="A23" s="107"/>
      <c r="B23" s="92" t="s">
        <v>131</v>
      </c>
      <c r="C23" s="93">
        <v>9600</v>
      </c>
      <c r="D23" s="104">
        <f>C23/C$36*100</f>
        <v>0.03893757527931221</v>
      </c>
      <c r="E23" s="13">
        <f>ROUND(D23+D$6,1)</f>
        <v>0</v>
      </c>
      <c r="F23" s="93">
        <v>10600</v>
      </c>
      <c r="G23" s="89">
        <f>F23/F$36*100</f>
        <v>0.04596709033868899</v>
      </c>
      <c r="H23" s="13">
        <f>ROUND(G23+G$6,1)</f>
        <v>0.1</v>
      </c>
      <c r="I23" s="93">
        <v>12100</v>
      </c>
      <c r="J23" s="89">
        <f>I23/I$36*100</f>
        <v>0.04532429174894493</v>
      </c>
      <c r="K23" s="13">
        <f>ROUND(J23+J$6,1)</f>
        <v>0.1</v>
      </c>
      <c r="L23" s="95">
        <f>IF(AND(C23=0,F23=0),"",IF(C23=0,"皆減",IF(F23=0,"皆増",C23/F23*100)))</f>
        <v>90.56603773584906</v>
      </c>
      <c r="M23" s="96">
        <f>IF(AND(C23=0,I23=0),"",IF(C23=0,"皆減",IF(I23=0,"皆増",C23/I23*100)))</f>
        <v>79.33884297520662</v>
      </c>
      <c r="N23" s="79">
        <v>9</v>
      </c>
      <c r="O23" s="74" t="s">
        <v>132</v>
      </c>
      <c r="P23" s="75">
        <v>830343</v>
      </c>
      <c r="Q23" s="77">
        <f>P23/P$36*100</f>
        <v>3.3678690698072846</v>
      </c>
      <c r="R23" s="11">
        <f>ROUND(Q23+Q$6,1)</f>
        <v>3.4</v>
      </c>
      <c r="S23" s="75">
        <v>749313</v>
      </c>
      <c r="T23" s="77">
        <f>S23/S$36*100</f>
        <v>3.2494092795239684</v>
      </c>
      <c r="U23" s="11">
        <f>ROUND(T23+T$6,1)</f>
        <v>3.3</v>
      </c>
      <c r="V23" s="75">
        <v>758545</v>
      </c>
      <c r="W23" s="77">
        <f>V23/V$36*100</f>
        <v>2.8413648665044158</v>
      </c>
      <c r="X23" s="11">
        <f>ROUND(W23+W$6,1)</f>
        <v>2.8</v>
      </c>
      <c r="Y23" s="11">
        <f>IF(AND(P23=0,S23=0),"",IF(P23=0,"皆減",IF(S23=0,"皆増",P23/S23*100)))</f>
        <v>110.81390553747232</v>
      </c>
      <c r="Z23" s="80">
        <f>IF(AND(P23=0,V23=0),"",IF(P23=0,"皆減",IF(V23=0,"皆増",P23/V23*100)))</f>
        <v>109.465226189613</v>
      </c>
      <c r="AA23" s="47"/>
    </row>
    <row r="24" spans="1:27" ht="14.25" customHeight="1">
      <c r="A24" s="73">
        <v>12</v>
      </c>
      <c r="B24" s="74" t="s">
        <v>133</v>
      </c>
      <c r="C24" s="109"/>
      <c r="D24" s="77"/>
      <c r="E24" s="11"/>
      <c r="F24" s="109"/>
      <c r="G24" s="77"/>
      <c r="H24" s="11"/>
      <c r="I24" s="109"/>
      <c r="J24" s="77"/>
      <c r="K24" s="11"/>
      <c r="L24" s="11"/>
      <c r="M24" s="111"/>
      <c r="N24" s="85"/>
      <c r="O24" s="86"/>
      <c r="P24" s="87"/>
      <c r="Q24" s="89"/>
      <c r="R24" s="90"/>
      <c r="S24" s="87"/>
      <c r="T24" s="89"/>
      <c r="U24" s="90"/>
      <c r="V24" s="87"/>
      <c r="W24" s="89"/>
      <c r="X24" s="90"/>
      <c r="Y24" s="90"/>
      <c r="Z24" s="91"/>
      <c r="AA24" s="47"/>
    </row>
    <row r="25" spans="1:27" ht="14.25" customHeight="1">
      <c r="A25" s="102"/>
      <c r="B25" s="86" t="s">
        <v>134</v>
      </c>
      <c r="C25" s="103">
        <v>353719</v>
      </c>
      <c r="D25" s="104">
        <f>C25/C$36*100</f>
        <v>1.4346833531482326</v>
      </c>
      <c r="E25" s="13">
        <f>ROUND(D25+D$6,1)</f>
        <v>1.4</v>
      </c>
      <c r="F25" s="103">
        <v>345931</v>
      </c>
      <c r="G25" s="89">
        <f>F25/F$36*100</f>
        <v>1.5001359932031153</v>
      </c>
      <c r="H25" s="13">
        <f>ROUND(G25+G$6,1)</f>
        <v>1.5</v>
      </c>
      <c r="I25" s="103">
        <v>352823</v>
      </c>
      <c r="J25" s="89">
        <f>I25/I$36*100</f>
        <v>1.3216076518791733</v>
      </c>
      <c r="K25" s="13">
        <f>ROUND(J25+J$6,1)</f>
        <v>1.3</v>
      </c>
      <c r="L25" s="95">
        <f>IF(AND(C25=0,F25=0),"",IF(C25=0,"皆減",IF(F25=0,"皆増",C25/F25*100)))</f>
        <v>102.25131601388718</v>
      </c>
      <c r="M25" s="105">
        <f>IF(AND(C25=0,I25=0),"",IF(C25=0,"皆減",IF(I25=0,"皆増",C25/I25*100)))</f>
        <v>100.25395169816026</v>
      </c>
      <c r="N25" s="94">
        <v>10</v>
      </c>
      <c r="O25" s="92" t="s">
        <v>135</v>
      </c>
      <c r="P25" s="93">
        <v>2771066</v>
      </c>
      <c r="Q25" s="77">
        <f>P25/P$36*100</f>
        <v>11.239436560306517</v>
      </c>
      <c r="R25" s="11">
        <f>ROUND(Q25+Q$6,1)</f>
        <v>11.2</v>
      </c>
      <c r="S25" s="93">
        <v>1673336</v>
      </c>
      <c r="T25" s="77">
        <f>S25/S$36*100</f>
        <v>7.256451611224573</v>
      </c>
      <c r="U25" s="11">
        <f>ROUND(T25+T$6,1)</f>
        <v>7.3</v>
      </c>
      <c r="V25" s="93">
        <v>2458239</v>
      </c>
      <c r="W25" s="77">
        <f>V25/V$36*100</f>
        <v>9.208094349143357</v>
      </c>
      <c r="X25" s="11">
        <f>ROUND(W25+W$6,1)</f>
        <v>9.2</v>
      </c>
      <c r="Y25" s="11">
        <f>IF(AND(P25=0,S25=0),"",IF(P25=0,"皆減",IF(S25=0,"皆増",P25/S25*100)))</f>
        <v>165.6012898784225</v>
      </c>
      <c r="Z25" s="80">
        <f>IF(AND(P25=0,V25=0),"",IF(P25=0,"皆減",IF(V25=0,"皆増",P25/V25*100)))</f>
        <v>112.72565442172223</v>
      </c>
      <c r="AA25" s="47"/>
    </row>
    <row r="26" spans="1:27" ht="14.25" customHeight="1">
      <c r="A26" s="62">
        <v>13</v>
      </c>
      <c r="B26" s="92" t="s">
        <v>136</v>
      </c>
      <c r="C26" s="109"/>
      <c r="D26" s="77"/>
      <c r="E26" s="11"/>
      <c r="F26" s="109"/>
      <c r="G26" s="77"/>
      <c r="H26" s="11"/>
      <c r="I26" s="109"/>
      <c r="J26" s="77"/>
      <c r="K26" s="11"/>
      <c r="L26" s="11"/>
      <c r="M26" s="110"/>
      <c r="N26" s="97"/>
      <c r="O26" s="92"/>
      <c r="P26" s="98"/>
      <c r="Q26" s="89"/>
      <c r="R26" s="90"/>
      <c r="S26" s="98"/>
      <c r="T26" s="89"/>
      <c r="U26" s="90"/>
      <c r="V26" s="98"/>
      <c r="W26" s="89"/>
      <c r="X26" s="90"/>
      <c r="Y26" s="90"/>
      <c r="Z26" s="91"/>
      <c r="AA26" s="47"/>
    </row>
    <row r="27" spans="1:27" ht="14.25" customHeight="1">
      <c r="A27" s="57"/>
      <c r="B27" s="92" t="s">
        <v>137</v>
      </c>
      <c r="C27" s="93">
        <v>299959</v>
      </c>
      <c r="D27" s="104">
        <f aca="true" t="shared" si="0" ref="D27:D35">C27/C$36*100</f>
        <v>1.2166329315840843</v>
      </c>
      <c r="E27" s="13">
        <f aca="true" t="shared" si="1" ref="E27:E35">ROUND(D27+D$6,1)</f>
        <v>1.2</v>
      </c>
      <c r="F27" s="93">
        <v>311211</v>
      </c>
      <c r="G27" s="89">
        <f aca="true" t="shared" si="2" ref="G27:G35">F27/F$36*100</f>
        <v>1.3495720897541263</v>
      </c>
      <c r="H27" s="13">
        <f aca="true" t="shared" si="3" ref="H27:H35">ROUND(G27+G$6,1)</f>
        <v>1.4</v>
      </c>
      <c r="I27" s="93">
        <v>291272</v>
      </c>
      <c r="J27" s="89">
        <f aca="true" t="shared" si="4" ref="J27:J35">I27/I$36*100</f>
        <v>1.0910493476279906</v>
      </c>
      <c r="K27" s="13">
        <f aca="true" t="shared" si="5" ref="K27:K35">ROUND(J27+J$6,1)</f>
        <v>1.1</v>
      </c>
      <c r="L27" s="95">
        <f aca="true" t="shared" si="6" ref="L27:L36">IF(AND(C27=0,F27=0),"",IF(C27=0,"皆減",IF(F27=0,"皆増",C27/F27*100)))</f>
        <v>96.3844465651921</v>
      </c>
      <c r="M27" s="96">
        <f aca="true" t="shared" si="7" ref="M27:M36">IF(AND(C27=0,I27=0),"",IF(C27=0,"皆減",IF(I27=0,"皆増",C27/I27*100)))</f>
        <v>102.98243566151226</v>
      </c>
      <c r="N27" s="79">
        <v>11</v>
      </c>
      <c r="O27" s="74" t="s">
        <v>138</v>
      </c>
      <c r="P27" s="75">
        <v>23000</v>
      </c>
      <c r="Q27" s="77">
        <f>P27/P$36*100</f>
        <v>0.09328794077335216</v>
      </c>
      <c r="R27" s="11">
        <f>ROUND(Q27+Q$6,1)</f>
        <v>0.1</v>
      </c>
      <c r="S27" s="75">
        <v>23000</v>
      </c>
      <c r="T27" s="77">
        <f>S27/S$36*100</f>
        <v>0.09973991299904215</v>
      </c>
      <c r="U27" s="11">
        <f>ROUND(T27+T$6,1)</f>
        <v>0.1</v>
      </c>
      <c r="V27" s="75">
        <v>168299</v>
      </c>
      <c r="W27" s="77">
        <f>V27/V$36*100</f>
        <v>0.6304159485169986</v>
      </c>
      <c r="X27" s="11">
        <f>ROUND(W27+W$6,1)</f>
        <v>0.6</v>
      </c>
      <c r="Y27" s="11">
        <f>IF(AND(P27=0,S27=0),"",IF(P27=0,"皆減",IF(S27=0,"皆増",P27/S27*100)))</f>
        <v>100</v>
      </c>
      <c r="Z27" s="80">
        <f>IF(AND(P27=0,V27=0),"",IF(P27=0,"皆減",IF(V27=0,"皆増",P27/V27*100)))</f>
        <v>13.666153690752767</v>
      </c>
      <c r="AA27" s="47"/>
    </row>
    <row r="28" spans="1:27" ht="14.25" customHeight="1">
      <c r="A28" s="81">
        <v>14</v>
      </c>
      <c r="B28" s="82" t="s">
        <v>139</v>
      </c>
      <c r="C28" s="83">
        <v>2290963</v>
      </c>
      <c r="D28" s="76">
        <f t="shared" si="0"/>
        <v>9.292140028606138</v>
      </c>
      <c r="E28" s="12">
        <f t="shared" si="1"/>
        <v>9.3</v>
      </c>
      <c r="F28" s="83">
        <v>1945109</v>
      </c>
      <c r="G28" s="77">
        <f t="shared" si="2"/>
        <v>8.435000105811039</v>
      </c>
      <c r="H28" s="12">
        <f t="shared" si="3"/>
        <v>8.4</v>
      </c>
      <c r="I28" s="83">
        <v>2581124</v>
      </c>
      <c r="J28" s="77">
        <f t="shared" si="4"/>
        <v>9.668398117041631</v>
      </c>
      <c r="K28" s="12">
        <f t="shared" si="5"/>
        <v>9.7</v>
      </c>
      <c r="L28" s="11">
        <f t="shared" si="6"/>
        <v>117.7807002075462</v>
      </c>
      <c r="M28" s="84">
        <f t="shared" si="7"/>
        <v>88.75834713868842</v>
      </c>
      <c r="N28" s="85"/>
      <c r="O28" s="112" t="s">
        <v>140</v>
      </c>
      <c r="P28" s="87"/>
      <c r="Q28" s="89"/>
      <c r="R28" s="90"/>
      <c r="S28" s="87"/>
      <c r="T28" s="89"/>
      <c r="U28" s="90"/>
      <c r="V28" s="87"/>
      <c r="W28" s="89"/>
      <c r="X28" s="90"/>
      <c r="Y28" s="90"/>
      <c r="Z28" s="91"/>
      <c r="AA28" s="47"/>
    </row>
    <row r="29" spans="1:27" ht="14.25" customHeight="1">
      <c r="A29" s="62">
        <v>15</v>
      </c>
      <c r="B29" s="92" t="s">
        <v>141</v>
      </c>
      <c r="C29" s="93">
        <v>1245247</v>
      </c>
      <c r="D29" s="76">
        <f t="shared" si="0"/>
        <v>5.050718625399759</v>
      </c>
      <c r="E29" s="12">
        <f t="shared" si="1"/>
        <v>5</v>
      </c>
      <c r="F29" s="93">
        <v>1299437</v>
      </c>
      <c r="G29" s="77">
        <f t="shared" si="2"/>
        <v>5.635031883814623</v>
      </c>
      <c r="H29" s="12">
        <f t="shared" si="3"/>
        <v>5.6</v>
      </c>
      <c r="I29" s="93">
        <v>1304787</v>
      </c>
      <c r="J29" s="77">
        <f t="shared" si="4"/>
        <v>4.887483194895091</v>
      </c>
      <c r="K29" s="12">
        <f t="shared" si="5"/>
        <v>4.9</v>
      </c>
      <c r="L29" s="11">
        <f t="shared" si="6"/>
        <v>95.82973241488429</v>
      </c>
      <c r="M29" s="96">
        <f t="shared" si="7"/>
        <v>95.43680309506456</v>
      </c>
      <c r="N29" s="94">
        <v>12</v>
      </c>
      <c r="O29" s="92" t="s">
        <v>142</v>
      </c>
      <c r="P29" s="93">
        <v>4038186</v>
      </c>
      <c r="Q29" s="77">
        <f>P29/P$36*100</f>
        <v>16.378872017381735</v>
      </c>
      <c r="R29" s="11">
        <f>ROUND(Q29+Q$6,1)</f>
        <v>16.4</v>
      </c>
      <c r="S29" s="93">
        <v>3753053</v>
      </c>
      <c r="T29" s="77">
        <f>S29/S$36*100</f>
        <v>16.275181726121485</v>
      </c>
      <c r="U29" s="11">
        <f>ROUND(T29+T$6,1)</f>
        <v>16.3</v>
      </c>
      <c r="V29" s="93">
        <v>3780825</v>
      </c>
      <c r="W29" s="77">
        <f>V29/V$36*100</f>
        <v>14.162249202620222</v>
      </c>
      <c r="X29" s="11">
        <f>ROUND(W29+W$6,1)</f>
        <v>14.2</v>
      </c>
      <c r="Y29" s="11">
        <f>IF(AND(P29=0,S29=0),"",IF(P29=0,"皆減",IF(S29=0,"皆増",P29/S29*100)))</f>
        <v>107.59736140150433</v>
      </c>
      <c r="Z29" s="80">
        <f>IF(AND(P29=0,V29=0),"",IF(P29=0,"皆減",IF(V29=0,"皆増",P29/V29*100)))</f>
        <v>106.80700640733174</v>
      </c>
      <c r="AA29" s="47"/>
    </row>
    <row r="30" spans="1:27" ht="14.25" customHeight="1">
      <c r="A30" s="81">
        <v>16</v>
      </c>
      <c r="B30" s="82" t="s">
        <v>143</v>
      </c>
      <c r="C30" s="83">
        <v>45167</v>
      </c>
      <c r="D30" s="76">
        <f t="shared" si="0"/>
        <v>0.183197235691739</v>
      </c>
      <c r="E30" s="12">
        <f t="shared" si="1"/>
        <v>0.2</v>
      </c>
      <c r="F30" s="83">
        <v>80213</v>
      </c>
      <c r="G30" s="77">
        <f t="shared" si="2"/>
        <v>0.34784511484313774</v>
      </c>
      <c r="H30" s="12">
        <f t="shared" si="3"/>
        <v>0.4</v>
      </c>
      <c r="I30" s="83">
        <v>205464</v>
      </c>
      <c r="J30" s="77">
        <f t="shared" si="4"/>
        <v>0.7696289487524975</v>
      </c>
      <c r="K30" s="12">
        <f t="shared" si="5"/>
        <v>0.8</v>
      </c>
      <c r="L30" s="11">
        <f t="shared" si="6"/>
        <v>56.30882774612594</v>
      </c>
      <c r="M30" s="84">
        <f t="shared" si="7"/>
        <v>21.982926449402328</v>
      </c>
      <c r="N30" s="97"/>
      <c r="O30" s="92"/>
      <c r="P30" s="98"/>
      <c r="Q30" s="89"/>
      <c r="R30" s="90"/>
      <c r="S30" s="98"/>
      <c r="T30" s="89"/>
      <c r="U30" s="90"/>
      <c r="V30" s="98"/>
      <c r="W30" s="89"/>
      <c r="X30" s="90"/>
      <c r="Y30" s="90"/>
      <c r="Z30" s="91"/>
      <c r="AA30" s="47"/>
    </row>
    <row r="31" spans="1:27" ht="14.25" customHeight="1">
      <c r="A31" s="62">
        <v>17</v>
      </c>
      <c r="B31" s="92" t="s">
        <v>144</v>
      </c>
      <c r="C31" s="93">
        <v>6049</v>
      </c>
      <c r="D31" s="76">
        <f t="shared" si="0"/>
        <v>0.024534728423391616</v>
      </c>
      <c r="E31" s="12">
        <f t="shared" si="1"/>
        <v>0</v>
      </c>
      <c r="F31" s="93">
        <v>7716</v>
      </c>
      <c r="G31" s="77">
        <f t="shared" si="2"/>
        <v>0.0334605725522004</v>
      </c>
      <c r="H31" s="12">
        <f t="shared" si="3"/>
        <v>0</v>
      </c>
      <c r="I31" s="93">
        <v>9005</v>
      </c>
      <c r="J31" s="77">
        <f t="shared" si="4"/>
        <v>0.0337310121652272</v>
      </c>
      <c r="K31" s="12">
        <f t="shared" si="5"/>
        <v>0</v>
      </c>
      <c r="L31" s="11">
        <f t="shared" si="6"/>
        <v>78.39554173146708</v>
      </c>
      <c r="M31" s="96">
        <f t="shared" si="7"/>
        <v>67.17379233759023</v>
      </c>
      <c r="N31" s="79">
        <v>13</v>
      </c>
      <c r="O31" s="74" t="s">
        <v>145</v>
      </c>
      <c r="P31" s="75">
        <v>100</v>
      </c>
      <c r="Q31" s="77">
        <f>P31/P$36*100</f>
        <v>0.0004055997424928355</v>
      </c>
      <c r="R31" s="11">
        <f>ROUND(Q31+Q$6,1)</f>
        <v>0</v>
      </c>
      <c r="S31" s="75">
        <v>200</v>
      </c>
      <c r="T31" s="77">
        <f>S31/S$36*100</f>
        <v>0.0008673035912960187</v>
      </c>
      <c r="U31" s="11">
        <f>ROUND(T31+T$6,1)</f>
        <v>0</v>
      </c>
      <c r="V31" s="75">
        <v>200</v>
      </c>
      <c r="W31" s="77">
        <f>V31/V$36*100</f>
        <v>0.0007491618470899988</v>
      </c>
      <c r="X31" s="11">
        <f>ROUND(W31+W$6,1)</f>
        <v>0</v>
      </c>
      <c r="Y31" s="11">
        <f>IF(AND(P31=0,S31=0),"",IF(P31=0,"皆減",IF(S31=0,"皆増",P31/S31*100)))</f>
        <v>50</v>
      </c>
      <c r="Z31" s="80">
        <f>IF(AND(P31=0,V31=0),"",IF(P31=0,"皆減",IF(V31=0,"皆増",P31/V31*100)))</f>
        <v>50</v>
      </c>
      <c r="AA31" s="47"/>
    </row>
    <row r="32" spans="1:27" ht="14.25" customHeight="1">
      <c r="A32" s="81">
        <v>18</v>
      </c>
      <c r="B32" s="82" t="s">
        <v>146</v>
      </c>
      <c r="C32" s="83">
        <v>557785</v>
      </c>
      <c r="D32" s="76">
        <f t="shared" si="0"/>
        <v>2.2623745236636625</v>
      </c>
      <c r="E32" s="12">
        <f t="shared" si="1"/>
        <v>2.3</v>
      </c>
      <c r="F32" s="83">
        <v>581181</v>
      </c>
      <c r="G32" s="77">
        <f t="shared" si="2"/>
        <v>2.520301842465057</v>
      </c>
      <c r="H32" s="12">
        <f t="shared" si="3"/>
        <v>2.5</v>
      </c>
      <c r="I32" s="83">
        <v>121916</v>
      </c>
      <c r="J32" s="77">
        <f t="shared" si="4"/>
        <v>0.4566740787491214</v>
      </c>
      <c r="K32" s="12">
        <f t="shared" si="5"/>
        <v>0.5</v>
      </c>
      <c r="L32" s="11">
        <f t="shared" si="6"/>
        <v>95.9744038432089</v>
      </c>
      <c r="M32" s="84">
        <f t="shared" si="7"/>
        <v>457.5158305718691</v>
      </c>
      <c r="N32" s="85"/>
      <c r="O32" s="86"/>
      <c r="P32" s="87"/>
      <c r="Q32" s="89"/>
      <c r="R32" s="90"/>
      <c r="S32" s="87"/>
      <c r="T32" s="89"/>
      <c r="U32" s="90"/>
      <c r="V32" s="87"/>
      <c r="W32" s="89"/>
      <c r="X32" s="90"/>
      <c r="Y32" s="90"/>
      <c r="Z32" s="91"/>
      <c r="AA32" s="47"/>
    </row>
    <row r="33" spans="1:27" ht="14.25" customHeight="1">
      <c r="A33" s="62">
        <v>19</v>
      </c>
      <c r="B33" s="92" t="s">
        <v>147</v>
      </c>
      <c r="C33" s="93">
        <v>50000</v>
      </c>
      <c r="D33" s="76">
        <f t="shared" si="0"/>
        <v>0.20279987124641774</v>
      </c>
      <c r="E33" s="12">
        <f t="shared" si="1"/>
        <v>0.2</v>
      </c>
      <c r="F33" s="93">
        <v>50000</v>
      </c>
      <c r="G33" s="77">
        <f t="shared" si="2"/>
        <v>0.2168258978240047</v>
      </c>
      <c r="H33" s="12">
        <f t="shared" si="3"/>
        <v>0.2</v>
      </c>
      <c r="I33" s="93">
        <v>430286</v>
      </c>
      <c r="J33" s="77">
        <f t="shared" si="4"/>
        <v>1.6117692726848363</v>
      </c>
      <c r="K33" s="12">
        <f t="shared" si="5"/>
        <v>1.6</v>
      </c>
      <c r="L33" s="11">
        <f t="shared" si="6"/>
        <v>100</v>
      </c>
      <c r="M33" s="96">
        <f t="shared" si="7"/>
        <v>11.620178207052984</v>
      </c>
      <c r="N33" s="94">
        <v>14</v>
      </c>
      <c r="O33" s="92" t="s">
        <v>148</v>
      </c>
      <c r="P33" s="93">
        <v>5000</v>
      </c>
      <c r="Q33" s="77">
        <f>P33/P$36*100</f>
        <v>0.020279987124641775</v>
      </c>
      <c r="R33" s="11">
        <f>ROUND(Q33+Q$6,1)</f>
        <v>0</v>
      </c>
      <c r="S33" s="93">
        <v>5000</v>
      </c>
      <c r="T33" s="77">
        <f>S33/S$36*100</f>
        <v>0.021682589782400466</v>
      </c>
      <c r="U33" s="11">
        <f>ROUND(T33+T$6,1)</f>
        <v>0</v>
      </c>
      <c r="V33" s="93">
        <v>5000</v>
      </c>
      <c r="W33" s="77">
        <f>V33/V$36*100</f>
        <v>0.01872904617724997</v>
      </c>
      <c r="X33" s="11">
        <f>ROUND(W33+W$6,1)</f>
        <v>0</v>
      </c>
      <c r="Y33" s="11">
        <f>IF(AND(P33=0,S33=0),"",IF(P33=0,"皆減",IF(S33=0,"皆増",P33/S33*100)))</f>
        <v>100</v>
      </c>
      <c r="Z33" s="80">
        <f>IF(AND(P33=0,V33=0),"",IF(P33=0,"皆減",IF(V33=0,"皆増",P33/V33*100)))</f>
        <v>100</v>
      </c>
      <c r="AA33" s="47"/>
    </row>
    <row r="34" spans="1:27" ht="14.25" customHeight="1">
      <c r="A34" s="81">
        <v>20</v>
      </c>
      <c r="B34" s="82" t="s">
        <v>149</v>
      </c>
      <c r="C34" s="83">
        <v>3070221</v>
      </c>
      <c r="D34" s="76">
        <f t="shared" si="0"/>
        <v>12.452808469960958</v>
      </c>
      <c r="E34" s="12">
        <f t="shared" si="1"/>
        <v>12.5</v>
      </c>
      <c r="F34" s="83">
        <v>3217979</v>
      </c>
      <c r="G34" s="77">
        <f t="shared" si="2"/>
        <v>13.954823717075854</v>
      </c>
      <c r="H34" s="12">
        <f t="shared" si="3"/>
        <v>14</v>
      </c>
      <c r="I34" s="83">
        <v>3184908</v>
      </c>
      <c r="J34" s="77">
        <f t="shared" si="4"/>
        <v>11.93005780045857</v>
      </c>
      <c r="K34" s="12">
        <f t="shared" si="5"/>
        <v>11.9</v>
      </c>
      <c r="L34" s="11">
        <f t="shared" si="6"/>
        <v>95.4083603404497</v>
      </c>
      <c r="M34" s="84">
        <f t="shared" si="7"/>
        <v>96.39904826136265</v>
      </c>
      <c r="N34" s="97"/>
      <c r="O34" s="92"/>
      <c r="P34" s="98"/>
      <c r="Q34" s="89"/>
      <c r="R34" s="90"/>
      <c r="S34" s="98"/>
      <c r="T34" s="89"/>
      <c r="U34" s="90"/>
      <c r="V34" s="98"/>
      <c r="W34" s="89"/>
      <c r="X34" s="90"/>
      <c r="Y34" s="113"/>
      <c r="Z34" s="114"/>
      <c r="AA34" s="47"/>
    </row>
    <row r="35" spans="1:27" ht="14.25" customHeight="1">
      <c r="A35" s="115">
        <v>21</v>
      </c>
      <c r="B35" s="86" t="s">
        <v>150</v>
      </c>
      <c r="C35" s="103">
        <v>1867982</v>
      </c>
      <c r="D35" s="76">
        <f t="shared" si="0"/>
        <v>7.576530181812519</v>
      </c>
      <c r="E35" s="12">
        <f t="shared" si="1"/>
        <v>7.6</v>
      </c>
      <c r="F35" s="103">
        <v>925200</v>
      </c>
      <c r="G35" s="76">
        <f t="shared" si="2"/>
        <v>4.012146413335382</v>
      </c>
      <c r="H35" s="12">
        <f t="shared" si="3"/>
        <v>4</v>
      </c>
      <c r="I35" s="83">
        <v>2851700</v>
      </c>
      <c r="J35" s="76">
        <f t="shared" si="4"/>
        <v>10.681924196732748</v>
      </c>
      <c r="K35" s="12">
        <f t="shared" si="5"/>
        <v>10.7</v>
      </c>
      <c r="L35" s="11">
        <f t="shared" si="6"/>
        <v>201.900345871163</v>
      </c>
      <c r="M35" s="84">
        <f t="shared" si="7"/>
        <v>65.5041554160676</v>
      </c>
      <c r="N35" s="116"/>
      <c r="O35" s="74"/>
      <c r="P35" s="109"/>
      <c r="Q35" s="77"/>
      <c r="R35" s="117"/>
      <c r="S35" s="109"/>
      <c r="T35" s="77"/>
      <c r="U35" s="117"/>
      <c r="V35" s="109"/>
      <c r="W35" s="77"/>
      <c r="X35" s="117"/>
      <c r="Y35" s="117"/>
      <c r="Z35" s="118"/>
      <c r="AA35" s="47"/>
    </row>
    <row r="36" spans="1:27" ht="14.25" customHeight="1">
      <c r="A36" s="134" t="s">
        <v>151</v>
      </c>
      <c r="B36" s="133"/>
      <c r="C36" s="120">
        <f aca="true" t="shared" si="8" ref="C36:K36">SUM(C7:C35)</f>
        <v>24654848</v>
      </c>
      <c r="D36" s="121">
        <f t="shared" si="8"/>
        <v>99.99999999999999</v>
      </c>
      <c r="E36" s="122">
        <f t="shared" si="8"/>
        <v>100.00000000000001</v>
      </c>
      <c r="F36" s="120">
        <f t="shared" si="8"/>
        <v>23059976</v>
      </c>
      <c r="G36" s="121">
        <f t="shared" si="8"/>
        <v>100.00000000000001</v>
      </c>
      <c r="H36" s="122">
        <f t="shared" si="8"/>
        <v>100.00000000000001</v>
      </c>
      <c r="I36" s="120">
        <f t="shared" si="8"/>
        <v>26696501</v>
      </c>
      <c r="J36" s="121">
        <f t="shared" si="8"/>
        <v>100.00000000000001</v>
      </c>
      <c r="K36" s="122">
        <f t="shared" si="8"/>
        <v>100.00000000000001</v>
      </c>
      <c r="L36" s="123">
        <f t="shared" si="6"/>
        <v>106.91619106628731</v>
      </c>
      <c r="M36" s="124">
        <f t="shared" si="7"/>
        <v>92.35235733701582</v>
      </c>
      <c r="N36" s="132" t="s">
        <v>152</v>
      </c>
      <c r="O36" s="133"/>
      <c r="P36" s="120">
        <f>SUM(P7:P34)</f>
        <v>24654848</v>
      </c>
      <c r="Q36" s="121">
        <f>SUM(Q7:Q35)</f>
        <v>100</v>
      </c>
      <c r="R36" s="122">
        <f>SUM(R7:R34)</f>
        <v>100</v>
      </c>
      <c r="S36" s="120">
        <f>SUM(S7:S34)</f>
        <v>23059976</v>
      </c>
      <c r="T36" s="121">
        <f>SUM(T7:T35)</f>
        <v>100.00000000000001</v>
      </c>
      <c r="U36" s="122">
        <f>SUM(U7:U34)</f>
        <v>99.99999999999999</v>
      </c>
      <c r="V36" s="120">
        <f>SUM(V7:V34)</f>
        <v>26696501</v>
      </c>
      <c r="W36" s="121">
        <f>SUM(W7:W35)</f>
        <v>100.00000000000001</v>
      </c>
      <c r="X36" s="122">
        <f>SUM(X7:X34)</f>
        <v>99.99999999999999</v>
      </c>
      <c r="Y36" s="125">
        <f>IF(AND(P36=0,S36=0),"",IF(P36=0,"皆減",IF(S36=0,"皆増",P36/S36*100)))</f>
        <v>106.91619106628731</v>
      </c>
      <c r="Z36" s="126">
        <f>IF(AND(P36=0,V36=0),"",IF(P36=0,"皆減",IF(V36=0,"皆増",P36/V36*100)))</f>
        <v>92.35235733701582</v>
      </c>
      <c r="AA36" s="47"/>
    </row>
    <row r="37" spans="1:27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24:27" ht="12.75">
      <c r="X38" s="127"/>
      <c r="AA38" s="47"/>
    </row>
    <row r="39" ht="12.75">
      <c r="AA39" s="47"/>
    </row>
    <row r="40" ht="12.75">
      <c r="AA40" s="47"/>
    </row>
    <row r="41" ht="12.75">
      <c r="AA41" s="47"/>
    </row>
    <row r="42" ht="12.75">
      <c r="AA42" s="47"/>
    </row>
    <row r="43" ht="12.75">
      <c r="AA43" s="47"/>
    </row>
    <row r="44" ht="12.75">
      <c r="AA44" s="47"/>
    </row>
    <row r="45" ht="12.75">
      <c r="AA45" s="47"/>
    </row>
    <row r="46" ht="12.75">
      <c r="AA46" s="47"/>
    </row>
    <row r="47" ht="12.75">
      <c r="AA47" s="47"/>
    </row>
    <row r="48" ht="12.75">
      <c r="AA48" s="47"/>
    </row>
    <row r="49" ht="12.75">
      <c r="AA49" s="47"/>
    </row>
    <row r="50" ht="12.75">
      <c r="AA50" s="47"/>
    </row>
    <row r="51" ht="12.75">
      <c r="AA51" s="47"/>
    </row>
    <row r="52" ht="12.75">
      <c r="AA52" s="47"/>
    </row>
    <row r="53" ht="12.75">
      <c r="AA53" s="47"/>
    </row>
    <row r="54" ht="12.75">
      <c r="AA54" s="47"/>
    </row>
    <row r="55" ht="12.75">
      <c r="AA55" s="47"/>
    </row>
    <row r="56" ht="12.75">
      <c r="AA56" s="7"/>
    </row>
  </sheetData>
  <mergeCells count="5">
    <mergeCell ref="A1:Z1"/>
    <mergeCell ref="A4:B4"/>
    <mergeCell ref="N4:O4"/>
    <mergeCell ref="N36:O36"/>
    <mergeCell ref="A36:B36"/>
  </mergeCells>
  <printOptions horizontalCentered="1"/>
  <pageMargins left="0.3937007874015748" right="0.3937007874015748" top="0.9055118110236221" bottom="0.5511811023622047" header="0" footer="0"/>
  <pageSetup fitToHeight="1" fitToWidth="1" horizontalDpi="300" verticalDpi="300" orientation="landscape" pageOrder="overThenDown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90" zoomScaleNormal="90" workbookViewId="0" topLeftCell="A1">
      <pane xSplit="2" ySplit="4" topLeftCell="C5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A1" sqref="A1"/>
    </sheetView>
  </sheetViews>
  <sheetFormatPr defaultColWidth="9.00390625" defaultRowHeight="12.75"/>
  <cols>
    <col min="1" max="1" width="3.25390625" style="36" customWidth="1"/>
    <col min="2" max="2" width="24.375" style="36" customWidth="1"/>
    <col min="3" max="12" width="11.125" style="36" customWidth="1"/>
    <col min="13" max="16384" width="10.25390625" style="36" customWidth="1"/>
  </cols>
  <sheetData>
    <row r="1" spans="1:13" ht="18.75" customHeight="1">
      <c r="A1" s="14"/>
      <c r="B1" s="14"/>
      <c r="C1" s="14"/>
      <c r="D1" s="139" t="s">
        <v>37</v>
      </c>
      <c r="E1" s="139"/>
      <c r="F1" s="139"/>
      <c r="G1" s="139"/>
      <c r="H1" s="139"/>
      <c r="I1" s="139"/>
      <c r="J1" s="14"/>
      <c r="K1" s="14"/>
      <c r="L1" s="14"/>
      <c r="M1" s="14"/>
    </row>
    <row r="2" spans="1:13" ht="17.25" customHeight="1">
      <c r="A2" s="143" t="s">
        <v>38</v>
      </c>
      <c r="B2" s="143"/>
      <c r="C2" s="14"/>
      <c r="D2" s="14"/>
      <c r="E2" s="15"/>
      <c r="F2" s="14"/>
      <c r="G2" s="14"/>
      <c r="H2" s="14"/>
      <c r="I2" s="14"/>
      <c r="J2" s="14"/>
      <c r="K2" s="14"/>
      <c r="L2" s="140" t="s">
        <v>39</v>
      </c>
      <c r="M2" s="140"/>
    </row>
    <row r="3" spans="1:13" ht="19.5" customHeight="1">
      <c r="A3" s="144" t="s">
        <v>40</v>
      </c>
      <c r="B3" s="145"/>
      <c r="C3" s="137" t="s">
        <v>41</v>
      </c>
      <c r="D3" s="137"/>
      <c r="E3" s="137" t="s">
        <v>42</v>
      </c>
      <c r="F3" s="137"/>
      <c r="G3" s="138" t="s">
        <v>43</v>
      </c>
      <c r="H3" s="138"/>
      <c r="I3" s="148" t="s">
        <v>44</v>
      </c>
      <c r="J3" s="148"/>
      <c r="K3" s="138" t="s">
        <v>45</v>
      </c>
      <c r="L3" s="138"/>
      <c r="M3" s="141" t="s">
        <v>46</v>
      </c>
    </row>
    <row r="4" spans="1:13" ht="19.5" customHeight="1">
      <c r="A4" s="146"/>
      <c r="B4" s="147"/>
      <c r="C4" s="17" t="s">
        <v>47</v>
      </c>
      <c r="D4" s="18" t="s">
        <v>48</v>
      </c>
      <c r="E4" s="17" t="s">
        <v>47</v>
      </c>
      <c r="F4" s="18" t="s">
        <v>48</v>
      </c>
      <c r="G4" s="19" t="s">
        <v>47</v>
      </c>
      <c r="H4" s="18" t="s">
        <v>48</v>
      </c>
      <c r="I4" s="17" t="s">
        <v>47</v>
      </c>
      <c r="J4" s="18" t="s">
        <v>48</v>
      </c>
      <c r="K4" s="17" t="s">
        <v>47</v>
      </c>
      <c r="L4" s="18" t="s">
        <v>48</v>
      </c>
      <c r="M4" s="142"/>
    </row>
    <row r="5" spans="1:13" ht="18" customHeight="1">
      <c r="A5" s="20">
        <v>1</v>
      </c>
      <c r="B5" s="21" t="s">
        <v>49</v>
      </c>
      <c r="C5" s="22">
        <v>5939973</v>
      </c>
      <c r="D5" s="22">
        <f aca="true" t="shared" si="0" ref="D5:D15">C5</f>
        <v>5939973</v>
      </c>
      <c r="E5" s="22">
        <v>5870295</v>
      </c>
      <c r="F5" s="22">
        <f aca="true" t="shared" si="1" ref="F5:F15">E5</f>
        <v>5870295</v>
      </c>
      <c r="G5" s="22">
        <v>5989101</v>
      </c>
      <c r="H5" s="22">
        <f aca="true" t="shared" si="2" ref="H5:H15">G5</f>
        <v>5989101</v>
      </c>
      <c r="I5" s="37">
        <f aca="true" t="shared" si="3" ref="I5:I25">IF(AND(C5=0,E5=0),"",IF(C5=0,"皆減",IF(E5=0,"皆増",C5/E5*100)))</f>
        <v>101.18695908808672</v>
      </c>
      <c r="J5" s="37">
        <f aca="true" t="shared" si="4" ref="J5:J25">IF(AND(D5=0,F5=0),"",IF(D5=0,"皆減",IF(F5=0,"皆増",D5/F5*100)))</f>
        <v>101.18695908808672</v>
      </c>
      <c r="K5" s="37">
        <f aca="true" t="shared" si="5" ref="K5:K25">IF(AND(C5=0,G5=0),"",IF(C5=0,"皆減",IF(G5=0,"皆増",C5/G5*100)))</f>
        <v>99.17970994311166</v>
      </c>
      <c r="L5" s="37">
        <f aca="true" t="shared" si="6" ref="L5:L25">IF(AND(D5=0,H5=0),"",IF(D5=0,"皆減",IF(H5=0,"皆増",D5/H5*100)))</f>
        <v>99.17970994311166</v>
      </c>
      <c r="M5" s="23"/>
    </row>
    <row r="6" spans="1:13" ht="18" customHeight="1">
      <c r="A6" s="20">
        <v>2</v>
      </c>
      <c r="B6" s="21" t="s">
        <v>50</v>
      </c>
      <c r="C6" s="22">
        <v>652914</v>
      </c>
      <c r="D6" s="22">
        <f t="shared" si="0"/>
        <v>652914</v>
      </c>
      <c r="E6" s="22">
        <v>490666</v>
      </c>
      <c r="F6" s="22">
        <f t="shared" si="1"/>
        <v>490666</v>
      </c>
      <c r="G6" s="22">
        <v>490666</v>
      </c>
      <c r="H6" s="22">
        <f t="shared" si="2"/>
        <v>490666</v>
      </c>
      <c r="I6" s="37">
        <f t="shared" si="3"/>
        <v>133.06689275393038</v>
      </c>
      <c r="J6" s="37">
        <f t="shared" si="4"/>
        <v>133.06689275393038</v>
      </c>
      <c r="K6" s="37">
        <f t="shared" si="5"/>
        <v>133.06689275393038</v>
      </c>
      <c r="L6" s="37">
        <f t="shared" si="6"/>
        <v>133.06689275393038</v>
      </c>
      <c r="M6" s="23"/>
    </row>
    <row r="7" spans="1:13" ht="18" customHeight="1">
      <c r="A7" s="20">
        <v>3</v>
      </c>
      <c r="B7" s="21" t="s">
        <v>28</v>
      </c>
      <c r="C7" s="22">
        <v>21281</v>
      </c>
      <c r="D7" s="22">
        <f t="shared" si="0"/>
        <v>21281</v>
      </c>
      <c r="E7" s="22">
        <v>26621</v>
      </c>
      <c r="F7" s="22">
        <f t="shared" si="1"/>
        <v>26621</v>
      </c>
      <c r="G7" s="22">
        <v>29447</v>
      </c>
      <c r="H7" s="22">
        <f t="shared" si="2"/>
        <v>29447</v>
      </c>
      <c r="I7" s="37">
        <f t="shared" si="3"/>
        <v>79.94064836031704</v>
      </c>
      <c r="J7" s="37">
        <f t="shared" si="4"/>
        <v>79.94064836031704</v>
      </c>
      <c r="K7" s="37">
        <f t="shared" si="5"/>
        <v>72.26882195130234</v>
      </c>
      <c r="L7" s="37">
        <f t="shared" si="6"/>
        <v>72.26882195130234</v>
      </c>
      <c r="M7" s="23"/>
    </row>
    <row r="8" spans="1:13" ht="18" customHeight="1">
      <c r="A8" s="20">
        <v>4</v>
      </c>
      <c r="B8" s="21" t="s">
        <v>29</v>
      </c>
      <c r="C8" s="22">
        <v>9862</v>
      </c>
      <c r="D8" s="22">
        <f t="shared" si="0"/>
        <v>9862</v>
      </c>
      <c r="E8" s="22">
        <v>8781</v>
      </c>
      <c r="F8" s="22">
        <f t="shared" si="1"/>
        <v>8781</v>
      </c>
      <c r="G8" s="22">
        <v>9250</v>
      </c>
      <c r="H8" s="22">
        <f t="shared" si="2"/>
        <v>9250</v>
      </c>
      <c r="I8" s="37">
        <f t="shared" si="3"/>
        <v>112.3106707664275</v>
      </c>
      <c r="J8" s="37">
        <f t="shared" si="4"/>
        <v>112.3106707664275</v>
      </c>
      <c r="K8" s="37">
        <f t="shared" si="5"/>
        <v>106.61621621621622</v>
      </c>
      <c r="L8" s="37">
        <f t="shared" si="6"/>
        <v>106.61621621621622</v>
      </c>
      <c r="M8" s="23"/>
    </row>
    <row r="9" spans="1:13" ht="18" customHeight="1">
      <c r="A9" s="20">
        <v>5</v>
      </c>
      <c r="B9" s="21" t="s">
        <v>30</v>
      </c>
      <c r="C9" s="22">
        <v>17739</v>
      </c>
      <c r="D9" s="22">
        <f t="shared" si="0"/>
        <v>17739</v>
      </c>
      <c r="E9" s="22">
        <v>3482</v>
      </c>
      <c r="F9" s="22">
        <f t="shared" si="1"/>
        <v>3482</v>
      </c>
      <c r="G9" s="22">
        <v>17737</v>
      </c>
      <c r="H9" s="22">
        <f t="shared" si="2"/>
        <v>17737</v>
      </c>
      <c r="I9" s="37">
        <f t="shared" si="3"/>
        <v>509.44859276278</v>
      </c>
      <c r="J9" s="37">
        <f t="shared" si="4"/>
        <v>509.44859276278</v>
      </c>
      <c r="K9" s="37">
        <f t="shared" si="5"/>
        <v>100.01127586401309</v>
      </c>
      <c r="L9" s="37">
        <f t="shared" si="6"/>
        <v>100.01127586401309</v>
      </c>
      <c r="M9" s="23"/>
    </row>
    <row r="10" spans="1:13" ht="18" customHeight="1">
      <c r="A10" s="20">
        <v>6</v>
      </c>
      <c r="B10" s="21" t="s">
        <v>51</v>
      </c>
      <c r="C10" s="22">
        <v>606768</v>
      </c>
      <c r="D10" s="22">
        <f t="shared" si="0"/>
        <v>606768</v>
      </c>
      <c r="E10" s="22">
        <v>641218</v>
      </c>
      <c r="F10" s="22">
        <f t="shared" si="1"/>
        <v>641218</v>
      </c>
      <c r="G10" s="22">
        <v>576658</v>
      </c>
      <c r="H10" s="22">
        <f t="shared" si="2"/>
        <v>576658</v>
      </c>
      <c r="I10" s="37">
        <f t="shared" si="3"/>
        <v>94.62741220614518</v>
      </c>
      <c r="J10" s="37">
        <f t="shared" si="4"/>
        <v>94.62741220614518</v>
      </c>
      <c r="K10" s="37">
        <f t="shared" si="5"/>
        <v>105.22146575613276</v>
      </c>
      <c r="L10" s="37">
        <f t="shared" si="6"/>
        <v>105.22146575613276</v>
      </c>
      <c r="M10" s="23"/>
    </row>
    <row r="11" spans="1:13" ht="18" customHeight="1">
      <c r="A11" s="20">
        <v>7</v>
      </c>
      <c r="B11" s="21" t="s">
        <v>52</v>
      </c>
      <c r="C11" s="22">
        <v>3590</v>
      </c>
      <c r="D11" s="22">
        <f t="shared" si="0"/>
        <v>3590</v>
      </c>
      <c r="E11" s="22">
        <v>5267</v>
      </c>
      <c r="F11" s="22">
        <f t="shared" si="1"/>
        <v>5267</v>
      </c>
      <c r="G11" s="22">
        <v>3506</v>
      </c>
      <c r="H11" s="22">
        <f t="shared" si="2"/>
        <v>3506</v>
      </c>
      <c r="I11" s="37">
        <f t="shared" si="3"/>
        <v>68.1602430225935</v>
      </c>
      <c r="J11" s="37">
        <f t="shared" si="4"/>
        <v>68.1602430225935</v>
      </c>
      <c r="K11" s="37">
        <f t="shared" si="5"/>
        <v>102.39589275527668</v>
      </c>
      <c r="L11" s="37">
        <f t="shared" si="6"/>
        <v>102.39589275527668</v>
      </c>
      <c r="M11" s="23"/>
    </row>
    <row r="12" spans="1:13" ht="18" customHeight="1">
      <c r="A12" s="20">
        <v>8</v>
      </c>
      <c r="B12" s="21" t="s">
        <v>53</v>
      </c>
      <c r="C12" s="22">
        <v>115919</v>
      </c>
      <c r="D12" s="22">
        <f t="shared" si="0"/>
        <v>115919</v>
      </c>
      <c r="E12" s="22">
        <v>123784</v>
      </c>
      <c r="F12" s="22">
        <f t="shared" si="1"/>
        <v>123784</v>
      </c>
      <c r="G12" s="22">
        <v>111287</v>
      </c>
      <c r="H12" s="22">
        <f t="shared" si="2"/>
        <v>111287</v>
      </c>
      <c r="I12" s="37">
        <f t="shared" si="3"/>
        <v>93.64619013765915</v>
      </c>
      <c r="J12" s="37">
        <f t="shared" si="4"/>
        <v>93.64619013765915</v>
      </c>
      <c r="K12" s="37">
        <f t="shared" si="5"/>
        <v>104.16221121963932</v>
      </c>
      <c r="L12" s="37">
        <f t="shared" si="6"/>
        <v>104.16221121963932</v>
      </c>
      <c r="M12" s="23"/>
    </row>
    <row r="13" spans="1:13" ht="18" customHeight="1">
      <c r="A13" s="20">
        <v>9</v>
      </c>
      <c r="B13" s="21" t="s">
        <v>54</v>
      </c>
      <c r="C13" s="22">
        <v>140110</v>
      </c>
      <c r="D13" s="22">
        <f t="shared" si="0"/>
        <v>140110</v>
      </c>
      <c r="E13" s="22">
        <v>185285</v>
      </c>
      <c r="F13" s="22">
        <f t="shared" si="1"/>
        <v>185285</v>
      </c>
      <c r="G13" s="22">
        <v>167019</v>
      </c>
      <c r="H13" s="22">
        <f t="shared" si="2"/>
        <v>167019</v>
      </c>
      <c r="I13" s="37">
        <f t="shared" si="3"/>
        <v>75.61864155220336</v>
      </c>
      <c r="J13" s="37">
        <f t="shared" si="4"/>
        <v>75.61864155220336</v>
      </c>
      <c r="K13" s="37">
        <f t="shared" si="5"/>
        <v>83.88865937408319</v>
      </c>
      <c r="L13" s="37">
        <f t="shared" si="6"/>
        <v>83.88865937408319</v>
      </c>
      <c r="M13" s="23"/>
    </row>
    <row r="14" spans="1:13" ht="18" customHeight="1">
      <c r="A14" s="20">
        <v>10</v>
      </c>
      <c r="B14" s="21" t="s">
        <v>55</v>
      </c>
      <c r="C14" s="22">
        <v>7350000</v>
      </c>
      <c r="D14" s="22">
        <f t="shared" si="0"/>
        <v>7350000</v>
      </c>
      <c r="E14" s="22">
        <v>6930000</v>
      </c>
      <c r="F14" s="22">
        <f t="shared" si="1"/>
        <v>6930000</v>
      </c>
      <c r="G14" s="22">
        <v>7956445</v>
      </c>
      <c r="H14" s="22">
        <f t="shared" si="2"/>
        <v>7956445</v>
      </c>
      <c r="I14" s="37">
        <f t="shared" si="3"/>
        <v>106.06060606060606</v>
      </c>
      <c r="J14" s="37">
        <f t="shared" si="4"/>
        <v>106.06060606060606</v>
      </c>
      <c r="K14" s="37">
        <f t="shared" si="5"/>
        <v>92.37794014789267</v>
      </c>
      <c r="L14" s="37">
        <f t="shared" si="6"/>
        <v>92.37794014789267</v>
      </c>
      <c r="M14" s="23"/>
    </row>
    <row r="15" spans="1:13" ht="18" customHeight="1">
      <c r="A15" s="20">
        <v>11</v>
      </c>
      <c r="B15" s="21" t="s">
        <v>56</v>
      </c>
      <c r="C15" s="22">
        <v>9600</v>
      </c>
      <c r="D15" s="22">
        <f t="shared" si="0"/>
        <v>9600</v>
      </c>
      <c r="E15" s="22">
        <v>10600</v>
      </c>
      <c r="F15" s="22">
        <f t="shared" si="1"/>
        <v>10600</v>
      </c>
      <c r="G15" s="22">
        <v>12100</v>
      </c>
      <c r="H15" s="22">
        <f t="shared" si="2"/>
        <v>12100</v>
      </c>
      <c r="I15" s="37">
        <f t="shared" si="3"/>
        <v>90.56603773584906</v>
      </c>
      <c r="J15" s="37">
        <f t="shared" si="4"/>
        <v>90.56603773584906</v>
      </c>
      <c r="K15" s="37">
        <f t="shared" si="5"/>
        <v>79.33884297520662</v>
      </c>
      <c r="L15" s="37">
        <f t="shared" si="6"/>
        <v>79.33884297520662</v>
      </c>
      <c r="M15" s="23"/>
    </row>
    <row r="16" spans="1:13" ht="18" customHeight="1">
      <c r="A16" s="20">
        <v>12</v>
      </c>
      <c r="B16" s="21" t="s">
        <v>57</v>
      </c>
      <c r="C16" s="22">
        <v>353719</v>
      </c>
      <c r="D16" s="24"/>
      <c r="E16" s="22">
        <v>345931</v>
      </c>
      <c r="F16" s="22"/>
      <c r="G16" s="22">
        <v>352823</v>
      </c>
      <c r="H16" s="22"/>
      <c r="I16" s="37">
        <f t="shared" si="3"/>
        <v>102.25131601388718</v>
      </c>
      <c r="J16" s="37">
        <f t="shared" si="4"/>
      </c>
      <c r="K16" s="37">
        <f t="shared" si="5"/>
        <v>100.25395169816026</v>
      </c>
      <c r="L16" s="37">
        <f t="shared" si="6"/>
      </c>
      <c r="M16" s="23"/>
    </row>
    <row r="17" spans="1:13" ht="18" customHeight="1">
      <c r="A17" s="20">
        <v>13</v>
      </c>
      <c r="B17" s="21" t="s">
        <v>58</v>
      </c>
      <c r="C17" s="22">
        <v>299959</v>
      </c>
      <c r="D17" s="22">
        <v>10970</v>
      </c>
      <c r="E17" s="22">
        <v>311211</v>
      </c>
      <c r="F17" s="22">
        <v>12019</v>
      </c>
      <c r="G17" s="22">
        <v>291272</v>
      </c>
      <c r="H17" s="22">
        <v>11364</v>
      </c>
      <c r="I17" s="37">
        <f t="shared" si="3"/>
        <v>96.3844465651921</v>
      </c>
      <c r="J17" s="37">
        <f t="shared" si="4"/>
        <v>91.27215242532657</v>
      </c>
      <c r="K17" s="37">
        <f t="shared" si="5"/>
        <v>102.98243566151226</v>
      </c>
      <c r="L17" s="37">
        <f t="shared" si="6"/>
        <v>96.53291094684971</v>
      </c>
      <c r="M17" s="23"/>
    </row>
    <row r="18" spans="1:13" ht="18" customHeight="1">
      <c r="A18" s="20">
        <v>14</v>
      </c>
      <c r="B18" s="21" t="s">
        <v>59</v>
      </c>
      <c r="C18" s="22">
        <v>2290963</v>
      </c>
      <c r="D18" s="22">
        <v>101700</v>
      </c>
      <c r="E18" s="22">
        <v>1945109</v>
      </c>
      <c r="F18" s="22">
        <v>82500</v>
      </c>
      <c r="G18" s="22">
        <v>2581124</v>
      </c>
      <c r="H18" s="22">
        <v>184800</v>
      </c>
      <c r="I18" s="37">
        <f t="shared" si="3"/>
        <v>117.7807002075462</v>
      </c>
      <c r="J18" s="37">
        <f t="shared" si="4"/>
        <v>123.27272727272727</v>
      </c>
      <c r="K18" s="37">
        <f t="shared" si="5"/>
        <v>88.75834713868842</v>
      </c>
      <c r="L18" s="37">
        <f t="shared" si="6"/>
        <v>55.032467532467535</v>
      </c>
      <c r="M18" s="23"/>
    </row>
    <row r="19" spans="1:13" ht="18" customHeight="1">
      <c r="A19" s="20">
        <v>15</v>
      </c>
      <c r="B19" s="21" t="s">
        <v>60</v>
      </c>
      <c r="C19" s="22">
        <v>1245247</v>
      </c>
      <c r="D19" s="22">
        <v>53431</v>
      </c>
      <c r="E19" s="22">
        <v>1299437</v>
      </c>
      <c r="F19" s="22">
        <v>11326</v>
      </c>
      <c r="G19" s="22">
        <v>1304787</v>
      </c>
      <c r="H19" s="22">
        <v>25117</v>
      </c>
      <c r="I19" s="37">
        <f t="shared" si="3"/>
        <v>95.82973241488429</v>
      </c>
      <c r="J19" s="37">
        <f t="shared" si="4"/>
        <v>471.7552533992583</v>
      </c>
      <c r="K19" s="37">
        <f t="shared" si="5"/>
        <v>95.43680309506456</v>
      </c>
      <c r="L19" s="37">
        <f t="shared" si="6"/>
        <v>212.72843094318588</v>
      </c>
      <c r="M19" s="23"/>
    </row>
    <row r="20" spans="1:13" ht="18" customHeight="1">
      <c r="A20" s="20">
        <v>16</v>
      </c>
      <c r="B20" s="21" t="s">
        <v>61</v>
      </c>
      <c r="C20" s="22">
        <v>45167</v>
      </c>
      <c r="D20" s="22">
        <v>33031</v>
      </c>
      <c r="E20" s="22">
        <v>80213</v>
      </c>
      <c r="F20" s="22">
        <v>77785</v>
      </c>
      <c r="G20" s="22">
        <v>205464</v>
      </c>
      <c r="H20" s="22">
        <v>195025</v>
      </c>
      <c r="I20" s="37">
        <f t="shared" si="3"/>
        <v>56.30882774612594</v>
      </c>
      <c r="J20" s="37">
        <f t="shared" si="4"/>
        <v>42.46448544063766</v>
      </c>
      <c r="K20" s="37">
        <f t="shared" si="5"/>
        <v>21.982926449402328</v>
      </c>
      <c r="L20" s="37">
        <f t="shared" si="6"/>
        <v>16.936802973977695</v>
      </c>
      <c r="M20" s="23"/>
    </row>
    <row r="21" spans="1:13" ht="18" customHeight="1">
      <c r="A21" s="20">
        <v>17</v>
      </c>
      <c r="B21" s="21" t="s">
        <v>62</v>
      </c>
      <c r="C21" s="22">
        <v>6049</v>
      </c>
      <c r="D21" s="24"/>
      <c r="E21" s="22">
        <v>7716</v>
      </c>
      <c r="F21" s="24"/>
      <c r="G21" s="22">
        <v>9005</v>
      </c>
      <c r="H21" s="24"/>
      <c r="I21" s="37">
        <f t="shared" si="3"/>
        <v>78.39554173146708</v>
      </c>
      <c r="J21" s="37">
        <f t="shared" si="4"/>
      </c>
      <c r="K21" s="37">
        <f t="shared" si="5"/>
        <v>67.17379233759023</v>
      </c>
      <c r="L21" s="37">
        <f t="shared" si="6"/>
      </c>
      <c r="M21" s="23"/>
    </row>
    <row r="22" spans="1:13" ht="18" customHeight="1">
      <c r="A22" s="20">
        <v>18</v>
      </c>
      <c r="B22" s="21" t="s">
        <v>63</v>
      </c>
      <c r="C22" s="22">
        <v>557785</v>
      </c>
      <c r="D22" s="22">
        <v>631</v>
      </c>
      <c r="E22" s="22">
        <v>581181</v>
      </c>
      <c r="F22" s="22">
        <v>150562</v>
      </c>
      <c r="G22" s="22">
        <v>121916</v>
      </c>
      <c r="H22" s="22">
        <v>2353</v>
      </c>
      <c r="I22" s="37">
        <f t="shared" si="3"/>
        <v>95.9744038432089</v>
      </c>
      <c r="J22" s="37">
        <f t="shared" si="4"/>
        <v>0.4190964519599899</v>
      </c>
      <c r="K22" s="37">
        <f t="shared" si="5"/>
        <v>457.5158305718691</v>
      </c>
      <c r="L22" s="37">
        <f t="shared" si="6"/>
        <v>26.81682957926052</v>
      </c>
      <c r="M22" s="23"/>
    </row>
    <row r="23" spans="1:13" ht="18" customHeight="1">
      <c r="A23" s="20">
        <v>19</v>
      </c>
      <c r="B23" s="21" t="s">
        <v>64</v>
      </c>
      <c r="C23" s="22">
        <v>50000</v>
      </c>
      <c r="D23" s="22">
        <f>C23</f>
        <v>50000</v>
      </c>
      <c r="E23" s="22">
        <v>50000</v>
      </c>
      <c r="F23" s="22">
        <f>E23</f>
        <v>50000</v>
      </c>
      <c r="G23" s="22">
        <v>430286</v>
      </c>
      <c r="H23" s="22">
        <v>430286</v>
      </c>
      <c r="I23" s="37">
        <f t="shared" si="3"/>
        <v>100</v>
      </c>
      <c r="J23" s="37">
        <f t="shared" si="4"/>
        <v>100</v>
      </c>
      <c r="K23" s="37">
        <f t="shared" si="5"/>
        <v>11.620178207052984</v>
      </c>
      <c r="L23" s="37">
        <f t="shared" si="6"/>
        <v>11.620178207052984</v>
      </c>
      <c r="M23" s="23"/>
    </row>
    <row r="24" spans="1:13" ht="18" customHeight="1">
      <c r="A24" s="20">
        <v>20</v>
      </c>
      <c r="B24" s="21" t="s">
        <v>65</v>
      </c>
      <c r="C24" s="22">
        <v>3070221</v>
      </c>
      <c r="D24" s="22">
        <v>25552</v>
      </c>
      <c r="E24" s="22">
        <v>3217979</v>
      </c>
      <c r="F24" s="22">
        <v>17919</v>
      </c>
      <c r="G24" s="22">
        <v>3184908</v>
      </c>
      <c r="H24" s="22">
        <v>24382</v>
      </c>
      <c r="I24" s="37">
        <f t="shared" si="3"/>
        <v>95.4083603404497</v>
      </c>
      <c r="J24" s="37">
        <f t="shared" si="4"/>
        <v>142.59724314972934</v>
      </c>
      <c r="K24" s="37">
        <f t="shared" si="5"/>
        <v>96.39904826136265</v>
      </c>
      <c r="L24" s="37">
        <f t="shared" si="6"/>
        <v>104.79862193421377</v>
      </c>
      <c r="M24" s="23"/>
    </row>
    <row r="25" spans="1:13" ht="18" customHeight="1">
      <c r="A25" s="20">
        <v>21</v>
      </c>
      <c r="B25" s="21" t="s">
        <v>66</v>
      </c>
      <c r="C25" s="22">
        <v>1867982</v>
      </c>
      <c r="D25" s="22">
        <v>647600</v>
      </c>
      <c r="E25" s="22">
        <v>925200</v>
      </c>
      <c r="F25" s="22">
        <v>723700</v>
      </c>
      <c r="G25" s="22">
        <v>2851700</v>
      </c>
      <c r="H25" s="22">
        <v>724900</v>
      </c>
      <c r="I25" s="37">
        <f t="shared" si="3"/>
        <v>201.900345871163</v>
      </c>
      <c r="J25" s="37">
        <f t="shared" si="4"/>
        <v>89.48459306342407</v>
      </c>
      <c r="K25" s="37">
        <f t="shared" si="5"/>
        <v>65.5041554160676</v>
      </c>
      <c r="L25" s="37">
        <f t="shared" si="6"/>
        <v>89.33646020140709</v>
      </c>
      <c r="M25" s="23"/>
    </row>
    <row r="26" spans="1:13" ht="18" customHeight="1">
      <c r="A26" s="25"/>
      <c r="B26" s="21"/>
      <c r="C26" s="26"/>
      <c r="D26" s="22"/>
      <c r="E26" s="26"/>
      <c r="F26" s="22"/>
      <c r="G26" s="26"/>
      <c r="H26" s="22"/>
      <c r="I26" s="44"/>
      <c r="J26" s="44"/>
      <c r="K26" s="44"/>
      <c r="L26" s="44"/>
      <c r="M26" s="23"/>
    </row>
    <row r="27" spans="1:13" ht="18" customHeight="1">
      <c r="A27" s="135" t="s">
        <v>67</v>
      </c>
      <c r="B27" s="136"/>
      <c r="C27" s="43">
        <f aca="true" t="shared" si="7" ref="C27:H27">SUM(C5:C26)</f>
        <v>24654848</v>
      </c>
      <c r="D27" s="43">
        <f t="shared" si="7"/>
        <v>15790671</v>
      </c>
      <c r="E27" s="43">
        <f t="shared" si="7"/>
        <v>23059976</v>
      </c>
      <c r="F27" s="43">
        <f t="shared" si="7"/>
        <v>15421810</v>
      </c>
      <c r="G27" s="43">
        <f t="shared" si="7"/>
        <v>26696501</v>
      </c>
      <c r="H27" s="43">
        <f t="shared" si="7"/>
        <v>16961443</v>
      </c>
      <c r="I27" s="45">
        <f>IF(AND(C27=0,E27=0),"",IF(C27=0,"皆減",IF(E27=0,"皆増",C27/E27*100)))</f>
        <v>106.91619106628731</v>
      </c>
      <c r="J27" s="45">
        <f>IF(AND(D27=0,F27=0),"",IF(D27=0,"皆減",IF(F27=0,"皆増",D27/F27*100)))</f>
        <v>102.3918139310496</v>
      </c>
      <c r="K27" s="45">
        <f>IF(AND(C27=0,G27=0),"",IF(C27=0,"皆減",IF(G27=0,"皆増",C27/G27*100)))</f>
        <v>92.35235733701582</v>
      </c>
      <c r="L27" s="45">
        <f>IF(AND(D27=0,H27=0),"",IF(D27=0,"皆減",IF(H27=0,"皆増",D27/H27*100)))</f>
        <v>93.0974504940411</v>
      </c>
      <c r="M27" s="27"/>
    </row>
    <row r="28" ht="17.25" customHeight="1">
      <c r="B28" s="40"/>
    </row>
  </sheetData>
  <mergeCells count="11">
    <mergeCell ref="L2:M2"/>
    <mergeCell ref="M3:M4"/>
    <mergeCell ref="A2:B2"/>
    <mergeCell ref="A3:B4"/>
    <mergeCell ref="I3:J3"/>
    <mergeCell ref="K3:L3"/>
    <mergeCell ref="E3:F3"/>
    <mergeCell ref="A27:B27"/>
    <mergeCell ref="C3:D3"/>
    <mergeCell ref="G3:H3"/>
    <mergeCell ref="D1:I1"/>
  </mergeCells>
  <printOptions horizontalCentered="1"/>
  <pageMargins left="0.3937007874015748" right="0.3937007874015748" top="1.0236220472440944" bottom="0.7874015748031497" header="0.5118110236220472" footer="0.5118110236220472"/>
  <pageSetup fitToHeight="1" fitToWidth="1" horizontalDpi="300" verticalDpi="300" orientation="landscape" paperSize="9" scale="97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90" zoomScaleNormal="90" workbookViewId="0" topLeftCell="A1">
      <pane xSplit="3" ySplit="4" topLeftCell="D5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A1" sqref="A1"/>
    </sheetView>
  </sheetViews>
  <sheetFormatPr defaultColWidth="9.00390625" defaultRowHeight="12.75"/>
  <cols>
    <col min="1" max="2" width="3.25390625" style="36" customWidth="1"/>
    <col min="3" max="3" width="21.875" style="36" customWidth="1"/>
    <col min="4" max="13" width="11.125" style="36" customWidth="1"/>
    <col min="14" max="16384" width="10.25390625" style="36" customWidth="1"/>
  </cols>
  <sheetData>
    <row r="1" spans="1:14" ht="18.75" customHeight="1">
      <c r="A1" s="14"/>
      <c r="B1" s="14"/>
      <c r="C1" s="14"/>
      <c r="D1" s="14"/>
      <c r="E1" s="139" t="s">
        <v>37</v>
      </c>
      <c r="F1" s="139"/>
      <c r="G1" s="139"/>
      <c r="H1" s="139"/>
      <c r="I1" s="139"/>
      <c r="J1" s="139"/>
      <c r="K1" s="14"/>
      <c r="L1" s="14"/>
      <c r="M1" s="14"/>
      <c r="N1" s="14"/>
    </row>
    <row r="2" spans="1:14" ht="17.25" customHeight="1">
      <c r="A2" s="143" t="s">
        <v>68</v>
      </c>
      <c r="B2" s="143"/>
      <c r="C2" s="143"/>
      <c r="D2" s="14"/>
      <c r="E2" s="14"/>
      <c r="F2" s="14"/>
      <c r="G2" s="14"/>
      <c r="H2" s="14"/>
      <c r="I2" s="14"/>
      <c r="J2" s="14"/>
      <c r="K2" s="14"/>
      <c r="L2" s="14"/>
      <c r="M2" s="140" t="s">
        <v>21</v>
      </c>
      <c r="N2" s="140"/>
    </row>
    <row r="3" spans="1:14" ht="19.5" customHeight="1">
      <c r="A3" s="144" t="s">
        <v>31</v>
      </c>
      <c r="B3" s="88"/>
      <c r="C3" s="145"/>
      <c r="D3" s="137" t="s">
        <v>41</v>
      </c>
      <c r="E3" s="137"/>
      <c r="F3" s="137" t="s">
        <v>42</v>
      </c>
      <c r="G3" s="137"/>
      <c r="H3" s="138" t="s">
        <v>43</v>
      </c>
      <c r="I3" s="138"/>
      <c r="J3" s="148" t="s">
        <v>44</v>
      </c>
      <c r="K3" s="148"/>
      <c r="L3" s="138" t="s">
        <v>32</v>
      </c>
      <c r="M3" s="138"/>
      <c r="N3" s="141" t="s">
        <v>33</v>
      </c>
    </row>
    <row r="4" spans="1:14" ht="19.5" customHeight="1">
      <c r="A4" s="146"/>
      <c r="B4" s="150"/>
      <c r="C4" s="147"/>
      <c r="D4" s="17" t="s">
        <v>47</v>
      </c>
      <c r="E4" s="18" t="s">
        <v>48</v>
      </c>
      <c r="F4" s="19" t="s">
        <v>47</v>
      </c>
      <c r="G4" s="18" t="s">
        <v>48</v>
      </c>
      <c r="H4" s="17" t="s">
        <v>47</v>
      </c>
      <c r="I4" s="18" t="s">
        <v>48</v>
      </c>
      <c r="J4" s="17" t="s">
        <v>47</v>
      </c>
      <c r="K4" s="18" t="s">
        <v>48</v>
      </c>
      <c r="L4" s="17" t="s">
        <v>34</v>
      </c>
      <c r="M4" s="18" t="s">
        <v>35</v>
      </c>
      <c r="N4" s="142"/>
    </row>
    <row r="5" spans="1:14" ht="19.5" customHeight="1">
      <c r="A5" s="20">
        <v>1</v>
      </c>
      <c r="B5" s="149" t="s">
        <v>69</v>
      </c>
      <c r="C5" s="119"/>
      <c r="D5" s="22">
        <v>3678484</v>
      </c>
      <c r="E5" s="22">
        <v>3438979</v>
      </c>
      <c r="F5" s="22">
        <v>3851289</v>
      </c>
      <c r="G5" s="22">
        <v>3503460</v>
      </c>
      <c r="H5" s="22">
        <v>4006045</v>
      </c>
      <c r="I5" s="22">
        <v>3679366</v>
      </c>
      <c r="J5" s="37">
        <f aca="true" t="shared" si="0" ref="J5:J16">IF(AND(D5=0,F5=0),"",IF(D5=0,"皆減",IF(F5=0,"皆増",D5/F5*100)))</f>
        <v>95.51306069214749</v>
      </c>
      <c r="K5" s="37">
        <f aca="true" t="shared" si="1" ref="K5:K16">IF(AND(E5=0,G5=0),"",IF(E5=0,"皆減",IF(G5=0,"皆増",E5/G5*100)))</f>
        <v>98.15950517488426</v>
      </c>
      <c r="L5" s="37">
        <f aca="true" t="shared" si="2" ref="L5:L16">IF(AND(D5=0,H5=0),"",IF(D5=0,"皆減",IF(H5=0,"皆増",D5/H5*100)))</f>
        <v>91.82333198953081</v>
      </c>
      <c r="M5" s="37">
        <f aca="true" t="shared" si="3" ref="M5:M16">IF(AND(E5=0,I5=0),"",IF(E5=0,"皆減",IF(I5=0,"皆増",E5/I5*100)))</f>
        <v>93.46661897729119</v>
      </c>
      <c r="N5" s="23"/>
    </row>
    <row r="6" spans="1:14" ht="19.5" customHeight="1">
      <c r="A6" s="20">
        <v>2</v>
      </c>
      <c r="B6" s="149" t="s">
        <v>70</v>
      </c>
      <c r="C6" s="119"/>
      <c r="D6" s="22">
        <v>2313862</v>
      </c>
      <c r="E6" s="22">
        <v>1746848</v>
      </c>
      <c r="F6" s="22">
        <v>2291305</v>
      </c>
      <c r="G6" s="22">
        <v>1747904</v>
      </c>
      <c r="H6" s="22">
        <v>2376219</v>
      </c>
      <c r="I6" s="22">
        <v>1783748</v>
      </c>
      <c r="J6" s="37">
        <f t="shared" si="0"/>
        <v>100.98446082036219</v>
      </c>
      <c r="K6" s="37">
        <f t="shared" si="1"/>
        <v>99.9395847826883</v>
      </c>
      <c r="L6" s="37">
        <f t="shared" si="2"/>
        <v>97.37578901607975</v>
      </c>
      <c r="M6" s="37">
        <f t="shared" si="3"/>
        <v>97.93132213743196</v>
      </c>
      <c r="N6" s="23"/>
    </row>
    <row r="7" spans="1:14" ht="19.5" customHeight="1">
      <c r="A7" s="20">
        <v>3</v>
      </c>
      <c r="B7" s="149" t="s">
        <v>71</v>
      </c>
      <c r="C7" s="119"/>
      <c r="D7" s="22">
        <v>122057</v>
      </c>
      <c r="E7" s="22">
        <v>111565</v>
      </c>
      <c r="F7" s="22">
        <v>107117</v>
      </c>
      <c r="G7" s="22">
        <v>96192</v>
      </c>
      <c r="H7" s="22">
        <v>128350</v>
      </c>
      <c r="I7" s="22">
        <v>117827</v>
      </c>
      <c r="J7" s="37">
        <f t="shared" si="0"/>
        <v>113.94736596431937</v>
      </c>
      <c r="K7" s="37">
        <f t="shared" si="1"/>
        <v>115.98157850964736</v>
      </c>
      <c r="L7" s="37">
        <f t="shared" si="2"/>
        <v>95.0970003895598</v>
      </c>
      <c r="M7" s="37">
        <f t="shared" si="3"/>
        <v>94.68542863689986</v>
      </c>
      <c r="N7" s="23"/>
    </row>
    <row r="8" spans="1:14" ht="19.5" customHeight="1">
      <c r="A8" s="20">
        <v>4</v>
      </c>
      <c r="B8" s="149" t="s">
        <v>72</v>
      </c>
      <c r="C8" s="119"/>
      <c r="D8" s="22">
        <v>3929512</v>
      </c>
      <c r="E8" s="22">
        <v>1481533</v>
      </c>
      <c r="F8" s="22">
        <v>3797929</v>
      </c>
      <c r="G8" s="22">
        <v>1337949</v>
      </c>
      <c r="H8" s="22">
        <v>3843233</v>
      </c>
      <c r="I8" s="22">
        <v>1426741</v>
      </c>
      <c r="J8" s="37">
        <f t="shared" si="0"/>
        <v>103.46459873262508</v>
      </c>
      <c r="K8" s="37">
        <f t="shared" si="1"/>
        <v>110.73164971161083</v>
      </c>
      <c r="L8" s="37">
        <f t="shared" si="2"/>
        <v>102.24495886666251</v>
      </c>
      <c r="M8" s="37">
        <f t="shared" si="3"/>
        <v>103.8403606541061</v>
      </c>
      <c r="N8" s="23"/>
    </row>
    <row r="9" spans="1:14" ht="19.5" customHeight="1">
      <c r="A9" s="20">
        <v>5</v>
      </c>
      <c r="B9" s="149" t="s">
        <v>73</v>
      </c>
      <c r="C9" s="119"/>
      <c r="D9" s="22">
        <v>2871098</v>
      </c>
      <c r="E9" s="22">
        <v>2700406</v>
      </c>
      <c r="F9" s="22">
        <v>2825834</v>
      </c>
      <c r="G9" s="22">
        <v>2645218</v>
      </c>
      <c r="H9" s="22">
        <v>2816617</v>
      </c>
      <c r="I9" s="22">
        <v>2650269</v>
      </c>
      <c r="J9" s="37">
        <f t="shared" si="0"/>
        <v>101.60179260352874</v>
      </c>
      <c r="K9" s="37">
        <f t="shared" si="1"/>
        <v>102.08633088085746</v>
      </c>
      <c r="L9" s="37">
        <f t="shared" si="2"/>
        <v>101.93427079365067</v>
      </c>
      <c r="M9" s="37">
        <f t="shared" si="3"/>
        <v>101.89177023162554</v>
      </c>
      <c r="N9" s="23"/>
    </row>
    <row r="10" spans="1:14" ht="19.5" customHeight="1">
      <c r="A10" s="20">
        <v>6</v>
      </c>
      <c r="B10" s="149" t="s">
        <v>74</v>
      </c>
      <c r="C10" s="119"/>
      <c r="D10" s="22">
        <f aca="true" t="shared" si="4" ref="D10:I10">D11+D12+D13</f>
        <v>2024682</v>
      </c>
      <c r="E10" s="22">
        <f t="shared" si="4"/>
        <v>713509</v>
      </c>
      <c r="F10" s="22">
        <f t="shared" si="4"/>
        <v>561774</v>
      </c>
      <c r="G10" s="22">
        <f t="shared" si="4"/>
        <v>325822</v>
      </c>
      <c r="H10" s="22">
        <f t="shared" si="4"/>
        <v>2322514</v>
      </c>
      <c r="I10" s="22">
        <f t="shared" si="4"/>
        <v>775073</v>
      </c>
      <c r="J10" s="37">
        <f t="shared" si="0"/>
        <v>360.4086340770488</v>
      </c>
      <c r="K10" s="37">
        <f t="shared" si="1"/>
        <v>218.98736119721812</v>
      </c>
      <c r="L10" s="37">
        <f t="shared" si="2"/>
        <v>87.17630980911201</v>
      </c>
      <c r="M10" s="37">
        <f t="shared" si="3"/>
        <v>92.05700624328288</v>
      </c>
      <c r="N10" s="23"/>
    </row>
    <row r="11" spans="1:14" ht="19.5" customHeight="1">
      <c r="A11" s="20" t="s">
        <v>105</v>
      </c>
      <c r="B11" s="28" t="s">
        <v>75</v>
      </c>
      <c r="C11" s="21" t="s">
        <v>76</v>
      </c>
      <c r="D11" s="22">
        <v>724748</v>
      </c>
      <c r="E11" s="22">
        <v>37915</v>
      </c>
      <c r="F11" s="22">
        <v>52083</v>
      </c>
      <c r="G11" s="22">
        <v>15530</v>
      </c>
      <c r="H11" s="22">
        <v>857700</v>
      </c>
      <c r="I11" s="22">
        <v>48783</v>
      </c>
      <c r="J11" s="37">
        <f t="shared" si="0"/>
        <v>1391.5250657604208</v>
      </c>
      <c r="K11" s="37">
        <f t="shared" si="1"/>
        <v>244.14037347070186</v>
      </c>
      <c r="L11" s="37">
        <f t="shared" si="2"/>
        <v>84.49900897749797</v>
      </c>
      <c r="M11" s="37">
        <f t="shared" si="3"/>
        <v>77.7217473300125</v>
      </c>
      <c r="N11" s="23"/>
    </row>
    <row r="12" spans="1:14" ht="19.5" customHeight="1">
      <c r="A12" s="20" t="s">
        <v>106</v>
      </c>
      <c r="B12" s="28" t="s">
        <v>77</v>
      </c>
      <c r="C12" s="21" t="s">
        <v>78</v>
      </c>
      <c r="D12" s="22">
        <v>1216406</v>
      </c>
      <c r="E12" s="22">
        <v>645532</v>
      </c>
      <c r="F12" s="22">
        <v>403276</v>
      </c>
      <c r="G12" s="22">
        <v>298143</v>
      </c>
      <c r="H12" s="22">
        <v>1372510</v>
      </c>
      <c r="I12" s="22">
        <v>691253</v>
      </c>
      <c r="J12" s="37">
        <f t="shared" si="0"/>
        <v>301.63114095557387</v>
      </c>
      <c r="K12" s="37">
        <f t="shared" si="1"/>
        <v>216.51757713580398</v>
      </c>
      <c r="L12" s="37">
        <f t="shared" si="2"/>
        <v>88.62638523580884</v>
      </c>
      <c r="M12" s="37">
        <f t="shared" si="3"/>
        <v>93.38577915755882</v>
      </c>
      <c r="N12" s="23"/>
    </row>
    <row r="13" spans="1:14" ht="19.5" customHeight="1">
      <c r="A13" s="20" t="s">
        <v>107</v>
      </c>
      <c r="B13" s="28" t="s">
        <v>79</v>
      </c>
      <c r="C13" s="21" t="s">
        <v>80</v>
      </c>
      <c r="D13" s="22">
        <v>83528</v>
      </c>
      <c r="E13" s="22">
        <v>30062</v>
      </c>
      <c r="F13" s="22">
        <v>106415</v>
      </c>
      <c r="G13" s="22">
        <v>12149</v>
      </c>
      <c r="H13" s="22">
        <v>92304</v>
      </c>
      <c r="I13" s="22">
        <v>35037</v>
      </c>
      <c r="J13" s="37">
        <f t="shared" si="0"/>
        <v>78.49269369919655</v>
      </c>
      <c r="K13" s="37">
        <f t="shared" si="1"/>
        <v>247.444234093341</v>
      </c>
      <c r="L13" s="37">
        <f t="shared" si="2"/>
        <v>90.49228635812099</v>
      </c>
      <c r="M13" s="37">
        <f t="shared" si="3"/>
        <v>85.80072494791222</v>
      </c>
      <c r="N13" s="23"/>
    </row>
    <row r="14" spans="1:14" ht="19.5" customHeight="1">
      <c r="A14" s="20">
        <v>7</v>
      </c>
      <c r="B14" s="149" t="s">
        <v>81</v>
      </c>
      <c r="C14" s="119"/>
      <c r="D14" s="22">
        <f aca="true" t="shared" si="5" ref="D14:I14">D15+D16</f>
        <v>23000</v>
      </c>
      <c r="E14" s="22">
        <f t="shared" si="5"/>
        <v>2708</v>
      </c>
      <c r="F14" s="22">
        <f t="shared" si="5"/>
        <v>23000</v>
      </c>
      <c r="G14" s="22">
        <f t="shared" si="5"/>
        <v>2708</v>
      </c>
      <c r="H14" s="22">
        <f t="shared" si="5"/>
        <v>168299</v>
      </c>
      <c r="I14" s="22">
        <f t="shared" si="5"/>
        <v>12655</v>
      </c>
      <c r="J14" s="37">
        <f t="shared" si="0"/>
        <v>100</v>
      </c>
      <c r="K14" s="37">
        <f t="shared" si="1"/>
        <v>100</v>
      </c>
      <c r="L14" s="37">
        <f t="shared" si="2"/>
        <v>13.666153690752767</v>
      </c>
      <c r="M14" s="37">
        <f t="shared" si="3"/>
        <v>21.39865665744765</v>
      </c>
      <c r="N14" s="23"/>
    </row>
    <row r="15" spans="1:14" ht="19.5" customHeight="1">
      <c r="A15" s="20" t="s">
        <v>108</v>
      </c>
      <c r="B15" s="28" t="s">
        <v>75</v>
      </c>
      <c r="C15" s="21" t="s">
        <v>76</v>
      </c>
      <c r="D15" s="22">
        <v>21000</v>
      </c>
      <c r="E15" s="22">
        <v>1058</v>
      </c>
      <c r="F15" s="22">
        <v>21000</v>
      </c>
      <c r="G15" s="22">
        <v>1058</v>
      </c>
      <c r="H15" s="22">
        <v>155756</v>
      </c>
      <c r="I15" s="22">
        <v>2297</v>
      </c>
      <c r="J15" s="37">
        <f t="shared" si="0"/>
        <v>100</v>
      </c>
      <c r="K15" s="37">
        <f t="shared" si="1"/>
        <v>100</v>
      </c>
      <c r="L15" s="37">
        <f t="shared" si="2"/>
        <v>13.482626672487738</v>
      </c>
      <c r="M15" s="37">
        <f t="shared" si="3"/>
        <v>46.06007836308228</v>
      </c>
      <c r="N15" s="23"/>
    </row>
    <row r="16" spans="1:14" ht="19.5" customHeight="1">
      <c r="A16" s="20" t="s">
        <v>109</v>
      </c>
      <c r="B16" s="28" t="s">
        <v>77</v>
      </c>
      <c r="C16" s="21" t="s">
        <v>78</v>
      </c>
      <c r="D16" s="22">
        <v>2000</v>
      </c>
      <c r="E16" s="22">
        <v>1650</v>
      </c>
      <c r="F16" s="22">
        <v>2000</v>
      </c>
      <c r="G16" s="22">
        <v>1650</v>
      </c>
      <c r="H16" s="22">
        <v>12543</v>
      </c>
      <c r="I16" s="22">
        <v>10358</v>
      </c>
      <c r="J16" s="37">
        <f t="shared" si="0"/>
        <v>100</v>
      </c>
      <c r="K16" s="37">
        <f t="shared" si="1"/>
        <v>100</v>
      </c>
      <c r="L16" s="37">
        <f t="shared" si="2"/>
        <v>15.945148688511521</v>
      </c>
      <c r="M16" s="37">
        <f t="shared" si="3"/>
        <v>15.929716161421123</v>
      </c>
      <c r="N16" s="23"/>
    </row>
    <row r="17" spans="1:14" ht="19.5" customHeight="1">
      <c r="A17" s="20">
        <v>8</v>
      </c>
      <c r="B17" s="149" t="s">
        <v>82</v>
      </c>
      <c r="C17" s="119"/>
      <c r="D17" s="24"/>
      <c r="E17" s="24"/>
      <c r="F17" s="24"/>
      <c r="G17" s="24"/>
      <c r="H17" s="24"/>
      <c r="I17" s="24"/>
      <c r="J17" s="29"/>
      <c r="K17" s="29"/>
      <c r="L17" s="29"/>
      <c r="M17" s="29"/>
      <c r="N17" s="23"/>
    </row>
    <row r="18" spans="1:14" ht="19.5" customHeight="1">
      <c r="A18" s="20" t="s">
        <v>110</v>
      </c>
      <c r="B18" s="28" t="s">
        <v>75</v>
      </c>
      <c r="C18" s="21" t="s">
        <v>76</v>
      </c>
      <c r="D18" s="24"/>
      <c r="E18" s="24"/>
      <c r="F18" s="24"/>
      <c r="G18" s="24"/>
      <c r="H18" s="24"/>
      <c r="I18" s="24"/>
      <c r="J18" s="29"/>
      <c r="K18" s="29"/>
      <c r="L18" s="29"/>
      <c r="M18" s="29"/>
      <c r="N18" s="23"/>
    </row>
    <row r="19" spans="1:14" ht="19.5" customHeight="1">
      <c r="A19" s="20" t="s">
        <v>109</v>
      </c>
      <c r="B19" s="28" t="s">
        <v>77</v>
      </c>
      <c r="C19" s="21" t="s">
        <v>78</v>
      </c>
      <c r="D19" s="24"/>
      <c r="E19" s="24"/>
      <c r="F19" s="24"/>
      <c r="G19" s="24"/>
      <c r="H19" s="24"/>
      <c r="I19" s="24"/>
      <c r="J19" s="29"/>
      <c r="K19" s="29"/>
      <c r="L19" s="29"/>
      <c r="M19" s="29"/>
      <c r="N19" s="23"/>
    </row>
    <row r="20" spans="1:14" ht="19.5" customHeight="1">
      <c r="A20" s="20">
        <v>9</v>
      </c>
      <c r="B20" s="149" t="s">
        <v>83</v>
      </c>
      <c r="C20" s="119"/>
      <c r="D20" s="22">
        <v>6386</v>
      </c>
      <c r="E20" s="22"/>
      <c r="F20" s="22">
        <v>4478</v>
      </c>
      <c r="G20" s="22"/>
      <c r="H20" s="22">
        <v>1809789</v>
      </c>
      <c r="I20" s="22">
        <v>503600</v>
      </c>
      <c r="J20" s="37">
        <f aca="true" t="shared" si="6" ref="J20:K23">IF(AND(D20=0,F20=0),"",IF(D20=0,"皆減",IF(F20=0,"皆増",D20/F20*100)))</f>
        <v>142.60830728003572</v>
      </c>
      <c r="K20" s="37">
        <f t="shared" si="6"/>
      </c>
      <c r="L20" s="37">
        <f aca="true" t="shared" si="7" ref="L20:M23">IF(AND(D20=0,H20=0),"",IF(D20=0,"皆減",IF(H20=0,"皆増",D20/H20*100)))</f>
        <v>0.35285881392803253</v>
      </c>
      <c r="M20" s="37" t="str">
        <f t="shared" si="7"/>
        <v>皆減</v>
      </c>
      <c r="N20" s="23"/>
    </row>
    <row r="21" spans="1:14" ht="19.5" customHeight="1">
      <c r="A21" s="20">
        <v>10</v>
      </c>
      <c r="B21" s="149" t="s">
        <v>84</v>
      </c>
      <c r="C21" s="119"/>
      <c r="D21" s="22">
        <v>2761646</v>
      </c>
      <c r="E21" s="22">
        <v>842</v>
      </c>
      <c r="F21" s="22">
        <v>2895587</v>
      </c>
      <c r="G21" s="22">
        <v>392</v>
      </c>
      <c r="H21" s="22">
        <v>2593984</v>
      </c>
      <c r="I21" s="22">
        <v>100</v>
      </c>
      <c r="J21" s="37">
        <f t="shared" si="6"/>
        <v>95.3743057970629</v>
      </c>
      <c r="K21" s="37">
        <f t="shared" si="6"/>
        <v>214.79591836734696</v>
      </c>
      <c r="L21" s="37">
        <f t="shared" si="7"/>
        <v>106.46349399225284</v>
      </c>
      <c r="M21" s="37">
        <f t="shared" si="7"/>
        <v>842</v>
      </c>
      <c r="N21" s="23"/>
    </row>
    <row r="22" spans="1:14" ht="19.5" customHeight="1">
      <c r="A22" s="20">
        <v>11</v>
      </c>
      <c r="B22" s="149" t="s">
        <v>85</v>
      </c>
      <c r="C22" s="119"/>
      <c r="D22" s="22">
        <v>4048816</v>
      </c>
      <c r="E22" s="22">
        <v>2926646</v>
      </c>
      <c r="F22" s="22">
        <v>3768622</v>
      </c>
      <c r="G22" s="22">
        <v>3044571</v>
      </c>
      <c r="H22" s="22">
        <v>3796394</v>
      </c>
      <c r="I22" s="22">
        <v>3383421</v>
      </c>
      <c r="J22" s="37">
        <f t="shared" si="6"/>
        <v>107.43491918266146</v>
      </c>
      <c r="K22" s="37">
        <f t="shared" si="6"/>
        <v>96.12671210492381</v>
      </c>
      <c r="L22" s="37">
        <f t="shared" si="7"/>
        <v>106.6489937556534</v>
      </c>
      <c r="M22" s="37">
        <f t="shared" si="7"/>
        <v>86.49961089678169</v>
      </c>
      <c r="N22" s="23"/>
    </row>
    <row r="23" spans="1:14" ht="19.5" customHeight="1">
      <c r="A23" s="20">
        <v>12</v>
      </c>
      <c r="B23" s="149" t="s">
        <v>86</v>
      </c>
      <c r="C23" s="119"/>
      <c r="D23" s="22">
        <v>2875305</v>
      </c>
      <c r="E23" s="22">
        <v>2667635</v>
      </c>
      <c r="F23" s="22">
        <v>2933041</v>
      </c>
      <c r="G23" s="22">
        <v>2717594</v>
      </c>
      <c r="H23" s="22">
        <v>2835057</v>
      </c>
      <c r="I23" s="22">
        <v>2628643</v>
      </c>
      <c r="J23" s="37">
        <f t="shared" si="6"/>
        <v>98.03153109690591</v>
      </c>
      <c r="K23" s="37">
        <f t="shared" si="6"/>
        <v>98.16164592650705</v>
      </c>
      <c r="L23" s="37">
        <f t="shared" si="7"/>
        <v>101.41965399637468</v>
      </c>
      <c r="M23" s="37">
        <f t="shared" si="7"/>
        <v>101.48335091528213</v>
      </c>
      <c r="N23" s="23"/>
    </row>
    <row r="24" spans="1:14" ht="19.5" customHeight="1">
      <c r="A24" s="30"/>
      <c r="B24" s="31"/>
      <c r="C24" s="41"/>
      <c r="D24" s="32"/>
      <c r="E24" s="32"/>
      <c r="F24" s="32"/>
      <c r="G24" s="32"/>
      <c r="H24" s="32"/>
      <c r="I24" s="32"/>
      <c r="J24" s="42"/>
      <c r="K24" s="42"/>
      <c r="L24" s="42"/>
      <c r="M24" s="42"/>
      <c r="N24" s="33"/>
    </row>
    <row r="25" spans="1:14" ht="19.5" customHeight="1">
      <c r="A25" s="135" t="s">
        <v>36</v>
      </c>
      <c r="B25" s="151"/>
      <c r="C25" s="136"/>
      <c r="D25" s="43">
        <f aca="true" t="shared" si="8" ref="D25:I25">D5+D6+D7+D8+D9+D10+D14+D17+D20+D21+D22+D23</f>
        <v>24654848</v>
      </c>
      <c r="E25" s="43">
        <f t="shared" si="8"/>
        <v>15790671</v>
      </c>
      <c r="F25" s="43">
        <f t="shared" si="8"/>
        <v>23059976</v>
      </c>
      <c r="G25" s="43">
        <f t="shared" si="8"/>
        <v>15421810</v>
      </c>
      <c r="H25" s="43">
        <f t="shared" si="8"/>
        <v>26696501</v>
      </c>
      <c r="I25" s="43">
        <f t="shared" si="8"/>
        <v>16961443</v>
      </c>
      <c r="J25" s="39">
        <f>IF(AND(D25=0,F25=0),"",IF(D25=0,"皆減",IF(F25=0,"皆増",D25/F25*100)))</f>
        <v>106.91619106628731</v>
      </c>
      <c r="K25" s="39">
        <f>IF(AND(E25=0,G25=0),"",IF(E25=0,"皆減",IF(G25=0,"皆増",E25/G25*100)))</f>
        <v>102.3918139310496</v>
      </c>
      <c r="L25" s="39">
        <f>IF(AND(D25=0,H25=0),"",IF(D25=0,"皆減",IF(H25=0,"皆増",D25/H25*100)))</f>
        <v>92.35235733701582</v>
      </c>
      <c r="M25" s="39">
        <f>IF(AND(E25=0,I25=0),"",IF(E25=0,"皆減",IF(I25=0,"皆増",E25/I25*100)))</f>
        <v>93.0974504940411</v>
      </c>
      <c r="N25" s="27"/>
    </row>
    <row r="26" ht="17.25" customHeight="1">
      <c r="B26" s="40"/>
    </row>
  </sheetData>
  <mergeCells count="23">
    <mergeCell ref="A25:C25"/>
    <mergeCell ref="D3:E3"/>
    <mergeCell ref="H3:I3"/>
    <mergeCell ref="E1:J1"/>
    <mergeCell ref="B5:C5"/>
    <mergeCell ref="B6:C6"/>
    <mergeCell ref="B7:C7"/>
    <mergeCell ref="B8:C8"/>
    <mergeCell ref="B9:C9"/>
    <mergeCell ref="B10:C10"/>
    <mergeCell ref="M2:N2"/>
    <mergeCell ref="N3:N4"/>
    <mergeCell ref="A2:C2"/>
    <mergeCell ref="A3:C4"/>
    <mergeCell ref="J3:K3"/>
    <mergeCell ref="L3:M3"/>
    <mergeCell ref="F3:G3"/>
    <mergeCell ref="B22:C22"/>
    <mergeCell ref="B23:C23"/>
    <mergeCell ref="B14:C14"/>
    <mergeCell ref="B17:C17"/>
    <mergeCell ref="B20:C20"/>
    <mergeCell ref="B21:C21"/>
  </mergeCells>
  <printOptions horizontalCentered="1"/>
  <pageMargins left="0.3937007874015748" right="0.3937007874015748" top="1.1023622047244095" bottom="0.9055118110236221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90" zoomScaleNormal="90" workbookViewId="0" topLeftCell="A1">
      <pane xSplit="2" ySplit="4" topLeftCell="C5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A1" sqref="A1"/>
    </sheetView>
  </sheetViews>
  <sheetFormatPr defaultColWidth="9.00390625" defaultRowHeight="12.75"/>
  <cols>
    <col min="1" max="1" width="3.25390625" style="36" customWidth="1"/>
    <col min="2" max="2" width="24.375" style="36" customWidth="1"/>
    <col min="3" max="12" width="11.125" style="36" customWidth="1"/>
    <col min="13" max="16384" width="10.25390625" style="36" customWidth="1"/>
  </cols>
  <sheetData>
    <row r="1" spans="1:13" ht="18.75" customHeight="1">
      <c r="A1" s="14"/>
      <c r="B1" s="14"/>
      <c r="C1" s="14"/>
      <c r="D1" s="139" t="s">
        <v>37</v>
      </c>
      <c r="E1" s="139"/>
      <c r="F1" s="139"/>
      <c r="G1" s="139"/>
      <c r="H1" s="139"/>
      <c r="I1" s="139"/>
      <c r="J1" s="14"/>
      <c r="K1" s="14"/>
      <c r="L1" s="14"/>
      <c r="M1" s="14"/>
    </row>
    <row r="2" spans="1:13" ht="17.25" customHeight="1">
      <c r="A2" s="143" t="s">
        <v>68</v>
      </c>
      <c r="B2" s="143"/>
      <c r="C2" s="14"/>
      <c r="D2" s="14"/>
      <c r="E2" s="14"/>
      <c r="F2" s="14"/>
      <c r="G2" s="14"/>
      <c r="H2" s="14"/>
      <c r="I2" s="14"/>
      <c r="J2" s="14"/>
      <c r="K2" s="14"/>
      <c r="L2" s="140" t="s">
        <v>21</v>
      </c>
      <c r="M2" s="140"/>
    </row>
    <row r="3" spans="1:13" ht="19.5" customHeight="1">
      <c r="A3" s="144" t="s">
        <v>31</v>
      </c>
      <c r="B3" s="145"/>
      <c r="C3" s="137" t="s">
        <v>41</v>
      </c>
      <c r="D3" s="137"/>
      <c r="E3" s="137" t="s">
        <v>42</v>
      </c>
      <c r="F3" s="137"/>
      <c r="G3" s="138" t="s">
        <v>43</v>
      </c>
      <c r="H3" s="138"/>
      <c r="I3" s="148" t="s">
        <v>44</v>
      </c>
      <c r="J3" s="148"/>
      <c r="K3" s="138" t="s">
        <v>32</v>
      </c>
      <c r="L3" s="138"/>
      <c r="M3" s="141" t="s">
        <v>33</v>
      </c>
    </row>
    <row r="4" spans="1:13" ht="19.5" customHeight="1">
      <c r="A4" s="146"/>
      <c r="B4" s="147"/>
      <c r="C4" s="19" t="s">
        <v>47</v>
      </c>
      <c r="D4" s="18" t="s">
        <v>48</v>
      </c>
      <c r="E4" s="17" t="s">
        <v>47</v>
      </c>
      <c r="F4" s="18" t="s">
        <v>48</v>
      </c>
      <c r="G4" s="17" t="s">
        <v>47</v>
      </c>
      <c r="H4" s="34" t="s">
        <v>48</v>
      </c>
      <c r="I4" s="17" t="s">
        <v>47</v>
      </c>
      <c r="J4" s="18" t="s">
        <v>48</v>
      </c>
      <c r="K4" s="17" t="s">
        <v>34</v>
      </c>
      <c r="L4" s="18" t="s">
        <v>35</v>
      </c>
      <c r="M4" s="142"/>
    </row>
    <row r="5" spans="1:13" ht="19.5" customHeight="1">
      <c r="A5" s="20">
        <v>1</v>
      </c>
      <c r="B5" s="21" t="s">
        <v>87</v>
      </c>
      <c r="C5" s="22">
        <v>213029</v>
      </c>
      <c r="D5" s="22">
        <v>212999</v>
      </c>
      <c r="E5" s="22">
        <v>251647</v>
      </c>
      <c r="F5" s="22">
        <v>251617</v>
      </c>
      <c r="G5" s="22">
        <v>228684</v>
      </c>
      <c r="H5" s="22">
        <v>228654</v>
      </c>
      <c r="I5" s="37">
        <f aca="true" t="shared" si="0" ref="I5:I18">IF(AND(C5=0,E5=0),"",IF(C5=0,"皆減",IF(E5=0,"皆増",C5/E5*100)))</f>
        <v>84.653900106101</v>
      </c>
      <c r="J5" s="37">
        <f aca="true" t="shared" si="1" ref="J5:J18">IF(AND(D5=0,F5=0),"",IF(D5=0,"皆減",IF(F5=0,"皆増",D5/F5*100)))</f>
        <v>84.6520704085972</v>
      </c>
      <c r="K5" s="37">
        <f aca="true" t="shared" si="2" ref="K5:K18">IF(AND(C5=0,G5=0),"",IF(C5=0,"皆減",IF(G5=0,"皆増",C5/G5*100)))</f>
        <v>93.15430900281612</v>
      </c>
      <c r="L5" s="37">
        <f aca="true" t="shared" si="3" ref="L5:L18">IF(AND(D5=0,H5=0),"",IF(D5=0,"皆減",IF(H5=0,"皆増",D5/H5*100)))</f>
        <v>93.15341083033753</v>
      </c>
      <c r="M5" s="23"/>
    </row>
    <row r="6" spans="1:13" ht="19.5" customHeight="1">
      <c r="A6" s="20">
        <v>2</v>
      </c>
      <c r="B6" s="21" t="s">
        <v>88</v>
      </c>
      <c r="C6" s="22">
        <v>2187323</v>
      </c>
      <c r="D6" s="22">
        <v>1551864</v>
      </c>
      <c r="E6" s="22">
        <v>2218202</v>
      </c>
      <c r="F6" s="22">
        <v>1649623</v>
      </c>
      <c r="G6" s="22">
        <v>4473401</v>
      </c>
      <c r="H6" s="22">
        <v>2473508</v>
      </c>
      <c r="I6" s="37">
        <f t="shared" si="0"/>
        <v>98.60792660001209</v>
      </c>
      <c r="J6" s="37">
        <f t="shared" si="1"/>
        <v>94.07385808757516</v>
      </c>
      <c r="K6" s="37">
        <f t="shared" si="2"/>
        <v>48.8961977698847</v>
      </c>
      <c r="L6" s="37">
        <f t="shared" si="3"/>
        <v>62.739396840438765</v>
      </c>
      <c r="M6" s="23"/>
    </row>
    <row r="7" spans="1:13" ht="19.5" customHeight="1">
      <c r="A7" s="20">
        <v>3</v>
      </c>
      <c r="B7" s="21" t="s">
        <v>89</v>
      </c>
      <c r="C7" s="22">
        <v>6102715</v>
      </c>
      <c r="D7" s="22">
        <v>3166346</v>
      </c>
      <c r="E7" s="22">
        <v>5994077</v>
      </c>
      <c r="F7" s="22">
        <v>2972609</v>
      </c>
      <c r="G7" s="22">
        <v>6117064</v>
      </c>
      <c r="H7" s="22">
        <v>3100267</v>
      </c>
      <c r="I7" s="37">
        <f t="shared" si="0"/>
        <v>101.81242249640769</v>
      </c>
      <c r="J7" s="37">
        <f t="shared" si="1"/>
        <v>106.51740609007105</v>
      </c>
      <c r="K7" s="37">
        <f t="shared" si="2"/>
        <v>99.7654266818199</v>
      </c>
      <c r="L7" s="37">
        <f t="shared" si="3"/>
        <v>102.1313970699943</v>
      </c>
      <c r="M7" s="23"/>
    </row>
    <row r="8" spans="1:13" ht="19.5" customHeight="1">
      <c r="A8" s="20">
        <v>4</v>
      </c>
      <c r="B8" s="21" t="s">
        <v>90</v>
      </c>
      <c r="C8" s="22">
        <v>2463807</v>
      </c>
      <c r="D8" s="22">
        <v>2292146</v>
      </c>
      <c r="E8" s="22">
        <v>2428104</v>
      </c>
      <c r="F8" s="22">
        <v>2214951</v>
      </c>
      <c r="G8" s="22">
        <v>2405816</v>
      </c>
      <c r="H8" s="22">
        <v>2222343</v>
      </c>
      <c r="I8" s="37">
        <f t="shared" si="0"/>
        <v>101.47040653942337</v>
      </c>
      <c r="J8" s="37">
        <f t="shared" si="1"/>
        <v>103.48517867889629</v>
      </c>
      <c r="K8" s="37">
        <f t="shared" si="2"/>
        <v>102.41045034200454</v>
      </c>
      <c r="L8" s="37">
        <f t="shared" si="3"/>
        <v>103.14096428859092</v>
      </c>
      <c r="M8" s="23"/>
    </row>
    <row r="9" spans="1:13" ht="19.5" customHeight="1">
      <c r="A9" s="20">
        <v>5</v>
      </c>
      <c r="B9" s="21" t="s">
        <v>91</v>
      </c>
      <c r="C9" s="22">
        <v>8868</v>
      </c>
      <c r="D9" s="22">
        <v>7510</v>
      </c>
      <c r="E9" s="22">
        <v>8600</v>
      </c>
      <c r="F9" s="22">
        <v>7249</v>
      </c>
      <c r="G9" s="22">
        <v>8574</v>
      </c>
      <c r="H9" s="22">
        <v>7223</v>
      </c>
      <c r="I9" s="37">
        <f t="shared" si="0"/>
        <v>103.11627906976743</v>
      </c>
      <c r="J9" s="37">
        <f t="shared" si="1"/>
        <v>103.60049662022348</v>
      </c>
      <c r="K9" s="37">
        <f t="shared" si="2"/>
        <v>103.42897130860742</v>
      </c>
      <c r="L9" s="37">
        <f t="shared" si="3"/>
        <v>103.97341824726567</v>
      </c>
      <c r="M9" s="23"/>
    </row>
    <row r="10" spans="1:13" ht="19.5" customHeight="1">
      <c r="A10" s="20">
        <v>6</v>
      </c>
      <c r="B10" s="21" t="s">
        <v>92</v>
      </c>
      <c r="C10" s="22">
        <v>840800</v>
      </c>
      <c r="D10" s="22">
        <v>643045</v>
      </c>
      <c r="E10" s="22">
        <v>941570</v>
      </c>
      <c r="F10" s="22">
        <v>722556</v>
      </c>
      <c r="G10" s="22">
        <v>879474</v>
      </c>
      <c r="H10" s="22">
        <v>652333</v>
      </c>
      <c r="I10" s="37">
        <f t="shared" si="0"/>
        <v>89.29766241490277</v>
      </c>
      <c r="J10" s="37">
        <f t="shared" si="1"/>
        <v>88.99587021628773</v>
      </c>
      <c r="K10" s="37">
        <f t="shared" si="2"/>
        <v>95.60259882611652</v>
      </c>
      <c r="L10" s="37">
        <f t="shared" si="3"/>
        <v>98.57618731537421</v>
      </c>
      <c r="M10" s="23"/>
    </row>
    <row r="11" spans="1:13" ht="19.5" customHeight="1">
      <c r="A11" s="20">
        <v>7</v>
      </c>
      <c r="B11" s="21" t="s">
        <v>93</v>
      </c>
      <c r="C11" s="22">
        <v>2826703</v>
      </c>
      <c r="D11" s="22">
        <v>401573</v>
      </c>
      <c r="E11" s="22">
        <v>2818902</v>
      </c>
      <c r="F11" s="22">
        <v>269346</v>
      </c>
      <c r="G11" s="22">
        <v>2542128</v>
      </c>
      <c r="H11" s="22">
        <v>278845</v>
      </c>
      <c r="I11" s="37">
        <f t="shared" si="0"/>
        <v>100.27673895722519</v>
      </c>
      <c r="J11" s="37">
        <f t="shared" si="1"/>
        <v>149.09187439204592</v>
      </c>
      <c r="K11" s="37">
        <f t="shared" si="2"/>
        <v>111.19436157424016</v>
      </c>
      <c r="L11" s="37">
        <f t="shared" si="3"/>
        <v>144.01298212268466</v>
      </c>
      <c r="M11" s="23"/>
    </row>
    <row r="12" spans="1:13" ht="19.5" customHeight="1">
      <c r="A12" s="20">
        <v>8</v>
      </c>
      <c r="B12" s="21" t="s">
        <v>94</v>
      </c>
      <c r="C12" s="22">
        <v>2343908</v>
      </c>
      <c r="D12" s="22">
        <v>2013204</v>
      </c>
      <c r="E12" s="22">
        <v>2194972</v>
      </c>
      <c r="F12" s="22">
        <v>1994268</v>
      </c>
      <c r="G12" s="22">
        <v>2870252</v>
      </c>
      <c r="H12" s="22">
        <v>2232013</v>
      </c>
      <c r="I12" s="37">
        <f t="shared" si="0"/>
        <v>106.78532573536246</v>
      </c>
      <c r="J12" s="37">
        <f t="shared" si="1"/>
        <v>100.9495213281264</v>
      </c>
      <c r="K12" s="37">
        <f t="shared" si="2"/>
        <v>81.66209796213015</v>
      </c>
      <c r="L12" s="37">
        <f t="shared" si="3"/>
        <v>90.19678648825074</v>
      </c>
      <c r="M12" s="23"/>
    </row>
    <row r="13" spans="1:13" ht="19.5" customHeight="1">
      <c r="A13" s="20">
        <v>9</v>
      </c>
      <c r="B13" s="21" t="s">
        <v>95</v>
      </c>
      <c r="C13" s="22">
        <v>830343</v>
      </c>
      <c r="D13" s="22">
        <v>758114</v>
      </c>
      <c r="E13" s="22">
        <v>749313</v>
      </c>
      <c r="F13" s="22">
        <v>738713</v>
      </c>
      <c r="G13" s="22">
        <v>758545</v>
      </c>
      <c r="H13" s="22">
        <v>734351</v>
      </c>
      <c r="I13" s="37">
        <f t="shared" si="0"/>
        <v>110.81390553747232</v>
      </c>
      <c r="J13" s="37">
        <f t="shared" si="1"/>
        <v>102.62632443181587</v>
      </c>
      <c r="K13" s="37">
        <f t="shared" si="2"/>
        <v>109.465226189613</v>
      </c>
      <c r="L13" s="37">
        <f t="shared" si="3"/>
        <v>103.2359185185286</v>
      </c>
      <c r="M13" s="23"/>
    </row>
    <row r="14" spans="1:13" ht="19.5" customHeight="1">
      <c r="A14" s="20">
        <v>10</v>
      </c>
      <c r="B14" s="21" t="s">
        <v>96</v>
      </c>
      <c r="C14" s="22">
        <v>2771066</v>
      </c>
      <c r="D14" s="22">
        <v>1820046</v>
      </c>
      <c r="E14" s="22">
        <v>1673336</v>
      </c>
      <c r="F14" s="22">
        <v>1563968</v>
      </c>
      <c r="G14" s="22">
        <v>2458239</v>
      </c>
      <c r="H14" s="22">
        <v>1646199</v>
      </c>
      <c r="I14" s="37">
        <f t="shared" si="0"/>
        <v>165.6012898784225</v>
      </c>
      <c r="J14" s="37">
        <f t="shared" si="1"/>
        <v>116.373608667185</v>
      </c>
      <c r="K14" s="37">
        <f t="shared" si="2"/>
        <v>112.72565442172223</v>
      </c>
      <c r="L14" s="37">
        <f t="shared" si="3"/>
        <v>110.56050939163491</v>
      </c>
      <c r="M14" s="23"/>
    </row>
    <row r="15" spans="1:13" ht="19.5" customHeight="1">
      <c r="A15" s="20">
        <v>11</v>
      </c>
      <c r="B15" s="21" t="s">
        <v>97</v>
      </c>
      <c r="C15" s="22">
        <v>23000</v>
      </c>
      <c r="D15" s="22">
        <v>2708</v>
      </c>
      <c r="E15" s="22">
        <v>23000</v>
      </c>
      <c r="F15" s="22">
        <v>2708</v>
      </c>
      <c r="G15" s="22">
        <v>168299</v>
      </c>
      <c r="H15" s="22">
        <v>12655</v>
      </c>
      <c r="I15" s="37">
        <f t="shared" si="0"/>
        <v>100</v>
      </c>
      <c r="J15" s="37">
        <f t="shared" si="1"/>
        <v>100</v>
      </c>
      <c r="K15" s="37">
        <f t="shared" si="2"/>
        <v>13.666153690752767</v>
      </c>
      <c r="L15" s="37">
        <f t="shared" si="3"/>
        <v>21.39865665744765</v>
      </c>
      <c r="M15" s="23"/>
    </row>
    <row r="16" spans="1:13" ht="19.5" customHeight="1">
      <c r="A16" s="20">
        <v>12</v>
      </c>
      <c r="B16" s="21" t="s">
        <v>85</v>
      </c>
      <c r="C16" s="22">
        <v>4038186</v>
      </c>
      <c r="D16" s="22">
        <v>2916016</v>
      </c>
      <c r="E16" s="22">
        <v>3753053</v>
      </c>
      <c r="F16" s="22">
        <v>3029002</v>
      </c>
      <c r="G16" s="22">
        <v>3780825</v>
      </c>
      <c r="H16" s="22">
        <v>3367852</v>
      </c>
      <c r="I16" s="37">
        <f t="shared" si="0"/>
        <v>107.59736140150433</v>
      </c>
      <c r="J16" s="37">
        <f t="shared" si="1"/>
        <v>96.26986050190789</v>
      </c>
      <c r="K16" s="37">
        <f t="shared" si="2"/>
        <v>106.80700640733174</v>
      </c>
      <c r="L16" s="37">
        <f t="shared" si="3"/>
        <v>86.58385225954109</v>
      </c>
      <c r="M16" s="23"/>
    </row>
    <row r="17" spans="1:13" ht="19.5" customHeight="1">
      <c r="A17" s="20">
        <v>13</v>
      </c>
      <c r="B17" s="21" t="s">
        <v>98</v>
      </c>
      <c r="C17" s="22">
        <v>100</v>
      </c>
      <c r="D17" s="22">
        <v>100</v>
      </c>
      <c r="E17" s="22">
        <v>200</v>
      </c>
      <c r="F17" s="22">
        <v>200</v>
      </c>
      <c r="G17" s="22">
        <v>200</v>
      </c>
      <c r="H17" s="22">
        <v>200</v>
      </c>
      <c r="I17" s="37">
        <f t="shared" si="0"/>
        <v>50</v>
      </c>
      <c r="J17" s="37">
        <f t="shared" si="1"/>
        <v>50</v>
      </c>
      <c r="K17" s="37">
        <f t="shared" si="2"/>
        <v>50</v>
      </c>
      <c r="L17" s="37">
        <f t="shared" si="3"/>
        <v>50</v>
      </c>
      <c r="M17" s="23"/>
    </row>
    <row r="18" spans="1:13" ht="19.5" customHeight="1">
      <c r="A18" s="20">
        <v>14</v>
      </c>
      <c r="B18" s="21" t="s">
        <v>99</v>
      </c>
      <c r="C18" s="22">
        <v>5000</v>
      </c>
      <c r="D18" s="22">
        <v>5000</v>
      </c>
      <c r="E18" s="22">
        <v>5000</v>
      </c>
      <c r="F18" s="22">
        <v>5000</v>
      </c>
      <c r="G18" s="22">
        <v>5000</v>
      </c>
      <c r="H18" s="22">
        <v>5000</v>
      </c>
      <c r="I18" s="37">
        <f t="shared" si="0"/>
        <v>100</v>
      </c>
      <c r="J18" s="37">
        <f t="shared" si="1"/>
        <v>100</v>
      </c>
      <c r="K18" s="37">
        <f t="shared" si="2"/>
        <v>100</v>
      </c>
      <c r="L18" s="37">
        <f t="shared" si="3"/>
        <v>100</v>
      </c>
      <c r="M18" s="23"/>
    </row>
    <row r="19" spans="1:13" ht="19.5" customHeight="1">
      <c r="A19" s="20" t="s">
        <v>102</v>
      </c>
      <c r="B19" s="21" t="s">
        <v>102</v>
      </c>
      <c r="C19" s="22" t="s">
        <v>103</v>
      </c>
      <c r="D19" s="26" t="s">
        <v>103</v>
      </c>
      <c r="E19" s="26" t="s">
        <v>103</v>
      </c>
      <c r="F19" s="26" t="s">
        <v>103</v>
      </c>
      <c r="G19" s="26" t="s">
        <v>103</v>
      </c>
      <c r="H19" s="22" t="s">
        <v>103</v>
      </c>
      <c r="I19" s="35" t="s">
        <v>102</v>
      </c>
      <c r="J19" s="35" t="s">
        <v>102</v>
      </c>
      <c r="K19" s="35" t="s">
        <v>102</v>
      </c>
      <c r="L19" s="35" t="s">
        <v>102</v>
      </c>
      <c r="M19" s="23"/>
    </row>
    <row r="20" spans="1:13" ht="19.5" customHeight="1">
      <c r="A20" s="20" t="s">
        <v>102</v>
      </c>
      <c r="B20" s="21" t="s">
        <v>102</v>
      </c>
      <c r="C20" s="26" t="s">
        <v>104</v>
      </c>
      <c r="D20" s="26" t="s">
        <v>104</v>
      </c>
      <c r="E20" s="26" t="s">
        <v>104</v>
      </c>
      <c r="F20" s="26" t="s">
        <v>104</v>
      </c>
      <c r="G20" s="26" t="s">
        <v>104</v>
      </c>
      <c r="H20" s="26" t="s">
        <v>104</v>
      </c>
      <c r="I20" s="35" t="s">
        <v>102</v>
      </c>
      <c r="J20" s="29" t="s">
        <v>102</v>
      </c>
      <c r="K20" s="35" t="s">
        <v>102</v>
      </c>
      <c r="L20" s="29" t="s">
        <v>102</v>
      </c>
      <c r="M20" s="23"/>
    </row>
    <row r="21" spans="1:13" ht="19.5" customHeight="1">
      <c r="A21" s="20" t="s">
        <v>102</v>
      </c>
      <c r="B21" s="21" t="s">
        <v>102</v>
      </c>
      <c r="C21" s="26" t="s">
        <v>102</v>
      </c>
      <c r="D21" s="26" t="s">
        <v>102</v>
      </c>
      <c r="E21" s="26" t="s">
        <v>102</v>
      </c>
      <c r="F21" s="26" t="s">
        <v>102</v>
      </c>
      <c r="G21" s="26" t="s">
        <v>102</v>
      </c>
      <c r="H21" s="26" t="s">
        <v>102</v>
      </c>
      <c r="I21" s="35" t="s">
        <v>102</v>
      </c>
      <c r="J21" s="35" t="s">
        <v>102</v>
      </c>
      <c r="K21" s="35" t="s">
        <v>102</v>
      </c>
      <c r="L21" s="35" t="s">
        <v>102</v>
      </c>
      <c r="M21" s="23"/>
    </row>
    <row r="22" spans="1:13" ht="19.5" customHeight="1">
      <c r="A22" s="20" t="s">
        <v>102</v>
      </c>
      <c r="B22" s="21" t="s">
        <v>102</v>
      </c>
      <c r="C22" s="26" t="s">
        <v>102</v>
      </c>
      <c r="D22" s="26" t="str">
        <f>C22</f>
        <v>　</v>
      </c>
      <c r="E22" s="26" t="s">
        <v>102</v>
      </c>
      <c r="F22" s="26" t="str">
        <f>E22</f>
        <v>　</v>
      </c>
      <c r="G22" s="26" t="s">
        <v>102</v>
      </c>
      <c r="H22" s="26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23"/>
    </row>
    <row r="23" spans="1:13" ht="19.5" customHeight="1">
      <c r="A23" s="20" t="s">
        <v>102</v>
      </c>
      <c r="B23" s="21" t="s">
        <v>102</v>
      </c>
      <c r="C23" s="26" t="s">
        <v>102</v>
      </c>
      <c r="D23" s="26" t="s">
        <v>102</v>
      </c>
      <c r="E23" s="26" t="s">
        <v>102</v>
      </c>
      <c r="F23" s="26" t="s">
        <v>102</v>
      </c>
      <c r="G23" s="26" t="s">
        <v>102</v>
      </c>
      <c r="H23" s="26" t="s">
        <v>102</v>
      </c>
      <c r="I23" s="35" t="s">
        <v>102</v>
      </c>
      <c r="J23" s="35" t="s">
        <v>102</v>
      </c>
      <c r="K23" s="35" t="s">
        <v>102</v>
      </c>
      <c r="L23" s="35" t="s">
        <v>102</v>
      </c>
      <c r="M23" s="23"/>
    </row>
    <row r="24" spans="1:13" ht="19.5" customHeight="1">
      <c r="A24" s="20" t="s">
        <v>102</v>
      </c>
      <c r="B24" s="21" t="s">
        <v>102</v>
      </c>
      <c r="C24" s="26" t="s">
        <v>102</v>
      </c>
      <c r="D24" s="26" t="s">
        <v>102</v>
      </c>
      <c r="E24" s="26" t="s">
        <v>102</v>
      </c>
      <c r="F24" s="26" t="s">
        <v>102</v>
      </c>
      <c r="G24" s="26" t="s">
        <v>102</v>
      </c>
      <c r="H24" s="26" t="s">
        <v>102</v>
      </c>
      <c r="I24" s="35" t="s">
        <v>102</v>
      </c>
      <c r="J24" s="35" t="s">
        <v>102</v>
      </c>
      <c r="K24" s="35" t="s">
        <v>102</v>
      </c>
      <c r="L24" s="35" t="s">
        <v>102</v>
      </c>
      <c r="M24" s="23"/>
    </row>
    <row r="25" spans="1:13" ht="19.5" customHeight="1">
      <c r="A25" s="135" t="s">
        <v>36</v>
      </c>
      <c r="B25" s="136"/>
      <c r="C25" s="38">
        <f aca="true" t="shared" si="4" ref="C25:H25">SUM(C5:C24)</f>
        <v>24654848</v>
      </c>
      <c r="D25" s="38">
        <f t="shared" si="4"/>
        <v>15790671</v>
      </c>
      <c r="E25" s="38">
        <f t="shared" si="4"/>
        <v>23059976</v>
      </c>
      <c r="F25" s="38">
        <f t="shared" si="4"/>
        <v>15421810</v>
      </c>
      <c r="G25" s="38">
        <f t="shared" si="4"/>
        <v>26696501</v>
      </c>
      <c r="H25" s="38">
        <f t="shared" si="4"/>
        <v>16961443</v>
      </c>
      <c r="I25" s="39">
        <f>IF(AND(C25=0,E25=0),"",IF(C25=0,"皆減",IF(E25=0,"皆増",C25/E25*100)))</f>
        <v>106.91619106628731</v>
      </c>
      <c r="J25" s="39">
        <f>IF(AND(D25=0,F25=0),"",IF(D25=0,"皆減",IF(F25=0,"皆増",D25/F25*100)))</f>
        <v>102.3918139310496</v>
      </c>
      <c r="K25" s="39">
        <f>IF(AND(C25=0,G25=0),"",IF(C25=0,"皆減",IF(G25=0,"皆増",C25/G25*100)))</f>
        <v>92.35235733701582</v>
      </c>
      <c r="L25" s="39">
        <f>IF(AND(D25=0,H25=0),"",IF(D25=0,"皆減",IF(H25=0,"皆増",D25/H25*100)))</f>
        <v>93.0974504940411</v>
      </c>
      <c r="M25" s="27"/>
    </row>
    <row r="26" ht="17.25" customHeight="1">
      <c r="B26" s="40"/>
    </row>
  </sheetData>
  <mergeCells count="11">
    <mergeCell ref="A25:B25"/>
    <mergeCell ref="C3:D3"/>
    <mergeCell ref="G3:H3"/>
    <mergeCell ref="D1:I1"/>
    <mergeCell ref="L2:M2"/>
    <mergeCell ref="M3:M4"/>
    <mergeCell ref="A2:B2"/>
    <mergeCell ref="A3:B4"/>
    <mergeCell ref="I3:J3"/>
    <mergeCell ref="K3:L3"/>
    <mergeCell ref="E3:F3"/>
  </mergeCells>
  <printOptions horizontalCentered="1"/>
  <pageMargins left="0.3937007874015748" right="0.3937007874015748" top="1.1023622047244095" bottom="0.8661417322834646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90" zoomScaleNormal="90" workbookViewId="0" topLeftCell="A1">
      <pane xSplit="2" ySplit="4" topLeftCell="C5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A1" sqref="A1"/>
    </sheetView>
  </sheetViews>
  <sheetFormatPr defaultColWidth="9.00390625" defaultRowHeight="12.75"/>
  <cols>
    <col min="1" max="1" width="3.25390625" style="36" customWidth="1"/>
    <col min="2" max="2" width="24.375" style="36" customWidth="1"/>
    <col min="3" max="12" width="11.125" style="36" customWidth="1"/>
    <col min="13" max="16384" width="10.25390625" style="36" customWidth="1"/>
  </cols>
  <sheetData>
    <row r="1" spans="1:13" ht="18.75" customHeight="1">
      <c r="A1" s="14"/>
      <c r="B1" s="14"/>
      <c r="C1" s="14"/>
      <c r="D1" s="139" t="s">
        <v>37</v>
      </c>
      <c r="E1" s="139"/>
      <c r="F1" s="139"/>
      <c r="G1" s="139"/>
      <c r="H1" s="139"/>
      <c r="I1" s="139"/>
      <c r="J1" s="14"/>
      <c r="K1" s="14"/>
      <c r="L1" s="14"/>
      <c r="M1" s="14"/>
    </row>
    <row r="2" spans="1:13" ht="17.25" customHeight="1">
      <c r="A2" s="143" t="s">
        <v>38</v>
      </c>
      <c r="B2" s="143"/>
      <c r="C2" s="14"/>
      <c r="D2" s="14"/>
      <c r="E2" s="15" t="s">
        <v>100</v>
      </c>
      <c r="F2" s="14"/>
      <c r="H2" s="14"/>
      <c r="I2" s="14"/>
      <c r="J2" s="14"/>
      <c r="K2" s="14"/>
      <c r="L2" s="16"/>
      <c r="M2" s="16" t="s">
        <v>39</v>
      </c>
    </row>
    <row r="3" spans="1:13" ht="19.5" customHeight="1">
      <c r="A3" s="144" t="s">
        <v>40</v>
      </c>
      <c r="B3" s="145"/>
      <c r="C3" s="137" t="s">
        <v>41</v>
      </c>
      <c r="D3" s="137"/>
      <c r="E3" s="137" t="s">
        <v>101</v>
      </c>
      <c r="F3" s="137"/>
      <c r="G3" s="138" t="s">
        <v>43</v>
      </c>
      <c r="H3" s="138"/>
      <c r="I3" s="148" t="s">
        <v>44</v>
      </c>
      <c r="J3" s="148"/>
      <c r="K3" s="138" t="s">
        <v>45</v>
      </c>
      <c r="L3" s="138"/>
      <c r="M3" s="141" t="s">
        <v>46</v>
      </c>
    </row>
    <row r="4" spans="1:13" ht="19.5" customHeight="1">
      <c r="A4" s="146"/>
      <c r="B4" s="147"/>
      <c r="C4" s="17" t="s">
        <v>47</v>
      </c>
      <c r="D4" s="18" t="s">
        <v>48</v>
      </c>
      <c r="E4" s="17" t="s">
        <v>47</v>
      </c>
      <c r="F4" s="18" t="s">
        <v>48</v>
      </c>
      <c r="G4" s="17" t="s">
        <v>47</v>
      </c>
      <c r="H4" s="18" t="s">
        <v>48</v>
      </c>
      <c r="I4" s="17" t="s">
        <v>47</v>
      </c>
      <c r="J4" s="18" t="s">
        <v>48</v>
      </c>
      <c r="K4" s="17" t="s">
        <v>47</v>
      </c>
      <c r="L4" s="18" t="s">
        <v>48</v>
      </c>
      <c r="M4" s="142"/>
    </row>
    <row r="5" spans="1:13" ht="18" customHeight="1">
      <c r="A5" s="20">
        <v>1</v>
      </c>
      <c r="B5" s="21" t="s">
        <v>49</v>
      </c>
      <c r="C5" s="22">
        <f>'歳入'!C5</f>
        <v>5939973</v>
      </c>
      <c r="D5" s="22">
        <f>'歳入'!D5</f>
        <v>5939973</v>
      </c>
      <c r="E5" s="22">
        <v>5870295</v>
      </c>
      <c r="F5" s="22">
        <f aca="true" t="shared" si="0" ref="F5:F15">E5</f>
        <v>5870295</v>
      </c>
      <c r="G5" s="22">
        <f>'歳入'!G5</f>
        <v>5989101</v>
      </c>
      <c r="H5" s="22">
        <f>'歳入'!H5</f>
        <v>5989101</v>
      </c>
      <c r="I5" s="37">
        <f aca="true" t="shared" si="1" ref="I5:I25">IF(AND(C5=0,E5=0),"",IF(C5=0,"皆減",IF(E5=0,"皆増",C5/E5*100)))</f>
        <v>101.18695908808672</v>
      </c>
      <c r="J5" s="37">
        <f aca="true" t="shared" si="2" ref="J5:J25">IF(AND(D5=0,F5=0),"",IF(D5=0,"皆減",IF(F5=0,"皆増",D5/F5*100)))</f>
        <v>101.18695908808672</v>
      </c>
      <c r="K5" s="37">
        <f aca="true" t="shared" si="3" ref="K5:K25">IF(AND(C5=0,G5=0),"",IF(C5=0,"皆減",IF(G5=0,"皆増",C5/G5*100)))</f>
        <v>99.17970994311166</v>
      </c>
      <c r="L5" s="37">
        <f aca="true" t="shared" si="4" ref="L5:L25">IF(AND(D5=0,H5=0),"",IF(D5=0,"皆減",IF(H5=0,"皆増",D5/H5*100)))</f>
        <v>99.17970994311166</v>
      </c>
      <c r="M5" s="23"/>
    </row>
    <row r="6" spans="1:13" ht="18" customHeight="1">
      <c r="A6" s="20">
        <v>2</v>
      </c>
      <c r="B6" s="21" t="s">
        <v>50</v>
      </c>
      <c r="C6" s="22">
        <f>'歳入'!C6</f>
        <v>652914</v>
      </c>
      <c r="D6" s="22">
        <f>'歳入'!D6</f>
        <v>652914</v>
      </c>
      <c r="E6" s="22">
        <v>490666</v>
      </c>
      <c r="F6" s="22">
        <f t="shared" si="0"/>
        <v>490666</v>
      </c>
      <c r="G6" s="22">
        <f>'歳入'!G6</f>
        <v>490666</v>
      </c>
      <c r="H6" s="22">
        <f>'歳入'!H6</f>
        <v>490666</v>
      </c>
      <c r="I6" s="37">
        <f t="shared" si="1"/>
        <v>133.06689275393038</v>
      </c>
      <c r="J6" s="37">
        <f t="shared" si="2"/>
        <v>133.06689275393038</v>
      </c>
      <c r="K6" s="37">
        <f t="shared" si="3"/>
        <v>133.06689275393038</v>
      </c>
      <c r="L6" s="37">
        <f t="shared" si="4"/>
        <v>133.06689275393038</v>
      </c>
      <c r="M6" s="23"/>
    </row>
    <row r="7" spans="1:13" ht="18" customHeight="1">
      <c r="A7" s="20">
        <v>3</v>
      </c>
      <c r="B7" s="21" t="s">
        <v>28</v>
      </c>
      <c r="C7" s="22">
        <f>'歳入'!C7</f>
        <v>21281</v>
      </c>
      <c r="D7" s="22">
        <f>'歳入'!D7</f>
        <v>21281</v>
      </c>
      <c r="E7" s="22">
        <v>26621</v>
      </c>
      <c r="F7" s="22">
        <f t="shared" si="0"/>
        <v>26621</v>
      </c>
      <c r="G7" s="22">
        <f>'歳入'!G7</f>
        <v>29447</v>
      </c>
      <c r="H7" s="22">
        <f>'歳入'!H7</f>
        <v>29447</v>
      </c>
      <c r="I7" s="37">
        <f t="shared" si="1"/>
        <v>79.94064836031704</v>
      </c>
      <c r="J7" s="37">
        <f t="shared" si="2"/>
        <v>79.94064836031704</v>
      </c>
      <c r="K7" s="37">
        <f t="shared" si="3"/>
        <v>72.26882195130234</v>
      </c>
      <c r="L7" s="37">
        <f t="shared" si="4"/>
        <v>72.26882195130234</v>
      </c>
      <c r="M7" s="23"/>
    </row>
    <row r="8" spans="1:13" ht="18" customHeight="1">
      <c r="A8" s="20">
        <v>4</v>
      </c>
      <c r="B8" s="21" t="s">
        <v>29</v>
      </c>
      <c r="C8" s="22">
        <f>'歳入'!C8</f>
        <v>9862</v>
      </c>
      <c r="D8" s="22">
        <f>'歳入'!D8</f>
        <v>9862</v>
      </c>
      <c r="E8" s="22">
        <v>8781</v>
      </c>
      <c r="F8" s="22">
        <f t="shared" si="0"/>
        <v>8781</v>
      </c>
      <c r="G8" s="22">
        <f>'歳入'!G8</f>
        <v>9250</v>
      </c>
      <c r="H8" s="22">
        <f>'歳入'!H8</f>
        <v>9250</v>
      </c>
      <c r="I8" s="37">
        <f t="shared" si="1"/>
        <v>112.3106707664275</v>
      </c>
      <c r="J8" s="37">
        <f t="shared" si="2"/>
        <v>112.3106707664275</v>
      </c>
      <c r="K8" s="37">
        <f t="shared" si="3"/>
        <v>106.61621621621622</v>
      </c>
      <c r="L8" s="37">
        <f t="shared" si="4"/>
        <v>106.61621621621622</v>
      </c>
      <c r="M8" s="23"/>
    </row>
    <row r="9" spans="1:13" ht="18" customHeight="1">
      <c r="A9" s="20">
        <v>5</v>
      </c>
      <c r="B9" s="21" t="s">
        <v>30</v>
      </c>
      <c r="C9" s="22">
        <f>'歳入'!C9</f>
        <v>17739</v>
      </c>
      <c r="D9" s="22">
        <f>'歳入'!D9</f>
        <v>17739</v>
      </c>
      <c r="E9" s="22">
        <v>3482</v>
      </c>
      <c r="F9" s="22">
        <f t="shared" si="0"/>
        <v>3482</v>
      </c>
      <c r="G9" s="22">
        <f>'歳入'!G9</f>
        <v>17737</v>
      </c>
      <c r="H9" s="22">
        <f>'歳入'!H9</f>
        <v>17737</v>
      </c>
      <c r="I9" s="37">
        <f t="shared" si="1"/>
        <v>509.44859276278</v>
      </c>
      <c r="J9" s="37">
        <f t="shared" si="2"/>
        <v>509.44859276278</v>
      </c>
      <c r="K9" s="37">
        <f t="shared" si="3"/>
        <v>100.01127586401309</v>
      </c>
      <c r="L9" s="37">
        <f t="shared" si="4"/>
        <v>100.01127586401309</v>
      </c>
      <c r="M9" s="23"/>
    </row>
    <row r="10" spans="1:13" ht="18" customHeight="1">
      <c r="A10" s="20">
        <v>6</v>
      </c>
      <c r="B10" s="21" t="s">
        <v>51</v>
      </c>
      <c r="C10" s="22">
        <f>'歳入'!C10</f>
        <v>606768</v>
      </c>
      <c r="D10" s="22">
        <f>'歳入'!D10</f>
        <v>606768</v>
      </c>
      <c r="E10" s="22">
        <v>641218</v>
      </c>
      <c r="F10" s="22">
        <f t="shared" si="0"/>
        <v>641218</v>
      </c>
      <c r="G10" s="22">
        <f>'歳入'!G10</f>
        <v>576658</v>
      </c>
      <c r="H10" s="22">
        <f>'歳入'!H10</f>
        <v>576658</v>
      </c>
      <c r="I10" s="37">
        <f t="shared" si="1"/>
        <v>94.62741220614518</v>
      </c>
      <c r="J10" s="37">
        <f t="shared" si="2"/>
        <v>94.62741220614518</v>
      </c>
      <c r="K10" s="37">
        <f t="shared" si="3"/>
        <v>105.22146575613276</v>
      </c>
      <c r="L10" s="37">
        <f t="shared" si="4"/>
        <v>105.22146575613276</v>
      </c>
      <c r="M10" s="23"/>
    </row>
    <row r="11" spans="1:13" ht="18" customHeight="1">
      <c r="A11" s="20">
        <v>7</v>
      </c>
      <c r="B11" s="21" t="s">
        <v>52</v>
      </c>
      <c r="C11" s="22">
        <f>'歳入'!C11</f>
        <v>3590</v>
      </c>
      <c r="D11" s="22">
        <f>'歳入'!D11</f>
        <v>3590</v>
      </c>
      <c r="E11" s="22">
        <v>5267</v>
      </c>
      <c r="F11" s="22">
        <f t="shared" si="0"/>
        <v>5267</v>
      </c>
      <c r="G11" s="22">
        <f>'歳入'!G11</f>
        <v>3506</v>
      </c>
      <c r="H11" s="22">
        <f>'歳入'!H11</f>
        <v>3506</v>
      </c>
      <c r="I11" s="37">
        <f t="shared" si="1"/>
        <v>68.1602430225935</v>
      </c>
      <c r="J11" s="37">
        <f t="shared" si="2"/>
        <v>68.1602430225935</v>
      </c>
      <c r="K11" s="37">
        <f t="shared" si="3"/>
        <v>102.39589275527668</v>
      </c>
      <c r="L11" s="37">
        <f t="shared" si="4"/>
        <v>102.39589275527668</v>
      </c>
      <c r="M11" s="23"/>
    </row>
    <row r="12" spans="1:13" ht="18" customHeight="1">
      <c r="A12" s="20">
        <v>8</v>
      </c>
      <c r="B12" s="21" t="s">
        <v>53</v>
      </c>
      <c r="C12" s="22">
        <f>'歳入'!C12</f>
        <v>115919</v>
      </c>
      <c r="D12" s="22">
        <f>'歳入'!D12</f>
        <v>115919</v>
      </c>
      <c r="E12" s="22">
        <v>123784</v>
      </c>
      <c r="F12" s="22">
        <f t="shared" si="0"/>
        <v>123784</v>
      </c>
      <c r="G12" s="22">
        <f>'歳入'!G12</f>
        <v>111287</v>
      </c>
      <c r="H12" s="22">
        <f>'歳入'!H12</f>
        <v>111287</v>
      </c>
      <c r="I12" s="37">
        <f t="shared" si="1"/>
        <v>93.64619013765915</v>
      </c>
      <c r="J12" s="37">
        <f t="shared" si="2"/>
        <v>93.64619013765915</v>
      </c>
      <c r="K12" s="37">
        <f t="shared" si="3"/>
        <v>104.16221121963932</v>
      </c>
      <c r="L12" s="37">
        <f t="shared" si="4"/>
        <v>104.16221121963932</v>
      </c>
      <c r="M12" s="23"/>
    </row>
    <row r="13" spans="1:13" ht="18" customHeight="1">
      <c r="A13" s="20">
        <v>9</v>
      </c>
      <c r="B13" s="21" t="s">
        <v>54</v>
      </c>
      <c r="C13" s="22">
        <f>'歳入'!C13</f>
        <v>140110</v>
      </c>
      <c r="D13" s="22">
        <f>'歳入'!D13</f>
        <v>140110</v>
      </c>
      <c r="E13" s="22">
        <v>185285</v>
      </c>
      <c r="F13" s="22">
        <f t="shared" si="0"/>
        <v>185285</v>
      </c>
      <c r="G13" s="22">
        <f>'歳入'!G13</f>
        <v>167019</v>
      </c>
      <c r="H13" s="22">
        <f>'歳入'!H13</f>
        <v>167019</v>
      </c>
      <c r="I13" s="37">
        <f t="shared" si="1"/>
        <v>75.61864155220336</v>
      </c>
      <c r="J13" s="37">
        <f t="shared" si="2"/>
        <v>75.61864155220336</v>
      </c>
      <c r="K13" s="37">
        <f t="shared" si="3"/>
        <v>83.88865937408319</v>
      </c>
      <c r="L13" s="37">
        <f t="shared" si="4"/>
        <v>83.88865937408319</v>
      </c>
      <c r="M13" s="23"/>
    </row>
    <row r="14" spans="1:13" ht="18" customHeight="1">
      <c r="A14" s="20">
        <v>10</v>
      </c>
      <c r="B14" s="21" t="s">
        <v>55</v>
      </c>
      <c r="C14" s="22">
        <f>'歳入'!C14</f>
        <v>7350000</v>
      </c>
      <c r="D14" s="22">
        <f>'歳入'!D14</f>
        <v>7350000</v>
      </c>
      <c r="E14" s="22">
        <v>7227000</v>
      </c>
      <c r="F14" s="22">
        <f t="shared" si="0"/>
        <v>7227000</v>
      </c>
      <c r="G14" s="22">
        <f>'歳入'!G14</f>
        <v>7956445</v>
      </c>
      <c r="H14" s="22">
        <f>'歳入'!H14</f>
        <v>7956445</v>
      </c>
      <c r="I14" s="37">
        <f t="shared" si="1"/>
        <v>101.70195101701951</v>
      </c>
      <c r="J14" s="37">
        <f t="shared" si="2"/>
        <v>101.70195101701951</v>
      </c>
      <c r="K14" s="37">
        <f t="shared" si="3"/>
        <v>92.37794014789267</v>
      </c>
      <c r="L14" s="37">
        <f t="shared" si="4"/>
        <v>92.37794014789267</v>
      </c>
      <c r="M14" s="23"/>
    </row>
    <row r="15" spans="1:13" ht="18" customHeight="1">
      <c r="A15" s="20">
        <v>11</v>
      </c>
      <c r="B15" s="21" t="s">
        <v>56</v>
      </c>
      <c r="C15" s="22">
        <f>'歳入'!C15</f>
        <v>9600</v>
      </c>
      <c r="D15" s="22">
        <f>'歳入'!D15</f>
        <v>9600</v>
      </c>
      <c r="E15" s="22">
        <v>10600</v>
      </c>
      <c r="F15" s="22">
        <f t="shared" si="0"/>
        <v>10600</v>
      </c>
      <c r="G15" s="22">
        <f>'歳入'!G15</f>
        <v>12100</v>
      </c>
      <c r="H15" s="22">
        <f>'歳入'!H15</f>
        <v>12100</v>
      </c>
      <c r="I15" s="37">
        <f t="shared" si="1"/>
        <v>90.56603773584906</v>
      </c>
      <c r="J15" s="37">
        <f t="shared" si="2"/>
        <v>90.56603773584906</v>
      </c>
      <c r="K15" s="37">
        <f t="shared" si="3"/>
        <v>79.33884297520662</v>
      </c>
      <c r="L15" s="37">
        <f t="shared" si="4"/>
        <v>79.33884297520662</v>
      </c>
      <c r="M15" s="23"/>
    </row>
    <row r="16" spans="1:13" ht="18" customHeight="1">
      <c r="A16" s="20">
        <v>12</v>
      </c>
      <c r="B16" s="21" t="s">
        <v>57</v>
      </c>
      <c r="C16" s="22">
        <f>'歳入'!C16</f>
        <v>353719</v>
      </c>
      <c r="D16" s="24"/>
      <c r="E16" s="22">
        <v>347831</v>
      </c>
      <c r="F16" s="22"/>
      <c r="G16" s="22">
        <f>'歳入'!G16</f>
        <v>352823</v>
      </c>
      <c r="H16" s="22"/>
      <c r="I16" s="37">
        <f t="shared" si="1"/>
        <v>101.69277608953773</v>
      </c>
      <c r="J16" s="37">
        <f t="shared" si="2"/>
      </c>
      <c r="K16" s="37">
        <f t="shared" si="3"/>
        <v>100.25395169816026</v>
      </c>
      <c r="L16" s="37">
        <f t="shared" si="4"/>
      </c>
      <c r="M16" s="23"/>
    </row>
    <row r="17" spans="1:13" ht="18" customHeight="1">
      <c r="A17" s="20">
        <v>13</v>
      </c>
      <c r="B17" s="21" t="s">
        <v>58</v>
      </c>
      <c r="C17" s="22">
        <f>'歳入'!C17</f>
        <v>299959</v>
      </c>
      <c r="D17" s="22">
        <f>'歳入'!D17</f>
        <v>10970</v>
      </c>
      <c r="E17" s="22">
        <v>311211</v>
      </c>
      <c r="F17" s="22">
        <v>12019</v>
      </c>
      <c r="G17" s="22">
        <f>'歳入'!G17</f>
        <v>291272</v>
      </c>
      <c r="H17" s="22">
        <f>'歳入'!H17</f>
        <v>11364</v>
      </c>
      <c r="I17" s="37">
        <f t="shared" si="1"/>
        <v>96.3844465651921</v>
      </c>
      <c r="J17" s="37">
        <f t="shared" si="2"/>
        <v>91.27215242532657</v>
      </c>
      <c r="K17" s="37">
        <f t="shared" si="3"/>
        <v>102.98243566151226</v>
      </c>
      <c r="L17" s="37">
        <f t="shared" si="4"/>
        <v>96.53291094684971</v>
      </c>
      <c r="M17" s="23"/>
    </row>
    <row r="18" spans="1:13" ht="18" customHeight="1">
      <c r="A18" s="20">
        <v>14</v>
      </c>
      <c r="B18" s="21" t="s">
        <v>59</v>
      </c>
      <c r="C18" s="22">
        <f>'歳入'!C18</f>
        <v>2290963</v>
      </c>
      <c r="D18" s="22">
        <f>'歳入'!D18</f>
        <v>101700</v>
      </c>
      <c r="E18" s="22">
        <v>2482921</v>
      </c>
      <c r="F18" s="22">
        <v>184700</v>
      </c>
      <c r="G18" s="22">
        <f>'歳入'!G18</f>
        <v>2581124</v>
      </c>
      <c r="H18" s="22">
        <f>'歳入'!H18</f>
        <v>184800</v>
      </c>
      <c r="I18" s="37">
        <f t="shared" si="1"/>
        <v>92.26886397110499</v>
      </c>
      <c r="J18" s="37">
        <f t="shared" si="2"/>
        <v>55.06226312939903</v>
      </c>
      <c r="K18" s="37">
        <f t="shared" si="3"/>
        <v>88.75834713868842</v>
      </c>
      <c r="L18" s="37">
        <f t="shared" si="4"/>
        <v>55.032467532467535</v>
      </c>
      <c r="M18" s="23"/>
    </row>
    <row r="19" spans="1:13" ht="18" customHeight="1">
      <c r="A19" s="20">
        <v>15</v>
      </c>
      <c r="B19" s="21" t="s">
        <v>60</v>
      </c>
      <c r="C19" s="22">
        <f>'歳入'!C19</f>
        <v>1245247</v>
      </c>
      <c r="D19" s="22">
        <f>'歳入'!D19</f>
        <v>53431</v>
      </c>
      <c r="E19" s="22">
        <v>1447984</v>
      </c>
      <c r="F19" s="22">
        <v>11326</v>
      </c>
      <c r="G19" s="22">
        <f>'歳入'!G19</f>
        <v>1304787</v>
      </c>
      <c r="H19" s="22">
        <f>'歳入'!H19</f>
        <v>25117</v>
      </c>
      <c r="I19" s="37">
        <f t="shared" si="1"/>
        <v>85.99867125603598</v>
      </c>
      <c r="J19" s="37">
        <f t="shared" si="2"/>
        <v>471.7552533992583</v>
      </c>
      <c r="K19" s="37">
        <f t="shared" si="3"/>
        <v>95.43680309506456</v>
      </c>
      <c r="L19" s="37">
        <f t="shared" si="4"/>
        <v>212.72843094318588</v>
      </c>
      <c r="M19" s="23"/>
    </row>
    <row r="20" spans="1:13" ht="18" customHeight="1">
      <c r="A20" s="20">
        <v>16</v>
      </c>
      <c r="B20" s="21" t="s">
        <v>61</v>
      </c>
      <c r="C20" s="22">
        <f>'歳入'!C20</f>
        <v>45167</v>
      </c>
      <c r="D20" s="22">
        <f>'歳入'!D20</f>
        <v>33031</v>
      </c>
      <c r="E20" s="22">
        <v>80213</v>
      </c>
      <c r="F20" s="22">
        <v>77785</v>
      </c>
      <c r="G20" s="22">
        <f>'歳入'!G20</f>
        <v>205464</v>
      </c>
      <c r="H20" s="22">
        <f>'歳入'!H20</f>
        <v>195025</v>
      </c>
      <c r="I20" s="37">
        <f t="shared" si="1"/>
        <v>56.30882774612594</v>
      </c>
      <c r="J20" s="37">
        <f t="shared" si="2"/>
        <v>42.46448544063766</v>
      </c>
      <c r="K20" s="37">
        <f t="shared" si="3"/>
        <v>21.982926449402328</v>
      </c>
      <c r="L20" s="37">
        <f t="shared" si="4"/>
        <v>16.936802973977695</v>
      </c>
      <c r="M20" s="23"/>
    </row>
    <row r="21" spans="1:13" ht="18" customHeight="1">
      <c r="A21" s="20">
        <v>17</v>
      </c>
      <c r="B21" s="21" t="s">
        <v>62</v>
      </c>
      <c r="C21" s="22">
        <f>'歳入'!C21</f>
        <v>6049</v>
      </c>
      <c r="D21" s="24"/>
      <c r="E21" s="22">
        <v>7716</v>
      </c>
      <c r="F21" s="24"/>
      <c r="G21" s="22">
        <f>'歳入'!G21</f>
        <v>9005</v>
      </c>
      <c r="H21" s="24"/>
      <c r="I21" s="37">
        <f t="shared" si="1"/>
        <v>78.39554173146708</v>
      </c>
      <c r="J21" s="37">
        <f t="shared" si="2"/>
      </c>
      <c r="K21" s="37">
        <f t="shared" si="3"/>
        <v>67.17379233759023</v>
      </c>
      <c r="L21" s="37">
        <f t="shared" si="4"/>
      </c>
      <c r="M21" s="23"/>
    </row>
    <row r="22" spans="1:13" ht="18" customHeight="1">
      <c r="A22" s="20">
        <v>18</v>
      </c>
      <c r="B22" s="21" t="s">
        <v>63</v>
      </c>
      <c r="C22" s="22">
        <f>'歳入'!C22</f>
        <v>557785</v>
      </c>
      <c r="D22" s="22">
        <f>'歳入'!D22</f>
        <v>631</v>
      </c>
      <c r="E22" s="22">
        <v>782311</v>
      </c>
      <c r="F22" s="22">
        <v>350562</v>
      </c>
      <c r="G22" s="22">
        <f>'歳入'!G22</f>
        <v>121916</v>
      </c>
      <c r="H22" s="22">
        <f>'歳入'!H22</f>
        <v>2353</v>
      </c>
      <c r="I22" s="37">
        <f t="shared" si="1"/>
        <v>71.29964937218062</v>
      </c>
      <c r="J22" s="37">
        <f t="shared" si="2"/>
        <v>0.17999669102755003</v>
      </c>
      <c r="K22" s="37">
        <f t="shared" si="3"/>
        <v>457.5158305718691</v>
      </c>
      <c r="L22" s="37">
        <f t="shared" si="4"/>
        <v>26.81682957926052</v>
      </c>
      <c r="M22" s="23"/>
    </row>
    <row r="23" spans="1:13" ht="18" customHeight="1">
      <c r="A23" s="20">
        <v>19</v>
      </c>
      <c r="B23" s="21" t="s">
        <v>64</v>
      </c>
      <c r="C23" s="22">
        <f>'歳入'!C23</f>
        <v>50000</v>
      </c>
      <c r="D23" s="22">
        <f>'歳入'!D23</f>
        <v>50000</v>
      </c>
      <c r="E23" s="22">
        <v>50000</v>
      </c>
      <c r="F23" s="22">
        <f>E23</f>
        <v>50000</v>
      </c>
      <c r="G23" s="22">
        <f>'歳入'!G23</f>
        <v>430286</v>
      </c>
      <c r="H23" s="22">
        <f>'歳入'!H23</f>
        <v>430286</v>
      </c>
      <c r="I23" s="37">
        <f t="shared" si="1"/>
        <v>100</v>
      </c>
      <c r="J23" s="37">
        <f t="shared" si="2"/>
        <v>100</v>
      </c>
      <c r="K23" s="37">
        <f t="shared" si="3"/>
        <v>11.620178207052984</v>
      </c>
      <c r="L23" s="37">
        <f t="shared" si="4"/>
        <v>11.620178207052984</v>
      </c>
      <c r="M23" s="23"/>
    </row>
    <row r="24" spans="1:13" ht="18" customHeight="1">
      <c r="A24" s="20">
        <v>20</v>
      </c>
      <c r="B24" s="21" t="s">
        <v>65</v>
      </c>
      <c r="C24" s="22">
        <f>'歳入'!C24</f>
        <v>3070221</v>
      </c>
      <c r="D24" s="22">
        <f>'歳入'!D24</f>
        <v>25552</v>
      </c>
      <c r="E24" s="22">
        <v>3473734</v>
      </c>
      <c r="F24" s="22">
        <v>18077</v>
      </c>
      <c r="G24" s="22">
        <f>'歳入'!G24</f>
        <v>3184908</v>
      </c>
      <c r="H24" s="22">
        <f>'歳入'!H24</f>
        <v>24382</v>
      </c>
      <c r="I24" s="37">
        <f t="shared" si="1"/>
        <v>88.38388316434131</v>
      </c>
      <c r="J24" s="37">
        <f t="shared" si="2"/>
        <v>141.35088786856227</v>
      </c>
      <c r="K24" s="37">
        <f t="shared" si="3"/>
        <v>96.39904826136265</v>
      </c>
      <c r="L24" s="37">
        <f t="shared" si="4"/>
        <v>104.79862193421377</v>
      </c>
      <c r="M24" s="23"/>
    </row>
    <row r="25" spans="1:13" ht="18" customHeight="1">
      <c r="A25" s="20">
        <v>21</v>
      </c>
      <c r="B25" s="21" t="s">
        <v>66</v>
      </c>
      <c r="C25" s="22">
        <f>'歳入'!C25</f>
        <v>1867982</v>
      </c>
      <c r="D25" s="22">
        <f>'歳入'!D25</f>
        <v>647600</v>
      </c>
      <c r="E25" s="22">
        <v>1560200</v>
      </c>
      <c r="F25" s="22">
        <v>723700</v>
      </c>
      <c r="G25" s="22">
        <f>'歳入'!G25</f>
        <v>2851700</v>
      </c>
      <c r="H25" s="22">
        <f>'歳入'!H25</f>
        <v>724900</v>
      </c>
      <c r="I25" s="37">
        <f t="shared" si="1"/>
        <v>119.7270862709909</v>
      </c>
      <c r="J25" s="37">
        <f t="shared" si="2"/>
        <v>89.48459306342407</v>
      </c>
      <c r="K25" s="37">
        <f t="shared" si="3"/>
        <v>65.5041554160676</v>
      </c>
      <c r="L25" s="37">
        <f t="shared" si="4"/>
        <v>89.33646020140709</v>
      </c>
      <c r="M25" s="23"/>
    </row>
    <row r="26" spans="1:13" ht="18" customHeight="1">
      <c r="A26" s="25"/>
      <c r="B26" s="21"/>
      <c r="C26" s="26"/>
      <c r="D26" s="22"/>
      <c r="E26" s="26"/>
      <c r="F26" s="22"/>
      <c r="G26" s="26"/>
      <c r="H26" s="22"/>
      <c r="I26" s="44"/>
      <c r="J26" s="44"/>
      <c r="K26" s="44"/>
      <c r="L26" s="44"/>
      <c r="M26" s="23"/>
    </row>
    <row r="27" spans="1:13" ht="18" customHeight="1">
      <c r="A27" s="135" t="s">
        <v>67</v>
      </c>
      <c r="B27" s="136"/>
      <c r="C27" s="43">
        <f aca="true" t="shared" si="5" ref="C27:H27">SUM(C5:C26)</f>
        <v>24654848</v>
      </c>
      <c r="D27" s="43">
        <f t="shared" si="5"/>
        <v>15790671</v>
      </c>
      <c r="E27" s="43">
        <f t="shared" si="5"/>
        <v>25137120</v>
      </c>
      <c r="F27" s="43">
        <f t="shared" si="5"/>
        <v>16021168</v>
      </c>
      <c r="G27" s="43">
        <f t="shared" si="5"/>
        <v>26696501</v>
      </c>
      <c r="H27" s="43">
        <f t="shared" si="5"/>
        <v>16961443</v>
      </c>
      <c r="I27" s="45">
        <f>IF(AND(C27=0,E27=0),"",IF(C27=0,"皆減",IF(E27=0,"皆増",C27/E27*100)))</f>
        <v>98.08143494561031</v>
      </c>
      <c r="J27" s="45">
        <f>IF(AND(D27=0,F27=0),"",IF(D27=0,"皆減",IF(F27=0,"皆増",D27/F27*100)))</f>
        <v>98.56129715386544</v>
      </c>
      <c r="K27" s="45">
        <f>IF(AND(C27=0,G27=0),"",IF(C27=0,"皆減",IF(G27=0,"皆増",C27/G27*100)))</f>
        <v>92.35235733701582</v>
      </c>
      <c r="L27" s="45">
        <f>IF(AND(D27=0,H27=0),"",IF(D27=0,"皆減",IF(H27=0,"皆増",D27/H27*100)))</f>
        <v>93.0974504940411</v>
      </c>
      <c r="M27" s="27"/>
    </row>
    <row r="28" ht="17.25" customHeight="1">
      <c r="B28" s="40"/>
    </row>
  </sheetData>
  <mergeCells count="10">
    <mergeCell ref="A27:B27"/>
    <mergeCell ref="C3:D3"/>
    <mergeCell ref="G3:H3"/>
    <mergeCell ref="D1:I1"/>
    <mergeCell ref="M3:M4"/>
    <mergeCell ref="A2:B2"/>
    <mergeCell ref="A3:B4"/>
    <mergeCell ref="I3:J3"/>
    <mergeCell ref="K3:L3"/>
    <mergeCell ref="E3:F3"/>
  </mergeCells>
  <printOptions horizontalCentered="1"/>
  <pageMargins left="0.3937007874015748" right="0.3937007874015748" top="1.0236220472440944" bottom="0.7874015748031497" header="0.5118110236220472" footer="0.5118110236220472"/>
  <pageSetup fitToHeight="1" fitToWidth="1" horizontalDpi="300" verticalDpi="300" orientation="landscape" paperSize="9" scale="97" r:id="rId1"/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90" zoomScaleNormal="90" workbookViewId="0" topLeftCell="A1">
      <pane xSplit="3" ySplit="4" topLeftCell="D5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A1" sqref="A1"/>
    </sheetView>
  </sheetViews>
  <sheetFormatPr defaultColWidth="9.00390625" defaultRowHeight="12.75"/>
  <cols>
    <col min="1" max="2" width="3.25390625" style="36" customWidth="1"/>
    <col min="3" max="3" width="21.875" style="36" customWidth="1"/>
    <col min="4" max="13" width="11.125" style="36" customWidth="1"/>
    <col min="14" max="16384" width="10.25390625" style="36" customWidth="1"/>
  </cols>
  <sheetData>
    <row r="1" spans="1:14" ht="18.75" customHeight="1">
      <c r="A1" s="14"/>
      <c r="B1" s="14"/>
      <c r="C1" s="14"/>
      <c r="D1" s="14"/>
      <c r="E1" s="139" t="s">
        <v>37</v>
      </c>
      <c r="F1" s="139"/>
      <c r="G1" s="139"/>
      <c r="H1" s="139"/>
      <c r="I1" s="139"/>
      <c r="J1" s="139"/>
      <c r="K1" s="14"/>
      <c r="L1" s="14"/>
      <c r="M1" s="14"/>
      <c r="N1" s="14"/>
    </row>
    <row r="2" spans="1:14" ht="17.25" customHeight="1">
      <c r="A2" s="143" t="s">
        <v>68</v>
      </c>
      <c r="B2" s="143"/>
      <c r="C2" s="143"/>
      <c r="D2" s="14"/>
      <c r="E2" s="14"/>
      <c r="F2" s="15" t="s">
        <v>100</v>
      </c>
      <c r="G2" s="14"/>
      <c r="H2" s="14"/>
      <c r="I2" s="14"/>
      <c r="J2" s="14"/>
      <c r="K2" s="14"/>
      <c r="L2" s="14"/>
      <c r="M2" s="16"/>
      <c r="N2" s="16" t="s">
        <v>39</v>
      </c>
    </row>
    <row r="3" spans="1:14" ht="19.5" customHeight="1">
      <c r="A3" s="144" t="s">
        <v>31</v>
      </c>
      <c r="B3" s="88"/>
      <c r="C3" s="145"/>
      <c r="D3" s="137" t="s">
        <v>41</v>
      </c>
      <c r="E3" s="137"/>
      <c r="F3" s="137" t="s">
        <v>101</v>
      </c>
      <c r="G3" s="137"/>
      <c r="H3" s="138" t="s">
        <v>43</v>
      </c>
      <c r="I3" s="138"/>
      <c r="J3" s="148" t="s">
        <v>44</v>
      </c>
      <c r="K3" s="148"/>
      <c r="L3" s="138" t="s">
        <v>32</v>
      </c>
      <c r="M3" s="138"/>
      <c r="N3" s="141" t="s">
        <v>33</v>
      </c>
    </row>
    <row r="4" spans="1:14" ht="19.5" customHeight="1">
      <c r="A4" s="146"/>
      <c r="B4" s="150"/>
      <c r="C4" s="147"/>
      <c r="D4" s="17" t="s">
        <v>47</v>
      </c>
      <c r="E4" s="18" t="s">
        <v>48</v>
      </c>
      <c r="F4" s="19" t="s">
        <v>47</v>
      </c>
      <c r="G4" s="34" t="s">
        <v>48</v>
      </c>
      <c r="H4" s="17" t="s">
        <v>47</v>
      </c>
      <c r="I4" s="18" t="s">
        <v>48</v>
      </c>
      <c r="J4" s="17" t="s">
        <v>47</v>
      </c>
      <c r="K4" s="18" t="s">
        <v>48</v>
      </c>
      <c r="L4" s="17" t="s">
        <v>34</v>
      </c>
      <c r="M4" s="18" t="s">
        <v>35</v>
      </c>
      <c r="N4" s="142"/>
    </row>
    <row r="5" spans="1:14" ht="19.5" customHeight="1">
      <c r="A5" s="20">
        <v>1</v>
      </c>
      <c r="B5" s="149" t="s">
        <v>69</v>
      </c>
      <c r="C5" s="119"/>
      <c r="D5" s="22">
        <f>'性質別歳出'!D5</f>
        <v>3678484</v>
      </c>
      <c r="E5" s="22">
        <f>'性質別歳出'!E5</f>
        <v>3438979</v>
      </c>
      <c r="F5" s="22">
        <v>3855331</v>
      </c>
      <c r="G5" s="22">
        <v>3506302</v>
      </c>
      <c r="H5" s="22">
        <f>'性質別歳出'!H5</f>
        <v>4006045</v>
      </c>
      <c r="I5" s="22">
        <f>'性質別歳出'!I5</f>
        <v>3679366</v>
      </c>
      <c r="J5" s="37">
        <f aca="true" t="shared" si="0" ref="J5:J16">IF(AND(D5=0,F5=0),"",IF(D5=0,"皆減",IF(F5=0,"皆増",D5/F5*100)))</f>
        <v>95.41292304084915</v>
      </c>
      <c r="K5" s="37">
        <f aca="true" t="shared" si="1" ref="K5:K16">IF(AND(E5=0,G5=0),"",IF(E5=0,"皆減",IF(G5=0,"皆増",E5/G5*100)))</f>
        <v>98.07994291421561</v>
      </c>
      <c r="L5" s="37">
        <f aca="true" t="shared" si="2" ref="L5:L16">IF(AND(D5=0,H5=0),"",IF(D5=0,"皆減",IF(H5=0,"皆増",D5/H5*100)))</f>
        <v>91.82333198953081</v>
      </c>
      <c r="M5" s="37">
        <f aca="true" t="shared" si="3" ref="M5:M16">IF(AND(E5=0,I5=0),"",IF(E5=0,"皆減",IF(I5=0,"皆増",E5/I5*100)))</f>
        <v>93.46661897729119</v>
      </c>
      <c r="N5" s="23"/>
    </row>
    <row r="6" spans="1:14" ht="19.5" customHeight="1">
      <c r="A6" s="20">
        <v>2</v>
      </c>
      <c r="B6" s="149" t="s">
        <v>70</v>
      </c>
      <c r="C6" s="119"/>
      <c r="D6" s="22">
        <f>'性質別歳出'!D6</f>
        <v>2313862</v>
      </c>
      <c r="E6" s="22">
        <f>'性質別歳出'!E6</f>
        <v>1746848</v>
      </c>
      <c r="F6" s="22">
        <v>2422044</v>
      </c>
      <c r="G6" s="22">
        <v>1760290</v>
      </c>
      <c r="H6" s="22">
        <f>'性質別歳出'!H6</f>
        <v>2376219</v>
      </c>
      <c r="I6" s="22">
        <f>'性質別歳出'!I6</f>
        <v>1783748</v>
      </c>
      <c r="J6" s="37">
        <f t="shared" si="0"/>
        <v>95.53344200187941</v>
      </c>
      <c r="K6" s="37">
        <f t="shared" si="1"/>
        <v>99.23637582443801</v>
      </c>
      <c r="L6" s="37">
        <f t="shared" si="2"/>
        <v>97.37578901607975</v>
      </c>
      <c r="M6" s="37">
        <f t="shared" si="3"/>
        <v>97.93132213743196</v>
      </c>
      <c r="N6" s="23"/>
    </row>
    <row r="7" spans="1:14" ht="19.5" customHeight="1">
      <c r="A7" s="20">
        <v>3</v>
      </c>
      <c r="B7" s="149" t="s">
        <v>71</v>
      </c>
      <c r="C7" s="119"/>
      <c r="D7" s="22">
        <f>'性質別歳出'!D7</f>
        <v>122057</v>
      </c>
      <c r="E7" s="22">
        <f>'性質別歳出'!E7</f>
        <v>111565</v>
      </c>
      <c r="F7" s="22">
        <v>111117</v>
      </c>
      <c r="G7" s="22">
        <v>100192</v>
      </c>
      <c r="H7" s="22">
        <f>'性質別歳出'!H7</f>
        <v>128350</v>
      </c>
      <c r="I7" s="22">
        <f>'性質別歳出'!I7</f>
        <v>117827</v>
      </c>
      <c r="J7" s="37">
        <f t="shared" si="0"/>
        <v>109.84547818965595</v>
      </c>
      <c r="K7" s="37">
        <f t="shared" si="1"/>
        <v>111.35120568508464</v>
      </c>
      <c r="L7" s="37">
        <f t="shared" si="2"/>
        <v>95.0970003895598</v>
      </c>
      <c r="M7" s="37">
        <f t="shared" si="3"/>
        <v>94.68542863689986</v>
      </c>
      <c r="N7" s="23"/>
    </row>
    <row r="8" spans="1:14" ht="19.5" customHeight="1">
      <c r="A8" s="20">
        <v>4</v>
      </c>
      <c r="B8" s="149" t="s">
        <v>72</v>
      </c>
      <c r="C8" s="119"/>
      <c r="D8" s="22">
        <f>'性質別歳出'!D8</f>
        <v>3929512</v>
      </c>
      <c r="E8" s="22">
        <f>'性質別歳出'!E8</f>
        <v>1481533</v>
      </c>
      <c r="F8" s="22">
        <v>3797929</v>
      </c>
      <c r="G8" s="22">
        <v>1337949</v>
      </c>
      <c r="H8" s="22">
        <f>'性質別歳出'!H8</f>
        <v>3843233</v>
      </c>
      <c r="I8" s="22">
        <f>'性質別歳出'!I8</f>
        <v>1426741</v>
      </c>
      <c r="J8" s="37">
        <f t="shared" si="0"/>
        <v>103.46459873262508</v>
      </c>
      <c r="K8" s="37">
        <f t="shared" si="1"/>
        <v>110.73164971161083</v>
      </c>
      <c r="L8" s="37">
        <f t="shared" si="2"/>
        <v>102.24495886666251</v>
      </c>
      <c r="M8" s="37">
        <f t="shared" si="3"/>
        <v>103.8403606541061</v>
      </c>
      <c r="N8" s="23"/>
    </row>
    <row r="9" spans="1:14" ht="19.5" customHeight="1">
      <c r="A9" s="20">
        <v>5</v>
      </c>
      <c r="B9" s="149" t="s">
        <v>73</v>
      </c>
      <c r="C9" s="119"/>
      <c r="D9" s="22">
        <f>'性質別歳出'!D9</f>
        <v>2871098</v>
      </c>
      <c r="E9" s="22">
        <f>'性質別歳出'!E9</f>
        <v>2700406</v>
      </c>
      <c r="F9" s="22">
        <v>2827576</v>
      </c>
      <c r="G9" s="22">
        <v>2645218</v>
      </c>
      <c r="H9" s="22">
        <f>'性質別歳出'!H9</f>
        <v>2816617</v>
      </c>
      <c r="I9" s="22">
        <f>'性質別歳出'!I9</f>
        <v>2650269</v>
      </c>
      <c r="J9" s="37">
        <f t="shared" si="0"/>
        <v>101.53919823905706</v>
      </c>
      <c r="K9" s="37">
        <f t="shared" si="1"/>
        <v>102.08633088085746</v>
      </c>
      <c r="L9" s="37">
        <f t="shared" si="2"/>
        <v>101.93427079365067</v>
      </c>
      <c r="M9" s="37">
        <f t="shared" si="3"/>
        <v>101.89177023162554</v>
      </c>
      <c r="N9" s="23"/>
    </row>
    <row r="10" spans="1:14" ht="19.5" customHeight="1">
      <c r="A10" s="20">
        <v>6</v>
      </c>
      <c r="B10" s="149" t="s">
        <v>74</v>
      </c>
      <c r="C10" s="119"/>
      <c r="D10" s="22">
        <f aca="true" t="shared" si="4" ref="D10:I10">D11+D12+D13</f>
        <v>2024682</v>
      </c>
      <c r="E10" s="22">
        <f t="shared" si="4"/>
        <v>713509</v>
      </c>
      <c r="F10" s="22">
        <f t="shared" si="4"/>
        <v>2498395</v>
      </c>
      <c r="G10" s="22">
        <f t="shared" si="4"/>
        <v>905952</v>
      </c>
      <c r="H10" s="22">
        <f t="shared" si="4"/>
        <v>2322514</v>
      </c>
      <c r="I10" s="22">
        <f t="shared" si="4"/>
        <v>775073</v>
      </c>
      <c r="J10" s="37">
        <f t="shared" si="0"/>
        <v>81.03930723524503</v>
      </c>
      <c r="K10" s="37">
        <f t="shared" si="1"/>
        <v>78.75792536469923</v>
      </c>
      <c r="L10" s="37">
        <f t="shared" si="2"/>
        <v>87.17630980911201</v>
      </c>
      <c r="M10" s="37">
        <f t="shared" si="3"/>
        <v>92.05700624328288</v>
      </c>
      <c r="N10" s="23"/>
    </row>
    <row r="11" spans="1:14" ht="19.5" customHeight="1">
      <c r="A11" s="20" t="s">
        <v>105</v>
      </c>
      <c r="B11" s="28" t="s">
        <v>75</v>
      </c>
      <c r="C11" s="21" t="s">
        <v>76</v>
      </c>
      <c r="D11" s="22">
        <f>'性質別歳出'!D11</f>
        <v>724748</v>
      </c>
      <c r="E11" s="22">
        <f>'性質別歳出'!E11</f>
        <v>37915</v>
      </c>
      <c r="F11" s="22">
        <v>981840</v>
      </c>
      <c r="G11" s="22">
        <v>91843</v>
      </c>
      <c r="H11" s="22">
        <f>'性質別歳出'!H11</f>
        <v>857700</v>
      </c>
      <c r="I11" s="22">
        <f>'性質別歳出'!I11</f>
        <v>48783</v>
      </c>
      <c r="J11" s="37">
        <f t="shared" si="0"/>
        <v>73.81528558624623</v>
      </c>
      <c r="K11" s="37">
        <f t="shared" si="1"/>
        <v>41.282405844756816</v>
      </c>
      <c r="L11" s="37">
        <f t="shared" si="2"/>
        <v>84.49900897749797</v>
      </c>
      <c r="M11" s="37">
        <f t="shared" si="3"/>
        <v>77.7217473300125</v>
      </c>
      <c r="N11" s="23"/>
    </row>
    <row r="12" spans="1:14" ht="19.5" customHeight="1">
      <c r="A12" s="20" t="s">
        <v>106</v>
      </c>
      <c r="B12" s="28" t="s">
        <v>77</v>
      </c>
      <c r="C12" s="21" t="s">
        <v>78</v>
      </c>
      <c r="D12" s="22">
        <f>'性質別歳出'!D12</f>
        <v>1216406</v>
      </c>
      <c r="E12" s="22">
        <f>'性質別歳出'!E12</f>
        <v>645532</v>
      </c>
      <c r="F12" s="22">
        <v>1410140</v>
      </c>
      <c r="G12" s="22">
        <v>801960</v>
      </c>
      <c r="H12" s="22">
        <f>'性質別歳出'!H12</f>
        <v>1372510</v>
      </c>
      <c r="I12" s="22">
        <f>'性質別歳出'!I12</f>
        <v>691253</v>
      </c>
      <c r="J12" s="37">
        <f t="shared" si="0"/>
        <v>86.26136411987461</v>
      </c>
      <c r="K12" s="37">
        <f t="shared" si="1"/>
        <v>80.49428899196968</v>
      </c>
      <c r="L12" s="37">
        <f t="shared" si="2"/>
        <v>88.62638523580884</v>
      </c>
      <c r="M12" s="37">
        <f t="shared" si="3"/>
        <v>93.38577915755882</v>
      </c>
      <c r="N12" s="23"/>
    </row>
    <row r="13" spans="1:14" ht="19.5" customHeight="1">
      <c r="A13" s="20" t="s">
        <v>107</v>
      </c>
      <c r="B13" s="28" t="s">
        <v>79</v>
      </c>
      <c r="C13" s="21" t="s">
        <v>80</v>
      </c>
      <c r="D13" s="22">
        <f>'性質別歳出'!D13</f>
        <v>83528</v>
      </c>
      <c r="E13" s="22">
        <f>'性質別歳出'!E13</f>
        <v>30062</v>
      </c>
      <c r="F13" s="22">
        <v>106415</v>
      </c>
      <c r="G13" s="22">
        <v>12149</v>
      </c>
      <c r="H13" s="22">
        <f>'性質別歳出'!H13</f>
        <v>92304</v>
      </c>
      <c r="I13" s="22">
        <f>'性質別歳出'!I13</f>
        <v>35037</v>
      </c>
      <c r="J13" s="37">
        <f t="shared" si="0"/>
        <v>78.49269369919655</v>
      </c>
      <c r="K13" s="37">
        <f t="shared" si="1"/>
        <v>247.444234093341</v>
      </c>
      <c r="L13" s="37">
        <f t="shared" si="2"/>
        <v>90.49228635812099</v>
      </c>
      <c r="M13" s="37">
        <f t="shared" si="3"/>
        <v>85.80072494791222</v>
      </c>
      <c r="N13" s="23"/>
    </row>
    <row r="14" spans="1:14" ht="19.5" customHeight="1">
      <c r="A14" s="20">
        <v>7</v>
      </c>
      <c r="B14" s="149" t="s">
        <v>81</v>
      </c>
      <c r="C14" s="119"/>
      <c r="D14" s="22">
        <f aca="true" t="shared" si="5" ref="D14:I14">D15+D16</f>
        <v>23000</v>
      </c>
      <c r="E14" s="22">
        <f t="shared" si="5"/>
        <v>2708</v>
      </c>
      <c r="F14" s="22">
        <f t="shared" si="5"/>
        <v>23000</v>
      </c>
      <c r="G14" s="22">
        <f t="shared" si="5"/>
        <v>2708</v>
      </c>
      <c r="H14" s="22">
        <f t="shared" si="5"/>
        <v>168299</v>
      </c>
      <c r="I14" s="22">
        <f t="shared" si="5"/>
        <v>12655</v>
      </c>
      <c r="J14" s="37">
        <f t="shared" si="0"/>
        <v>100</v>
      </c>
      <c r="K14" s="37">
        <f t="shared" si="1"/>
        <v>100</v>
      </c>
      <c r="L14" s="37">
        <f t="shared" si="2"/>
        <v>13.666153690752767</v>
      </c>
      <c r="M14" s="37">
        <f t="shared" si="3"/>
        <v>21.39865665744765</v>
      </c>
      <c r="N14" s="23"/>
    </row>
    <row r="15" spans="1:14" ht="19.5" customHeight="1">
      <c r="A15" s="20" t="s">
        <v>108</v>
      </c>
      <c r="B15" s="28" t="s">
        <v>75</v>
      </c>
      <c r="C15" s="21" t="s">
        <v>76</v>
      </c>
      <c r="D15" s="22">
        <f>'性質別歳出'!D15</f>
        <v>21000</v>
      </c>
      <c r="E15" s="22">
        <f>'性質別歳出'!E15</f>
        <v>1058</v>
      </c>
      <c r="F15" s="22">
        <v>21000</v>
      </c>
      <c r="G15" s="22">
        <v>1058</v>
      </c>
      <c r="H15" s="22">
        <f>'性質別歳出'!H15</f>
        <v>155756</v>
      </c>
      <c r="I15" s="22">
        <f>'性質別歳出'!I15</f>
        <v>2297</v>
      </c>
      <c r="J15" s="37">
        <f t="shared" si="0"/>
        <v>100</v>
      </c>
      <c r="K15" s="37">
        <f t="shared" si="1"/>
        <v>100</v>
      </c>
      <c r="L15" s="37">
        <f t="shared" si="2"/>
        <v>13.482626672487738</v>
      </c>
      <c r="M15" s="37">
        <f t="shared" si="3"/>
        <v>46.06007836308228</v>
      </c>
      <c r="N15" s="23"/>
    </row>
    <row r="16" spans="1:14" ht="19.5" customHeight="1">
      <c r="A16" s="20" t="s">
        <v>109</v>
      </c>
      <c r="B16" s="28" t="s">
        <v>77</v>
      </c>
      <c r="C16" s="21" t="s">
        <v>78</v>
      </c>
      <c r="D16" s="22">
        <f>'性質別歳出'!D16</f>
        <v>2000</v>
      </c>
      <c r="E16" s="22">
        <f>'性質別歳出'!E16</f>
        <v>1650</v>
      </c>
      <c r="F16" s="22">
        <v>2000</v>
      </c>
      <c r="G16" s="22">
        <v>1650</v>
      </c>
      <c r="H16" s="22">
        <f>'性質別歳出'!H16</f>
        <v>12543</v>
      </c>
      <c r="I16" s="22">
        <f>'性質別歳出'!I16</f>
        <v>10358</v>
      </c>
      <c r="J16" s="37">
        <f t="shared" si="0"/>
        <v>100</v>
      </c>
      <c r="K16" s="37">
        <f t="shared" si="1"/>
        <v>100</v>
      </c>
      <c r="L16" s="37">
        <f t="shared" si="2"/>
        <v>15.945148688511521</v>
      </c>
      <c r="M16" s="37">
        <f t="shared" si="3"/>
        <v>15.929716161421123</v>
      </c>
      <c r="N16" s="23"/>
    </row>
    <row r="17" spans="1:14" ht="19.5" customHeight="1">
      <c r="A17" s="20">
        <v>8</v>
      </c>
      <c r="B17" s="149" t="s">
        <v>82</v>
      </c>
      <c r="C17" s="119"/>
      <c r="D17" s="24"/>
      <c r="E17" s="24"/>
      <c r="F17" s="24"/>
      <c r="G17" s="24"/>
      <c r="H17" s="24"/>
      <c r="I17" s="24"/>
      <c r="J17" s="29"/>
      <c r="K17" s="29"/>
      <c r="L17" s="29"/>
      <c r="M17" s="29"/>
      <c r="N17" s="23"/>
    </row>
    <row r="18" spans="1:14" ht="19.5" customHeight="1">
      <c r="A18" s="20" t="s">
        <v>110</v>
      </c>
      <c r="B18" s="28" t="s">
        <v>75</v>
      </c>
      <c r="C18" s="21" t="s">
        <v>76</v>
      </c>
      <c r="D18" s="24"/>
      <c r="E18" s="24"/>
      <c r="F18" s="24"/>
      <c r="G18" s="24"/>
      <c r="H18" s="24"/>
      <c r="I18" s="24"/>
      <c r="J18" s="29"/>
      <c r="K18" s="29"/>
      <c r="L18" s="29"/>
      <c r="M18" s="29"/>
      <c r="N18" s="23"/>
    </row>
    <row r="19" spans="1:14" ht="19.5" customHeight="1">
      <c r="A19" s="20" t="s">
        <v>109</v>
      </c>
      <c r="B19" s="28" t="s">
        <v>77</v>
      </c>
      <c r="C19" s="21" t="s">
        <v>78</v>
      </c>
      <c r="D19" s="24"/>
      <c r="E19" s="24"/>
      <c r="F19" s="24"/>
      <c r="G19" s="24"/>
      <c r="H19" s="24"/>
      <c r="I19" s="24"/>
      <c r="J19" s="29"/>
      <c r="K19" s="29"/>
      <c r="L19" s="29"/>
      <c r="M19" s="29"/>
      <c r="N19" s="23"/>
    </row>
    <row r="20" spans="1:14" ht="19.5" customHeight="1">
      <c r="A20" s="20">
        <v>9</v>
      </c>
      <c r="B20" s="149" t="s">
        <v>83</v>
      </c>
      <c r="C20" s="119"/>
      <c r="D20" s="22">
        <f>'性質別歳出'!D20</f>
        <v>6386</v>
      </c>
      <c r="E20" s="22"/>
      <c r="F20" s="22">
        <v>4478</v>
      </c>
      <c r="G20" s="22"/>
      <c r="H20" s="22">
        <f>'性質別歳出'!H20</f>
        <v>1809789</v>
      </c>
      <c r="I20" s="22">
        <f>'性質別歳出'!I20</f>
        <v>503600</v>
      </c>
      <c r="J20" s="37">
        <f aca="true" t="shared" si="6" ref="J20:K23">IF(AND(D20=0,F20=0),"",IF(D20=0,"皆減",IF(F20=0,"皆増",D20/F20*100)))</f>
        <v>142.60830728003572</v>
      </c>
      <c r="K20" s="37">
        <f t="shared" si="6"/>
      </c>
      <c r="L20" s="37">
        <f aca="true" t="shared" si="7" ref="L20:M23">IF(AND(D20=0,H20=0),"",IF(D20=0,"皆減",IF(H20=0,"皆増",D20/H20*100)))</f>
        <v>0.35285881392803253</v>
      </c>
      <c r="M20" s="37" t="str">
        <f t="shared" si="7"/>
        <v>皆減</v>
      </c>
      <c r="N20" s="23"/>
    </row>
    <row r="21" spans="1:14" ht="19.5" customHeight="1">
      <c r="A21" s="20">
        <v>10</v>
      </c>
      <c r="B21" s="149" t="s">
        <v>84</v>
      </c>
      <c r="C21" s="119"/>
      <c r="D21" s="22">
        <f>'性質別歳出'!D21</f>
        <v>2761646</v>
      </c>
      <c r="E21" s="22">
        <f>'性質別歳出'!E21</f>
        <v>842</v>
      </c>
      <c r="F21" s="22">
        <v>2895587</v>
      </c>
      <c r="G21" s="22">
        <v>392</v>
      </c>
      <c r="H21" s="22">
        <f>'性質別歳出'!H21</f>
        <v>2593984</v>
      </c>
      <c r="I21" s="22">
        <f>'性質別歳出'!I21</f>
        <v>100</v>
      </c>
      <c r="J21" s="37">
        <f t="shared" si="6"/>
        <v>95.3743057970629</v>
      </c>
      <c r="K21" s="37">
        <f t="shared" si="6"/>
        <v>214.79591836734696</v>
      </c>
      <c r="L21" s="37">
        <f t="shared" si="7"/>
        <v>106.46349399225284</v>
      </c>
      <c r="M21" s="37">
        <f t="shared" si="7"/>
        <v>842</v>
      </c>
      <c r="N21" s="23"/>
    </row>
    <row r="22" spans="1:14" ht="19.5" customHeight="1">
      <c r="A22" s="20">
        <v>11</v>
      </c>
      <c r="B22" s="149" t="s">
        <v>85</v>
      </c>
      <c r="C22" s="119"/>
      <c r="D22" s="22">
        <f>'性質別歳出'!D22</f>
        <v>4048816</v>
      </c>
      <c r="E22" s="22">
        <f>'性質別歳出'!E22</f>
        <v>2926646</v>
      </c>
      <c r="F22" s="22">
        <v>3768622</v>
      </c>
      <c r="G22" s="22">
        <v>3044571</v>
      </c>
      <c r="H22" s="22">
        <f>'性質別歳出'!H22</f>
        <v>3796394</v>
      </c>
      <c r="I22" s="22">
        <f>'性質別歳出'!I22</f>
        <v>3383421</v>
      </c>
      <c r="J22" s="37">
        <f t="shared" si="6"/>
        <v>107.43491918266146</v>
      </c>
      <c r="K22" s="37">
        <f t="shared" si="6"/>
        <v>96.12671210492381</v>
      </c>
      <c r="L22" s="37">
        <f t="shared" si="7"/>
        <v>106.6489937556534</v>
      </c>
      <c r="M22" s="37">
        <f t="shared" si="7"/>
        <v>86.49961089678169</v>
      </c>
      <c r="N22" s="23"/>
    </row>
    <row r="23" spans="1:14" ht="19.5" customHeight="1">
      <c r="A23" s="20">
        <v>12</v>
      </c>
      <c r="B23" s="149" t="s">
        <v>86</v>
      </c>
      <c r="C23" s="119"/>
      <c r="D23" s="22">
        <f>'性質別歳出'!D23</f>
        <v>2875305</v>
      </c>
      <c r="E23" s="22">
        <f>'性質別歳出'!E23</f>
        <v>2667635</v>
      </c>
      <c r="F23" s="22">
        <v>2933041</v>
      </c>
      <c r="G23" s="22">
        <v>2717594</v>
      </c>
      <c r="H23" s="22">
        <f>'性質別歳出'!H23</f>
        <v>2835057</v>
      </c>
      <c r="I23" s="22">
        <f>'性質別歳出'!I23</f>
        <v>2628643</v>
      </c>
      <c r="J23" s="37">
        <f t="shared" si="6"/>
        <v>98.03153109690591</v>
      </c>
      <c r="K23" s="37">
        <f t="shared" si="6"/>
        <v>98.16164592650705</v>
      </c>
      <c r="L23" s="37">
        <f t="shared" si="7"/>
        <v>101.41965399637468</v>
      </c>
      <c r="M23" s="37">
        <f t="shared" si="7"/>
        <v>101.48335091528213</v>
      </c>
      <c r="N23" s="23"/>
    </row>
    <row r="24" spans="1:14" ht="19.5" customHeight="1">
      <c r="A24" s="30"/>
      <c r="B24" s="31"/>
      <c r="C24" s="41"/>
      <c r="D24" s="32"/>
      <c r="E24" s="32"/>
      <c r="F24" s="32"/>
      <c r="G24" s="32"/>
      <c r="H24" s="32"/>
      <c r="I24" s="32"/>
      <c r="J24" s="42"/>
      <c r="K24" s="42"/>
      <c r="L24" s="42"/>
      <c r="M24" s="42"/>
      <c r="N24" s="33"/>
    </row>
    <row r="25" spans="1:14" ht="19.5" customHeight="1">
      <c r="A25" s="135" t="s">
        <v>36</v>
      </c>
      <c r="B25" s="151"/>
      <c r="C25" s="136"/>
      <c r="D25" s="43">
        <f aca="true" t="shared" si="8" ref="D25:I25">D5+D6+D7+D8+D9+D10+D14+D17+D20+D21+D22+D23</f>
        <v>24654848</v>
      </c>
      <c r="E25" s="43">
        <f t="shared" si="8"/>
        <v>15790671</v>
      </c>
      <c r="F25" s="43">
        <f t="shared" si="8"/>
        <v>25137120</v>
      </c>
      <c r="G25" s="43">
        <f t="shared" si="8"/>
        <v>16021168</v>
      </c>
      <c r="H25" s="43">
        <f t="shared" si="8"/>
        <v>26696501</v>
      </c>
      <c r="I25" s="43">
        <f t="shared" si="8"/>
        <v>16961443</v>
      </c>
      <c r="J25" s="39">
        <f>IF(AND(D25=0,F25=0),"",IF(D25=0,"皆減",IF(F25=0,"皆増",D25/F25*100)))</f>
        <v>98.08143494561031</v>
      </c>
      <c r="K25" s="39">
        <f>IF(AND(E25=0,G25=0),"",IF(E25=0,"皆減",IF(G25=0,"皆増",E25/G25*100)))</f>
        <v>98.56129715386544</v>
      </c>
      <c r="L25" s="39">
        <f>IF(AND(D25=0,H25=0),"",IF(D25=0,"皆減",IF(H25=0,"皆増",D25/H25*100)))</f>
        <v>92.35235733701582</v>
      </c>
      <c r="M25" s="39">
        <f>IF(AND(E25=0,I25=0),"",IF(E25=0,"皆減",IF(I25=0,"皆増",E25/I25*100)))</f>
        <v>93.0974504940411</v>
      </c>
      <c r="N25" s="27"/>
    </row>
    <row r="26" ht="17.25" customHeight="1">
      <c r="B26" s="40"/>
    </row>
  </sheetData>
  <mergeCells count="22">
    <mergeCell ref="B22:C22"/>
    <mergeCell ref="B23:C23"/>
    <mergeCell ref="B14:C14"/>
    <mergeCell ref="B17:C17"/>
    <mergeCell ref="B20:C20"/>
    <mergeCell ref="B21:C21"/>
    <mergeCell ref="N3:N4"/>
    <mergeCell ref="A2:C2"/>
    <mergeCell ref="A3:C4"/>
    <mergeCell ref="J3:K3"/>
    <mergeCell ref="L3:M3"/>
    <mergeCell ref="F3:G3"/>
    <mergeCell ref="A25:C25"/>
    <mergeCell ref="D3:E3"/>
    <mergeCell ref="H3:I3"/>
    <mergeCell ref="E1:J1"/>
    <mergeCell ref="B5:C5"/>
    <mergeCell ref="B6:C6"/>
    <mergeCell ref="B7:C7"/>
    <mergeCell ref="B8:C8"/>
    <mergeCell ref="B9:C9"/>
    <mergeCell ref="B10:C10"/>
  </mergeCells>
  <printOptions horizontalCentered="1"/>
  <pageMargins left="0.3937007874015748" right="0.3937007874015748" top="1.1023622047244095" bottom="0.9055118110236221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90" zoomScaleNormal="90" workbookViewId="0" topLeftCell="A1">
      <pane xSplit="2" ySplit="4" topLeftCell="C5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A1" sqref="A1"/>
    </sheetView>
  </sheetViews>
  <sheetFormatPr defaultColWidth="9.00390625" defaultRowHeight="12.75"/>
  <cols>
    <col min="1" max="1" width="3.25390625" style="36" customWidth="1"/>
    <col min="2" max="2" width="24.375" style="36" customWidth="1"/>
    <col min="3" max="12" width="11.125" style="36" customWidth="1"/>
    <col min="13" max="16384" width="10.25390625" style="36" customWidth="1"/>
  </cols>
  <sheetData>
    <row r="1" spans="1:13" ht="18.75" customHeight="1">
      <c r="A1" s="14"/>
      <c r="B1" s="14"/>
      <c r="C1" s="14"/>
      <c r="D1" s="139" t="s">
        <v>37</v>
      </c>
      <c r="E1" s="139"/>
      <c r="F1" s="139"/>
      <c r="G1" s="139"/>
      <c r="H1" s="139"/>
      <c r="I1" s="139"/>
      <c r="J1" s="14"/>
      <c r="K1" s="14"/>
      <c r="L1" s="14"/>
      <c r="M1" s="14"/>
    </row>
    <row r="2" spans="1:13" ht="17.25" customHeight="1">
      <c r="A2" s="143" t="s">
        <v>68</v>
      </c>
      <c r="B2" s="143"/>
      <c r="C2" s="14"/>
      <c r="D2" s="14"/>
      <c r="E2" s="15" t="s">
        <v>100</v>
      </c>
      <c r="F2" s="14"/>
      <c r="G2" s="14"/>
      <c r="H2" s="14"/>
      <c r="I2" s="14"/>
      <c r="J2" s="14"/>
      <c r="K2" s="14"/>
      <c r="L2" s="16"/>
      <c r="M2" s="16" t="s">
        <v>39</v>
      </c>
    </row>
    <row r="3" spans="1:13" ht="19.5" customHeight="1">
      <c r="A3" s="144" t="s">
        <v>31</v>
      </c>
      <c r="B3" s="145"/>
      <c r="C3" s="137" t="s">
        <v>41</v>
      </c>
      <c r="D3" s="137"/>
      <c r="E3" s="137" t="s">
        <v>101</v>
      </c>
      <c r="F3" s="137"/>
      <c r="G3" s="138" t="s">
        <v>43</v>
      </c>
      <c r="H3" s="138"/>
      <c r="I3" s="148" t="s">
        <v>44</v>
      </c>
      <c r="J3" s="148"/>
      <c r="K3" s="138" t="s">
        <v>32</v>
      </c>
      <c r="L3" s="138"/>
      <c r="M3" s="141" t="s">
        <v>33</v>
      </c>
    </row>
    <row r="4" spans="1:13" ht="19.5" customHeight="1">
      <c r="A4" s="146"/>
      <c r="B4" s="147"/>
      <c r="C4" s="19" t="s">
        <v>47</v>
      </c>
      <c r="D4" s="18" t="s">
        <v>48</v>
      </c>
      <c r="E4" s="19" t="s">
        <v>47</v>
      </c>
      <c r="F4" s="34" t="s">
        <v>48</v>
      </c>
      <c r="G4" s="17" t="s">
        <v>47</v>
      </c>
      <c r="H4" s="18" t="s">
        <v>48</v>
      </c>
      <c r="I4" s="17" t="s">
        <v>47</v>
      </c>
      <c r="J4" s="18" t="s">
        <v>48</v>
      </c>
      <c r="K4" s="17" t="s">
        <v>34</v>
      </c>
      <c r="L4" s="18" t="s">
        <v>35</v>
      </c>
      <c r="M4" s="142"/>
    </row>
    <row r="5" spans="1:13" ht="19.5" customHeight="1">
      <c r="A5" s="20">
        <v>1</v>
      </c>
      <c r="B5" s="21" t="s">
        <v>87</v>
      </c>
      <c r="C5" s="22">
        <f>'目的別歳出'!C5</f>
        <v>213029</v>
      </c>
      <c r="D5" s="22">
        <f>'目的別歳出'!D5</f>
        <v>212999</v>
      </c>
      <c r="E5" s="22">
        <v>251647</v>
      </c>
      <c r="F5" s="22">
        <v>251617</v>
      </c>
      <c r="G5" s="22">
        <f>'目的別歳出'!G5</f>
        <v>228684</v>
      </c>
      <c r="H5" s="22">
        <f>'目的別歳出'!H5</f>
        <v>228654</v>
      </c>
      <c r="I5" s="37">
        <f aca="true" t="shared" si="0" ref="I5:I18">IF(AND(C5=0,E5=0),"",IF(C5=0,"皆減",IF(E5=0,"皆増",C5/E5*100)))</f>
        <v>84.653900106101</v>
      </c>
      <c r="J5" s="37">
        <f aca="true" t="shared" si="1" ref="J5:J18">IF(AND(D5=0,F5=0),"",IF(D5=0,"皆減",IF(F5=0,"皆増",D5/F5*100)))</f>
        <v>84.6520704085972</v>
      </c>
      <c r="K5" s="37">
        <f aca="true" t="shared" si="2" ref="K5:K18">IF(AND(C5=0,G5=0),"",IF(C5=0,"皆減",IF(G5=0,"皆増",C5/G5*100)))</f>
        <v>93.15430900281612</v>
      </c>
      <c r="L5" s="37">
        <f aca="true" t="shared" si="3" ref="L5:L18">IF(AND(D5=0,H5=0),"",IF(D5=0,"皆減",IF(H5=0,"皆増",D5/H5*100)))</f>
        <v>93.15341083033753</v>
      </c>
      <c r="M5" s="23"/>
    </row>
    <row r="6" spans="1:13" ht="19.5" customHeight="1">
      <c r="A6" s="20">
        <v>2</v>
      </c>
      <c r="B6" s="21" t="s">
        <v>88</v>
      </c>
      <c r="C6" s="22">
        <f>'目的別歳出'!C6</f>
        <v>2187323</v>
      </c>
      <c r="D6" s="22">
        <f>'目的別歳出'!D6</f>
        <v>1551864</v>
      </c>
      <c r="E6" s="22">
        <v>2493125</v>
      </c>
      <c r="F6" s="22">
        <v>1701670</v>
      </c>
      <c r="G6" s="22">
        <f>'目的別歳出'!G6</f>
        <v>4473401</v>
      </c>
      <c r="H6" s="22">
        <f>'目的別歳出'!H6</f>
        <v>2473508</v>
      </c>
      <c r="I6" s="37">
        <f t="shared" si="0"/>
        <v>87.73418901980446</v>
      </c>
      <c r="J6" s="37">
        <f t="shared" si="1"/>
        <v>91.19653046712935</v>
      </c>
      <c r="K6" s="37">
        <f t="shared" si="2"/>
        <v>48.8961977698847</v>
      </c>
      <c r="L6" s="37">
        <f t="shared" si="3"/>
        <v>62.739396840438765</v>
      </c>
      <c r="M6" s="23"/>
    </row>
    <row r="7" spans="1:13" ht="19.5" customHeight="1">
      <c r="A7" s="20">
        <v>3</v>
      </c>
      <c r="B7" s="21" t="s">
        <v>89</v>
      </c>
      <c r="C7" s="22">
        <f>'目的別歳出'!C7</f>
        <v>6102715</v>
      </c>
      <c r="D7" s="22">
        <f>'目的別歳出'!D7</f>
        <v>3166346</v>
      </c>
      <c r="E7" s="22">
        <v>6075535</v>
      </c>
      <c r="F7" s="22">
        <v>2975952</v>
      </c>
      <c r="G7" s="22">
        <f>'目的別歳出'!G7</f>
        <v>6117064</v>
      </c>
      <c r="H7" s="22">
        <f>'目的別歳出'!H7</f>
        <v>3100267</v>
      </c>
      <c r="I7" s="37">
        <f t="shared" si="0"/>
        <v>100.44736800956625</v>
      </c>
      <c r="J7" s="37">
        <f t="shared" si="1"/>
        <v>106.39775103899525</v>
      </c>
      <c r="K7" s="37">
        <f t="shared" si="2"/>
        <v>99.7654266818199</v>
      </c>
      <c r="L7" s="37">
        <f t="shared" si="3"/>
        <v>102.1313970699943</v>
      </c>
      <c r="M7" s="23"/>
    </row>
    <row r="8" spans="1:13" ht="19.5" customHeight="1">
      <c r="A8" s="20">
        <v>4</v>
      </c>
      <c r="B8" s="21" t="s">
        <v>90</v>
      </c>
      <c r="C8" s="22">
        <f>'目的別歳出'!C8</f>
        <v>2463807</v>
      </c>
      <c r="D8" s="22">
        <f>'目的別歳出'!D8</f>
        <v>2292146</v>
      </c>
      <c r="E8" s="22">
        <v>2429104</v>
      </c>
      <c r="F8" s="22">
        <v>2215285</v>
      </c>
      <c r="G8" s="22">
        <f>'目的別歳出'!G8</f>
        <v>2405816</v>
      </c>
      <c r="H8" s="22">
        <f>'目的別歳出'!H8</f>
        <v>2222343</v>
      </c>
      <c r="I8" s="37">
        <f t="shared" si="0"/>
        <v>101.42863376784197</v>
      </c>
      <c r="J8" s="37">
        <f t="shared" si="1"/>
        <v>103.46957614934422</v>
      </c>
      <c r="K8" s="37">
        <f t="shared" si="2"/>
        <v>102.41045034200454</v>
      </c>
      <c r="L8" s="37">
        <f t="shared" si="3"/>
        <v>103.14096428859092</v>
      </c>
      <c r="M8" s="23"/>
    </row>
    <row r="9" spans="1:13" ht="19.5" customHeight="1">
      <c r="A9" s="20">
        <v>5</v>
      </c>
      <c r="B9" s="21" t="s">
        <v>91</v>
      </c>
      <c r="C9" s="22">
        <f>'目的別歳出'!C9</f>
        <v>8868</v>
      </c>
      <c r="D9" s="22">
        <f>'目的別歳出'!D9</f>
        <v>7510</v>
      </c>
      <c r="E9" s="22">
        <v>8600</v>
      </c>
      <c r="F9" s="22">
        <v>7249</v>
      </c>
      <c r="G9" s="22">
        <f>'目的別歳出'!G9</f>
        <v>8574</v>
      </c>
      <c r="H9" s="22">
        <f>'目的別歳出'!H9</f>
        <v>7223</v>
      </c>
      <c r="I9" s="37">
        <f t="shared" si="0"/>
        <v>103.11627906976743</v>
      </c>
      <c r="J9" s="37">
        <f t="shared" si="1"/>
        <v>103.60049662022348</v>
      </c>
      <c r="K9" s="37">
        <f t="shared" si="2"/>
        <v>103.42897130860742</v>
      </c>
      <c r="L9" s="37">
        <f t="shared" si="3"/>
        <v>103.97341824726567</v>
      </c>
      <c r="M9" s="23"/>
    </row>
    <row r="10" spans="1:13" ht="19.5" customHeight="1">
      <c r="A10" s="20">
        <v>6</v>
      </c>
      <c r="B10" s="21" t="s">
        <v>92</v>
      </c>
      <c r="C10" s="22">
        <f>'目的別歳出'!C10</f>
        <v>840800</v>
      </c>
      <c r="D10" s="22">
        <f>'目的別歳出'!D10</f>
        <v>643045</v>
      </c>
      <c r="E10" s="22">
        <v>956014</v>
      </c>
      <c r="F10" s="22">
        <v>727750</v>
      </c>
      <c r="G10" s="22">
        <f>'目的別歳出'!G10</f>
        <v>879474</v>
      </c>
      <c r="H10" s="22">
        <f>'目的別歳出'!H10</f>
        <v>652333</v>
      </c>
      <c r="I10" s="37">
        <f t="shared" si="0"/>
        <v>87.94850284619264</v>
      </c>
      <c r="J10" s="37">
        <f t="shared" si="1"/>
        <v>88.36070079010649</v>
      </c>
      <c r="K10" s="37">
        <f t="shared" si="2"/>
        <v>95.60259882611652</v>
      </c>
      <c r="L10" s="37">
        <f t="shared" si="3"/>
        <v>98.57618731537421</v>
      </c>
      <c r="M10" s="23"/>
    </row>
    <row r="11" spans="1:13" ht="19.5" customHeight="1">
      <c r="A11" s="20">
        <v>7</v>
      </c>
      <c r="B11" s="21" t="s">
        <v>93</v>
      </c>
      <c r="C11" s="22">
        <f>'目的別歳出'!C11</f>
        <v>2826703</v>
      </c>
      <c r="D11" s="22">
        <f>'目的別歳出'!D11</f>
        <v>401573</v>
      </c>
      <c r="E11" s="22">
        <v>2824902</v>
      </c>
      <c r="F11" s="22">
        <v>272346</v>
      </c>
      <c r="G11" s="22">
        <f>'目的別歳出'!G11</f>
        <v>2542128</v>
      </c>
      <c r="H11" s="22">
        <f>'目的別歳出'!H11</f>
        <v>278845</v>
      </c>
      <c r="I11" s="37">
        <f t="shared" si="0"/>
        <v>100.06375442404727</v>
      </c>
      <c r="J11" s="37">
        <f t="shared" si="1"/>
        <v>147.4495678291585</v>
      </c>
      <c r="K11" s="37">
        <f t="shared" si="2"/>
        <v>111.19436157424016</v>
      </c>
      <c r="L11" s="37">
        <f t="shared" si="3"/>
        <v>144.01298212268466</v>
      </c>
      <c r="M11" s="23"/>
    </row>
    <row r="12" spans="1:13" ht="19.5" customHeight="1">
      <c r="A12" s="20">
        <v>8</v>
      </c>
      <c r="B12" s="21" t="s">
        <v>94</v>
      </c>
      <c r="C12" s="22">
        <f>'目的別歳出'!C12</f>
        <v>2343908</v>
      </c>
      <c r="D12" s="22">
        <f>'目的別歳出'!D12</f>
        <v>2013204</v>
      </c>
      <c r="E12" s="22">
        <v>2916563</v>
      </c>
      <c r="F12" s="22">
        <v>2220241</v>
      </c>
      <c r="G12" s="22">
        <f>'目的別歳出'!G12</f>
        <v>2870252</v>
      </c>
      <c r="H12" s="22">
        <f>'目的別歳出'!H12</f>
        <v>2232013</v>
      </c>
      <c r="I12" s="37">
        <f t="shared" si="0"/>
        <v>80.36541641651492</v>
      </c>
      <c r="J12" s="37">
        <f t="shared" si="1"/>
        <v>90.67502131525362</v>
      </c>
      <c r="K12" s="37">
        <f t="shared" si="2"/>
        <v>81.66209796213015</v>
      </c>
      <c r="L12" s="37">
        <f t="shared" si="3"/>
        <v>90.19678648825074</v>
      </c>
      <c r="M12" s="23"/>
    </row>
    <row r="13" spans="1:13" ht="19.5" customHeight="1">
      <c r="A13" s="20">
        <v>9</v>
      </c>
      <c r="B13" s="21" t="s">
        <v>95</v>
      </c>
      <c r="C13" s="22">
        <f>'目的別歳出'!C13</f>
        <v>830343</v>
      </c>
      <c r="D13" s="22">
        <f>'目的別歳出'!D13</f>
        <v>758114</v>
      </c>
      <c r="E13" s="22">
        <v>771153</v>
      </c>
      <c r="F13" s="22">
        <v>741713</v>
      </c>
      <c r="G13" s="22">
        <f>'目的別歳出'!G13</f>
        <v>758545</v>
      </c>
      <c r="H13" s="22">
        <f>'目的別歳出'!H13</f>
        <v>734351</v>
      </c>
      <c r="I13" s="37">
        <f t="shared" si="0"/>
        <v>107.67551964396172</v>
      </c>
      <c r="J13" s="37">
        <f t="shared" si="1"/>
        <v>102.2112326465897</v>
      </c>
      <c r="K13" s="37">
        <f t="shared" si="2"/>
        <v>109.465226189613</v>
      </c>
      <c r="L13" s="37">
        <f t="shared" si="3"/>
        <v>103.2359185185286</v>
      </c>
      <c r="M13" s="23"/>
    </row>
    <row r="14" spans="1:13" ht="19.5" customHeight="1">
      <c r="A14" s="20">
        <v>10</v>
      </c>
      <c r="B14" s="21" t="s">
        <v>96</v>
      </c>
      <c r="C14" s="22">
        <f>'目的別歳出'!C14</f>
        <v>2771066</v>
      </c>
      <c r="D14" s="22">
        <f>'目的別歳出'!D14</f>
        <v>1820046</v>
      </c>
      <c r="E14" s="22">
        <v>2629224</v>
      </c>
      <c r="F14" s="22">
        <v>1870435</v>
      </c>
      <c r="G14" s="22">
        <f>'目的別歳出'!G14</f>
        <v>2458239</v>
      </c>
      <c r="H14" s="22">
        <f>'目的別歳出'!H14</f>
        <v>1646199</v>
      </c>
      <c r="I14" s="37">
        <f t="shared" si="0"/>
        <v>105.39482371985042</v>
      </c>
      <c r="J14" s="37">
        <f t="shared" si="1"/>
        <v>97.3060277422097</v>
      </c>
      <c r="K14" s="37">
        <f t="shared" si="2"/>
        <v>112.72565442172223</v>
      </c>
      <c r="L14" s="37">
        <f t="shared" si="3"/>
        <v>110.56050939163491</v>
      </c>
      <c r="M14" s="23"/>
    </row>
    <row r="15" spans="1:13" ht="19.5" customHeight="1">
      <c r="A15" s="20">
        <v>11</v>
      </c>
      <c r="B15" s="21" t="s">
        <v>97</v>
      </c>
      <c r="C15" s="22">
        <f>'目的別歳出'!C15</f>
        <v>23000</v>
      </c>
      <c r="D15" s="22">
        <f>'目的別歳出'!D15</f>
        <v>2708</v>
      </c>
      <c r="E15" s="22">
        <v>23000</v>
      </c>
      <c r="F15" s="22">
        <v>2708</v>
      </c>
      <c r="G15" s="22">
        <f>'目的別歳出'!G15</f>
        <v>168299</v>
      </c>
      <c r="H15" s="22">
        <f>'目的別歳出'!H15</f>
        <v>12655</v>
      </c>
      <c r="I15" s="37">
        <f t="shared" si="0"/>
        <v>100</v>
      </c>
      <c r="J15" s="37">
        <f t="shared" si="1"/>
        <v>100</v>
      </c>
      <c r="K15" s="37">
        <f t="shared" si="2"/>
        <v>13.666153690752767</v>
      </c>
      <c r="L15" s="37">
        <f t="shared" si="3"/>
        <v>21.39865665744765</v>
      </c>
      <c r="M15" s="23"/>
    </row>
    <row r="16" spans="1:13" ht="19.5" customHeight="1">
      <c r="A16" s="20">
        <v>12</v>
      </c>
      <c r="B16" s="21" t="s">
        <v>85</v>
      </c>
      <c r="C16" s="22">
        <f>'目的別歳出'!C16</f>
        <v>4038186</v>
      </c>
      <c r="D16" s="22">
        <f>'目的別歳出'!D16</f>
        <v>2916016</v>
      </c>
      <c r="E16" s="22">
        <v>3753053</v>
      </c>
      <c r="F16" s="22">
        <v>3029002</v>
      </c>
      <c r="G16" s="22">
        <f>'目的別歳出'!G16</f>
        <v>3780825</v>
      </c>
      <c r="H16" s="22">
        <f>'目的別歳出'!H16</f>
        <v>3367852</v>
      </c>
      <c r="I16" s="37">
        <f t="shared" si="0"/>
        <v>107.59736140150433</v>
      </c>
      <c r="J16" s="37">
        <f t="shared" si="1"/>
        <v>96.26986050190789</v>
      </c>
      <c r="K16" s="37">
        <f t="shared" si="2"/>
        <v>106.80700640733174</v>
      </c>
      <c r="L16" s="37">
        <f t="shared" si="3"/>
        <v>86.58385225954109</v>
      </c>
      <c r="M16" s="23"/>
    </row>
    <row r="17" spans="1:13" ht="19.5" customHeight="1">
      <c r="A17" s="20">
        <v>13</v>
      </c>
      <c r="B17" s="21" t="s">
        <v>98</v>
      </c>
      <c r="C17" s="22">
        <f>'目的別歳出'!C17</f>
        <v>100</v>
      </c>
      <c r="D17" s="22">
        <f>'目的別歳出'!D17</f>
        <v>100</v>
      </c>
      <c r="E17" s="22">
        <v>200</v>
      </c>
      <c r="F17" s="22">
        <v>200</v>
      </c>
      <c r="G17" s="22">
        <f>'目的別歳出'!G17</f>
        <v>200</v>
      </c>
      <c r="H17" s="22">
        <f>'目的別歳出'!H17</f>
        <v>200</v>
      </c>
      <c r="I17" s="37">
        <f t="shared" si="0"/>
        <v>50</v>
      </c>
      <c r="J17" s="37">
        <f t="shared" si="1"/>
        <v>50</v>
      </c>
      <c r="K17" s="37">
        <f t="shared" si="2"/>
        <v>50</v>
      </c>
      <c r="L17" s="37">
        <f t="shared" si="3"/>
        <v>50</v>
      </c>
      <c r="M17" s="23"/>
    </row>
    <row r="18" spans="1:13" ht="19.5" customHeight="1">
      <c r="A18" s="20">
        <v>14</v>
      </c>
      <c r="B18" s="21" t="s">
        <v>99</v>
      </c>
      <c r="C18" s="22">
        <f>'目的別歳出'!C18</f>
        <v>5000</v>
      </c>
      <c r="D18" s="22">
        <f>'目的別歳出'!D18</f>
        <v>5000</v>
      </c>
      <c r="E18" s="22">
        <v>5000</v>
      </c>
      <c r="F18" s="22">
        <v>5000</v>
      </c>
      <c r="G18" s="22">
        <f>'目的別歳出'!G18</f>
        <v>5000</v>
      </c>
      <c r="H18" s="22">
        <f>'目的別歳出'!H18</f>
        <v>5000</v>
      </c>
      <c r="I18" s="37">
        <f t="shared" si="0"/>
        <v>100</v>
      </c>
      <c r="J18" s="37">
        <f t="shared" si="1"/>
        <v>100</v>
      </c>
      <c r="K18" s="37">
        <f t="shared" si="2"/>
        <v>100</v>
      </c>
      <c r="L18" s="37">
        <f t="shared" si="3"/>
        <v>100</v>
      </c>
      <c r="M18" s="23"/>
    </row>
    <row r="19" spans="1:13" ht="19.5" customHeight="1">
      <c r="A19" s="20" t="s">
        <v>102</v>
      </c>
      <c r="B19" s="21" t="s">
        <v>102</v>
      </c>
      <c r="C19" s="22" t="s">
        <v>103</v>
      </c>
      <c r="D19" s="26" t="s">
        <v>103</v>
      </c>
      <c r="E19" s="26" t="s">
        <v>103</v>
      </c>
      <c r="F19" s="26" t="s">
        <v>103</v>
      </c>
      <c r="G19" s="26" t="s">
        <v>103</v>
      </c>
      <c r="H19" s="26" t="s">
        <v>103</v>
      </c>
      <c r="I19" s="35" t="s">
        <v>102</v>
      </c>
      <c r="J19" s="35" t="s">
        <v>102</v>
      </c>
      <c r="K19" s="35" t="s">
        <v>102</v>
      </c>
      <c r="L19" s="35" t="s">
        <v>102</v>
      </c>
      <c r="M19" s="23"/>
    </row>
    <row r="20" spans="1:13" ht="19.5" customHeight="1">
      <c r="A20" s="20" t="s">
        <v>102</v>
      </c>
      <c r="B20" s="21" t="s">
        <v>102</v>
      </c>
      <c r="C20" s="26" t="s">
        <v>104</v>
      </c>
      <c r="D20" s="26" t="s">
        <v>104</v>
      </c>
      <c r="E20" s="26" t="s">
        <v>104</v>
      </c>
      <c r="F20" s="26" t="s">
        <v>104</v>
      </c>
      <c r="G20" s="26" t="s">
        <v>104</v>
      </c>
      <c r="H20" s="26" t="s">
        <v>104</v>
      </c>
      <c r="I20" s="35" t="s">
        <v>102</v>
      </c>
      <c r="J20" s="29" t="s">
        <v>102</v>
      </c>
      <c r="K20" s="35" t="s">
        <v>102</v>
      </c>
      <c r="L20" s="29" t="s">
        <v>102</v>
      </c>
      <c r="M20" s="23"/>
    </row>
    <row r="21" spans="1:13" ht="19.5" customHeight="1">
      <c r="A21" s="20" t="s">
        <v>102</v>
      </c>
      <c r="B21" s="21" t="s">
        <v>102</v>
      </c>
      <c r="C21" s="26" t="s">
        <v>102</v>
      </c>
      <c r="D21" s="26" t="s">
        <v>102</v>
      </c>
      <c r="E21" s="26" t="s">
        <v>102</v>
      </c>
      <c r="F21" s="26" t="s">
        <v>102</v>
      </c>
      <c r="G21" s="26" t="s">
        <v>102</v>
      </c>
      <c r="H21" s="26" t="s">
        <v>102</v>
      </c>
      <c r="I21" s="35" t="s">
        <v>102</v>
      </c>
      <c r="J21" s="35" t="s">
        <v>102</v>
      </c>
      <c r="K21" s="35" t="s">
        <v>102</v>
      </c>
      <c r="L21" s="35" t="s">
        <v>102</v>
      </c>
      <c r="M21" s="23"/>
    </row>
    <row r="22" spans="1:13" ht="19.5" customHeight="1">
      <c r="A22" s="20" t="s">
        <v>102</v>
      </c>
      <c r="B22" s="21" t="s">
        <v>102</v>
      </c>
      <c r="C22" s="26" t="s">
        <v>102</v>
      </c>
      <c r="D22" s="26" t="str">
        <f>C22</f>
        <v>　</v>
      </c>
      <c r="E22" s="26" t="s">
        <v>102</v>
      </c>
      <c r="F22" s="26" t="str">
        <f>E22</f>
        <v>　</v>
      </c>
      <c r="G22" s="26" t="s">
        <v>102</v>
      </c>
      <c r="H22" s="26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23"/>
    </row>
    <row r="23" spans="1:13" ht="19.5" customHeight="1">
      <c r="A23" s="20" t="s">
        <v>102</v>
      </c>
      <c r="B23" s="21" t="s">
        <v>102</v>
      </c>
      <c r="C23" s="26" t="s">
        <v>102</v>
      </c>
      <c r="D23" s="26" t="s">
        <v>102</v>
      </c>
      <c r="E23" s="26" t="s">
        <v>102</v>
      </c>
      <c r="F23" s="26" t="s">
        <v>102</v>
      </c>
      <c r="G23" s="26" t="s">
        <v>102</v>
      </c>
      <c r="H23" s="26" t="s">
        <v>102</v>
      </c>
      <c r="I23" s="35" t="s">
        <v>102</v>
      </c>
      <c r="J23" s="35" t="s">
        <v>102</v>
      </c>
      <c r="K23" s="35" t="s">
        <v>102</v>
      </c>
      <c r="L23" s="35" t="s">
        <v>102</v>
      </c>
      <c r="M23" s="23"/>
    </row>
    <row r="24" spans="1:13" ht="19.5" customHeight="1">
      <c r="A24" s="20" t="s">
        <v>102</v>
      </c>
      <c r="B24" s="21" t="s">
        <v>102</v>
      </c>
      <c r="C24" s="26" t="s">
        <v>102</v>
      </c>
      <c r="D24" s="26" t="s">
        <v>102</v>
      </c>
      <c r="E24" s="26" t="s">
        <v>102</v>
      </c>
      <c r="F24" s="26" t="s">
        <v>102</v>
      </c>
      <c r="G24" s="26" t="s">
        <v>102</v>
      </c>
      <c r="H24" s="26" t="s">
        <v>102</v>
      </c>
      <c r="I24" s="35" t="s">
        <v>102</v>
      </c>
      <c r="J24" s="35" t="s">
        <v>102</v>
      </c>
      <c r="K24" s="35" t="s">
        <v>102</v>
      </c>
      <c r="L24" s="35" t="s">
        <v>102</v>
      </c>
      <c r="M24" s="23"/>
    </row>
    <row r="25" spans="1:13" ht="19.5" customHeight="1">
      <c r="A25" s="135" t="s">
        <v>36</v>
      </c>
      <c r="B25" s="136"/>
      <c r="C25" s="38">
        <f aca="true" t="shared" si="4" ref="C25:H25">SUM(C5:C24)</f>
        <v>24654848</v>
      </c>
      <c r="D25" s="38">
        <f t="shared" si="4"/>
        <v>15790671</v>
      </c>
      <c r="E25" s="38">
        <f t="shared" si="4"/>
        <v>25137120</v>
      </c>
      <c r="F25" s="38">
        <f t="shared" si="4"/>
        <v>16021168</v>
      </c>
      <c r="G25" s="38">
        <f t="shared" si="4"/>
        <v>26696501</v>
      </c>
      <c r="H25" s="38">
        <f t="shared" si="4"/>
        <v>16961443</v>
      </c>
      <c r="I25" s="39">
        <f>IF(AND(C25=0,E25=0),"",IF(C25=0,"皆減",IF(E25=0,"皆増",C25/E25*100)))</f>
        <v>98.08143494561031</v>
      </c>
      <c r="J25" s="39">
        <f>IF(AND(D25=0,F25=0),"",IF(D25=0,"皆減",IF(F25=0,"皆増",D25/F25*100)))</f>
        <v>98.56129715386544</v>
      </c>
      <c r="K25" s="39">
        <f>IF(AND(C25=0,G25=0),"",IF(C25=0,"皆減",IF(G25=0,"皆増",C25/G25*100)))</f>
        <v>92.35235733701582</v>
      </c>
      <c r="L25" s="39">
        <f>IF(AND(D25=0,H25=0),"",IF(D25=0,"皆減",IF(H25=0,"皆増",D25/H25*100)))</f>
        <v>93.0974504940411</v>
      </c>
      <c r="M25" s="27"/>
    </row>
    <row r="26" ht="17.25" customHeight="1">
      <c r="B26" s="40"/>
    </row>
  </sheetData>
  <mergeCells count="10">
    <mergeCell ref="M3:M4"/>
    <mergeCell ref="A2:B2"/>
    <mergeCell ref="A3:B4"/>
    <mergeCell ref="I3:J3"/>
    <mergeCell ref="K3:L3"/>
    <mergeCell ref="E3:F3"/>
    <mergeCell ref="A25:B25"/>
    <mergeCell ref="C3:D3"/>
    <mergeCell ref="G3:H3"/>
    <mergeCell ref="D1:I1"/>
  </mergeCells>
  <printOptions horizontalCentered="1"/>
  <pageMargins left="0.3937007874015748" right="0.3937007874015748" top="1.1023622047244095" bottom="0.8661417322834646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2006-02-28T09:20:51Z</cp:lastPrinted>
  <dcterms:modified xsi:type="dcterms:W3CDTF">2006-03-01T01:34:24Z</dcterms:modified>
  <cp:category/>
  <cp:version/>
  <cp:contentType/>
  <cp:contentStatus/>
</cp:coreProperties>
</file>