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H17" sheetId="1" r:id="rId1"/>
  </sheets>
  <definedNames>
    <definedName name="_xlnm.Print_Area" localSheetId="0">'H17'!$A$1:$K$83</definedName>
  </definedNames>
  <calcPr fullCalcOnLoad="1"/>
</workbook>
</file>

<file path=xl/sharedStrings.xml><?xml version="1.0" encoding="utf-8"?>
<sst xmlns="http://schemas.openxmlformats.org/spreadsheetml/2006/main" count="82" uniqueCount="59">
  <si>
    <t xml:space="preserve"> </t>
  </si>
  <si>
    <t xml:space="preserve">区　　　　　　　　分　 </t>
  </si>
  <si>
    <t>（減税補てん借換債を除いた額）</t>
  </si>
  <si>
    <t>平　成　１７　年　度　　　　　予　　算　　関　　係　　資　　料</t>
  </si>
  <si>
    <t>温泉配湯事業</t>
  </si>
  <si>
    <t>上井羽合線</t>
  </si>
  <si>
    <t>沿道土地区画整理事業</t>
  </si>
  <si>
    <t>国民宿舎事業</t>
  </si>
  <si>
    <t>関　金　町</t>
  </si>
  <si>
    <t>倉　吉　市</t>
  </si>
  <si>
    <t>　</t>
  </si>
  <si>
    <t>国民健康保険事業</t>
  </si>
  <si>
    <t>介護保険事業</t>
  </si>
  <si>
    <t>老人保健事業</t>
  </si>
  <si>
    <t>簡易水道事業</t>
  </si>
  <si>
    <t>住宅資金貸付事業</t>
  </si>
  <si>
    <t>高齢者・障害者住宅</t>
  </si>
  <si>
    <t>整備資金貸付事業</t>
  </si>
  <si>
    <t>土地取得事業</t>
  </si>
  <si>
    <t xml:space="preserve"> </t>
  </si>
  <si>
    <t xml:space="preserve"> </t>
  </si>
  <si>
    <t xml:space="preserve">小　　　　　計 </t>
  </si>
  <si>
    <t xml:space="preserve">合        　計 </t>
  </si>
  <si>
    <t xml:space="preserve"> </t>
  </si>
  <si>
    <t>一     般     会     計</t>
  </si>
  <si>
    <t>下水道事業</t>
  </si>
  <si>
    <t>駐車場事業</t>
  </si>
  <si>
    <t>集落排水事業</t>
  </si>
  <si>
    <t>高城財産区</t>
  </si>
  <si>
    <t>小鴨財産区</t>
  </si>
  <si>
    <t>北谷財産区</t>
  </si>
  <si>
    <t>上北条財産区</t>
  </si>
  <si>
    <t xml:space="preserve">小　　　　　計 </t>
  </si>
  <si>
    <t>水道事業</t>
  </si>
  <si>
    <t>平成16年度</t>
  </si>
  <si>
    <t xml:space="preserve">   会計別一覧表　　　　　　　　　　　　　　　　　　　　　　                    　　　　　  　　　　　　　　　　　    </t>
  </si>
  <si>
    <t>増　　減</t>
  </si>
  <si>
    <t>(A)-(B)</t>
  </si>
  <si>
    <t>(A)/(B)</t>
  </si>
  <si>
    <t>(A)</t>
  </si>
  <si>
    <t>(B)</t>
  </si>
  <si>
    <t>(％)</t>
  </si>
  <si>
    <t>特</t>
  </si>
  <si>
    <t>別</t>
  </si>
  <si>
    <t>会</t>
  </si>
  <si>
    <t>計</t>
  </si>
  <si>
    <t>企</t>
  </si>
  <si>
    <t>業</t>
  </si>
  <si>
    <t>平成17年度</t>
  </si>
  <si>
    <t>宅地造成事業</t>
  </si>
  <si>
    <t>矢送財産区</t>
  </si>
  <si>
    <t>一部事務組合</t>
  </si>
  <si>
    <r>
      <t>(</t>
    </r>
    <r>
      <rPr>
        <sz val="9"/>
        <color indexed="8"/>
        <rFont val="ＭＳ 明朝"/>
        <family val="1"/>
      </rPr>
      <t>農業</t>
    </r>
    <r>
      <rPr>
        <sz val="11"/>
        <color indexed="8"/>
        <rFont val="ＭＳ 明朝"/>
        <family val="1"/>
      </rPr>
      <t xml:space="preserve"> 228,427)</t>
    </r>
  </si>
  <si>
    <r>
      <t>(</t>
    </r>
    <r>
      <rPr>
        <sz val="9"/>
        <color indexed="8"/>
        <rFont val="ＭＳ 明朝"/>
        <family val="1"/>
      </rPr>
      <t>林業</t>
    </r>
    <r>
      <rPr>
        <sz val="11"/>
        <color indexed="8"/>
        <rFont val="ＭＳ 明朝"/>
        <family val="1"/>
      </rPr>
      <t xml:space="preserve">   2,507)</t>
    </r>
  </si>
  <si>
    <t>伸　 率</t>
  </si>
  <si>
    <t>（単位；千円）</t>
  </si>
  <si>
    <t xml:space="preserve"> ※平成16年度合計額は中学校組合負担金64,970千円を除いた額</t>
  </si>
  <si>
    <t>(中学校組合)</t>
  </si>
  <si>
    <t>(国民宿舎企業団)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</si>
</sst>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\(#,##0\)"/>
    <numFmt numFmtId="179" formatCode="\(#,##0\);[Red]\(\-#,##0\)"/>
    <numFmt numFmtId="180" formatCode="\(#,##0.0\);[Red]\(\-#,##0.0\)"/>
  </numFmts>
  <fonts count="10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 horizontal="right"/>
    </xf>
    <xf numFmtId="0" fontId="8" fillId="0" borderId="1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7" xfId="0" applyFont="1" applyFill="1" applyBorder="1" applyAlignment="1" applyProtection="1">
      <alignment horizontal="center"/>
      <protection/>
    </xf>
    <xf numFmtId="0" fontId="9" fillId="0" borderId="7" xfId="0" applyFont="1" applyBorder="1" applyAlignment="1">
      <alignment horizontal="center"/>
    </xf>
    <xf numFmtId="0" fontId="8" fillId="0" borderId="8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8" fillId="0" borderId="6" xfId="0" applyFont="1" applyFill="1" applyBorder="1" applyAlignment="1" applyProtection="1" quotePrefix="1">
      <alignment/>
      <protection/>
    </xf>
    <xf numFmtId="0" fontId="8" fillId="0" borderId="6" xfId="0" applyFont="1" applyFill="1" applyBorder="1" applyAlignment="1" applyProtection="1" quotePrefix="1">
      <alignment horizont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 quotePrefix="1">
      <alignment horizont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 quotePrefix="1">
      <alignment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0" fontId="8" fillId="0" borderId="8" xfId="0" applyFont="1" applyFill="1" applyBorder="1" applyAlignment="1" applyProtection="1" quotePrefix="1">
      <alignment/>
      <protection/>
    </xf>
    <xf numFmtId="0" fontId="8" fillId="0" borderId="11" xfId="0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6" fontId="8" fillId="0" borderId="6" xfId="0" applyNumberFormat="1" applyFont="1" applyFill="1" applyBorder="1" applyAlignment="1" applyProtection="1" quotePrefix="1">
      <alignment/>
      <protection/>
    </xf>
    <xf numFmtId="179" fontId="8" fillId="0" borderId="6" xfId="0" applyNumberFormat="1" applyFont="1" applyFill="1" applyBorder="1" applyAlignment="1" applyProtection="1" quotePrefix="1">
      <alignment/>
      <protection/>
    </xf>
    <xf numFmtId="176" fontId="8" fillId="0" borderId="6" xfId="0" applyNumberFormat="1" applyFont="1" applyFill="1" applyBorder="1" applyAlignment="1" applyProtection="1">
      <alignment/>
      <protection/>
    </xf>
    <xf numFmtId="176" fontId="8" fillId="0" borderId="12" xfId="0" applyNumberFormat="1" applyFont="1" applyFill="1" applyBorder="1" applyAlignment="1" applyProtection="1" quotePrefix="1">
      <alignment/>
      <protection/>
    </xf>
    <xf numFmtId="0" fontId="8" fillId="0" borderId="0" xfId="0" applyFont="1" applyFill="1" applyBorder="1" applyAlignment="1" applyProtection="1">
      <alignment horizontal="distributed"/>
      <protection/>
    </xf>
    <xf numFmtId="176" fontId="8" fillId="0" borderId="0" xfId="0" applyNumberFormat="1" applyFont="1" applyFill="1" applyBorder="1" applyAlignment="1" applyProtection="1" quotePrefix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distributed"/>
      <protection/>
    </xf>
    <xf numFmtId="176" fontId="8" fillId="0" borderId="13" xfId="0" applyNumberFormat="1" applyFont="1" applyFill="1" applyBorder="1" applyAlignment="1" applyProtection="1" quotePrefix="1">
      <alignment/>
      <protection/>
    </xf>
    <xf numFmtId="176" fontId="8" fillId="0" borderId="10" xfId="0" applyNumberFormat="1" applyFont="1" applyFill="1" applyBorder="1" applyAlignment="1" applyProtection="1" quotePrefix="1">
      <alignment/>
      <protection/>
    </xf>
    <xf numFmtId="0" fontId="8" fillId="0" borderId="5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/>
      <protection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right"/>
      <protection/>
    </xf>
    <xf numFmtId="177" fontId="8" fillId="0" borderId="16" xfId="0" applyNumberFormat="1" applyFont="1" applyFill="1" applyBorder="1" applyAlignment="1" applyProtection="1">
      <alignment horizontal="right"/>
      <protection/>
    </xf>
    <xf numFmtId="177" fontId="8" fillId="0" borderId="17" xfId="0" applyNumberFormat="1" applyFont="1" applyFill="1" applyBorder="1" applyAlignment="1" applyProtection="1" quotePrefix="1">
      <alignment horizontal="right"/>
      <protection/>
    </xf>
    <xf numFmtId="0" fontId="8" fillId="0" borderId="0" xfId="0" applyFont="1" applyFill="1" applyBorder="1" applyAlignment="1" applyProtection="1" quotePrefix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 horizontal="distributed"/>
      <protection/>
    </xf>
    <xf numFmtId="0" fontId="8" fillId="0" borderId="11" xfId="0" applyFont="1" applyFill="1" applyBorder="1" applyAlignment="1" applyProtection="1">
      <alignment horizontal="distributed"/>
      <protection/>
    </xf>
    <xf numFmtId="0" fontId="8" fillId="0" borderId="14" xfId="0" applyFont="1" applyFill="1" applyBorder="1" applyAlignment="1" applyProtection="1">
      <alignment horizontal="distributed"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0" borderId="18" xfId="0" applyFont="1" applyFill="1" applyBorder="1" applyAlignment="1" applyProtection="1">
      <alignment horizontal="distributed"/>
      <protection/>
    </xf>
    <xf numFmtId="0" fontId="8" fillId="0" borderId="1" xfId="0" applyFont="1" applyFill="1" applyBorder="1" applyAlignment="1" applyProtection="1">
      <alignment horizontal="distributed"/>
      <protection/>
    </xf>
    <xf numFmtId="0" fontId="8" fillId="0" borderId="19" xfId="0" applyFont="1" applyFill="1" applyBorder="1" applyAlignment="1" applyProtection="1">
      <alignment horizontal="distributed"/>
      <protection/>
    </xf>
    <xf numFmtId="0" fontId="8" fillId="0" borderId="3" xfId="0" applyFont="1" applyFill="1" applyBorder="1" applyAlignment="1" applyProtection="1">
      <alignment horizontal="distributed"/>
      <protection/>
    </xf>
    <xf numFmtId="0" fontId="8" fillId="0" borderId="20" xfId="0" applyFont="1" applyFill="1" applyBorder="1" applyAlignment="1" applyProtection="1">
      <alignment horizontal="distributed"/>
      <protection/>
    </xf>
    <xf numFmtId="0" fontId="9" fillId="0" borderId="0" xfId="0" applyFont="1" applyAlignment="1">
      <alignment horizontal="center"/>
    </xf>
    <xf numFmtId="0" fontId="8" fillId="0" borderId="21" xfId="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 quotePrefix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 quotePrefix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 quotePrefix="1">
      <alignment/>
      <protection/>
    </xf>
    <xf numFmtId="0" fontId="8" fillId="0" borderId="29" xfId="0" applyFont="1" applyFill="1" applyBorder="1" applyAlignment="1" applyProtection="1" quotePrefix="1">
      <alignment/>
      <protection/>
    </xf>
    <xf numFmtId="0" fontId="9" fillId="0" borderId="6" xfId="0" applyFont="1" applyBorder="1" applyAlignment="1">
      <alignment horizontal="center"/>
    </xf>
    <xf numFmtId="176" fontId="8" fillId="0" borderId="7" xfId="0" applyNumberFormat="1" applyFont="1" applyFill="1" applyBorder="1" applyAlignment="1" applyProtection="1">
      <alignment horizontal="right"/>
      <protection/>
    </xf>
    <xf numFmtId="176" fontId="8" fillId="0" borderId="6" xfId="0" applyNumberFormat="1" applyFont="1" applyFill="1" applyBorder="1" applyAlignment="1" applyProtection="1">
      <alignment horizontal="right"/>
      <protection/>
    </xf>
    <xf numFmtId="177" fontId="8" fillId="0" borderId="30" xfId="0" applyNumberFormat="1" applyFont="1" applyFill="1" applyBorder="1" applyAlignment="1" applyProtection="1">
      <alignment horizontal="right"/>
      <protection/>
    </xf>
    <xf numFmtId="177" fontId="8" fillId="0" borderId="16" xfId="0" applyNumberFormat="1" applyFont="1" applyFill="1" applyBorder="1" applyAlignment="1" applyProtection="1" quotePrefix="1">
      <alignment horizontal="right"/>
      <protection/>
    </xf>
    <xf numFmtId="180" fontId="8" fillId="0" borderId="16" xfId="0" applyNumberFormat="1" applyFont="1" applyFill="1" applyBorder="1" applyAlignment="1" applyProtection="1" quotePrefix="1">
      <alignment horizontal="right"/>
      <protection/>
    </xf>
    <xf numFmtId="177" fontId="8" fillId="0" borderId="0" xfId="0" applyNumberFormat="1" applyFont="1" applyFill="1" applyBorder="1" applyAlignment="1" applyProtection="1" quotePrefix="1">
      <alignment horizontal="right"/>
      <protection/>
    </xf>
    <xf numFmtId="177" fontId="8" fillId="0" borderId="13" xfId="0" applyNumberFormat="1" applyFont="1" applyFill="1" applyBorder="1" applyAlignment="1" applyProtection="1" quotePrefix="1">
      <alignment horizontal="right"/>
      <protection/>
    </xf>
    <xf numFmtId="177" fontId="8" fillId="0" borderId="15" xfId="0" applyNumberFormat="1" applyFont="1" applyFill="1" applyBorder="1" applyAlignment="1" applyProtection="1">
      <alignment horizontal="right"/>
      <protection/>
    </xf>
    <xf numFmtId="177" fontId="8" fillId="0" borderId="31" xfId="0" applyNumberFormat="1" applyFont="1" applyFill="1" applyBorder="1" applyAlignment="1" applyProtection="1" quotePrefix="1">
      <alignment horizontal="right"/>
      <protection/>
    </xf>
    <xf numFmtId="177" fontId="8" fillId="0" borderId="17" xfId="0" applyNumberFormat="1" applyFont="1" applyFill="1" applyBorder="1" applyAlignment="1" applyProtection="1">
      <alignment horizontal="right"/>
      <protection/>
    </xf>
    <xf numFmtId="0" fontId="8" fillId="0" borderId="32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/>
      <protection/>
    </xf>
    <xf numFmtId="0" fontId="9" fillId="0" borderId="8" xfId="0" applyFont="1" applyBorder="1" applyAlignment="1">
      <alignment horizontal="center"/>
    </xf>
    <xf numFmtId="0" fontId="8" fillId="0" borderId="8" xfId="0" applyFont="1" applyFill="1" applyBorder="1" applyAlignment="1" applyProtection="1">
      <alignment horizontal="center" vertical="top"/>
      <protection/>
    </xf>
    <xf numFmtId="0" fontId="8" fillId="0" borderId="33" xfId="0" applyFont="1" applyFill="1" applyBorder="1" applyAlignment="1" applyProtection="1">
      <alignment/>
      <protection/>
    </xf>
    <xf numFmtId="179" fontId="6" fillId="0" borderId="6" xfId="0" applyNumberFormat="1" applyFont="1" applyFill="1" applyBorder="1" applyAlignment="1" applyProtection="1">
      <alignment/>
      <protection/>
    </xf>
    <xf numFmtId="176" fontId="6" fillId="0" borderId="7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76" fontId="6" fillId="0" borderId="6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showGridLines="0" tabSelected="1" zoomScaleSheetLayoutView="100" workbookViewId="0" topLeftCell="A1">
      <selection activeCell="A2" sqref="A2"/>
    </sheetView>
  </sheetViews>
  <sheetFormatPr defaultColWidth="9.00390625" defaultRowHeight="12" customHeight="1"/>
  <cols>
    <col min="1" max="1" width="4.75390625" style="63" customWidth="1"/>
    <col min="2" max="2" width="2.75390625" style="8" customWidth="1"/>
    <col min="3" max="3" width="25.75390625" style="8" customWidth="1"/>
    <col min="4" max="4" width="2.75390625" style="8" customWidth="1"/>
    <col min="5" max="10" width="14.75390625" style="8" customWidth="1"/>
    <col min="11" max="11" width="10.75390625" style="8" customWidth="1"/>
    <col min="12" max="16384" width="8.875" style="8" customWidth="1"/>
  </cols>
  <sheetData>
    <row r="1" spans="1:11" s="7" customFormat="1" ht="12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3" spans="1:11" ht="12" customHeight="1">
      <c r="A3" s="17" t="s">
        <v>35</v>
      </c>
      <c r="B3" s="9"/>
      <c r="K3" s="10" t="s">
        <v>55</v>
      </c>
    </row>
    <row r="4" spans="1:11" ht="12" customHeight="1">
      <c r="A4" s="64"/>
      <c r="B4" s="13"/>
      <c r="C4" s="13"/>
      <c r="D4" s="11"/>
      <c r="E4" s="12"/>
      <c r="F4" s="13"/>
      <c r="G4" s="13"/>
      <c r="H4" s="13"/>
      <c r="I4" s="91"/>
      <c r="J4" s="14"/>
      <c r="K4" s="47"/>
    </row>
    <row r="5" spans="1:11" s="21" customFormat="1" ht="12" customHeight="1">
      <c r="A5" s="65" t="s">
        <v>0</v>
      </c>
      <c r="B5" s="52"/>
      <c r="C5" s="9"/>
      <c r="D5" s="15"/>
      <c r="E5" s="16" t="s">
        <v>48</v>
      </c>
      <c r="F5" s="17" t="s">
        <v>34</v>
      </c>
      <c r="G5" s="18"/>
      <c r="H5" s="19"/>
      <c r="I5" s="19"/>
      <c r="J5" s="20" t="s">
        <v>36</v>
      </c>
      <c r="K5" s="48" t="s">
        <v>54</v>
      </c>
    </row>
    <row r="6" spans="1:11" ht="12" customHeight="1">
      <c r="A6" s="65" t="s">
        <v>0</v>
      </c>
      <c r="B6" s="52"/>
      <c r="C6" s="57" t="s">
        <v>1</v>
      </c>
      <c r="D6" s="25"/>
      <c r="E6" s="22"/>
      <c r="F6" s="15"/>
      <c r="G6" s="23" t="s">
        <v>9</v>
      </c>
      <c r="H6" s="76" t="s">
        <v>8</v>
      </c>
      <c r="I6" s="89" t="s">
        <v>51</v>
      </c>
      <c r="J6" s="20" t="s">
        <v>37</v>
      </c>
      <c r="K6" s="48" t="s">
        <v>38</v>
      </c>
    </row>
    <row r="7" spans="1:11" ht="12" customHeight="1">
      <c r="A7" s="24" t="s">
        <v>10</v>
      </c>
      <c r="B7" s="17"/>
      <c r="C7" s="57"/>
      <c r="D7" s="25"/>
      <c r="E7" s="26" t="s">
        <v>39</v>
      </c>
      <c r="F7" s="27" t="s">
        <v>40</v>
      </c>
      <c r="G7" s="28" t="s">
        <v>0</v>
      </c>
      <c r="H7" s="29"/>
      <c r="I7" s="90"/>
      <c r="J7" s="30"/>
      <c r="K7" s="49" t="s">
        <v>41</v>
      </c>
    </row>
    <row r="8" spans="1:11" ht="12" customHeight="1">
      <c r="A8" s="66"/>
      <c r="B8" s="53"/>
      <c r="C8" s="53"/>
      <c r="D8" s="31"/>
      <c r="E8" s="32"/>
      <c r="F8" s="32"/>
      <c r="G8" s="32"/>
      <c r="H8" s="32"/>
      <c r="I8" s="93" t="s">
        <v>57</v>
      </c>
      <c r="J8" s="32"/>
      <c r="K8" s="79"/>
    </row>
    <row r="9" spans="1:11" ht="12" customHeight="1">
      <c r="A9" s="24" t="s">
        <v>23</v>
      </c>
      <c r="B9" s="9"/>
      <c r="C9" s="17" t="s">
        <v>24</v>
      </c>
      <c r="D9" s="17"/>
      <c r="E9" s="33">
        <v>23059976</v>
      </c>
      <c r="F9" s="33">
        <f>G9+H9+I9-64970</f>
        <v>26542738</v>
      </c>
      <c r="G9" s="33">
        <v>22392106</v>
      </c>
      <c r="H9" s="33">
        <v>4148136</v>
      </c>
      <c r="I9" s="33">
        <v>67466</v>
      </c>
      <c r="J9" s="33">
        <f>E9-F9</f>
        <v>-3482762</v>
      </c>
      <c r="K9" s="80">
        <f>IF(E9=0,"皆減 ",IF(F9=0,"皆増 ",E9/F9*100))</f>
        <v>86.8786633843125</v>
      </c>
    </row>
    <row r="10" spans="1:11" ht="12" customHeight="1">
      <c r="A10" s="24"/>
      <c r="B10" s="9"/>
      <c r="C10" s="6" t="s">
        <v>2</v>
      </c>
      <c r="D10" s="17"/>
      <c r="E10" s="34"/>
      <c r="F10" s="34">
        <f>G10+H10+I9-64970</f>
        <v>25784038</v>
      </c>
      <c r="G10" s="34">
        <f>G9-710900</f>
        <v>21681206</v>
      </c>
      <c r="H10" s="34">
        <f>H9-47800</f>
        <v>4100336</v>
      </c>
      <c r="I10" s="92"/>
      <c r="J10" s="34">
        <f>E9-F10</f>
        <v>-2724062</v>
      </c>
      <c r="K10" s="81">
        <f>IF(E9=0,"皆減 ",IF(F10=0,"皆増 ",E9/F10*100))</f>
        <v>89.43508382977096</v>
      </c>
    </row>
    <row r="11" spans="1:11" ht="12" customHeight="1">
      <c r="A11" s="24"/>
      <c r="B11" s="9"/>
      <c r="C11" s="9"/>
      <c r="D11" s="15"/>
      <c r="E11" s="35"/>
      <c r="F11" s="94" t="s">
        <v>56</v>
      </c>
      <c r="G11" s="35"/>
      <c r="H11" s="35"/>
      <c r="I11" s="35"/>
      <c r="J11" s="35"/>
      <c r="K11" s="50"/>
    </row>
    <row r="12" spans="1:11" ht="12" customHeight="1">
      <c r="A12" s="67"/>
      <c r="B12" s="53"/>
      <c r="C12" s="53"/>
      <c r="D12" s="31"/>
      <c r="E12" s="32"/>
      <c r="F12" s="32"/>
      <c r="G12" s="32"/>
      <c r="H12" s="32"/>
      <c r="I12" s="32"/>
      <c r="J12" s="32"/>
      <c r="K12" s="79"/>
    </row>
    <row r="13" spans="1:11" ht="12" customHeight="1">
      <c r="A13" s="68"/>
      <c r="B13" s="9"/>
      <c r="C13" s="9"/>
      <c r="D13" s="15"/>
      <c r="E13" s="35"/>
      <c r="F13" s="35"/>
      <c r="G13" s="35"/>
      <c r="H13" s="35"/>
      <c r="I13" s="35"/>
      <c r="J13" s="35"/>
      <c r="K13" s="50"/>
    </row>
    <row r="14" spans="1:11" ht="12" customHeight="1">
      <c r="A14" s="69" t="s">
        <v>0</v>
      </c>
      <c r="B14" s="74"/>
      <c r="C14" s="37" t="s">
        <v>11</v>
      </c>
      <c r="D14" s="54"/>
      <c r="E14" s="33">
        <v>4534789</v>
      </c>
      <c r="F14" s="33">
        <f>G14+H14+I14</f>
        <v>4568302</v>
      </c>
      <c r="G14" s="33">
        <v>4119071</v>
      </c>
      <c r="H14" s="33">
        <v>449231</v>
      </c>
      <c r="I14" s="33"/>
      <c r="J14" s="33">
        <f>E14-F14</f>
        <v>-33513</v>
      </c>
      <c r="K14" s="80">
        <f>IF(E14=0,"皆減 ",IF(F14=0,"皆増 ",E14/F14*100))</f>
        <v>99.26640138940026</v>
      </c>
    </row>
    <row r="15" spans="1:11" ht="12" customHeight="1">
      <c r="A15" s="68"/>
      <c r="B15" s="53"/>
      <c r="C15" s="58"/>
      <c r="D15" s="55"/>
      <c r="E15" s="32"/>
      <c r="F15" s="32"/>
      <c r="G15" s="32"/>
      <c r="H15" s="32"/>
      <c r="I15" s="32"/>
      <c r="J15" s="32"/>
      <c r="K15" s="79"/>
    </row>
    <row r="16" spans="1:11" ht="12" customHeight="1">
      <c r="A16" s="68"/>
      <c r="B16" s="9"/>
      <c r="C16" s="37"/>
      <c r="D16" s="54"/>
      <c r="E16" s="35"/>
      <c r="F16" s="35"/>
      <c r="G16" s="35"/>
      <c r="H16" s="35"/>
      <c r="I16" s="35"/>
      <c r="J16" s="35"/>
      <c r="K16" s="50"/>
    </row>
    <row r="17" spans="1:11" ht="12" customHeight="1">
      <c r="A17" s="68" t="s">
        <v>42</v>
      </c>
      <c r="B17" s="74"/>
      <c r="C17" s="37" t="s">
        <v>12</v>
      </c>
      <c r="D17" s="54"/>
      <c r="E17" s="33">
        <v>3771678</v>
      </c>
      <c r="F17" s="33">
        <f>G17+H17+I17</f>
        <v>3431863</v>
      </c>
      <c r="G17" s="33">
        <v>3097120</v>
      </c>
      <c r="H17" s="33">
        <v>334743</v>
      </c>
      <c r="I17" s="33"/>
      <c r="J17" s="33">
        <f>E17-F17</f>
        <v>339815</v>
      </c>
      <c r="K17" s="80">
        <f>IF(E17=0,"皆減 ",IF(F17=0,"皆増 ",E17/F17*100))</f>
        <v>109.90176472662225</v>
      </c>
    </row>
    <row r="18" spans="1:11" ht="12" customHeight="1">
      <c r="A18" s="68"/>
      <c r="B18" s="53"/>
      <c r="C18" s="58"/>
      <c r="D18" s="55"/>
      <c r="E18" s="32"/>
      <c r="F18" s="32"/>
      <c r="G18" s="32"/>
      <c r="H18" s="32"/>
      <c r="I18" s="32"/>
      <c r="J18" s="32"/>
      <c r="K18" s="79"/>
    </row>
    <row r="19" spans="1:11" ht="12" customHeight="1">
      <c r="A19" s="68"/>
      <c r="B19" s="9"/>
      <c r="C19" s="37"/>
      <c r="D19" s="54"/>
      <c r="E19" s="35"/>
      <c r="F19" s="35"/>
      <c r="G19" s="35"/>
      <c r="H19" s="35"/>
      <c r="I19" s="35"/>
      <c r="J19" s="35"/>
      <c r="K19" s="50"/>
    </row>
    <row r="20" spans="1:11" ht="12" customHeight="1">
      <c r="A20" s="69" t="s">
        <v>0</v>
      </c>
      <c r="B20" s="74"/>
      <c r="C20" s="37" t="s">
        <v>13</v>
      </c>
      <c r="D20" s="54"/>
      <c r="E20" s="33">
        <v>6071112</v>
      </c>
      <c r="F20" s="33">
        <f>G20+H20+I20</f>
        <v>5898242</v>
      </c>
      <c r="G20" s="33">
        <v>5259760</v>
      </c>
      <c r="H20" s="33">
        <v>638482</v>
      </c>
      <c r="I20" s="33"/>
      <c r="J20" s="33">
        <f>E20-F20</f>
        <v>172870</v>
      </c>
      <c r="K20" s="80">
        <f>IF(E20=0,"皆減 ",IF(F20=0,"皆増 ",E20/F20*100))</f>
        <v>102.93087330089203</v>
      </c>
    </row>
    <row r="21" spans="1:11" ht="12" customHeight="1">
      <c r="A21" s="68"/>
      <c r="B21" s="53"/>
      <c r="C21" s="58"/>
      <c r="D21" s="55"/>
      <c r="E21" s="32"/>
      <c r="F21" s="32"/>
      <c r="G21" s="32"/>
      <c r="H21" s="32"/>
      <c r="I21" s="32"/>
      <c r="J21" s="32"/>
      <c r="K21" s="79"/>
    </row>
    <row r="22" spans="1:11" ht="12" customHeight="1">
      <c r="A22" s="68"/>
      <c r="B22" s="9"/>
      <c r="C22" s="37"/>
      <c r="D22" s="54"/>
      <c r="E22" s="35"/>
      <c r="F22" s="35"/>
      <c r="G22" s="35"/>
      <c r="H22" s="35"/>
      <c r="I22" s="35"/>
      <c r="J22" s="35"/>
      <c r="K22" s="50"/>
    </row>
    <row r="23" spans="1:11" ht="12" customHeight="1">
      <c r="A23" s="68" t="s">
        <v>43</v>
      </c>
      <c r="B23" s="74"/>
      <c r="C23" s="37" t="s">
        <v>14</v>
      </c>
      <c r="D23" s="54"/>
      <c r="E23" s="33">
        <v>191631</v>
      </c>
      <c r="F23" s="33">
        <f>G23+H23+I23</f>
        <v>198705</v>
      </c>
      <c r="G23" s="33">
        <v>111316</v>
      </c>
      <c r="H23" s="33">
        <v>87389</v>
      </c>
      <c r="I23" s="33"/>
      <c r="J23" s="33">
        <f>E23-F23</f>
        <v>-7074</v>
      </c>
      <c r="K23" s="80">
        <f>IF(E23=0,"皆減 ",IF(F23=0,"皆増 ",E23/F23*100))</f>
        <v>96.43994866762286</v>
      </c>
    </row>
    <row r="24" spans="1:11" ht="12" customHeight="1">
      <c r="A24" s="68"/>
      <c r="B24" s="53"/>
      <c r="C24" s="58"/>
      <c r="D24" s="55"/>
      <c r="E24" s="32"/>
      <c r="F24" s="32"/>
      <c r="G24" s="32"/>
      <c r="H24" s="32"/>
      <c r="I24" s="32"/>
      <c r="J24" s="32"/>
      <c r="K24" s="79"/>
    </row>
    <row r="25" spans="1:11" ht="12" customHeight="1">
      <c r="A25" s="69" t="s">
        <v>0</v>
      </c>
      <c r="B25" s="9"/>
      <c r="C25" s="37"/>
      <c r="D25" s="54"/>
      <c r="E25" s="35"/>
      <c r="F25" s="35"/>
      <c r="G25" s="35"/>
      <c r="H25" s="35"/>
      <c r="I25" s="35"/>
      <c r="J25" s="35"/>
      <c r="K25" s="50"/>
    </row>
    <row r="26" spans="1:11" ht="12" customHeight="1">
      <c r="A26" s="69" t="s">
        <v>0</v>
      </c>
      <c r="B26" s="74"/>
      <c r="C26" s="37" t="s">
        <v>4</v>
      </c>
      <c r="D26" s="54"/>
      <c r="E26" s="33">
        <v>7329</v>
      </c>
      <c r="F26" s="33">
        <f>G26+H26+I26</f>
        <v>8249</v>
      </c>
      <c r="G26" s="33"/>
      <c r="H26" s="33">
        <v>8249</v>
      </c>
      <c r="I26" s="33"/>
      <c r="J26" s="33">
        <f>E26-F26</f>
        <v>-920</v>
      </c>
      <c r="K26" s="50">
        <f>IF(E26=0,"皆減 ",IF(F26=0,"皆増 ",E26/F26*100))</f>
        <v>88.84713298581646</v>
      </c>
    </row>
    <row r="27" spans="1:11" ht="12" customHeight="1">
      <c r="A27" s="68"/>
      <c r="B27" s="53"/>
      <c r="C27" s="58"/>
      <c r="D27" s="55"/>
      <c r="E27" s="32"/>
      <c r="F27" s="32"/>
      <c r="G27" s="32"/>
      <c r="H27" s="32"/>
      <c r="I27" s="32"/>
      <c r="J27" s="32"/>
      <c r="K27" s="79"/>
    </row>
    <row r="28" spans="1:11" ht="12" customHeight="1">
      <c r="A28" s="68"/>
      <c r="B28" s="9"/>
      <c r="C28" s="37"/>
      <c r="D28" s="54"/>
      <c r="E28" s="35"/>
      <c r="F28" s="35"/>
      <c r="G28" s="35"/>
      <c r="H28" s="35"/>
      <c r="I28" s="35"/>
      <c r="J28" s="35"/>
      <c r="K28" s="50"/>
    </row>
    <row r="29" spans="1:11" ht="12" customHeight="1">
      <c r="A29" s="68" t="s">
        <v>44</v>
      </c>
      <c r="B29" s="74"/>
      <c r="C29" s="37" t="s">
        <v>15</v>
      </c>
      <c r="D29" s="54"/>
      <c r="E29" s="33">
        <v>134450</v>
      </c>
      <c r="F29" s="33">
        <f>G29+H29+I29</f>
        <v>159583</v>
      </c>
      <c r="G29" s="33">
        <v>152365</v>
      </c>
      <c r="H29" s="33">
        <v>7218</v>
      </c>
      <c r="I29" s="33"/>
      <c r="J29" s="33">
        <f>E29-F29</f>
        <v>-25133</v>
      </c>
      <c r="K29" s="80">
        <f>IF(E29=0,"皆減 ",IF(F29=0,"皆増 ",E29/F29*100))</f>
        <v>84.25082872235764</v>
      </c>
    </row>
    <row r="30" spans="1:11" ht="12" customHeight="1">
      <c r="A30" s="68"/>
      <c r="B30" s="53"/>
      <c r="C30" s="58"/>
      <c r="D30" s="55"/>
      <c r="E30" s="32"/>
      <c r="F30" s="32"/>
      <c r="G30" s="32"/>
      <c r="H30" s="32"/>
      <c r="I30" s="32"/>
      <c r="J30" s="32"/>
      <c r="K30" s="79"/>
    </row>
    <row r="31" spans="1:11" ht="12" customHeight="1">
      <c r="A31" s="68"/>
      <c r="B31" s="9"/>
      <c r="C31" s="37" t="s">
        <v>16</v>
      </c>
      <c r="D31" s="54"/>
      <c r="E31" s="35"/>
      <c r="F31" s="35"/>
      <c r="G31" s="35"/>
      <c r="H31" s="35"/>
      <c r="I31" s="35"/>
      <c r="J31" s="35"/>
      <c r="K31" s="50"/>
    </row>
    <row r="32" spans="1:11" ht="12" customHeight="1">
      <c r="A32" s="69" t="s">
        <v>0</v>
      </c>
      <c r="B32" s="74"/>
      <c r="C32" s="37" t="s">
        <v>17</v>
      </c>
      <c r="D32" s="54"/>
      <c r="E32" s="33">
        <v>5080</v>
      </c>
      <c r="F32" s="33">
        <f>G32+H32+I32</f>
        <v>24484</v>
      </c>
      <c r="G32" s="33">
        <v>20385</v>
      </c>
      <c r="H32" s="33">
        <v>4099</v>
      </c>
      <c r="I32" s="33"/>
      <c r="J32" s="33">
        <f>E32-F32</f>
        <v>-19404</v>
      </c>
      <c r="K32" s="80">
        <f>IF(E32=0,"皆減 ",IF(F32=0,"皆増 ",E32/F32*100))</f>
        <v>20.748243751021075</v>
      </c>
    </row>
    <row r="33" spans="1:11" ht="12" customHeight="1">
      <c r="A33" s="68"/>
      <c r="B33" s="53"/>
      <c r="C33" s="58"/>
      <c r="D33" s="55"/>
      <c r="E33" s="32"/>
      <c r="F33" s="32"/>
      <c r="G33" s="32"/>
      <c r="H33" s="32"/>
      <c r="I33" s="32"/>
      <c r="J33" s="32"/>
      <c r="K33" s="79"/>
    </row>
    <row r="34" spans="1:11" ht="12" customHeight="1">
      <c r="A34" s="68"/>
      <c r="B34" s="9"/>
      <c r="C34" s="37"/>
      <c r="D34" s="54"/>
      <c r="E34" s="35"/>
      <c r="F34" s="35"/>
      <c r="G34" s="35"/>
      <c r="H34" s="35"/>
      <c r="I34" s="35"/>
      <c r="J34" s="35"/>
      <c r="K34" s="50"/>
    </row>
    <row r="35" spans="1:11" ht="12" customHeight="1">
      <c r="A35" s="68" t="s">
        <v>45</v>
      </c>
      <c r="B35" s="74"/>
      <c r="C35" s="37" t="s">
        <v>18</v>
      </c>
      <c r="D35" s="54"/>
      <c r="E35" s="33">
        <v>54003</v>
      </c>
      <c r="F35" s="33">
        <f>G35+H35+I35</f>
        <v>54003</v>
      </c>
      <c r="G35" s="33">
        <v>54003</v>
      </c>
      <c r="H35" s="33"/>
      <c r="I35" s="33"/>
      <c r="J35" s="33">
        <f>E35-F35</f>
        <v>0</v>
      </c>
      <c r="K35" s="80">
        <f>IF(E35=0,"皆減 ",IF(F35=0,"皆増 ",E35/F35*100))</f>
        <v>100</v>
      </c>
    </row>
    <row r="36" spans="1:11" ht="12" customHeight="1">
      <c r="A36" s="68"/>
      <c r="B36" s="87"/>
      <c r="C36" s="58"/>
      <c r="D36" s="55"/>
      <c r="E36" s="32"/>
      <c r="F36" s="32"/>
      <c r="G36" s="32"/>
      <c r="H36" s="32"/>
      <c r="I36" s="32"/>
      <c r="J36" s="32"/>
      <c r="K36" s="79"/>
    </row>
    <row r="37" spans="1:11" ht="12" customHeight="1">
      <c r="A37" s="68"/>
      <c r="B37" s="88"/>
      <c r="C37" s="37" t="s">
        <v>5</v>
      </c>
      <c r="D37" s="54"/>
      <c r="E37" s="35"/>
      <c r="F37" s="35"/>
      <c r="G37" s="35"/>
      <c r="H37" s="35"/>
      <c r="I37" s="35"/>
      <c r="J37" s="35"/>
      <c r="K37" s="50"/>
    </row>
    <row r="38" spans="1:11" ht="12" customHeight="1">
      <c r="A38" s="68" t="s">
        <v>19</v>
      </c>
      <c r="B38" s="74"/>
      <c r="C38" s="62" t="s">
        <v>6</v>
      </c>
      <c r="D38" s="60"/>
      <c r="E38" s="42">
        <v>648821</v>
      </c>
      <c r="F38" s="42">
        <f>G38+H38+I38</f>
        <v>538766</v>
      </c>
      <c r="G38" s="42">
        <v>538766</v>
      </c>
      <c r="H38" s="42"/>
      <c r="I38" s="42"/>
      <c r="J38" s="42">
        <f>E38-F38</f>
        <v>110055</v>
      </c>
      <c r="K38" s="85">
        <f>IF(E38=0,"皆減 ",IF(F38=0,"皆増 ",E38/F38*100))</f>
        <v>120.4272355716582</v>
      </c>
    </row>
    <row r="39" spans="1:11" ht="12" customHeight="1">
      <c r="A39" s="68"/>
      <c r="B39" s="9"/>
      <c r="C39" s="37"/>
      <c r="D39" s="54"/>
      <c r="E39" s="35"/>
      <c r="F39" s="35"/>
      <c r="G39" s="35"/>
      <c r="H39" s="35"/>
      <c r="I39" s="35"/>
      <c r="J39" s="35"/>
      <c r="K39" s="50"/>
    </row>
    <row r="40" spans="1:11" ht="12" customHeight="1">
      <c r="A40" s="68"/>
      <c r="B40" s="9"/>
      <c r="C40" s="37"/>
      <c r="D40" s="54"/>
      <c r="E40" s="35"/>
      <c r="F40" s="35"/>
      <c r="G40" s="35"/>
      <c r="H40" s="35"/>
      <c r="I40" s="35"/>
      <c r="J40" s="35"/>
      <c r="K40" s="50"/>
    </row>
    <row r="41" spans="1:11" ht="12" customHeight="1">
      <c r="A41" s="70" t="s">
        <v>19</v>
      </c>
      <c r="B41" s="75"/>
      <c r="C41" s="40" t="s">
        <v>49</v>
      </c>
      <c r="D41" s="56"/>
      <c r="E41" s="36"/>
      <c r="F41" s="36">
        <f>G41+H41+I41</f>
        <v>22476</v>
      </c>
      <c r="G41" s="36"/>
      <c r="H41" s="36">
        <v>22476</v>
      </c>
      <c r="I41" s="36"/>
      <c r="J41" s="36">
        <f>E41-F41</f>
        <v>-22476</v>
      </c>
      <c r="K41" s="51" t="str">
        <f>IF(E41=0,"皆減 ",IF(F41=0,"皆増 ",E41/F41*100))</f>
        <v>皆減 </v>
      </c>
    </row>
    <row r="42" spans="1:11" ht="12" customHeight="1">
      <c r="A42" s="17"/>
      <c r="B42" s="9"/>
      <c r="C42" s="37"/>
      <c r="D42" s="37"/>
      <c r="E42" s="38"/>
      <c r="F42" s="38"/>
      <c r="G42" s="38"/>
      <c r="H42" s="38"/>
      <c r="I42" s="38"/>
      <c r="J42" s="38"/>
      <c r="K42" s="82"/>
    </row>
    <row r="43" spans="1:11" ht="12" customHeight="1">
      <c r="A43" s="71"/>
      <c r="B43" s="39"/>
      <c r="C43" s="40"/>
      <c r="D43" s="40"/>
      <c r="E43" s="41"/>
      <c r="F43" s="41"/>
      <c r="G43" s="41"/>
      <c r="H43" s="41"/>
      <c r="I43" s="41"/>
      <c r="J43" s="41"/>
      <c r="K43" s="83"/>
    </row>
    <row r="44" spans="1:11" ht="12" customHeight="1">
      <c r="A44" s="72"/>
      <c r="B44" s="53"/>
      <c r="C44" s="61"/>
      <c r="D44" s="59"/>
      <c r="E44" s="46"/>
      <c r="F44" s="46"/>
      <c r="G44" s="46"/>
      <c r="H44" s="46"/>
      <c r="I44" s="46"/>
      <c r="J44" s="46"/>
      <c r="K44" s="84"/>
    </row>
    <row r="45" spans="1:11" ht="12" customHeight="1">
      <c r="A45" s="69" t="s">
        <v>0</v>
      </c>
      <c r="B45" s="9"/>
      <c r="C45" s="37"/>
      <c r="D45" s="54"/>
      <c r="E45" s="35"/>
      <c r="F45" s="35"/>
      <c r="G45" s="35"/>
      <c r="H45" s="35"/>
      <c r="I45" s="35"/>
      <c r="J45" s="35"/>
      <c r="K45" s="50"/>
    </row>
    <row r="46" spans="1:11" ht="12" customHeight="1">
      <c r="A46" s="69" t="s">
        <v>0</v>
      </c>
      <c r="B46" s="74"/>
      <c r="C46" s="37" t="s">
        <v>25</v>
      </c>
      <c r="D46" s="54"/>
      <c r="E46" s="33">
        <v>3443163</v>
      </c>
      <c r="F46" s="33">
        <f>G46+H46+I46</f>
        <v>3678056</v>
      </c>
      <c r="G46" s="33">
        <v>3298956</v>
      </c>
      <c r="H46" s="33">
        <v>379100</v>
      </c>
      <c r="I46" s="33"/>
      <c r="J46" s="33">
        <f>E46-F46</f>
        <v>-234893</v>
      </c>
      <c r="K46" s="80">
        <f>IF(E46=0,"皆減 ",IF(F46=0,"皆増 ",E46/F46*100))</f>
        <v>93.61366439227679</v>
      </c>
    </row>
    <row r="47" spans="1:11" ht="12" customHeight="1">
      <c r="A47" s="68"/>
      <c r="B47" s="53"/>
      <c r="C47" s="58"/>
      <c r="D47" s="55"/>
      <c r="E47" s="32"/>
      <c r="F47" s="32"/>
      <c r="G47" s="32"/>
      <c r="H47" s="32"/>
      <c r="I47" s="32"/>
      <c r="J47" s="32"/>
      <c r="K47" s="79"/>
    </row>
    <row r="48" spans="1:11" ht="12" customHeight="1">
      <c r="A48" s="68" t="s">
        <v>42</v>
      </c>
      <c r="B48" s="9"/>
      <c r="C48" s="37"/>
      <c r="D48" s="54"/>
      <c r="E48" s="35"/>
      <c r="F48" s="35"/>
      <c r="G48" s="35"/>
      <c r="H48" s="35"/>
      <c r="I48" s="35"/>
      <c r="J48" s="35"/>
      <c r="K48" s="50"/>
    </row>
    <row r="49" spans="1:11" ht="12" customHeight="1">
      <c r="A49" s="68"/>
      <c r="B49" s="74"/>
      <c r="C49" s="37" t="s">
        <v>26</v>
      </c>
      <c r="D49" s="54"/>
      <c r="E49" s="33">
        <v>33919</v>
      </c>
      <c r="F49" s="33">
        <f>G49+H49+I49</f>
        <v>34066</v>
      </c>
      <c r="G49" s="33">
        <v>34066</v>
      </c>
      <c r="H49" s="33"/>
      <c r="I49" s="33"/>
      <c r="J49" s="33">
        <f>E49-F49</f>
        <v>-147</v>
      </c>
      <c r="K49" s="80">
        <f>IF(E49=0,"皆減 ",IF(F49=0,"皆増 ",E49/F49*100))</f>
        <v>99.56848470615863</v>
      </c>
    </row>
    <row r="50" spans="1:11" ht="12" customHeight="1">
      <c r="A50" s="68"/>
      <c r="B50" s="53"/>
      <c r="C50" s="58"/>
      <c r="D50" s="55"/>
      <c r="E50" s="32"/>
      <c r="F50" s="32"/>
      <c r="G50" s="32"/>
      <c r="H50" s="77" t="s">
        <v>52</v>
      </c>
      <c r="I50" s="77"/>
      <c r="J50" s="32"/>
      <c r="K50" s="79"/>
    </row>
    <row r="51" spans="1:11" ht="12" customHeight="1">
      <c r="A51" s="69" t="s">
        <v>0</v>
      </c>
      <c r="B51" s="9"/>
      <c r="C51" s="37"/>
      <c r="D51" s="54"/>
      <c r="E51" s="35"/>
      <c r="F51" s="35"/>
      <c r="G51" s="35"/>
      <c r="H51" s="78" t="s">
        <v>53</v>
      </c>
      <c r="I51" s="78"/>
      <c r="J51" s="35"/>
      <c r="K51" s="50"/>
    </row>
    <row r="52" spans="1:11" ht="12" customHeight="1">
      <c r="A52" s="68"/>
      <c r="B52" s="74"/>
      <c r="C52" s="37" t="s">
        <v>27</v>
      </c>
      <c r="D52" s="54"/>
      <c r="E52" s="33">
        <v>1099208</v>
      </c>
      <c r="F52" s="33">
        <f>G52+H52+I52</f>
        <v>1180001</v>
      </c>
      <c r="G52" s="33">
        <v>949067</v>
      </c>
      <c r="H52" s="33">
        <v>230934</v>
      </c>
      <c r="I52" s="33"/>
      <c r="J52" s="33">
        <f>E52-F52</f>
        <v>-80793</v>
      </c>
      <c r="K52" s="80">
        <f>IF(E52=0,"皆減 ",IF(F52=0,"皆増 ",E52/F52*100))</f>
        <v>93.15314139564288</v>
      </c>
    </row>
    <row r="53" spans="1:11" ht="12" customHeight="1">
      <c r="A53" s="68"/>
      <c r="B53" s="53"/>
      <c r="C53" s="58"/>
      <c r="D53" s="55"/>
      <c r="E53" s="32"/>
      <c r="F53" s="32"/>
      <c r="G53" s="32"/>
      <c r="H53" s="32"/>
      <c r="I53" s="32"/>
      <c r="J53" s="32"/>
      <c r="K53" s="79"/>
    </row>
    <row r="54" spans="1:11" ht="12" customHeight="1">
      <c r="A54" s="68" t="s">
        <v>43</v>
      </c>
      <c r="B54" s="9"/>
      <c r="C54" s="37"/>
      <c r="D54" s="54"/>
      <c r="E54" s="35"/>
      <c r="F54" s="35"/>
      <c r="G54" s="35"/>
      <c r="H54" s="35"/>
      <c r="I54" s="35"/>
      <c r="J54" s="35"/>
      <c r="K54" s="50"/>
    </row>
    <row r="55" spans="1:11" ht="12" customHeight="1">
      <c r="A55" s="68"/>
      <c r="B55" s="74"/>
      <c r="C55" s="37" t="s">
        <v>28</v>
      </c>
      <c r="D55" s="54"/>
      <c r="E55" s="33">
        <v>3152</v>
      </c>
      <c r="F55" s="33">
        <f>G55+H55+I55</f>
        <v>3120</v>
      </c>
      <c r="G55" s="33">
        <v>3120</v>
      </c>
      <c r="H55" s="33"/>
      <c r="I55" s="33"/>
      <c r="J55" s="33">
        <f>E55-F55</f>
        <v>32</v>
      </c>
      <c r="K55" s="80">
        <f>IF(E55=0,"皆減 ",IF(F55=0,"皆増 ",E55/F55*100))</f>
        <v>101.02564102564102</v>
      </c>
    </row>
    <row r="56" spans="1:11" ht="12" customHeight="1">
      <c r="A56" s="69" t="s">
        <v>0</v>
      </c>
      <c r="B56" s="53"/>
      <c r="C56" s="58"/>
      <c r="D56" s="55"/>
      <c r="E56" s="32"/>
      <c r="F56" s="32"/>
      <c r="G56" s="32"/>
      <c r="H56" s="32"/>
      <c r="I56" s="32"/>
      <c r="J56" s="32"/>
      <c r="K56" s="79"/>
    </row>
    <row r="57" spans="1:11" ht="12" customHeight="1">
      <c r="A57" s="69" t="s">
        <v>0</v>
      </c>
      <c r="B57" s="9"/>
      <c r="C57" s="37"/>
      <c r="D57" s="54"/>
      <c r="E57" s="35"/>
      <c r="F57" s="35"/>
      <c r="G57" s="35"/>
      <c r="H57" s="35"/>
      <c r="I57" s="35"/>
      <c r="J57" s="35"/>
      <c r="K57" s="50"/>
    </row>
    <row r="58" spans="1:11" ht="12" customHeight="1">
      <c r="A58" s="68"/>
      <c r="B58" s="74"/>
      <c r="C58" s="37" t="s">
        <v>29</v>
      </c>
      <c r="D58" s="54"/>
      <c r="E58" s="33">
        <v>755</v>
      </c>
      <c r="F58" s="33">
        <f>G58+H58+I58</f>
        <v>654</v>
      </c>
      <c r="G58" s="33">
        <v>654</v>
      </c>
      <c r="H58" s="33"/>
      <c r="I58" s="33"/>
      <c r="J58" s="33">
        <f>E58-F58</f>
        <v>101</v>
      </c>
      <c r="K58" s="80">
        <f>IF(E58=0,"皆減 ",IF(F58=0,"皆増 ",E58/F58*100))</f>
        <v>115.4434250764526</v>
      </c>
    </row>
    <row r="59" spans="1:11" ht="12" customHeight="1">
      <c r="A59" s="68"/>
      <c r="B59" s="53"/>
      <c r="C59" s="58"/>
      <c r="D59" s="55"/>
      <c r="E59" s="32"/>
      <c r="F59" s="32"/>
      <c r="G59" s="32"/>
      <c r="H59" s="32"/>
      <c r="I59" s="32"/>
      <c r="J59" s="32"/>
      <c r="K59" s="79"/>
    </row>
    <row r="60" spans="1:11" ht="12" customHeight="1">
      <c r="A60" s="68" t="s">
        <v>44</v>
      </c>
      <c r="B60" s="9"/>
      <c r="C60" s="37"/>
      <c r="D60" s="54"/>
      <c r="E60" s="35"/>
      <c r="F60" s="35"/>
      <c r="G60" s="35"/>
      <c r="H60" s="35"/>
      <c r="I60" s="35"/>
      <c r="J60" s="35"/>
      <c r="K60" s="50"/>
    </row>
    <row r="61" spans="1:11" ht="12" customHeight="1">
      <c r="A61" s="68"/>
      <c r="B61" s="74"/>
      <c r="C61" s="37" t="s">
        <v>30</v>
      </c>
      <c r="D61" s="54"/>
      <c r="E61" s="33">
        <v>158</v>
      </c>
      <c r="F61" s="33">
        <f>G61+H61+I61</f>
        <v>158</v>
      </c>
      <c r="G61" s="33">
        <v>158</v>
      </c>
      <c r="H61" s="33"/>
      <c r="I61" s="33"/>
      <c r="J61" s="33">
        <f>E61-F61</f>
        <v>0</v>
      </c>
      <c r="K61" s="80">
        <f>IF(E61=0,"皆減 ",IF(F61=0,"皆増 ",E61/F61*100))</f>
        <v>100</v>
      </c>
    </row>
    <row r="62" spans="1:11" ht="12" customHeight="1">
      <c r="A62" s="69" t="s">
        <v>0</v>
      </c>
      <c r="B62" s="53"/>
      <c r="C62" s="58"/>
      <c r="D62" s="55"/>
      <c r="E62" s="32"/>
      <c r="F62" s="32"/>
      <c r="G62" s="32"/>
      <c r="H62" s="32"/>
      <c r="I62" s="32"/>
      <c r="J62" s="32"/>
      <c r="K62" s="79"/>
    </row>
    <row r="63" spans="1:11" ht="12" customHeight="1">
      <c r="A63" s="68"/>
      <c r="B63" s="9"/>
      <c r="C63" s="37"/>
      <c r="D63" s="54"/>
      <c r="E63" s="35"/>
      <c r="F63" s="35"/>
      <c r="G63" s="35"/>
      <c r="H63" s="35"/>
      <c r="I63" s="35"/>
      <c r="J63" s="35"/>
      <c r="K63" s="50"/>
    </row>
    <row r="64" spans="1:11" ht="12" customHeight="1">
      <c r="A64" s="68"/>
      <c r="B64" s="74"/>
      <c r="C64" s="37" t="s">
        <v>31</v>
      </c>
      <c r="D64" s="54"/>
      <c r="E64" s="33">
        <v>31654</v>
      </c>
      <c r="F64" s="33">
        <f>G64+H64+I64</f>
        <v>32708</v>
      </c>
      <c r="G64" s="33">
        <v>32708</v>
      </c>
      <c r="H64" s="33"/>
      <c r="I64" s="33"/>
      <c r="J64" s="33">
        <f>E64-F64</f>
        <v>-1054</v>
      </c>
      <c r="K64" s="80">
        <f>IF(E64=0,"皆減 ",IF(F64=0,"皆増 ",E64/F64*100))</f>
        <v>96.77754677754677</v>
      </c>
    </row>
    <row r="65" spans="1:11" ht="12" customHeight="1">
      <c r="A65" s="69" t="s">
        <v>0</v>
      </c>
      <c r="B65" s="53"/>
      <c r="C65" s="58"/>
      <c r="D65" s="55"/>
      <c r="E65" s="32"/>
      <c r="F65" s="32"/>
      <c r="G65" s="32"/>
      <c r="H65" s="32"/>
      <c r="I65" s="32"/>
      <c r="J65" s="32"/>
      <c r="K65" s="79"/>
    </row>
    <row r="66" spans="1:11" ht="12" customHeight="1">
      <c r="A66" s="68" t="s">
        <v>45</v>
      </c>
      <c r="B66" s="9"/>
      <c r="C66" s="37"/>
      <c r="D66" s="54"/>
      <c r="E66" s="35"/>
      <c r="F66" s="35"/>
      <c r="G66" s="35"/>
      <c r="H66" s="35"/>
      <c r="I66" s="35"/>
      <c r="J66" s="35"/>
      <c r="K66" s="50"/>
    </row>
    <row r="67" spans="1:11" ht="12" customHeight="1">
      <c r="A67" s="68"/>
      <c r="B67" s="74"/>
      <c r="C67" s="37" t="s">
        <v>50</v>
      </c>
      <c r="D67" s="54"/>
      <c r="E67" s="33"/>
      <c r="F67" s="33">
        <f>G67+H67+I67</f>
        <v>632</v>
      </c>
      <c r="G67" s="33"/>
      <c r="H67" s="33">
        <v>632</v>
      </c>
      <c r="I67" s="33"/>
      <c r="J67" s="33">
        <f>E67-F67</f>
        <v>-632</v>
      </c>
      <c r="K67" s="80" t="str">
        <f>IF(E67=0,"皆減 ",IF(F67=0,"皆増 ",E67/F67*100))</f>
        <v>皆減 </v>
      </c>
    </row>
    <row r="68" spans="1:11" ht="12" customHeight="1">
      <c r="A68" s="68"/>
      <c r="B68" s="53"/>
      <c r="C68" s="53"/>
      <c r="D68" s="31"/>
      <c r="E68" s="32"/>
      <c r="F68" s="32"/>
      <c r="G68" s="32"/>
      <c r="H68" s="32"/>
      <c r="I68" s="32"/>
      <c r="J68" s="32"/>
      <c r="K68" s="79"/>
    </row>
    <row r="69" spans="1:11" ht="12" customHeight="1">
      <c r="A69" s="69"/>
      <c r="B69" s="9"/>
      <c r="C69" s="9"/>
      <c r="D69" s="15"/>
      <c r="E69" s="35"/>
      <c r="F69" s="35"/>
      <c r="G69" s="35"/>
      <c r="H69" s="35"/>
      <c r="I69" s="35"/>
      <c r="J69" s="35"/>
      <c r="K69" s="50"/>
    </row>
    <row r="70" spans="1:11" ht="12" customHeight="1">
      <c r="A70" s="68" t="s">
        <v>19</v>
      </c>
      <c r="B70" s="74"/>
      <c r="C70" s="17" t="s">
        <v>32</v>
      </c>
      <c r="D70" s="43"/>
      <c r="E70" s="33">
        <f>SUBTOTAL(9,E13:E67)</f>
        <v>20030902</v>
      </c>
      <c r="F70" s="33">
        <f>G70+H70+I70</f>
        <v>19834068</v>
      </c>
      <c r="G70" s="33">
        <f>SUBTOTAL(9,G13:G67)</f>
        <v>17671515</v>
      </c>
      <c r="H70" s="33">
        <f>SUBTOTAL(9,H13:H67)</f>
        <v>2162553</v>
      </c>
      <c r="I70" s="33"/>
      <c r="J70" s="33">
        <f>E70-F70</f>
        <v>196834</v>
      </c>
      <c r="K70" s="80">
        <f>IF(E70=0,"皆減 ",IF(F70=0,"皆増 ",E70/F70*100))</f>
        <v>100.99240357550454</v>
      </c>
    </row>
    <row r="71" spans="1:11" ht="12" customHeight="1">
      <c r="A71" s="67"/>
      <c r="B71" s="53"/>
      <c r="C71" s="53"/>
      <c r="D71" s="31"/>
      <c r="E71" s="32"/>
      <c r="F71" s="32"/>
      <c r="G71" s="32"/>
      <c r="H71" s="32"/>
      <c r="I71" s="32"/>
      <c r="J71" s="32"/>
      <c r="K71" s="79"/>
    </row>
    <row r="72" spans="1:11" ht="12" customHeight="1">
      <c r="A72" s="68" t="s">
        <v>46</v>
      </c>
      <c r="B72" s="9"/>
      <c r="C72" s="9"/>
      <c r="D72" s="15"/>
      <c r="E72" s="35"/>
      <c r="F72" s="35"/>
      <c r="G72" s="35"/>
      <c r="H72" s="35"/>
      <c r="I72" s="35"/>
      <c r="J72" s="35"/>
      <c r="K72" s="50"/>
    </row>
    <row r="73" spans="1:11" ht="12" customHeight="1">
      <c r="A73" s="69"/>
      <c r="B73" s="74"/>
      <c r="C73" s="62" t="s">
        <v>33</v>
      </c>
      <c r="D73" s="60"/>
      <c r="E73" s="42">
        <v>1445345</v>
      </c>
      <c r="F73" s="42">
        <f>G73+H73+I73</f>
        <v>1396339</v>
      </c>
      <c r="G73" s="42">
        <v>1396339</v>
      </c>
      <c r="H73" s="42"/>
      <c r="I73" s="42"/>
      <c r="J73" s="42">
        <f>E73-F73</f>
        <v>49006</v>
      </c>
      <c r="K73" s="85">
        <f>IF(E73=0,"皆減 ",IF(F73=0,"皆増 ",E73/F73*100))</f>
        <v>103.50960619161967</v>
      </c>
    </row>
    <row r="74" spans="1:11" ht="12" customHeight="1">
      <c r="A74" s="68" t="s">
        <v>47</v>
      </c>
      <c r="B74" s="53"/>
      <c r="C74" s="9"/>
      <c r="D74" s="15"/>
      <c r="E74" s="35"/>
      <c r="F74" s="35"/>
      <c r="G74" s="35"/>
      <c r="H74" s="35"/>
      <c r="I74" s="35"/>
      <c r="J74" s="35"/>
      <c r="K74" s="50"/>
    </row>
    <row r="75" spans="1:11" ht="12" customHeight="1">
      <c r="A75" s="69"/>
      <c r="B75" s="9"/>
      <c r="C75" s="37"/>
      <c r="D75" s="54"/>
      <c r="E75" s="35"/>
      <c r="F75" s="35"/>
      <c r="G75" s="35"/>
      <c r="H75" s="35"/>
      <c r="I75" s="95" t="s">
        <v>58</v>
      </c>
      <c r="J75" s="35"/>
      <c r="K75" s="50"/>
    </row>
    <row r="76" spans="1:11" ht="12" customHeight="1">
      <c r="A76" s="68" t="s">
        <v>44</v>
      </c>
      <c r="B76" s="74"/>
      <c r="C76" s="37" t="s">
        <v>7</v>
      </c>
      <c r="D76" s="54"/>
      <c r="E76" s="33">
        <v>381661</v>
      </c>
      <c r="F76" s="33">
        <f>G76+H76+I76</f>
        <v>372217</v>
      </c>
      <c r="G76" s="33"/>
      <c r="H76" s="33"/>
      <c r="I76" s="33">
        <v>372217</v>
      </c>
      <c r="J76" s="33">
        <f>E76-F76</f>
        <v>9444</v>
      </c>
      <c r="K76" s="80">
        <f>IF(E76=0,"皆減 ",IF(F76=0,"皆増 ",E76/F76*100))</f>
        <v>102.53722962680372</v>
      </c>
    </row>
    <row r="77" spans="1:11" ht="12" customHeight="1">
      <c r="A77" s="68"/>
      <c r="B77" s="53"/>
      <c r="C77" s="53"/>
      <c r="D77" s="31"/>
      <c r="E77" s="32"/>
      <c r="F77" s="32"/>
      <c r="G77" s="32"/>
      <c r="H77" s="32"/>
      <c r="I77" s="32"/>
      <c r="J77" s="32"/>
      <c r="K77" s="79"/>
    </row>
    <row r="78" spans="1:11" ht="12" customHeight="1">
      <c r="A78" s="68" t="s">
        <v>45</v>
      </c>
      <c r="B78" s="9"/>
      <c r="C78" s="9"/>
      <c r="D78" s="15"/>
      <c r="E78" s="35"/>
      <c r="F78" s="35"/>
      <c r="G78" s="35"/>
      <c r="H78" s="35"/>
      <c r="I78" s="35"/>
      <c r="J78" s="35"/>
      <c r="K78" s="50"/>
    </row>
    <row r="79" spans="1:11" ht="12" customHeight="1">
      <c r="A79" s="68" t="s">
        <v>20</v>
      </c>
      <c r="B79" s="74"/>
      <c r="C79" s="17" t="s">
        <v>21</v>
      </c>
      <c r="D79" s="43"/>
      <c r="E79" s="33">
        <f>SUBTOTAL(9,E71:E76)</f>
        <v>1827006</v>
      </c>
      <c r="F79" s="33">
        <f>G79+H79+I79</f>
        <v>1768556</v>
      </c>
      <c r="G79" s="33">
        <f>SUBTOTAL(9,G71:G76)</f>
        <v>1396339</v>
      </c>
      <c r="H79" s="33"/>
      <c r="I79" s="33">
        <f>SUBTOTAL(9,I71:I76)</f>
        <v>372217</v>
      </c>
      <c r="J79" s="33">
        <f>E79-F79</f>
        <v>58450</v>
      </c>
      <c r="K79" s="80">
        <f>IF(E79=0,"皆減 ",IF(F79=0,"皆増 ",E79/F79*100))</f>
        <v>103.30495613370456</v>
      </c>
    </row>
    <row r="80" spans="1:11" ht="12" customHeight="1">
      <c r="A80" s="66"/>
      <c r="B80" s="53"/>
      <c r="C80" s="53"/>
      <c r="D80" s="31"/>
      <c r="E80" s="32"/>
      <c r="F80" s="32"/>
      <c r="G80" s="32"/>
      <c r="H80" s="32"/>
      <c r="I80" s="32"/>
      <c r="J80" s="32"/>
      <c r="K80" s="79"/>
    </row>
    <row r="81" spans="1:11" ht="12" customHeight="1">
      <c r="A81" s="24"/>
      <c r="B81" s="9"/>
      <c r="C81" s="9"/>
      <c r="D81" s="15"/>
      <c r="E81" s="35"/>
      <c r="F81" s="35"/>
      <c r="G81" s="35"/>
      <c r="H81" s="35"/>
      <c r="I81" s="35"/>
      <c r="J81" s="35"/>
      <c r="K81" s="50"/>
    </row>
    <row r="82" spans="1:11" ht="12" customHeight="1">
      <c r="A82" s="24" t="s">
        <v>20</v>
      </c>
      <c r="B82" s="52"/>
      <c r="C82" s="17" t="s">
        <v>22</v>
      </c>
      <c r="D82" s="43"/>
      <c r="E82" s="33">
        <f>SUBTOTAL(9,E9:E79)-E10</f>
        <v>44917884</v>
      </c>
      <c r="F82" s="33">
        <f>G82+H82+I82-64970</f>
        <v>48145362</v>
      </c>
      <c r="G82" s="33">
        <f>SUBTOTAL(9,G9:G79)-G10</f>
        <v>41459960</v>
      </c>
      <c r="H82" s="33">
        <f>SUBTOTAL(9,H9:H79)-H10</f>
        <v>6310689</v>
      </c>
      <c r="I82" s="33">
        <f>SUBTOTAL(9,I9:I79)-I10</f>
        <v>439683</v>
      </c>
      <c r="J82" s="33">
        <f>E82-F82</f>
        <v>-3227478</v>
      </c>
      <c r="K82" s="80">
        <f>IF(E82=0,"皆減 ",IF(F82=0,"皆増 ",E82/F82*100))</f>
        <v>93.29638854932693</v>
      </c>
    </row>
    <row r="83" spans="1:11" ht="12" customHeight="1">
      <c r="A83" s="73"/>
      <c r="B83" s="39"/>
      <c r="C83" s="39"/>
      <c r="D83" s="44"/>
      <c r="E83" s="45"/>
      <c r="F83" s="45"/>
      <c r="G83" s="45"/>
      <c r="H83" s="45"/>
      <c r="I83" s="45"/>
      <c r="J83" s="45"/>
      <c r="K83" s="86"/>
    </row>
    <row r="84" spans="1:11" ht="12" customHeight="1">
      <c r="A84" s="17"/>
      <c r="B84" s="9"/>
      <c r="C84" s="9"/>
      <c r="D84" s="9"/>
      <c r="E84" s="9"/>
      <c r="F84" s="9"/>
      <c r="G84" s="9"/>
      <c r="H84" s="9"/>
      <c r="I84" s="9"/>
      <c r="J84" s="9"/>
      <c r="K84" s="9"/>
    </row>
  </sheetData>
  <mergeCells count="1">
    <mergeCell ref="A1:K1"/>
  </mergeCells>
  <printOptions horizontalCentered="1"/>
  <pageMargins left="0.7086614173228347" right="0.7086614173228347" top="0.7480314960629921" bottom="0.6299212598425197" header="0" footer="0"/>
  <pageSetup horizontalDpi="300" verticalDpi="300" orientation="landscape" pageOrder="overThenDown" paperSize="9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2005-02-23T01:32:31Z</cp:lastPrinted>
  <dcterms:modified xsi:type="dcterms:W3CDTF">2005-05-17T09:29:04Z</dcterms:modified>
  <cp:category/>
  <cp:version/>
  <cp:contentType/>
  <cp:contentStatus/>
</cp:coreProperties>
</file>