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45" windowWidth="27795" windowHeight="11805" activeTab="9"/>
  </bookViews>
  <sheets>
    <sheet name="10" sheetId="10" r:id="rId1"/>
    <sheet name="11" sheetId="11" r:id="rId2"/>
    <sheet name="12" sheetId="5" r:id="rId3"/>
    <sheet name="13 " sheetId="19" r:id="rId4"/>
    <sheet name="14" sheetId="13" r:id="rId5"/>
    <sheet name="15" sheetId="18" r:id="rId6"/>
    <sheet name="16" sheetId="7" r:id="rId7"/>
    <sheet name="17" sheetId="1" r:id="rId8"/>
    <sheet name="18" sheetId="9" r:id="rId9"/>
    <sheet name="19" sheetId="3" r:id="rId10"/>
  </sheets>
  <definedNames>
    <definedName name="DataEnd" localSheetId="1">#REF!</definedName>
    <definedName name="DataEnd" localSheetId="3">#REF!</definedName>
    <definedName name="DataEnd" localSheetId="5">#REF!</definedName>
    <definedName name="DataEnd" localSheetId="6">#REF!</definedName>
    <definedName name="DataEnd" localSheetId="8">#REF!</definedName>
    <definedName name="DataEnd">#REF!</definedName>
    <definedName name="HyousokuEnd" localSheetId="1">#REF!</definedName>
    <definedName name="HyousokuEnd" localSheetId="3">#REF!</definedName>
    <definedName name="HyousokuEnd">#REF!</definedName>
    <definedName name="_xlnm.Print_Area" localSheetId="0">'10'!$A$1:$K$39</definedName>
    <definedName name="_xlnm.Print_Area" localSheetId="1">'11'!$A$1:$X$49</definedName>
    <definedName name="_xlnm.Print_Area" localSheetId="2">'12'!$A$1:$U$63</definedName>
    <definedName name="_xlnm.Print_Area" localSheetId="3">'13 '!$A$1:$T$58</definedName>
    <definedName name="_xlnm.Print_Area" localSheetId="4">'14'!$A$1:$R$44</definedName>
    <definedName name="_xlnm.Print_Area" localSheetId="5">'15'!$A$1:$Q$46</definedName>
    <definedName name="_xlnm.Print_Area" localSheetId="6">'16'!$A$1:$S$57</definedName>
    <definedName name="_xlnm.Print_Area" localSheetId="7">'17'!$A$1:$AD$52</definedName>
    <definedName name="_xlnm.Print_Area" localSheetId="8">'18'!$A$1:$U$47</definedName>
    <definedName name="_xlnm.Print_Area" localSheetId="9">'19'!$A$1:$AA$48</definedName>
  </definedNames>
  <calcPr calcId="145621"/>
</workbook>
</file>

<file path=xl/calcChain.xml><?xml version="1.0" encoding="utf-8"?>
<calcChain xmlns="http://schemas.openxmlformats.org/spreadsheetml/2006/main">
  <c r="S59" i="19" l="1"/>
  <c r="E59" i="19"/>
  <c r="Q31" i="18" l="1"/>
  <c r="Q33" i="18"/>
  <c r="Q32" i="18"/>
  <c r="C10" i="5" l="1"/>
  <c r="S10" i="5"/>
  <c r="C11" i="5"/>
  <c r="S11" i="5"/>
  <c r="C12" i="5"/>
  <c r="S12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P61" i="5"/>
  <c r="O61" i="5"/>
  <c r="N61" i="5"/>
  <c r="M61" i="5"/>
  <c r="L61" i="5"/>
  <c r="K61" i="5"/>
  <c r="J61" i="5"/>
  <c r="I61" i="5"/>
  <c r="H61" i="5"/>
  <c r="G61" i="5"/>
  <c r="F61" i="5"/>
  <c r="E61" i="5"/>
  <c r="D61" i="5"/>
  <c r="Q59" i="19" l="1"/>
  <c r="P59" i="19"/>
  <c r="O59" i="19"/>
  <c r="N59" i="19"/>
  <c r="M59" i="19"/>
  <c r="L59" i="19"/>
  <c r="K59" i="19"/>
  <c r="J59" i="19"/>
  <c r="H59" i="19"/>
  <c r="G59" i="19"/>
  <c r="F59" i="19"/>
  <c r="R58" i="19"/>
  <c r="I58" i="19"/>
  <c r="S58" i="19" s="1"/>
  <c r="S57" i="19"/>
  <c r="R57" i="19"/>
  <c r="I57" i="19"/>
  <c r="R56" i="19"/>
  <c r="S56" i="19" s="1"/>
  <c r="I56" i="19"/>
  <c r="R55" i="19"/>
  <c r="I55" i="19"/>
  <c r="S55" i="19" s="1"/>
  <c r="R54" i="19"/>
  <c r="I54" i="19"/>
  <c r="S54" i="19" s="1"/>
  <c r="S53" i="19"/>
  <c r="R53" i="19"/>
  <c r="I53" i="19"/>
  <c r="R52" i="19"/>
  <c r="S52" i="19" s="1"/>
  <c r="I52" i="19"/>
  <c r="R51" i="19"/>
  <c r="I51" i="19"/>
  <c r="S51" i="19" s="1"/>
  <c r="R50" i="19"/>
  <c r="I50" i="19"/>
  <c r="S50" i="19" s="1"/>
  <c r="S49" i="19"/>
  <c r="R49" i="19"/>
  <c r="I49" i="19"/>
  <c r="R48" i="19"/>
  <c r="S48" i="19" s="1"/>
  <c r="I48" i="19"/>
  <c r="S47" i="19"/>
  <c r="R47" i="19"/>
  <c r="R59" i="19" s="1"/>
  <c r="I47" i="19"/>
  <c r="I59" i="19" s="1"/>
  <c r="O26" i="19"/>
  <c r="G26" i="19"/>
  <c r="Q26" i="19" s="1"/>
  <c r="O23" i="19"/>
  <c r="O22" i="19"/>
  <c r="G22" i="19"/>
  <c r="Q22" i="19" s="1"/>
  <c r="Q21" i="19"/>
  <c r="O21" i="19"/>
  <c r="G21" i="19"/>
  <c r="O20" i="19"/>
  <c r="Q20" i="19" s="1"/>
  <c r="G20" i="19"/>
  <c r="O19" i="19"/>
  <c r="G19" i="19"/>
  <c r="Q19" i="19" s="1"/>
  <c r="O18" i="19"/>
  <c r="G18" i="19"/>
  <c r="Q18" i="19" s="1"/>
  <c r="Q17" i="19"/>
  <c r="O17" i="19"/>
  <c r="G17" i="19"/>
  <c r="O16" i="19"/>
  <c r="Q16" i="19" s="1"/>
  <c r="G16" i="19"/>
  <c r="O15" i="19"/>
  <c r="G15" i="19"/>
  <c r="Q15" i="19" s="1"/>
  <c r="O14" i="19"/>
  <c r="G14" i="19"/>
  <c r="Q14" i="19" s="1"/>
  <c r="Q12" i="19"/>
  <c r="O12" i="19"/>
  <c r="G12" i="19"/>
  <c r="Q9" i="19"/>
  <c r="P9" i="19"/>
  <c r="O9" i="19"/>
  <c r="J9" i="19"/>
  <c r="I9" i="19"/>
  <c r="H9" i="19"/>
  <c r="G9" i="19"/>
  <c r="P8" i="19"/>
  <c r="O8" i="19"/>
  <c r="J8" i="19"/>
  <c r="I8" i="19"/>
  <c r="H8" i="19"/>
  <c r="G8" i="19"/>
  <c r="Q8" i="19" s="1"/>
  <c r="P7" i="19"/>
  <c r="O7" i="19"/>
  <c r="J7" i="19"/>
  <c r="I7" i="19"/>
  <c r="H7" i="19"/>
  <c r="G7" i="19"/>
  <c r="Q7" i="19" s="1"/>
  <c r="Q6" i="19"/>
  <c r="P6" i="19"/>
  <c r="O6" i="19"/>
  <c r="J6" i="19"/>
  <c r="I6" i="19"/>
  <c r="H6" i="19"/>
  <c r="G6" i="19"/>
  <c r="J5" i="19"/>
  <c r="I5" i="19"/>
  <c r="H5" i="19"/>
  <c r="G5" i="19"/>
  <c r="J4" i="19"/>
  <c r="I4" i="19"/>
  <c r="H4" i="19"/>
  <c r="G4" i="19"/>
  <c r="O40" i="18" l="1"/>
  <c r="O35" i="18"/>
  <c r="O41" i="18" s="1"/>
  <c r="O39" i="18" s="1"/>
  <c r="N35" i="18"/>
  <c r="N40" i="18" s="1"/>
  <c r="M35" i="18"/>
  <c r="M40" i="18" s="1"/>
  <c r="P30" i="18"/>
  <c r="P33" i="18" s="1"/>
  <c r="O30" i="18"/>
  <c r="O33" i="18" s="1"/>
  <c r="N30" i="18"/>
  <c r="N33" i="18" s="1"/>
  <c r="M30" i="18"/>
  <c r="M33" i="18" s="1"/>
  <c r="P29" i="18"/>
  <c r="P32" i="18" s="1"/>
  <c r="O29" i="18"/>
  <c r="O32" i="18" s="1"/>
  <c r="N29" i="18"/>
  <c r="N32" i="18" s="1"/>
  <c r="M29" i="18"/>
  <c r="M32" i="18" s="1"/>
  <c r="P28" i="18"/>
  <c r="P31" i="18" s="1"/>
  <c r="O28" i="18"/>
  <c r="O31" i="18" s="1"/>
  <c r="N28" i="18"/>
  <c r="N31" i="18" s="1"/>
  <c r="M28" i="18"/>
  <c r="M31" i="18" s="1"/>
  <c r="P5" i="18"/>
  <c r="P36" i="18" s="1"/>
  <c r="P35" i="18" s="1"/>
  <c r="O5" i="18"/>
  <c r="P41" i="18" l="1"/>
  <c r="P40" i="18"/>
  <c r="P39" i="18"/>
  <c r="M39" i="18"/>
  <c r="N39" i="18"/>
  <c r="R28" i="13"/>
  <c r="R33" i="13"/>
  <c r="R11" i="13"/>
  <c r="R6" i="13"/>
  <c r="S36" i="7" l="1"/>
  <c r="S32" i="7"/>
  <c r="S10" i="7"/>
  <c r="S6" i="7"/>
  <c r="P33" i="13" l="1"/>
  <c r="O33" i="13"/>
  <c r="G33" i="13"/>
  <c r="F33" i="13"/>
  <c r="P29" i="13"/>
  <c r="P28" i="13"/>
  <c r="O28" i="13"/>
  <c r="G28" i="13"/>
  <c r="F28" i="13"/>
  <c r="G25" i="13"/>
  <c r="F25" i="13"/>
  <c r="P11" i="13"/>
  <c r="O11" i="13"/>
  <c r="G11" i="13"/>
  <c r="F11" i="13"/>
  <c r="D11" i="13"/>
  <c r="C11" i="13"/>
  <c r="P6" i="13"/>
  <c r="P7" i="13" s="1"/>
  <c r="O6" i="13"/>
  <c r="G6" i="13"/>
  <c r="F6" i="13"/>
  <c r="G3" i="13"/>
  <c r="F3" i="13"/>
  <c r="S34" i="11" l="1"/>
  <c r="S33" i="11"/>
  <c r="S32" i="11"/>
  <c r="S30" i="11"/>
  <c r="S29" i="11"/>
  <c r="S28" i="11"/>
  <c r="S27" i="11"/>
  <c r="S25" i="11"/>
  <c r="S24" i="11"/>
  <c r="S23" i="11"/>
  <c r="S22" i="11"/>
  <c r="S20" i="11"/>
  <c r="S19" i="11"/>
  <c r="S18" i="11"/>
  <c r="S16" i="11"/>
  <c r="S14" i="11"/>
  <c r="S13" i="11"/>
  <c r="S12" i="11"/>
  <c r="S11" i="11"/>
  <c r="F9" i="11"/>
  <c r="E9" i="11"/>
  <c r="C9" i="11"/>
  <c r="S9" i="11" s="1"/>
  <c r="B9" i="11"/>
  <c r="F8" i="11"/>
  <c r="E8" i="11"/>
  <c r="E6" i="11" s="1"/>
  <c r="C8" i="11"/>
  <c r="I8" i="11" s="1"/>
  <c r="B8" i="11"/>
  <c r="I7" i="11"/>
  <c r="F7" i="11"/>
  <c r="E7" i="11"/>
  <c r="C7" i="11"/>
  <c r="S7" i="11" s="1"/>
  <c r="B7" i="11"/>
  <c r="B6" i="11"/>
  <c r="I9" i="11" l="1"/>
  <c r="F6" i="11"/>
  <c r="S8" i="11"/>
  <c r="C6" i="11"/>
  <c r="S6" i="11" s="1"/>
  <c r="K38" i="10"/>
  <c r="J38" i="10"/>
  <c r="I38" i="10"/>
  <c r="H38" i="10"/>
  <c r="E38" i="10"/>
  <c r="D38" i="10"/>
  <c r="C38" i="10"/>
  <c r="B38" i="10"/>
  <c r="E28" i="10"/>
  <c r="D28" i="10"/>
  <c r="C28" i="10"/>
  <c r="B28" i="10"/>
  <c r="K16" i="10"/>
  <c r="J16" i="10"/>
  <c r="I16" i="10"/>
  <c r="H16" i="10"/>
  <c r="P26" i="9" l="1"/>
  <c r="N26" i="9"/>
  <c r="P17" i="9"/>
  <c r="N17" i="9"/>
  <c r="Q36" i="7"/>
  <c r="N36" i="7"/>
  <c r="M36" i="7"/>
  <c r="Q32" i="7"/>
  <c r="Q30" i="7" s="1"/>
  <c r="P32" i="7"/>
  <c r="N32" i="7"/>
  <c r="M32" i="7"/>
  <c r="N30" i="7"/>
  <c r="M30" i="7"/>
  <c r="Q10" i="7"/>
  <c r="N10" i="7"/>
  <c r="M10" i="7"/>
  <c r="Q6" i="7"/>
  <c r="N6" i="7"/>
  <c r="M6" i="7"/>
  <c r="Q4" i="7"/>
  <c r="N4" i="7"/>
  <c r="M4" i="7"/>
  <c r="C56" i="5" l="1"/>
  <c r="C55" i="5"/>
  <c r="C54" i="5"/>
  <c r="C49" i="5"/>
  <c r="C48" i="5"/>
  <c r="S47" i="5"/>
  <c r="C47" i="5"/>
  <c r="S46" i="5"/>
  <c r="C46" i="5"/>
  <c r="S45" i="5"/>
  <c r="C45" i="5"/>
  <c r="S44" i="5"/>
  <c r="C44" i="5"/>
  <c r="S43" i="5"/>
  <c r="C43" i="5"/>
  <c r="S42" i="5"/>
  <c r="C42" i="5"/>
  <c r="S41" i="5"/>
  <c r="C41" i="5"/>
  <c r="S40" i="5"/>
  <c r="C40" i="5"/>
  <c r="S39" i="5"/>
  <c r="C39" i="5"/>
  <c r="S38" i="5"/>
  <c r="C38" i="5"/>
  <c r="C37" i="5"/>
  <c r="C36" i="5"/>
  <c r="C35" i="5"/>
  <c r="C34" i="5"/>
  <c r="C33" i="5"/>
  <c r="C22" i="5"/>
  <c r="C21" i="5"/>
  <c r="C20" i="5"/>
  <c r="C15" i="5"/>
  <c r="C14" i="5"/>
  <c r="S13" i="5"/>
  <c r="C13" i="5"/>
  <c r="S9" i="5"/>
  <c r="C9" i="5"/>
  <c r="S8" i="5"/>
  <c r="C8" i="5"/>
  <c r="C7" i="5"/>
  <c r="C6" i="5"/>
  <c r="C5" i="5"/>
  <c r="C4" i="5"/>
  <c r="C3" i="5"/>
  <c r="Z44" i="3" l="1"/>
  <c r="Z43" i="3"/>
  <c r="Z42" i="3"/>
  <c r="Z41" i="3"/>
  <c r="Z40" i="3"/>
  <c r="Z39" i="3"/>
  <c r="Z38" i="3"/>
  <c r="Z37" i="3"/>
  <c r="Z36" i="3"/>
  <c r="W35" i="3"/>
  <c r="W34" i="3"/>
  <c r="Z29" i="3"/>
  <c r="Z28" i="3"/>
  <c r="Z27" i="3"/>
  <c r="Z26" i="3"/>
  <c r="Z25" i="3"/>
  <c r="Z24" i="3"/>
  <c r="Z23" i="3"/>
  <c r="Z22" i="3"/>
  <c r="Z21" i="3"/>
  <c r="Z14" i="3"/>
  <c r="Z13" i="3"/>
  <c r="Z12" i="3"/>
  <c r="Z11" i="3"/>
  <c r="Z10" i="3"/>
  <c r="Z9" i="3"/>
  <c r="Z8" i="3"/>
  <c r="Z7" i="3"/>
  <c r="Z6" i="3"/>
  <c r="Y47" i="1" l="1"/>
  <c r="Y46" i="1"/>
  <c r="Y45" i="1"/>
  <c r="Y44" i="1"/>
  <c r="Y43" i="1"/>
  <c r="Y42" i="1"/>
  <c r="Y41" i="1"/>
  <c r="Y40" i="1"/>
  <c r="Y37" i="1"/>
  <c r="W32" i="1"/>
  <c r="W31" i="1"/>
  <c r="Y30" i="1"/>
  <c r="Y29" i="1"/>
  <c r="Y28" i="1"/>
  <c r="Y27" i="1"/>
  <c r="Y26" i="1"/>
  <c r="Y25" i="1"/>
  <c r="Y24" i="1"/>
  <c r="Y23" i="1"/>
  <c r="Y22" i="1"/>
  <c r="Y9" i="1"/>
  <c r="W9" i="1"/>
  <c r="Y5" i="1"/>
  <c r="W5" i="1"/>
  <c r="W4" i="1" s="1"/>
  <c r="Y4" i="1" l="1"/>
</calcChain>
</file>

<file path=xl/sharedStrings.xml><?xml version="1.0" encoding="utf-8"?>
<sst xmlns="http://schemas.openxmlformats.org/spreadsheetml/2006/main" count="1658" uniqueCount="544">
  <si>
    <t>倉吉市の農業人口の推移</t>
  </si>
  <si>
    <t>単位：人</t>
  </si>
  <si>
    <t>区分</t>
  </si>
  <si>
    <t>昭和35年</t>
    <rPh sb="0" eb="2">
      <t>ショウワ</t>
    </rPh>
    <rPh sb="4" eb="5">
      <t>ネン</t>
    </rPh>
    <phoneticPr fontId="3"/>
  </si>
  <si>
    <t>昭和40年</t>
    <rPh sb="0" eb="2">
      <t>ショウワ</t>
    </rPh>
    <rPh sb="4" eb="5">
      <t>ネン</t>
    </rPh>
    <phoneticPr fontId="3"/>
  </si>
  <si>
    <t>昭和45年</t>
    <phoneticPr fontId="3"/>
  </si>
  <si>
    <t>昭和50年</t>
  </si>
  <si>
    <t>昭和55年</t>
  </si>
  <si>
    <t>昭和60年</t>
  </si>
  <si>
    <t>平成2年</t>
    <phoneticPr fontId="3"/>
  </si>
  <si>
    <t>平成7年</t>
    <phoneticPr fontId="3"/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</si>
  <si>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</si>
  <si>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</si>
  <si>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</si>
  <si>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</si>
  <si>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（倉吉市）</t>
    <rPh sb="1" eb="4">
      <t>クラヨシシ</t>
    </rPh>
    <phoneticPr fontId="3"/>
  </si>
  <si>
    <t>（旧関金町）</t>
    <rPh sb="1" eb="2">
      <t>キュウ</t>
    </rPh>
    <rPh sb="2" eb="5">
      <t>セキガネチョウ</t>
    </rPh>
    <phoneticPr fontId="3"/>
  </si>
  <si>
    <t>農家人口総数</t>
  </si>
  <si>
    <t>うち 男</t>
  </si>
  <si>
    <t>15歳未満</t>
  </si>
  <si>
    <t>　</t>
    <phoneticPr fontId="3"/>
  </si>
  <si>
    <t>15～64歳</t>
  </si>
  <si>
    <t>1)</t>
    <phoneticPr fontId="3"/>
  </si>
  <si>
    <t>65歳以上</t>
  </si>
  <si>
    <t>うち 女</t>
  </si>
  <si>
    <t>　　【資料】</t>
    <phoneticPr fontId="3"/>
  </si>
  <si>
    <t>「農業センサス」「農林業センサス」　農林水産省</t>
    <phoneticPr fontId="3"/>
  </si>
  <si>
    <t>　　【 注 】</t>
    <phoneticPr fontId="3"/>
  </si>
  <si>
    <t>1) 15歳～59歳、60歳以上の人口。</t>
    <phoneticPr fontId="3"/>
  </si>
  <si>
    <t>農林業センサスによる地区別農家人口（総数）</t>
    <rPh sb="0" eb="3">
      <t>ノウリンギョウ</t>
    </rPh>
    <phoneticPr fontId="3"/>
  </si>
  <si>
    <t>１　農家人口</t>
  </si>
  <si>
    <t>年次</t>
    <rPh sb="0" eb="2">
      <t>ネンジ</t>
    </rPh>
    <phoneticPr fontId="3"/>
  </si>
  <si>
    <t>上北条</t>
  </si>
  <si>
    <t>上井</t>
  </si>
  <si>
    <t>西郷</t>
  </si>
  <si>
    <t>倉吉</t>
  </si>
  <si>
    <t>灘手</t>
  </si>
  <si>
    <t>社</t>
  </si>
  <si>
    <t>北谷</t>
  </si>
  <si>
    <t>高城</t>
  </si>
  <si>
    <t>小鴨</t>
  </si>
  <si>
    <t>上小鴨</t>
  </si>
  <si>
    <t>関金</t>
    <rPh sb="0" eb="2">
      <t>セキガネ</t>
    </rPh>
    <phoneticPr fontId="3"/>
  </si>
  <si>
    <t>総数</t>
    <rPh sb="0" eb="2">
      <t>ソウスウ</t>
    </rPh>
    <phoneticPr fontId="3"/>
  </si>
  <si>
    <t>昭和</t>
    <rPh sb="0" eb="2">
      <t>ショウワ</t>
    </rPh>
    <phoneticPr fontId="3"/>
  </si>
  <si>
    <t>35年</t>
    <rPh sb="2" eb="3">
      <t>ネン</t>
    </rPh>
    <phoneticPr fontId="3"/>
  </si>
  <si>
    <t>-</t>
    <phoneticPr fontId="3"/>
  </si>
  <si>
    <t>40年</t>
    <rPh sb="2" eb="3">
      <t>ネン</t>
    </rPh>
    <phoneticPr fontId="3"/>
  </si>
  <si>
    <t>45年</t>
    <rPh sb="2" eb="3">
      <t>ネン</t>
    </rPh>
    <phoneticPr fontId="3"/>
  </si>
  <si>
    <t>50年</t>
    <rPh sb="2" eb="3">
      <t>ネン</t>
    </rPh>
    <phoneticPr fontId="3"/>
  </si>
  <si>
    <t>55年</t>
    <rPh sb="2" eb="3">
      <t>ネン</t>
    </rPh>
    <phoneticPr fontId="3"/>
  </si>
  <si>
    <t>60年</t>
    <rPh sb="2" eb="3">
      <t>ネン</t>
    </rPh>
    <phoneticPr fontId="3"/>
  </si>
  <si>
    <t>平成</t>
    <rPh sb="0" eb="2">
      <t>ヘイセイ</t>
    </rPh>
    <phoneticPr fontId="3"/>
  </si>
  <si>
    <t>2年</t>
    <rPh sb="1" eb="2">
      <t>ネン</t>
    </rPh>
    <phoneticPr fontId="3"/>
  </si>
  <si>
    <t>7年</t>
    <rPh sb="1" eb="2">
      <t>ネン</t>
    </rPh>
    <phoneticPr fontId="3"/>
  </si>
  <si>
    <t>12年</t>
    <rPh sb="2" eb="3">
      <t>ネン</t>
    </rPh>
    <phoneticPr fontId="3"/>
  </si>
  <si>
    <t>17年</t>
    <rPh sb="2" eb="3">
      <t>ネン</t>
    </rPh>
    <phoneticPr fontId="3"/>
  </si>
  <si>
    <t>22年</t>
    <rPh sb="2" eb="3">
      <t>ネン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</si>
  <si>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</si>
  <si>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</si>
  <si>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２７年</t>
    <rPh sb="2" eb="3">
      <t>ネン</t>
    </rPh>
    <phoneticPr fontId="3"/>
  </si>
  <si>
    <t>昭和40年</t>
  </si>
  <si>
    <t>2)</t>
    <phoneticPr fontId="3"/>
  </si>
  <si>
    <t>27年</t>
    <rPh sb="2" eb="3">
      <t>ネン</t>
    </rPh>
    <phoneticPr fontId="3"/>
  </si>
  <si>
    <t>【資料】</t>
    <phoneticPr fontId="3"/>
  </si>
  <si>
    <t xml:space="preserve"> 「農業センサス」「農林業センサス」　農林水産省</t>
    <phoneticPr fontId="3"/>
  </si>
  <si>
    <t>【 注 】</t>
    <phoneticPr fontId="3"/>
  </si>
  <si>
    <t>1) 1年間に仕事としては主として農業に従事した者。</t>
    <phoneticPr fontId="3"/>
  </si>
  <si>
    <t>2) 販売農家（経営耕地面積が30a以上又は年間の農産物販売金額が50万円以上の農家）の就業人口。</t>
    <rPh sb="3" eb="5">
      <t>ハンバイ</t>
    </rPh>
    <rPh sb="5" eb="7">
      <t>ノウカ</t>
    </rPh>
    <phoneticPr fontId="3"/>
  </si>
  <si>
    <t xml:space="preserve"> 平成17年以前の数値には、旧関金町を含まない。</t>
    <phoneticPr fontId="3"/>
  </si>
  <si>
    <t>　 　　　　　　1) 販売農家（経営耕地面積が30a以上又は年間の農産物販売金額が50万円以上の農家）による数値である。</t>
    <rPh sb="11" eb="13">
      <t>ハンバイ</t>
    </rPh>
    <rPh sb="13" eb="15">
      <t>ノウカ</t>
    </rPh>
    <rPh sb="16" eb="18">
      <t>ケイエイ</t>
    </rPh>
    <rPh sb="18" eb="20">
      <t>コウチ</t>
    </rPh>
    <rPh sb="20" eb="22">
      <t>メンセキ</t>
    </rPh>
    <rPh sb="26" eb="28">
      <t>イジョウ</t>
    </rPh>
    <rPh sb="28" eb="29">
      <t>マタ</t>
    </rPh>
    <rPh sb="30" eb="32">
      <t>ネンカン</t>
    </rPh>
    <rPh sb="33" eb="36">
      <t>ノウサンブツ</t>
    </rPh>
    <rPh sb="36" eb="38">
      <t>ハンバイ</t>
    </rPh>
    <rPh sb="38" eb="40">
      <t>キンガク</t>
    </rPh>
    <rPh sb="43" eb="47">
      <t>マンエンイジョウ</t>
    </rPh>
    <rPh sb="48" eb="50">
      <t>ノウカ</t>
    </rPh>
    <rPh sb="54" eb="56">
      <t>スウチ</t>
    </rPh>
    <phoneticPr fontId="3"/>
  </si>
  <si>
    <r>
      <rPr>
        <sz val="9"/>
        <rFont val="ＭＳ 明朝"/>
        <family val="1"/>
        <charset val="128"/>
      </rPr>
      <t>【資料】</t>
    </r>
    <r>
      <rPr>
        <sz val="9"/>
        <rFont val="ＭＳ Ｐ明朝"/>
        <family val="1"/>
        <charset val="128"/>
      </rPr>
      <t>　「農業センサス」「農林業センサス」　農林水産省</t>
    </r>
    <rPh sb="14" eb="17">
      <t>ノウリンギョウ</t>
    </rPh>
    <rPh sb="25" eb="28">
      <t>スイサンショウ</t>
    </rPh>
    <phoneticPr fontId="3"/>
  </si>
  <si>
    <t xml:space="preserve">  自給的農家数</t>
    <rPh sb="2" eb="5">
      <t>ジキュウテキ</t>
    </rPh>
    <rPh sb="5" eb="7">
      <t>ノウカ</t>
    </rPh>
    <rPh sb="7" eb="8">
      <t>スウ</t>
    </rPh>
    <phoneticPr fontId="3"/>
  </si>
  <si>
    <t>　3.0ha 以上</t>
    <phoneticPr fontId="3"/>
  </si>
  <si>
    <t>　2.5-3.0ha</t>
    <phoneticPr fontId="3"/>
  </si>
  <si>
    <t>　2.0-2.5ha</t>
    <phoneticPr fontId="3"/>
  </si>
  <si>
    <t>　0.3ha 未満</t>
    <rPh sb="7" eb="9">
      <t>ミマン</t>
    </rPh>
    <phoneticPr fontId="3"/>
  </si>
  <si>
    <t>　例外規定</t>
    <phoneticPr fontId="3"/>
  </si>
  <si>
    <t>経営耕地規模別農家数</t>
  </si>
  <si>
    <t>－</t>
    <phoneticPr fontId="3"/>
  </si>
  <si>
    <t>1)</t>
  </si>
  <si>
    <t>　総（販売）農家数</t>
    <rPh sb="1" eb="2">
      <t>ソウ</t>
    </rPh>
    <rPh sb="3" eb="5">
      <t>ハンバイ</t>
    </rPh>
    <rPh sb="6" eb="8">
      <t>ノウカ</t>
    </rPh>
    <rPh sb="8" eb="9">
      <t>スウ</t>
    </rPh>
    <phoneticPr fontId="3"/>
  </si>
  <si>
    <t>昭和45年</t>
  </si>
  <si>
    <t>倉吉市の農家数と経営耕地面積の推移</t>
  </si>
  <si>
    <t>農林業センサスによる地区別農家数</t>
    <rPh sb="0" eb="3">
      <t>ノウリンギョウ</t>
    </rPh>
    <rPh sb="10" eb="12">
      <t>チク</t>
    </rPh>
    <rPh sb="12" eb="13">
      <t>ベツ</t>
    </rPh>
    <rPh sb="13" eb="15">
      <t>ノウカ</t>
    </rPh>
    <rPh sb="15" eb="16">
      <t>スウ</t>
    </rPh>
    <phoneticPr fontId="3"/>
  </si>
  <si>
    <t xml:space="preserve">  （１）農家総数</t>
    <rPh sb="5" eb="7">
      <t>ノウカ</t>
    </rPh>
    <rPh sb="7" eb="9">
      <t>ソウスウ</t>
    </rPh>
    <phoneticPr fontId="3"/>
  </si>
  <si>
    <t>単位：戸</t>
    <rPh sb="0" eb="2">
      <t>タンイ</t>
    </rPh>
    <rPh sb="3" eb="4">
      <t>コ</t>
    </rPh>
    <phoneticPr fontId="3"/>
  </si>
  <si>
    <t xml:space="preserve">  （２）専業農家</t>
    <rPh sb="5" eb="7">
      <t>センギョウ</t>
    </rPh>
    <rPh sb="7" eb="9">
      <t>ノウカ</t>
    </rPh>
    <phoneticPr fontId="3"/>
  </si>
  <si>
    <t>1)</t>
    <phoneticPr fontId="3"/>
  </si>
  <si>
    <t xml:space="preserve">   （３）兼業農家</t>
    <rPh sb="6" eb="8">
      <t>ケンギョウ</t>
    </rPh>
    <rPh sb="8" eb="10">
      <t>ノウカ</t>
    </rPh>
    <phoneticPr fontId="3"/>
  </si>
  <si>
    <r>
      <rPr>
        <sz val="9"/>
        <rFont val="ＭＳ 明朝"/>
        <family val="1"/>
        <charset val="128"/>
      </rPr>
      <t>【資料】</t>
    </r>
    <r>
      <rPr>
        <sz val="9"/>
        <rFont val="ＭＳ Ｐ明朝"/>
        <family val="1"/>
        <charset val="128"/>
      </rPr>
      <t>　「農業センサス」「農林業センサス」　農林水産省</t>
    </r>
    <rPh sb="14" eb="17">
      <t>ノウリンギョウ</t>
    </rPh>
    <phoneticPr fontId="3"/>
  </si>
  <si>
    <r>
      <rPr>
        <sz val="9"/>
        <rFont val="ＭＳ 明朝"/>
        <family val="1"/>
        <charset val="128"/>
      </rPr>
      <t>　　　　</t>
    </r>
    <r>
      <rPr>
        <sz val="9"/>
        <rFont val="ＭＳ Ｐ明朝"/>
        <family val="1"/>
        <charset val="128"/>
      </rPr>
      <t xml:space="preserve"> </t>
    </r>
    <phoneticPr fontId="3"/>
  </si>
  <si>
    <t xml:space="preserve">  【 注 】  1） 販売農家（経営耕地面積が30a以上又は年間の農産物販売金額が50万円以上の農家）による数値である。</t>
    <phoneticPr fontId="3"/>
  </si>
  <si>
    <t>国勢調査による倉吉市及び近隣市町村の世帯数と人口</t>
    <rPh sb="0" eb="2">
      <t>コクセイ</t>
    </rPh>
    <rPh sb="2" eb="4">
      <t>チョウサ</t>
    </rPh>
    <rPh sb="7" eb="9">
      <t>クラヨシ</t>
    </rPh>
    <rPh sb="9" eb="10">
      <t>シ</t>
    </rPh>
    <rPh sb="10" eb="11">
      <t>オヨ</t>
    </rPh>
    <rPh sb="12" eb="14">
      <t>キンリン</t>
    </rPh>
    <rPh sb="14" eb="17">
      <t>シチョウソン</t>
    </rPh>
    <rPh sb="18" eb="21">
      <t>セタイスウ</t>
    </rPh>
    <rPh sb="22" eb="24">
      <t>ジンコウ</t>
    </rPh>
    <phoneticPr fontId="3"/>
  </si>
  <si>
    <t>単位：世帯、人、％</t>
    <rPh sb="3" eb="5">
      <t>セタイ</t>
    </rPh>
    <phoneticPr fontId="3"/>
  </si>
  <si>
    <t>平成７年</t>
    <rPh sb="0" eb="2">
      <t>ヘイセイ</t>
    </rPh>
    <rPh sb="3" eb="4">
      <t>ネン</t>
    </rPh>
    <phoneticPr fontId="3"/>
  </si>
  <si>
    <t>平成２年</t>
    <rPh sb="0" eb="2">
      <t>ヘイセイ</t>
    </rPh>
    <rPh sb="3" eb="4">
      <t>ネン</t>
    </rPh>
    <phoneticPr fontId="3"/>
  </si>
  <si>
    <t>昭和60年</t>
    <rPh sb="0" eb="2">
      <t>ショウワ</t>
    </rPh>
    <rPh sb="4" eb="5">
      <t>ネン</t>
    </rPh>
    <phoneticPr fontId="3"/>
  </si>
  <si>
    <t>５年間の人口増減率（％）</t>
    <rPh sb="4" eb="6">
      <t>ジンコウ</t>
    </rPh>
    <phoneticPr fontId="3"/>
  </si>
  <si>
    <t>総世帯数</t>
    <rPh sb="0" eb="1">
      <t>ソウ</t>
    </rPh>
    <rPh sb="1" eb="4">
      <t>セタイスウ</t>
    </rPh>
    <phoneticPr fontId="3"/>
  </si>
  <si>
    <t>人　　口　</t>
    <rPh sb="0" eb="1">
      <t>ヒト</t>
    </rPh>
    <rPh sb="3" eb="4">
      <t>クチ</t>
    </rPh>
    <phoneticPr fontId="3"/>
  </si>
  <si>
    <t xml:space="preserve">１世帯
当たり
の人員
</t>
    <rPh sb="1" eb="3">
      <t>セタイ</t>
    </rPh>
    <rPh sb="4" eb="5">
      <t>ア</t>
    </rPh>
    <rPh sb="9" eb="11">
      <t>ジンイン</t>
    </rPh>
    <phoneticPr fontId="3"/>
  </si>
  <si>
    <t>4）</t>
    <phoneticPr fontId="3"/>
  </si>
  <si>
    <t>人口
密度</t>
    <rPh sb="0" eb="2">
      <t>ジンコウ</t>
    </rPh>
    <rPh sb="3" eb="5">
      <t>ミツド</t>
    </rPh>
    <phoneticPr fontId="3"/>
  </si>
  <si>
    <t>5）</t>
    <phoneticPr fontId="3"/>
  </si>
  <si>
    <t>人口
総数</t>
    <rPh sb="0" eb="2">
      <t>ジンコウ</t>
    </rPh>
    <rPh sb="3" eb="5">
      <t>ソウスウ</t>
    </rPh>
    <phoneticPr fontId="3"/>
  </si>
  <si>
    <t>H22
｜
H27</t>
    <phoneticPr fontId="3"/>
  </si>
  <si>
    <t>H17
｜
H22</t>
    <phoneticPr fontId="3"/>
  </si>
  <si>
    <t>H12
｜
H17</t>
    <phoneticPr fontId="3"/>
  </si>
  <si>
    <t>H7
｜
H12</t>
    <phoneticPr fontId="3"/>
  </si>
  <si>
    <t>H2
｜
H7</t>
    <phoneticPr fontId="3"/>
  </si>
  <si>
    <t>総　数</t>
    <rPh sb="0" eb="1">
      <t>フサ</t>
    </rPh>
    <rPh sb="2" eb="3">
      <t>カズ</t>
    </rPh>
    <phoneticPr fontId="3"/>
  </si>
  <si>
    <t xml:space="preserve">（1㎢当たり）
</t>
    <rPh sb="3" eb="4">
      <t>ア</t>
    </rPh>
    <phoneticPr fontId="3"/>
  </si>
  <si>
    <t>県  計</t>
    <rPh sb="0" eb="1">
      <t>ケンケイ</t>
    </rPh>
    <rPh sb="3" eb="4">
      <t>ケイ</t>
    </rPh>
    <phoneticPr fontId="17"/>
  </si>
  <si>
    <t>東部地区 1)</t>
    <rPh sb="0" eb="2">
      <t>トウブ</t>
    </rPh>
    <rPh sb="2" eb="4">
      <t>チク</t>
    </rPh>
    <phoneticPr fontId="3"/>
  </si>
  <si>
    <t>-</t>
    <phoneticPr fontId="3"/>
  </si>
  <si>
    <t>中部地区 2)</t>
    <rPh sb="0" eb="2">
      <t>チュウブ</t>
    </rPh>
    <rPh sb="2" eb="4">
      <t>チク</t>
    </rPh>
    <phoneticPr fontId="17"/>
  </si>
  <si>
    <t>西部地区 3)</t>
    <rPh sb="0" eb="2">
      <t>セイブ</t>
    </rPh>
    <rPh sb="2" eb="4">
      <t>チク</t>
    </rPh>
    <phoneticPr fontId="17"/>
  </si>
  <si>
    <t>鳥 取 市</t>
    <rPh sb="0" eb="3">
      <t>とっとり</t>
    </rPh>
    <rPh sb="4" eb="5">
      <t>し</t>
    </rPh>
    <phoneticPr fontId="17" type="Hiragana" alignment="distributed"/>
  </si>
  <si>
    <t>①</t>
    <phoneticPr fontId="3"/>
  </si>
  <si>
    <t>⑯</t>
    <phoneticPr fontId="3"/>
  </si>
  <si>
    <t>⑤</t>
    <phoneticPr fontId="3"/>
  </si>
  <si>
    <t>③</t>
    <phoneticPr fontId="3"/>
  </si>
  <si>
    <t>米 子 市</t>
    <rPh sb="0" eb="3">
      <t>よなご</t>
    </rPh>
    <rPh sb="4" eb="5">
      <t>し</t>
    </rPh>
    <phoneticPr fontId="17" type="Hiragana" alignment="distributed"/>
  </si>
  <si>
    <t>②</t>
    <phoneticPr fontId="3"/>
  </si>
  <si>
    <t>⑱</t>
    <phoneticPr fontId="3"/>
  </si>
  <si>
    <t>倉 吉 市</t>
    <rPh sb="0" eb="3">
      <t>くらよし</t>
    </rPh>
    <rPh sb="4" eb="5">
      <t>し</t>
    </rPh>
    <phoneticPr fontId="17" type="Hiragana" alignment="distributed"/>
  </si>
  <si>
    <t>⑭</t>
    <phoneticPr fontId="3"/>
  </si>
  <si>
    <t>⑦</t>
    <phoneticPr fontId="3"/>
  </si>
  <si>
    <t>⑥</t>
    <phoneticPr fontId="3"/>
  </si>
  <si>
    <t>境 港 市</t>
    <rPh sb="0" eb="1">
      <t>さかい</t>
    </rPh>
    <rPh sb="2" eb="3">
      <t>みなと</t>
    </rPh>
    <rPh sb="4" eb="5">
      <t>し</t>
    </rPh>
    <phoneticPr fontId="17" type="Hiragana" alignment="distributed"/>
  </si>
  <si>
    <t>④</t>
    <phoneticPr fontId="3"/>
  </si>
  <si>
    <t>⑬</t>
    <phoneticPr fontId="3"/>
  </si>
  <si>
    <t>岩 美 町</t>
    <rPh sb="0" eb="3">
      <t>いわみ</t>
    </rPh>
    <rPh sb="4" eb="5">
      <t>ちょう</t>
    </rPh>
    <phoneticPr fontId="17" type="Hiragana" alignment="distributed"/>
  </si>
  <si>
    <t>⑩</t>
    <phoneticPr fontId="3"/>
  </si>
  <si>
    <t>⑪</t>
    <phoneticPr fontId="3"/>
  </si>
  <si>
    <t>⑫</t>
    <phoneticPr fontId="3"/>
  </si>
  <si>
    <t>若 桜 町</t>
    <rPh sb="0" eb="3">
      <t>わかさ</t>
    </rPh>
    <rPh sb="4" eb="5">
      <t>ちょう</t>
    </rPh>
    <phoneticPr fontId="17" type="Hiragana" alignment="distributed"/>
  </si>
  <si>
    <t>⑮</t>
    <phoneticPr fontId="3"/>
  </si>
  <si>
    <t>⑲</t>
    <phoneticPr fontId="3"/>
  </si>
  <si>
    <t>智 頭 町</t>
    <rPh sb="0" eb="3">
      <t>ちづ</t>
    </rPh>
    <rPh sb="4" eb="5">
      <t>ちょう</t>
    </rPh>
    <phoneticPr fontId="17" type="Hiragana" alignment="distributed"/>
  </si>
  <si>
    <t>八 頭 町</t>
    <rPh sb="0" eb="3">
      <t>やず</t>
    </rPh>
    <rPh sb="4" eb="5">
      <t>ちょう</t>
    </rPh>
    <phoneticPr fontId="17" type="Hiragana" alignment="distributed"/>
  </si>
  <si>
    <t>三 朝 町</t>
    <rPh sb="0" eb="3">
      <t>みささ</t>
    </rPh>
    <rPh sb="4" eb="5">
      <t>ちょう</t>
    </rPh>
    <phoneticPr fontId="17" type="Hiragana" alignment="distributed"/>
  </si>
  <si>
    <t>湯梨浜町</t>
    <rPh sb="0" eb="3">
      <t>ゆりはま</t>
    </rPh>
    <rPh sb="3" eb="4">
      <t>ちょう</t>
    </rPh>
    <phoneticPr fontId="17" type="Hiragana" alignment="distributed"/>
  </si>
  <si>
    <t>⑧</t>
    <phoneticPr fontId="3"/>
  </si>
  <si>
    <t>琴 浦 町</t>
    <rPh sb="0" eb="3">
      <t>ことうら</t>
    </rPh>
    <rPh sb="4" eb="5">
      <t>ちょう</t>
    </rPh>
    <phoneticPr fontId="17" type="Hiragana" alignment="distributed"/>
  </si>
  <si>
    <t>北 栄 町</t>
    <rPh sb="0" eb="3">
      <t>ほくえい</t>
    </rPh>
    <rPh sb="4" eb="5">
      <t>ちょう</t>
    </rPh>
    <phoneticPr fontId="17" type="Hiragana" alignment="distributed"/>
  </si>
  <si>
    <t>⑨</t>
    <phoneticPr fontId="3"/>
  </si>
  <si>
    <t>日吉津村</t>
    <rPh sb="0" eb="3">
      <t>ひえづ</t>
    </rPh>
    <rPh sb="3" eb="4">
      <t>そん</t>
    </rPh>
    <phoneticPr fontId="17" type="Hiragana" alignment="distributed"/>
  </si>
  <si>
    <t>大 山 町</t>
    <rPh sb="0" eb="3">
      <t>だいせん</t>
    </rPh>
    <rPh sb="4" eb="5">
      <t>ちょう</t>
    </rPh>
    <phoneticPr fontId="17" type="Hiragana" alignment="distributed"/>
  </si>
  <si>
    <t>南 部 町</t>
    <rPh sb="0" eb="3">
      <t>なんぶ</t>
    </rPh>
    <rPh sb="4" eb="5">
      <t>ちょう</t>
    </rPh>
    <phoneticPr fontId="17" type="Hiragana" alignment="distributed"/>
  </si>
  <si>
    <t>伯 耆 町</t>
    <rPh sb="0" eb="3">
      <t>ほうき</t>
    </rPh>
    <rPh sb="4" eb="5">
      <t>ちょう</t>
    </rPh>
    <phoneticPr fontId="17" type="Hiragana" alignment="distributed"/>
  </si>
  <si>
    <t>日 南 町</t>
    <rPh sb="0" eb="3">
      <t>にちなん</t>
    </rPh>
    <rPh sb="4" eb="5">
      <t>ちょう</t>
    </rPh>
    <phoneticPr fontId="17" type="Hiragana" alignment="distributed"/>
  </si>
  <si>
    <t>日 野 町</t>
    <rPh sb="0" eb="3">
      <t>ひの</t>
    </rPh>
    <rPh sb="4" eb="5">
      <t>ちょう</t>
    </rPh>
    <phoneticPr fontId="17" type="Hiragana" alignment="distributed"/>
  </si>
  <si>
    <t>⑰</t>
    <phoneticPr fontId="3"/>
  </si>
  <si>
    <t>江 府 町</t>
    <rPh sb="0" eb="3">
      <t>こうふ</t>
    </rPh>
    <rPh sb="4" eb="5">
      <t>ちょう</t>
    </rPh>
    <phoneticPr fontId="17" type="Hiragana" alignment="distributed"/>
  </si>
  <si>
    <t>「国勢調査」総務省、鳥取県統計課</t>
    <rPh sb="1" eb="3">
      <t>コクセイ</t>
    </rPh>
    <rPh sb="3" eb="5">
      <t>チョウサ</t>
    </rPh>
    <rPh sb="6" eb="9">
      <t>ソウムショウ</t>
    </rPh>
    <rPh sb="10" eb="13">
      <t>トットリケン</t>
    </rPh>
    <rPh sb="13" eb="16">
      <t>トウケイカ</t>
    </rPh>
    <phoneticPr fontId="3"/>
  </si>
  <si>
    <t>1） 東部地区…鳥取市、岩美町、若桜町、智頭町、八頭町。</t>
    <phoneticPr fontId="3"/>
  </si>
  <si>
    <t>2） 中部地区…倉吉市、三朝町、湯梨浜町、琴浦町、北栄町。</t>
    <phoneticPr fontId="3"/>
  </si>
  <si>
    <t>3） 西部地区…米子市、境港市、日吉津村、大山町、南部町、伯耆町、日南町、日野町、江府町。</t>
    <phoneticPr fontId="3"/>
  </si>
  <si>
    <t xml:space="preserve"> 昭和60年～平成27年の数値は、平成27年10月１日現在の市町村の境域に基づいて組み替えたもの（全ての年度の数値に、旧関金町を含む）。</t>
    <phoneticPr fontId="3"/>
  </si>
  <si>
    <t>4） 1世帯当たりの人員 ＝ 一般世帯の世帯人員÷一般世帯の世帯数。</t>
    <rPh sb="4" eb="6">
      <t>セタイ</t>
    </rPh>
    <rPh sb="6" eb="7">
      <t>ア</t>
    </rPh>
    <rPh sb="10" eb="12">
      <t>ジンイン</t>
    </rPh>
    <rPh sb="15" eb="17">
      <t>イッパン</t>
    </rPh>
    <rPh sb="17" eb="19">
      <t>セタイ</t>
    </rPh>
    <rPh sb="20" eb="22">
      <t>セタイ</t>
    </rPh>
    <rPh sb="22" eb="24">
      <t>ジンイン</t>
    </rPh>
    <rPh sb="25" eb="27">
      <t>イッパン</t>
    </rPh>
    <rPh sb="27" eb="29">
      <t>セタイ</t>
    </rPh>
    <rPh sb="30" eb="33">
      <t>セタイスウ</t>
    </rPh>
    <phoneticPr fontId="3"/>
  </si>
  <si>
    <t>5） 人口密度の算出に用いた面積は、国土交通省国土地理院「平成27年全国都道府県市区町村別面積調」による。</t>
    <phoneticPr fontId="3"/>
  </si>
  <si>
    <t>住民基本台帳による地区別人口推移（各年1月1日現在）</t>
    <rPh sb="0" eb="2">
      <t>ジュウミン</t>
    </rPh>
    <rPh sb="2" eb="4">
      <t>キホン</t>
    </rPh>
    <rPh sb="4" eb="6">
      <t>ダイチョウ</t>
    </rPh>
    <rPh sb="9" eb="11">
      <t>チク</t>
    </rPh>
    <rPh sb="11" eb="12">
      <t>ベツ</t>
    </rPh>
    <rPh sb="12" eb="14">
      <t>ジンコウ</t>
    </rPh>
    <rPh sb="14" eb="16">
      <t>スイイ</t>
    </rPh>
    <rPh sb="17" eb="18">
      <t>カク</t>
    </rPh>
    <rPh sb="18" eb="19">
      <t>ネン</t>
    </rPh>
    <rPh sb="20" eb="21">
      <t>ガツ</t>
    </rPh>
    <rPh sb="22" eb="23">
      <t>ニチ</t>
    </rPh>
    <rPh sb="23" eb="25">
      <t>ゲンザイ</t>
    </rPh>
    <phoneticPr fontId="3"/>
  </si>
  <si>
    <t>単位：人</t>
    <rPh sb="0" eb="2">
      <t>タンイ</t>
    </rPh>
    <rPh sb="3" eb="4">
      <t>ニン</t>
    </rPh>
    <phoneticPr fontId="3"/>
  </si>
  <si>
    <t>総数</t>
  </si>
  <si>
    <t>上灘</t>
  </si>
  <si>
    <t>成徳</t>
  </si>
  <si>
    <t>明倫</t>
  </si>
  <si>
    <t>外国人</t>
  </si>
  <si>
    <t>30年</t>
    <rPh sb="2" eb="3">
      <t>ネン</t>
    </rPh>
    <phoneticPr fontId="3"/>
  </si>
  <si>
    <t>-</t>
    <phoneticPr fontId="3"/>
  </si>
  <si>
    <t>-</t>
    <phoneticPr fontId="3"/>
  </si>
  <si>
    <t>14年</t>
    <rPh sb="2" eb="3">
      <t>ネン</t>
    </rPh>
    <phoneticPr fontId="3"/>
  </si>
  <si>
    <t>15年</t>
    <rPh sb="2" eb="3">
      <t>ネン</t>
    </rPh>
    <phoneticPr fontId="3"/>
  </si>
  <si>
    <t>16年</t>
    <rPh sb="2" eb="3">
      <t>ネン</t>
    </rPh>
    <phoneticPr fontId="3"/>
  </si>
  <si>
    <t>18年</t>
    <rPh sb="2" eb="3">
      <t>ネン</t>
    </rPh>
    <phoneticPr fontId="3"/>
  </si>
  <si>
    <t>19年</t>
    <rPh sb="2" eb="3">
      <t>ネン</t>
    </rPh>
    <phoneticPr fontId="3"/>
  </si>
  <si>
    <t>20年</t>
    <rPh sb="2" eb="3">
      <t>ネン</t>
    </rPh>
    <phoneticPr fontId="3"/>
  </si>
  <si>
    <t>21年</t>
    <rPh sb="2" eb="3">
      <t>ネン</t>
    </rPh>
    <phoneticPr fontId="3"/>
  </si>
  <si>
    <t>23年</t>
    <rPh sb="2" eb="3">
      <t>ネン</t>
    </rPh>
    <phoneticPr fontId="3"/>
  </si>
  <si>
    <t>24年</t>
    <rPh sb="2" eb="3">
      <t>ネン</t>
    </rPh>
    <phoneticPr fontId="3"/>
  </si>
  <si>
    <t>25年</t>
    <rPh sb="2" eb="3">
      <t>ネン</t>
    </rPh>
    <phoneticPr fontId="3"/>
  </si>
  <si>
    <t>-</t>
  </si>
  <si>
    <t>26年</t>
    <rPh sb="2" eb="3">
      <t>ネン</t>
    </rPh>
    <phoneticPr fontId="3"/>
  </si>
  <si>
    <t>28年</t>
    <rPh sb="2" eb="3">
      <t>ネン</t>
    </rPh>
    <phoneticPr fontId="3"/>
  </si>
  <si>
    <t>29年</t>
    <rPh sb="2" eb="3">
      <t>ネン</t>
    </rPh>
    <phoneticPr fontId="3"/>
  </si>
  <si>
    <t>-</t>
    <phoneticPr fontId="3"/>
  </si>
  <si>
    <t>構成比％</t>
    <rPh sb="0" eb="3">
      <t>コウセイヒ</t>
    </rPh>
    <phoneticPr fontId="3"/>
  </si>
  <si>
    <t>　【資料】　「住民基本台帳」　市民課</t>
    <rPh sb="7" eb="9">
      <t>ジュウミン</t>
    </rPh>
    <rPh sb="9" eb="11">
      <t>キホン</t>
    </rPh>
    <rPh sb="11" eb="13">
      <t>ダイチョウ</t>
    </rPh>
    <rPh sb="15" eb="18">
      <t>シミンカ</t>
    </rPh>
    <phoneticPr fontId="3"/>
  </si>
  <si>
    <t>【 注 】</t>
    <phoneticPr fontId="3"/>
  </si>
  <si>
    <t>① 平成17年以前の数値には、旧関金町を含まない。旧関金町の人口推移は、別表に記載。</t>
    <rPh sb="2" eb="4">
      <t>ヘイセイ</t>
    </rPh>
    <rPh sb="6" eb="7">
      <t>ネン</t>
    </rPh>
    <rPh sb="7" eb="9">
      <t>イゼン</t>
    </rPh>
    <rPh sb="10" eb="12">
      <t>スウチ</t>
    </rPh>
    <rPh sb="15" eb="16">
      <t>キュウ</t>
    </rPh>
    <rPh sb="16" eb="18">
      <t>セキガネ</t>
    </rPh>
    <rPh sb="18" eb="19">
      <t>チョウ</t>
    </rPh>
    <rPh sb="20" eb="21">
      <t>フク</t>
    </rPh>
    <rPh sb="25" eb="26">
      <t>キュウ</t>
    </rPh>
    <rPh sb="26" eb="28">
      <t>セキガネ</t>
    </rPh>
    <rPh sb="28" eb="29">
      <t>チョウ</t>
    </rPh>
    <rPh sb="30" eb="32">
      <t>ジンコウ</t>
    </rPh>
    <rPh sb="32" eb="34">
      <t>スイイ</t>
    </rPh>
    <rPh sb="36" eb="37">
      <t>ベツ</t>
    </rPh>
    <rPh sb="37" eb="38">
      <t>ヒョウ</t>
    </rPh>
    <rPh sb="39" eb="41">
      <t>キサイ</t>
    </rPh>
    <phoneticPr fontId="3"/>
  </si>
  <si>
    <t>② 平成25年以降の外国人人口は、住民基本台帳法の改正により各地区人口に含む。</t>
    <rPh sb="2" eb="4">
      <t>ヘイセイ</t>
    </rPh>
    <rPh sb="6" eb="7">
      <t>ネン</t>
    </rPh>
    <rPh sb="7" eb="9">
      <t>イコウ</t>
    </rPh>
    <rPh sb="10" eb="13">
      <t>ガイコクジン</t>
    </rPh>
    <rPh sb="13" eb="15">
      <t>ジンコウ</t>
    </rPh>
    <rPh sb="17" eb="19">
      <t>ジュウミン</t>
    </rPh>
    <rPh sb="19" eb="21">
      <t>キホン</t>
    </rPh>
    <rPh sb="21" eb="23">
      <t>ダイチョウ</t>
    </rPh>
    <rPh sb="23" eb="24">
      <t>ホウ</t>
    </rPh>
    <rPh sb="25" eb="27">
      <t>カイセイ</t>
    </rPh>
    <rPh sb="30" eb="33">
      <t>カクチク</t>
    </rPh>
    <rPh sb="33" eb="35">
      <t>ジンコウ</t>
    </rPh>
    <rPh sb="36" eb="37">
      <t>フク</t>
    </rPh>
    <phoneticPr fontId="3"/>
  </si>
  <si>
    <t>住民基本台帳による地区別世帯数推移（各年1月1日現在）</t>
    <rPh sb="0" eb="2">
      <t>ジュウミン</t>
    </rPh>
    <rPh sb="2" eb="4">
      <t>キホン</t>
    </rPh>
    <rPh sb="4" eb="6">
      <t>ダイチョウ</t>
    </rPh>
    <rPh sb="9" eb="11">
      <t>チク</t>
    </rPh>
    <rPh sb="11" eb="12">
      <t>ベツ</t>
    </rPh>
    <rPh sb="12" eb="15">
      <t>セタイスウ</t>
    </rPh>
    <rPh sb="15" eb="17">
      <t>スイイ</t>
    </rPh>
    <rPh sb="18" eb="19">
      <t>カク</t>
    </rPh>
    <rPh sb="19" eb="20">
      <t>ネン</t>
    </rPh>
    <rPh sb="21" eb="22">
      <t>ガツ</t>
    </rPh>
    <rPh sb="23" eb="24">
      <t>ニチ</t>
    </rPh>
    <rPh sb="24" eb="26">
      <t>ゲンザイ</t>
    </rPh>
    <phoneticPr fontId="3"/>
  </si>
  <si>
    <t>単位：世帯</t>
    <rPh sb="0" eb="2">
      <t>タンイ</t>
    </rPh>
    <rPh sb="3" eb="5">
      <t>セタイ</t>
    </rPh>
    <phoneticPr fontId="3"/>
  </si>
  <si>
    <t>-</t>
    <phoneticPr fontId="3"/>
  </si>
  <si>
    <t>8年</t>
    <rPh sb="1" eb="2">
      <t>ネン</t>
    </rPh>
    <phoneticPr fontId="3"/>
  </si>
  <si>
    <t>9年</t>
    <rPh sb="1" eb="2">
      <t>ネン</t>
    </rPh>
    <phoneticPr fontId="3"/>
  </si>
  <si>
    <t>【資料】「国勢調査」総務省</t>
    <rPh sb="5" eb="7">
      <t>コクセイ</t>
    </rPh>
    <rPh sb="7" eb="9">
      <t>チョウサ</t>
    </rPh>
    <rPh sb="10" eb="12">
      <t>ソウム</t>
    </rPh>
    <rPh sb="12" eb="13">
      <t>ショウ</t>
    </rPh>
    <phoneticPr fontId="3"/>
  </si>
  <si>
    <t>10年</t>
    <rPh sb="2" eb="3">
      <t>ネン</t>
    </rPh>
    <phoneticPr fontId="3"/>
  </si>
  <si>
    <t>11年</t>
    <rPh sb="2" eb="3">
      <t>ネン</t>
    </rPh>
    <phoneticPr fontId="3"/>
  </si>
  <si>
    <t>構成比％</t>
  </si>
  <si>
    <t>① 平成17年以前の数値には、旧関金町を含まない。旧関金町の人口推移は、別表に記載。</t>
    <rPh sb="2" eb="4">
      <t>ヘイセイ</t>
    </rPh>
    <rPh sb="6" eb="7">
      <t>ネン</t>
    </rPh>
    <rPh sb="7" eb="9">
      <t>イゼン</t>
    </rPh>
    <rPh sb="10" eb="12">
      <t>スウチ</t>
    </rPh>
    <rPh sb="15" eb="16">
      <t>キュウ</t>
    </rPh>
    <rPh sb="16" eb="18">
      <t>セキガネ</t>
    </rPh>
    <rPh sb="18" eb="19">
      <t>チョウ</t>
    </rPh>
    <rPh sb="20" eb="21">
      <t>フク</t>
    </rPh>
    <rPh sb="25" eb="26">
      <t>キュウ</t>
    </rPh>
    <phoneticPr fontId="3"/>
  </si>
  <si>
    <t>② 平成25年以降の外国人世帯は、住民基本台帳法の改正により各地区世帯数に含む。</t>
    <rPh sb="2" eb="4">
      <t>ヘイセイ</t>
    </rPh>
    <rPh sb="6" eb="7">
      <t>ネン</t>
    </rPh>
    <rPh sb="7" eb="9">
      <t>イコウ</t>
    </rPh>
    <rPh sb="10" eb="13">
      <t>ガイコクジン</t>
    </rPh>
    <rPh sb="13" eb="15">
      <t>セタイ</t>
    </rPh>
    <rPh sb="17" eb="19">
      <t>ジュウミン</t>
    </rPh>
    <rPh sb="19" eb="21">
      <t>キホン</t>
    </rPh>
    <rPh sb="21" eb="23">
      <t>ダイチョウ</t>
    </rPh>
    <rPh sb="23" eb="24">
      <t>ホウ</t>
    </rPh>
    <rPh sb="25" eb="27">
      <t>カイセイ</t>
    </rPh>
    <rPh sb="30" eb="33">
      <t>カクチク</t>
    </rPh>
    <rPh sb="33" eb="36">
      <t>セタイスウ</t>
    </rPh>
    <rPh sb="37" eb="38">
      <t>フク</t>
    </rPh>
    <phoneticPr fontId="3"/>
  </si>
  <si>
    <t>人口</t>
  </si>
  <si>
    <t>出生率</t>
  </si>
  <si>
    <t>死亡率</t>
  </si>
  <si>
    <t>自　然</t>
    <rPh sb="0" eb="1">
      <t>ジ</t>
    </rPh>
    <rPh sb="2" eb="3">
      <t>ゼン</t>
    </rPh>
    <phoneticPr fontId="3"/>
  </si>
  <si>
    <t>推計人口</t>
  </si>
  <si>
    <t>出生</t>
  </si>
  <si>
    <t>死亡</t>
  </si>
  <si>
    <t>自然増減</t>
    <rPh sb="2" eb="4">
      <t>ゾウゲン</t>
    </rPh>
    <phoneticPr fontId="3"/>
  </si>
  <si>
    <t>うち県外</t>
    <rPh sb="2" eb="4">
      <t>ケンガイ</t>
    </rPh>
    <phoneticPr fontId="3"/>
  </si>
  <si>
    <t>社会増減</t>
    <rPh sb="2" eb="4">
      <t>ゾウゲン</t>
    </rPh>
    <phoneticPr fontId="3"/>
  </si>
  <si>
    <t>増減</t>
  </si>
  <si>
    <t>増減率</t>
    <rPh sb="1" eb="2">
      <t>ゲン</t>
    </rPh>
    <phoneticPr fontId="3"/>
  </si>
  <si>
    <t>13年</t>
    <rPh sb="2" eb="3">
      <t>ネン</t>
    </rPh>
    <phoneticPr fontId="3"/>
  </si>
  <si>
    <t>② 人口動態……自然動態及び社会動態。</t>
    <rPh sb="16" eb="18">
      <t>ドウタイ</t>
    </rPh>
    <phoneticPr fontId="3"/>
  </si>
  <si>
    <t>月</t>
    <rPh sb="0" eb="1">
      <t>ツキ</t>
    </rPh>
    <phoneticPr fontId="3"/>
  </si>
  <si>
    <t>各月
1日現在
推計人口</t>
    <rPh sb="5" eb="7">
      <t>ゲンザイ</t>
    </rPh>
    <rPh sb="8" eb="10">
      <t>スイケイ</t>
    </rPh>
    <rPh sb="10" eb="11">
      <t>ヒト</t>
    </rPh>
    <rPh sb="11" eb="12">
      <t>クチ</t>
    </rPh>
    <phoneticPr fontId="3"/>
  </si>
  <si>
    <t>自　　然　　動　　態</t>
    <rPh sb="0" eb="1">
      <t>ジ</t>
    </rPh>
    <rPh sb="3" eb="4">
      <t>ゼン</t>
    </rPh>
    <rPh sb="6" eb="7">
      <t>ドウ</t>
    </rPh>
    <rPh sb="9" eb="10">
      <t>タイ</t>
    </rPh>
    <phoneticPr fontId="3"/>
  </si>
  <si>
    <t>社　　会　　動　　態</t>
    <rPh sb="0" eb="1">
      <t>シャ</t>
    </rPh>
    <rPh sb="3" eb="4">
      <t>カイ</t>
    </rPh>
    <rPh sb="6" eb="7">
      <t>ドウ</t>
    </rPh>
    <rPh sb="9" eb="10">
      <t>タイ</t>
    </rPh>
    <phoneticPr fontId="3"/>
  </si>
  <si>
    <t>人　口
増減数</t>
    <rPh sb="0" eb="1">
      <t>ヒト</t>
    </rPh>
    <rPh sb="2" eb="3">
      <t>クチ</t>
    </rPh>
    <rPh sb="4" eb="6">
      <t>ゾウゲン</t>
    </rPh>
    <rPh sb="6" eb="7">
      <t>スウ</t>
    </rPh>
    <phoneticPr fontId="3"/>
  </si>
  <si>
    <t>自然
増減</t>
    <rPh sb="0" eb="2">
      <t>シゼン</t>
    </rPh>
    <rPh sb="3" eb="5">
      <t>ゾウゲン</t>
    </rPh>
    <phoneticPr fontId="3"/>
  </si>
  <si>
    <t>転　　入</t>
  </si>
  <si>
    <t>転　　出</t>
    <rPh sb="3" eb="4">
      <t>デ</t>
    </rPh>
    <phoneticPr fontId="3"/>
  </si>
  <si>
    <t>社会
増減</t>
    <rPh sb="0" eb="2">
      <t>シャカイ</t>
    </rPh>
    <rPh sb="3" eb="5">
      <t>ゾウゲン</t>
    </rPh>
    <phoneticPr fontId="3"/>
  </si>
  <si>
    <t>うち男</t>
    <rPh sb="2" eb="3">
      <t>オトコ</t>
    </rPh>
    <phoneticPr fontId="3"/>
  </si>
  <si>
    <t>県外</t>
    <rPh sb="0" eb="2">
      <t>ケンガイ</t>
    </rPh>
    <phoneticPr fontId="3"/>
  </si>
  <si>
    <t>１月</t>
    <rPh sb="1" eb="2">
      <t>ツキ</t>
    </rPh>
    <phoneticPr fontId="3"/>
  </si>
  <si>
    <t>10月</t>
  </si>
  <si>
    <t>11月</t>
  </si>
  <si>
    <t>12月</t>
  </si>
  <si>
    <t>産業大分類別事業所数</t>
    <phoneticPr fontId="3"/>
  </si>
  <si>
    <t>単位：事業所</t>
    <rPh sb="0" eb="2">
      <t>タンイ</t>
    </rPh>
    <rPh sb="3" eb="5">
      <t>ジギョウ</t>
    </rPh>
    <rPh sb="5" eb="6">
      <t>ショ</t>
    </rPh>
    <phoneticPr fontId="3"/>
  </si>
  <si>
    <t>区　分</t>
    <rPh sb="0" eb="1">
      <t>ク</t>
    </rPh>
    <rPh sb="2" eb="3">
      <t>ブン</t>
    </rPh>
    <phoneticPr fontId="3"/>
  </si>
  <si>
    <t>昭和53年</t>
  </si>
  <si>
    <t>昭和44年</t>
    <rPh sb="0" eb="2">
      <t>ショウワ</t>
    </rPh>
    <rPh sb="4" eb="5">
      <t>ネン</t>
    </rPh>
    <phoneticPr fontId="3"/>
  </si>
  <si>
    <t>昭和53年</t>
    <rPh sb="0" eb="2">
      <t>ショウワ</t>
    </rPh>
    <rPh sb="4" eb="5">
      <t>ネン</t>
    </rPh>
    <phoneticPr fontId="3"/>
  </si>
  <si>
    <t>昭和56年</t>
  </si>
  <si>
    <t>昭和61年</t>
  </si>
  <si>
    <t>平成3年</t>
    <phoneticPr fontId="3"/>
  </si>
  <si>
    <t>平成8年</t>
    <phoneticPr fontId="3"/>
  </si>
  <si>
    <t>平成11年</t>
    <phoneticPr fontId="3"/>
  </si>
  <si>
    <t>平成13年</t>
    <phoneticPr fontId="3"/>
  </si>
  <si>
    <t>平成16年</t>
    <rPh sb="4" eb="5">
      <t>ネン</t>
    </rPh>
    <phoneticPr fontId="3"/>
  </si>
  <si>
    <t>平成18年</t>
    <phoneticPr fontId="3"/>
  </si>
  <si>
    <t>平成21年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</si>
  <si>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</si>
  <si>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</si>
  <si>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第１次産業（農林漁業）</t>
    <rPh sb="6" eb="8">
      <t>ノウリン</t>
    </rPh>
    <rPh sb="8" eb="10">
      <t>ギョギョウ</t>
    </rPh>
    <phoneticPr fontId="3"/>
  </si>
  <si>
    <t>第２次産業</t>
  </si>
  <si>
    <t>鉱業</t>
  </si>
  <si>
    <t>－</t>
    <phoneticPr fontId="3"/>
  </si>
  <si>
    <t>建設業</t>
  </si>
  <si>
    <t>製造業</t>
  </si>
  <si>
    <t>第３次産業</t>
  </si>
  <si>
    <t>電気・ｶﾞｽ・熱供給・水道業</t>
  </si>
  <si>
    <t>運輸・通信業</t>
  </si>
  <si>
    <t>-</t>
    <phoneticPr fontId="3"/>
  </si>
  <si>
    <t>情報通信業</t>
    <rPh sb="0" eb="2">
      <t>ジョウホウ</t>
    </rPh>
    <rPh sb="2" eb="5">
      <t>ツウシンギョウ</t>
    </rPh>
    <phoneticPr fontId="3"/>
  </si>
  <si>
    <t>2)</t>
    <phoneticPr fontId="3"/>
  </si>
  <si>
    <t>－</t>
  </si>
  <si>
    <t>運輸業、郵便業</t>
    <rPh sb="0" eb="3">
      <t>ウンユギョウ</t>
    </rPh>
    <rPh sb="4" eb="6">
      <t>ユウビン</t>
    </rPh>
    <rPh sb="6" eb="7">
      <t>ギョウ</t>
    </rPh>
    <phoneticPr fontId="3"/>
  </si>
  <si>
    <t>卸売・小売業、（飲食店）</t>
    <phoneticPr fontId="3"/>
  </si>
  <si>
    <t>1)</t>
    <phoneticPr fontId="3"/>
  </si>
  <si>
    <t>金融・保険業</t>
  </si>
  <si>
    <t>不動産業</t>
  </si>
  <si>
    <t>学術研究・専門・技術サービス業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</si>
  <si>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</si>
  <si>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</si>
  <si>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</si>
  <si>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医療、福祉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</si>
  <si>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7">
      <t>ジ</t>
    </rPh>
    <phoneticPr fontId="3"/>
  </si>
  <si>
    <t>サービス業（他に分類されないもの）</t>
    <rPh sb="6" eb="7">
      <t>タ</t>
    </rPh>
    <rPh sb="8" eb="10">
      <t>ブンルイ</t>
    </rPh>
    <phoneticPr fontId="3"/>
  </si>
  <si>
    <t>公務（他に分類されるものを除く）</t>
    <rPh sb="3" eb="4">
      <t>ホカ</t>
    </rPh>
    <rPh sb="5" eb="7">
      <t>ブンルイ</t>
    </rPh>
    <rPh sb="13" eb="14">
      <t>ノゾ</t>
    </rPh>
    <phoneticPr fontId="3"/>
  </si>
  <si>
    <t>産業大分類別従業者数</t>
    <rPh sb="0" eb="2">
      <t>サンギョウ</t>
    </rPh>
    <rPh sb="2" eb="5">
      <t>ダイブンルイ</t>
    </rPh>
    <rPh sb="5" eb="6">
      <t>ベツ</t>
    </rPh>
    <rPh sb="6" eb="9">
      <t>ジュウギョウシャ</t>
    </rPh>
    <rPh sb="9" eb="10">
      <t>スウ</t>
    </rPh>
    <phoneticPr fontId="3"/>
  </si>
  <si>
    <t>平成11年</t>
    <rPh sb="0" eb="2">
      <t>ヘイセイ</t>
    </rPh>
    <rPh sb="4" eb="5">
      <t>ネン</t>
    </rPh>
    <phoneticPr fontId="3"/>
  </si>
  <si>
    <t>平成13年</t>
    <rPh sb="0" eb="2">
      <t>ヘイセイ</t>
    </rPh>
    <rPh sb="4" eb="5">
      <t>ネン</t>
    </rPh>
    <phoneticPr fontId="3"/>
  </si>
  <si>
    <t>平成16年</t>
    <rPh sb="0" eb="2">
      <t>ヘイセイ</t>
    </rPh>
    <rPh sb="4" eb="5">
      <t>ネン</t>
    </rPh>
    <phoneticPr fontId="3"/>
  </si>
  <si>
    <t>平成18年</t>
    <rPh sb="0" eb="2">
      <t>ヘイセイ</t>
    </rPh>
    <rPh sb="4" eb="5">
      <t>ネン</t>
    </rPh>
    <phoneticPr fontId="3"/>
  </si>
  <si>
    <t>第１次産業（農林漁業）</t>
    <phoneticPr fontId="3"/>
  </si>
  <si>
    <t>宿泊業、飲食サービス業</t>
    <phoneticPr fontId="3"/>
  </si>
  <si>
    <t>複合サービス事業</t>
    <rPh sb="0" eb="2">
      <t>フクゴウ</t>
    </rPh>
    <rPh sb="6" eb="8">
      <t>ジギョウ</t>
    </rPh>
    <phoneticPr fontId="3"/>
  </si>
  <si>
    <r>
      <rPr>
        <sz val="10"/>
        <rFont val="ＭＳ 明朝"/>
        <family val="1"/>
        <charset val="128"/>
      </rPr>
      <t>【資料】</t>
    </r>
    <r>
      <rPr>
        <sz val="10"/>
        <rFont val="ＭＳ Ｐ明朝"/>
        <family val="1"/>
        <charset val="128"/>
      </rPr>
      <t>　 「事業所統計調査」 「事業所・企業統計調査」「経済センサス-基礎調査」「経済センサス-活動調査」　総務省</t>
    </r>
    <rPh sb="42" eb="44">
      <t>ケイザイ</t>
    </rPh>
    <rPh sb="49" eb="51">
      <t>カツドウ</t>
    </rPh>
    <rPh sb="51" eb="53">
      <t>チョウサ</t>
    </rPh>
    <phoneticPr fontId="3"/>
  </si>
  <si>
    <r>
      <rPr>
        <sz val="10"/>
        <rFont val="ＭＳ 明朝"/>
        <family val="1"/>
        <charset val="128"/>
      </rPr>
      <t>【 注 】　</t>
    </r>
    <r>
      <rPr>
        <sz val="10"/>
        <rFont val="ＭＳ Ｐ明朝"/>
        <family val="1"/>
        <charset val="128"/>
      </rPr>
      <t>平成16年以前の数値には、旧関金町を含まない。</t>
    </r>
    <phoneticPr fontId="3"/>
  </si>
  <si>
    <t>　　　　　　　　 1） 平成16年から分類されたもの。</t>
    <phoneticPr fontId="3"/>
  </si>
  <si>
    <t>　　　　　　　　 2） 平成21年から分類されたもの。</t>
    <rPh sb="12" eb="14">
      <t>ヘイセイ</t>
    </rPh>
    <rPh sb="16" eb="17">
      <t>ネン</t>
    </rPh>
    <rPh sb="19" eb="21">
      <t>ブンルイ</t>
    </rPh>
    <phoneticPr fontId="3"/>
  </si>
  <si>
    <t>国勢調査による経済活動人口の推移</t>
    <rPh sb="0" eb="2">
      <t>コクセイ</t>
    </rPh>
    <rPh sb="2" eb="4">
      <t>チョウサ</t>
    </rPh>
    <rPh sb="7" eb="9">
      <t>ケイザイ</t>
    </rPh>
    <rPh sb="9" eb="11">
      <t>カツドウ</t>
    </rPh>
    <rPh sb="11" eb="13">
      <t>ジンコウ</t>
    </rPh>
    <rPh sb="14" eb="16">
      <t>スイイ</t>
    </rPh>
    <phoneticPr fontId="3"/>
  </si>
  <si>
    <t>　　　　　　単位：人、％</t>
    <rPh sb="6" eb="8">
      <t>タンイ</t>
    </rPh>
    <rPh sb="9" eb="10">
      <t>ニン</t>
    </rPh>
    <phoneticPr fontId="3"/>
  </si>
  <si>
    <t>区分</t>
    <phoneticPr fontId="3"/>
  </si>
  <si>
    <t>昭和30年</t>
    <rPh sb="0" eb="2">
      <t>ショウワ</t>
    </rPh>
    <rPh sb="4" eb="5">
      <t>ネン</t>
    </rPh>
    <phoneticPr fontId="3"/>
  </si>
  <si>
    <t>昭和45年</t>
    <rPh sb="0" eb="2">
      <t>ショウワ</t>
    </rPh>
    <rPh sb="4" eb="5">
      <t>ネン</t>
    </rPh>
    <phoneticPr fontId="3"/>
  </si>
  <si>
    <t>昭和50年</t>
    <rPh sb="0" eb="2">
      <t>ショウワ</t>
    </rPh>
    <rPh sb="4" eb="5">
      <t>ネン</t>
    </rPh>
    <phoneticPr fontId="3"/>
  </si>
  <si>
    <t>昭和55年</t>
    <rPh sb="0" eb="2">
      <t>ショウワ</t>
    </rPh>
    <rPh sb="4" eb="5">
      <t>ネン</t>
    </rPh>
    <phoneticPr fontId="3"/>
  </si>
  <si>
    <t>平成2年</t>
    <rPh sb="0" eb="2">
      <t>ヘイセイ</t>
    </rPh>
    <rPh sb="3" eb="4">
      <t>ネン</t>
    </rPh>
    <phoneticPr fontId="3"/>
  </si>
  <si>
    <t>平成7年</t>
    <rPh sb="0" eb="2">
      <t>ヘイセイ</t>
    </rPh>
    <rPh sb="3" eb="4">
      <t>ネン</t>
    </rPh>
    <phoneticPr fontId="3"/>
  </si>
  <si>
    <t>倉吉市</t>
    <phoneticPr fontId="3"/>
  </si>
  <si>
    <t>旧関金町</t>
    <rPh sb="0" eb="1">
      <t>キュウ</t>
    </rPh>
    <phoneticPr fontId="3"/>
  </si>
  <si>
    <t>（産業別就業者）</t>
    <phoneticPr fontId="3"/>
  </si>
  <si>
    <t>　総数</t>
    <phoneticPr fontId="3"/>
  </si>
  <si>
    <t>　農業</t>
    <phoneticPr fontId="3"/>
  </si>
  <si>
    <t>　林業</t>
    <phoneticPr fontId="3"/>
  </si>
  <si>
    <t>　漁業</t>
    <phoneticPr fontId="3"/>
  </si>
  <si>
    <t>　鉱業</t>
    <phoneticPr fontId="3"/>
  </si>
  <si>
    <t>　建設業</t>
    <phoneticPr fontId="3"/>
  </si>
  <si>
    <t>　製造業</t>
    <phoneticPr fontId="3"/>
  </si>
  <si>
    <t>　電気・ガス･ 熱供給・水道業</t>
    <rPh sb="9" eb="11">
      <t>キョウキュウ</t>
    </rPh>
    <phoneticPr fontId="3"/>
  </si>
  <si>
    <t>　情報通信業</t>
    <rPh sb="1" eb="3">
      <t>ジョウホウ</t>
    </rPh>
    <phoneticPr fontId="3"/>
  </si>
  <si>
    <t>　運輸・（通信）業</t>
    <phoneticPr fontId="3"/>
  </si>
  <si>
    <t>　卸・小売業、（飲食店）</t>
    <rPh sb="10" eb="11">
      <t>ミセ</t>
    </rPh>
    <phoneticPr fontId="3"/>
  </si>
  <si>
    <t>　金融・保険業</t>
    <phoneticPr fontId="3"/>
  </si>
  <si>
    <t>　不動産業</t>
    <phoneticPr fontId="3"/>
  </si>
  <si>
    <t>　飲食店・宿泊業</t>
    <rPh sb="5" eb="7">
      <t>シュクハク</t>
    </rPh>
    <rPh sb="7" eb="8">
      <t>ギョウ</t>
    </rPh>
    <phoneticPr fontId="3"/>
  </si>
  <si>
    <t>　医療・福祉</t>
    <rPh sb="1" eb="3">
      <t>イリョウ</t>
    </rPh>
    <rPh sb="4" eb="6">
      <t>フクシ</t>
    </rPh>
    <phoneticPr fontId="3"/>
  </si>
  <si>
    <t>　教育、学習支援業</t>
    <rPh sb="1" eb="3">
      <t>キョウイク</t>
    </rPh>
    <rPh sb="4" eb="6">
      <t>ガクシュウ</t>
    </rPh>
    <rPh sb="6" eb="8">
      <t>シエン</t>
    </rPh>
    <rPh sb="8" eb="9">
      <t>ギョウ</t>
    </rPh>
    <phoneticPr fontId="3"/>
  </si>
  <si>
    <t>　複合サービス事業</t>
    <rPh sb="1" eb="3">
      <t>フクゴウ</t>
    </rPh>
    <rPh sb="7" eb="9">
      <t>ジギョウ</t>
    </rPh>
    <phoneticPr fontId="3"/>
  </si>
  <si>
    <t>　サービス業（他に分類されないもの）</t>
    <rPh sb="5" eb="6">
      <t>ギョウ</t>
    </rPh>
    <phoneticPr fontId="3"/>
  </si>
  <si>
    <t>　公務（他に分類されないもの）</t>
    <rPh sb="4" eb="5">
      <t>タ</t>
    </rPh>
    <rPh sb="6" eb="8">
      <t>ブンルイ</t>
    </rPh>
    <phoneticPr fontId="3"/>
  </si>
  <si>
    <t>　分類不能の産業</t>
    <phoneticPr fontId="3"/>
  </si>
  <si>
    <t>　第１次産業人口数</t>
    <phoneticPr fontId="3"/>
  </si>
  <si>
    <t>　第２次産業人口数</t>
    <phoneticPr fontId="3"/>
  </si>
  <si>
    <t>　第３次産業人口数</t>
    <phoneticPr fontId="3"/>
  </si>
  <si>
    <t>　第１次産業人口比率</t>
    <phoneticPr fontId="3"/>
  </si>
  <si>
    <t>　第２次産業人口比率</t>
    <phoneticPr fontId="3"/>
  </si>
  <si>
    <t>　第３次産業人口比率</t>
    <phoneticPr fontId="3"/>
  </si>
  <si>
    <t>（労働力状態別人口）</t>
    <phoneticPr fontId="3"/>
  </si>
  <si>
    <t>　労働力人口(a)=(b)+(c)</t>
    <phoneticPr fontId="3"/>
  </si>
  <si>
    <t>　就業者人口(b)</t>
    <phoneticPr fontId="3"/>
  </si>
  <si>
    <t>　完全失業者人口(c)</t>
    <phoneticPr fontId="3"/>
  </si>
  <si>
    <t>　非労働力人口(d)</t>
    <phoneticPr fontId="3"/>
  </si>
  <si>
    <t>　労働力率 (%)  (a)/(e)</t>
    <phoneticPr fontId="3"/>
  </si>
  <si>
    <t>　完全失業率 (%)  (c)/(ａ)</t>
    <phoneticPr fontId="3"/>
  </si>
  <si>
    <t xml:space="preserve">　15歳以上人口(e) </t>
    <phoneticPr fontId="3"/>
  </si>
  <si>
    <r>
      <rPr>
        <sz val="9"/>
        <rFont val="ＭＳ 明朝"/>
        <family val="1"/>
        <charset val="128"/>
      </rPr>
      <t>【資料】</t>
    </r>
    <r>
      <rPr>
        <sz val="9"/>
        <rFont val="ＭＳ Ｐ明朝"/>
        <family val="1"/>
        <charset val="128"/>
      </rPr>
      <t>　「国勢調査」　総務省</t>
    </r>
    <rPh sb="6" eb="8">
      <t>コクセイ</t>
    </rPh>
    <rPh sb="8" eb="10">
      <t>チョウサ</t>
    </rPh>
    <rPh sb="12" eb="14">
      <t>ソウム</t>
    </rPh>
    <rPh sb="14" eb="15">
      <t>ショウ</t>
    </rPh>
    <phoneticPr fontId="3"/>
  </si>
  <si>
    <r>
      <rPr>
        <sz val="9"/>
        <rFont val="ＭＳ 明朝"/>
        <family val="1"/>
        <charset val="128"/>
      </rPr>
      <t>【 注 】</t>
    </r>
    <r>
      <rPr>
        <sz val="9"/>
        <rFont val="ＭＳ Ｐ明朝"/>
        <family val="1"/>
        <charset val="128"/>
      </rPr>
      <t>　①</t>
    </r>
    <r>
      <rPr>
        <sz val="9"/>
        <rFont val="ＭＳ 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>平成12年以前の数値には、旧関金町を含まない。</t>
    </r>
    <rPh sb="8" eb="10">
      <t>ヘイセイ</t>
    </rPh>
    <rPh sb="12" eb="13">
      <t>ネン</t>
    </rPh>
    <rPh sb="13" eb="15">
      <t>イゼン</t>
    </rPh>
    <rPh sb="16" eb="18">
      <t>スウチ</t>
    </rPh>
    <rPh sb="21" eb="22">
      <t>キュウ</t>
    </rPh>
    <rPh sb="22" eb="24">
      <t>セキガネ</t>
    </rPh>
    <rPh sb="24" eb="25">
      <t>チョウ</t>
    </rPh>
    <rPh sb="26" eb="27">
      <t>フク</t>
    </rPh>
    <phoneticPr fontId="3"/>
  </si>
  <si>
    <t>単位：戸、％、ha</t>
    <phoneticPr fontId="3"/>
  </si>
  <si>
    <t>平成2年</t>
    <phoneticPr fontId="3"/>
  </si>
  <si>
    <t>平成7年</t>
    <phoneticPr fontId="3"/>
  </si>
  <si>
    <t>実数</t>
    <phoneticPr fontId="3"/>
  </si>
  <si>
    <t>　総農家戸数</t>
    <phoneticPr fontId="3"/>
  </si>
  <si>
    <t>　専業農家</t>
    <phoneticPr fontId="3"/>
  </si>
  <si>
    <t>1)</t>
    <phoneticPr fontId="3"/>
  </si>
  <si>
    <t>　兼業農家</t>
    <phoneticPr fontId="3"/>
  </si>
  <si>
    <t>　　うち第２種    4)</t>
    <phoneticPr fontId="3"/>
  </si>
  <si>
    <t>25.7</t>
    <phoneticPr fontId="3"/>
  </si>
  <si>
    <t>74.3</t>
    <phoneticPr fontId="3"/>
  </si>
  <si>
    <t>65.0</t>
    <phoneticPr fontId="3"/>
  </si>
  <si>
    <t>62.4</t>
    <phoneticPr fontId="3"/>
  </si>
  <si>
    <t>　田</t>
    <phoneticPr fontId="3"/>
  </si>
  <si>
    <t>　畑</t>
    <phoneticPr fontId="3"/>
  </si>
  <si>
    <t>　樹園地</t>
    <phoneticPr fontId="3"/>
  </si>
  <si>
    <t>　　うち果樹園</t>
    <phoneticPr fontId="3"/>
  </si>
  <si>
    <t>－</t>
    <phoneticPr fontId="3"/>
  </si>
  <si>
    <t>　　うち桑畑</t>
    <phoneticPr fontId="3"/>
  </si>
  <si>
    <t>　　うち茶園</t>
    <phoneticPr fontId="3"/>
  </si>
  <si>
    <t>　　うちその他</t>
    <phoneticPr fontId="3"/>
  </si>
  <si>
    <t>構成比</t>
    <phoneticPr fontId="3"/>
  </si>
  <si>
    <t>　農家一戸当面積</t>
    <phoneticPr fontId="3"/>
  </si>
  <si>
    <t>-</t>
    <phoneticPr fontId="3"/>
  </si>
  <si>
    <t>　0.3-0.5ha</t>
    <phoneticPr fontId="3"/>
  </si>
  <si>
    <t>　0.5-1.0ha</t>
    <phoneticPr fontId="3"/>
  </si>
  <si>
    <t>　1.0-1.5ha</t>
    <phoneticPr fontId="3"/>
  </si>
  <si>
    <t>　1.5-2.0ha</t>
    <phoneticPr fontId="3"/>
  </si>
  <si>
    <t>…</t>
    <phoneticPr fontId="3"/>
  </si>
  <si>
    <t>　 　　　　　　3) 第1種兼業農家……農業所得を主とする兼業農家。　</t>
    <phoneticPr fontId="3"/>
  </si>
  <si>
    <t>　　　 　　　　4) 第2種兼業農家……農業所得を従とする兼業農家。</t>
    <phoneticPr fontId="3"/>
  </si>
  <si>
    <t>単位：人、世帯</t>
    <rPh sb="0" eb="2">
      <t>タンイ</t>
    </rPh>
    <rPh sb="3" eb="4">
      <t>ニン</t>
    </rPh>
    <rPh sb="5" eb="7">
      <t>セタイ</t>
    </rPh>
    <phoneticPr fontId="3"/>
  </si>
  <si>
    <t>高城地区</t>
    <rPh sb="0" eb="2">
      <t>タカシロ</t>
    </rPh>
    <rPh sb="2" eb="4">
      <t>チク</t>
    </rPh>
    <phoneticPr fontId="3"/>
  </si>
  <si>
    <t>人口総数</t>
    <rPh sb="0" eb="2">
      <t>ジンコウ</t>
    </rPh>
    <rPh sb="2" eb="4">
      <t>ソウスウ</t>
    </rPh>
    <phoneticPr fontId="3"/>
  </si>
  <si>
    <t>世帯数</t>
    <rPh sb="0" eb="2">
      <t>セタイ</t>
    </rPh>
    <rPh sb="2" eb="3">
      <t>スウ</t>
    </rPh>
    <phoneticPr fontId="3"/>
  </si>
  <si>
    <t>関金地区</t>
    <rPh sb="0" eb="2">
      <t>セキガネ</t>
    </rPh>
    <rPh sb="2" eb="4">
      <t>チク</t>
    </rPh>
    <phoneticPr fontId="3"/>
  </si>
  <si>
    <t>岡</t>
    <rPh sb="0" eb="1">
      <t>オカ</t>
    </rPh>
    <phoneticPr fontId="3"/>
  </si>
  <si>
    <t>泰久寺</t>
    <rPh sb="0" eb="3">
      <t>タイキュウジ</t>
    </rPh>
    <phoneticPr fontId="3"/>
  </si>
  <si>
    <t>大立</t>
    <rPh sb="0" eb="2">
      <t>オオタチ</t>
    </rPh>
    <phoneticPr fontId="3"/>
  </si>
  <si>
    <t>松河原</t>
    <rPh sb="0" eb="3">
      <t>マツガワラ</t>
    </rPh>
    <phoneticPr fontId="3"/>
  </si>
  <si>
    <t>上大立</t>
    <rPh sb="0" eb="3">
      <t>カミオオタチ</t>
    </rPh>
    <phoneticPr fontId="3"/>
  </si>
  <si>
    <t>大鳥居</t>
    <rPh sb="0" eb="3">
      <t>オオトリイ</t>
    </rPh>
    <phoneticPr fontId="3"/>
  </si>
  <si>
    <t>般若</t>
    <rPh sb="0" eb="2">
      <t>ハンニャ</t>
    </rPh>
    <phoneticPr fontId="3"/>
  </si>
  <si>
    <t>安歩</t>
    <rPh sb="0" eb="2">
      <t>アブ</t>
    </rPh>
    <phoneticPr fontId="3"/>
  </si>
  <si>
    <t>椋波</t>
    <rPh sb="0" eb="2">
      <t>モクナミ</t>
    </rPh>
    <phoneticPr fontId="3"/>
  </si>
  <si>
    <t>関金宿</t>
    <rPh sb="0" eb="3">
      <t>セキガネシュク</t>
    </rPh>
    <phoneticPr fontId="3"/>
  </si>
  <si>
    <t>立見</t>
    <rPh sb="0" eb="2">
      <t>タテミ</t>
    </rPh>
    <phoneticPr fontId="3"/>
  </si>
  <si>
    <t>郡家</t>
    <rPh sb="0" eb="2">
      <t>グンゲ</t>
    </rPh>
    <phoneticPr fontId="3"/>
  </si>
  <si>
    <t>計</t>
    <rPh sb="0" eb="1">
      <t>ケイ</t>
    </rPh>
    <phoneticPr fontId="3"/>
  </si>
  <si>
    <t>山口</t>
    <rPh sb="0" eb="2">
      <t>ヤマグチ</t>
    </rPh>
    <phoneticPr fontId="3"/>
  </si>
  <si>
    <t>野添・小泉</t>
    <rPh sb="0" eb="2">
      <t>ノゾエ</t>
    </rPh>
    <phoneticPr fontId="3"/>
  </si>
  <si>
    <t>小鴨地区</t>
    <rPh sb="0" eb="2">
      <t>オガモ</t>
    </rPh>
    <rPh sb="2" eb="4">
      <t>チク</t>
    </rPh>
    <phoneticPr fontId="3"/>
  </si>
  <si>
    <t>米富</t>
    <rPh sb="0" eb="1">
      <t>コメ</t>
    </rPh>
    <rPh sb="1" eb="2">
      <t>トミ</t>
    </rPh>
    <phoneticPr fontId="3"/>
  </si>
  <si>
    <t>富海</t>
    <rPh sb="0" eb="2">
      <t>トドミ</t>
    </rPh>
    <phoneticPr fontId="3"/>
  </si>
  <si>
    <t>明高</t>
    <rPh sb="0" eb="2">
      <t>ミョウコウ</t>
    </rPh>
    <phoneticPr fontId="3"/>
  </si>
  <si>
    <t>下大江</t>
    <rPh sb="0" eb="3">
      <t>シモオオエ</t>
    </rPh>
    <phoneticPr fontId="3"/>
  </si>
  <si>
    <t>福原</t>
    <rPh sb="0" eb="2">
      <t>フクハラ</t>
    </rPh>
    <phoneticPr fontId="3"/>
  </si>
  <si>
    <t>長坂町</t>
    <rPh sb="0" eb="3">
      <t>ナガサカチョウ</t>
    </rPh>
    <phoneticPr fontId="3"/>
  </si>
  <si>
    <t>堀</t>
    <rPh sb="0" eb="1">
      <t>ホリ</t>
    </rPh>
    <phoneticPr fontId="3"/>
  </si>
  <si>
    <t>長坂新町</t>
    <rPh sb="0" eb="4">
      <t>ナガサカシンマチ</t>
    </rPh>
    <phoneticPr fontId="3"/>
  </si>
  <si>
    <t>今西</t>
    <rPh sb="0" eb="2">
      <t>イマニシ</t>
    </rPh>
    <phoneticPr fontId="3"/>
  </si>
  <si>
    <t>東鴨</t>
    <rPh sb="0" eb="2">
      <t>ヒガシガモ</t>
    </rPh>
    <phoneticPr fontId="3"/>
  </si>
  <si>
    <t>東鴨新町</t>
    <rPh sb="0" eb="4">
      <t>ヒガシガモシンマチ</t>
    </rPh>
    <phoneticPr fontId="3"/>
  </si>
  <si>
    <t>大宮</t>
    <rPh sb="0" eb="2">
      <t>オオミヤ</t>
    </rPh>
    <phoneticPr fontId="3"/>
  </si>
  <si>
    <t>岩倉･菅原</t>
    <rPh sb="0" eb="2">
      <t>イワクラ</t>
    </rPh>
    <rPh sb="3" eb="5">
      <t>スゲガハラ</t>
    </rPh>
    <phoneticPr fontId="3"/>
  </si>
  <si>
    <t>小鴨</t>
    <rPh sb="0" eb="2">
      <t>オガモ</t>
    </rPh>
    <phoneticPr fontId="3"/>
  </si>
  <si>
    <t>中河原</t>
    <rPh sb="0" eb="3">
      <t>ナカガワラ</t>
    </rPh>
    <phoneticPr fontId="3"/>
  </si>
  <si>
    <t>生田</t>
    <rPh sb="0" eb="2">
      <t>イクタ</t>
    </rPh>
    <phoneticPr fontId="3"/>
  </si>
  <si>
    <t>丸山町</t>
    <rPh sb="0" eb="3">
      <t>マルヤマチョウ</t>
    </rPh>
    <phoneticPr fontId="3"/>
  </si>
  <si>
    <t>西倉吉町</t>
    <rPh sb="0" eb="4">
      <t>ニシクラヨシチョウ</t>
    </rPh>
    <phoneticPr fontId="3"/>
  </si>
  <si>
    <t>地  区</t>
    <rPh sb="0" eb="1">
      <t>チ</t>
    </rPh>
    <rPh sb="3" eb="4">
      <t>ク</t>
    </rPh>
    <phoneticPr fontId="3"/>
  </si>
  <si>
    <t>世帯数</t>
    <rPh sb="0" eb="3">
      <t>セタイスウ</t>
    </rPh>
    <phoneticPr fontId="3"/>
  </si>
  <si>
    <t>福守町</t>
    <rPh sb="0" eb="3">
      <t>フクモリチョウ</t>
    </rPh>
    <phoneticPr fontId="3"/>
  </si>
  <si>
    <t>上北条地区</t>
    <rPh sb="0" eb="1">
      <t>カミ</t>
    </rPh>
    <rPh sb="1" eb="3">
      <t>ホウジョウ</t>
    </rPh>
    <rPh sb="3" eb="5">
      <t>チク</t>
    </rPh>
    <phoneticPr fontId="3"/>
  </si>
  <si>
    <t>鴨川町</t>
    <rPh sb="0" eb="2">
      <t>カモガワ</t>
    </rPh>
    <rPh sb="2" eb="3">
      <t>チョウ</t>
    </rPh>
    <phoneticPr fontId="3"/>
  </si>
  <si>
    <t>上井地区</t>
    <rPh sb="0" eb="2">
      <t>アゲイ</t>
    </rPh>
    <rPh sb="2" eb="4">
      <t>チク</t>
    </rPh>
    <phoneticPr fontId="3"/>
  </si>
  <si>
    <t>北野</t>
    <rPh sb="0" eb="2">
      <t>キタノ</t>
    </rPh>
    <phoneticPr fontId="3"/>
  </si>
  <si>
    <t>西郷地区</t>
    <rPh sb="0" eb="2">
      <t>ニシゴウ</t>
    </rPh>
    <rPh sb="2" eb="4">
      <t>チク</t>
    </rPh>
    <phoneticPr fontId="3"/>
  </si>
  <si>
    <t>上灘地区</t>
    <rPh sb="0" eb="1">
      <t>ウエ</t>
    </rPh>
    <rPh sb="1" eb="2">
      <t>ナダ</t>
    </rPh>
    <rPh sb="2" eb="4">
      <t>チク</t>
    </rPh>
    <phoneticPr fontId="3"/>
  </si>
  <si>
    <t>成徳地区</t>
    <rPh sb="0" eb="2">
      <t>セイトク</t>
    </rPh>
    <rPh sb="2" eb="4">
      <t>チク</t>
    </rPh>
    <phoneticPr fontId="3"/>
  </si>
  <si>
    <t>上小鴨地区</t>
    <rPh sb="0" eb="1">
      <t>カミ</t>
    </rPh>
    <rPh sb="1" eb="3">
      <t>オガモ</t>
    </rPh>
    <rPh sb="3" eb="5">
      <t>チク</t>
    </rPh>
    <phoneticPr fontId="3"/>
  </si>
  <si>
    <t>明倫地区</t>
    <rPh sb="0" eb="2">
      <t>メイリン</t>
    </rPh>
    <rPh sb="2" eb="4">
      <t>チク</t>
    </rPh>
    <phoneticPr fontId="3"/>
  </si>
  <si>
    <t>蔵内</t>
    <rPh sb="0" eb="2">
      <t>クラウチ</t>
    </rPh>
    <phoneticPr fontId="3"/>
  </si>
  <si>
    <t>灘手地区</t>
    <rPh sb="0" eb="1">
      <t>ナダ</t>
    </rPh>
    <rPh sb="1" eb="2">
      <t>テ</t>
    </rPh>
    <rPh sb="2" eb="4">
      <t>チク</t>
    </rPh>
    <phoneticPr fontId="3"/>
  </si>
  <si>
    <t>上古川</t>
    <rPh sb="0" eb="1">
      <t>カミ</t>
    </rPh>
    <rPh sb="1" eb="3">
      <t>フルカワ</t>
    </rPh>
    <phoneticPr fontId="3"/>
  </si>
  <si>
    <t>社地区</t>
    <rPh sb="0" eb="1">
      <t>シャ</t>
    </rPh>
    <rPh sb="1" eb="3">
      <t>チク</t>
    </rPh>
    <phoneticPr fontId="3"/>
  </si>
  <si>
    <t>石塚</t>
    <rPh sb="0" eb="2">
      <t>イシヅカ</t>
    </rPh>
    <phoneticPr fontId="3"/>
  </si>
  <si>
    <t>北谷地区</t>
    <rPh sb="0" eb="2">
      <t>キタダニ</t>
    </rPh>
    <rPh sb="2" eb="4">
      <t>チク</t>
    </rPh>
    <phoneticPr fontId="3"/>
  </si>
  <si>
    <t>福山</t>
    <rPh sb="0" eb="2">
      <t>フクヤマ</t>
    </rPh>
    <phoneticPr fontId="3"/>
  </si>
  <si>
    <t>高城地区</t>
    <rPh sb="0" eb="2">
      <t>タカジョウ</t>
    </rPh>
    <rPh sb="2" eb="4">
      <t>チク</t>
    </rPh>
    <phoneticPr fontId="3"/>
  </si>
  <si>
    <t>鴨河内</t>
    <rPh sb="0" eb="3">
      <t>カモゴウチ</t>
    </rPh>
    <phoneticPr fontId="3"/>
  </si>
  <si>
    <t>耳</t>
    <rPh sb="0" eb="1">
      <t>ミミ</t>
    </rPh>
    <phoneticPr fontId="3"/>
  </si>
  <si>
    <t>上小鴨地区</t>
    <rPh sb="0" eb="1">
      <t>ウエ</t>
    </rPh>
    <rPh sb="1" eb="3">
      <t>オガモ</t>
    </rPh>
    <rPh sb="3" eb="5">
      <t>チク</t>
    </rPh>
    <phoneticPr fontId="3"/>
  </si>
  <si>
    <t>広瀬</t>
    <rPh sb="0" eb="2">
      <t>ヒロセ</t>
    </rPh>
    <phoneticPr fontId="3"/>
  </si>
  <si>
    <t>平成27年国勢調査による倉吉市の町別人口・世帯数（３）</t>
    <rPh sb="0" eb="2">
      <t>ヘイセイ</t>
    </rPh>
    <rPh sb="4" eb="5">
      <t>ネン</t>
    </rPh>
    <rPh sb="5" eb="7">
      <t>コクセイ</t>
    </rPh>
    <rPh sb="7" eb="9">
      <t>チョウサ</t>
    </rPh>
    <rPh sb="12" eb="15">
      <t>クラヨシシ</t>
    </rPh>
    <rPh sb="16" eb="17">
      <t>チョウ</t>
    </rPh>
    <rPh sb="17" eb="18">
      <t>ベツ</t>
    </rPh>
    <rPh sb="18" eb="20">
      <t>ジンコウ</t>
    </rPh>
    <rPh sb="21" eb="23">
      <t>セタイ</t>
    </rPh>
    <rPh sb="23" eb="24">
      <t>スウ</t>
    </rPh>
    <phoneticPr fontId="3"/>
  </si>
  <si>
    <r>
      <rPr>
        <sz val="9"/>
        <rFont val="ＭＳ 明朝"/>
        <family val="1"/>
        <charset val="128"/>
      </rPr>
      <t>　</t>
    </r>
    <r>
      <rPr>
        <sz val="9"/>
        <rFont val="ＭＳ Ｐ明朝"/>
        <family val="1"/>
        <charset val="128"/>
      </rPr>
      <t xml:space="preserve">             1） 平成17年から分類されたもの。</t>
    </r>
    <phoneticPr fontId="3"/>
  </si>
  <si>
    <r>
      <t>２　就業人口</t>
    </r>
    <r>
      <rPr>
        <sz val="11"/>
        <rFont val="ＭＳ Ｐゴシック"/>
        <family val="3"/>
        <charset val="128"/>
      </rPr>
      <t>　1)</t>
    </r>
    <phoneticPr fontId="3"/>
  </si>
  <si>
    <r>
      <t>構成比</t>
    </r>
    <r>
      <rPr>
        <sz val="9"/>
        <rFont val="ＭＳ Ｐ明朝"/>
        <family val="1"/>
        <charset val="128"/>
      </rPr>
      <t>　2)</t>
    </r>
    <phoneticPr fontId="3"/>
  </si>
  <si>
    <t>推計人口による県外・県内移動者数（倉吉市への転入者数）</t>
    <rPh sb="0" eb="2">
      <t>スイケイ</t>
    </rPh>
    <rPh sb="2" eb="4">
      <t>ジンコウ</t>
    </rPh>
    <rPh sb="7" eb="9">
      <t>ケンガイ</t>
    </rPh>
    <rPh sb="10" eb="11">
      <t>ケン</t>
    </rPh>
    <rPh sb="11" eb="12">
      <t>ナイ</t>
    </rPh>
    <rPh sb="12" eb="15">
      <t>イドウシャ</t>
    </rPh>
    <rPh sb="15" eb="16">
      <t>スウ</t>
    </rPh>
    <rPh sb="17" eb="20">
      <t>クラヨシシ</t>
    </rPh>
    <rPh sb="22" eb="25">
      <t>テンニュウシャ</t>
    </rPh>
    <rPh sb="25" eb="26">
      <t>スウ</t>
    </rPh>
    <phoneticPr fontId="3"/>
  </si>
  <si>
    <t>区分</t>
    <rPh sb="0" eb="2">
      <t>クブン</t>
    </rPh>
    <phoneticPr fontId="3"/>
  </si>
  <si>
    <t>平成19年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</si>
  <si>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</si>
  <si>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</si>
  <si>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</si>
  <si>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</si>
  <si>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合　　　計</t>
    <phoneticPr fontId="3"/>
  </si>
  <si>
    <t>県　　　外</t>
    <phoneticPr fontId="3"/>
  </si>
  <si>
    <t>県　　　内</t>
    <phoneticPr fontId="3"/>
  </si>
  <si>
    <t>県　　　内</t>
    <phoneticPr fontId="3"/>
  </si>
  <si>
    <t>県内市計</t>
  </si>
  <si>
    <t>県内郡計</t>
    <phoneticPr fontId="3"/>
  </si>
  <si>
    <t>鳥取市</t>
  </si>
  <si>
    <t>米子市</t>
  </si>
  <si>
    <t>境港市</t>
  </si>
  <si>
    <t>東伯郡</t>
  </si>
  <si>
    <t>湯梨浜町</t>
    <rPh sb="0" eb="4">
      <t>ユリ</t>
    </rPh>
    <phoneticPr fontId="3"/>
  </si>
  <si>
    <t>（羽合町）</t>
    <phoneticPr fontId="3"/>
  </si>
  <si>
    <t>（泊 　村）</t>
    <phoneticPr fontId="3"/>
  </si>
  <si>
    <t>（東郷町）</t>
    <phoneticPr fontId="3"/>
  </si>
  <si>
    <t>三朝町</t>
    <phoneticPr fontId="3"/>
  </si>
  <si>
    <t>倉吉市　（旧関金町）</t>
    <rPh sb="0" eb="3">
      <t>クラヨシシ</t>
    </rPh>
    <rPh sb="5" eb="6">
      <t>キュウ</t>
    </rPh>
    <phoneticPr fontId="3"/>
  </si>
  <si>
    <t>-</t>
    <phoneticPr fontId="3"/>
  </si>
  <si>
    <t>－</t>
    <phoneticPr fontId="3"/>
  </si>
  <si>
    <t>北栄町</t>
    <rPh sb="0" eb="2">
      <t>ホクエイ</t>
    </rPh>
    <rPh sb="2" eb="3">
      <t>チョウ</t>
    </rPh>
    <phoneticPr fontId="3"/>
  </si>
  <si>
    <t>（北条町）</t>
    <phoneticPr fontId="3"/>
  </si>
  <si>
    <t>（大栄町）</t>
    <phoneticPr fontId="3"/>
  </si>
  <si>
    <t>琴浦町</t>
    <rPh sb="0" eb="2">
      <t>コトウラ</t>
    </rPh>
    <rPh sb="2" eb="3">
      <t>チョウ</t>
    </rPh>
    <phoneticPr fontId="3"/>
  </si>
  <si>
    <t>（東伯町）</t>
    <phoneticPr fontId="3"/>
  </si>
  <si>
    <t>（赤碕町）</t>
    <rPh sb="2" eb="3">
      <t>サキ</t>
    </rPh>
    <phoneticPr fontId="3"/>
  </si>
  <si>
    <t>　　【資料】　「鳥取県人口移動調査結果」　鳥取県統計課</t>
    <rPh sb="8" eb="11">
      <t>トットリケン</t>
    </rPh>
    <rPh sb="11" eb="13">
      <t>ジンコウ</t>
    </rPh>
    <rPh sb="13" eb="15">
      <t>イドウ</t>
    </rPh>
    <rPh sb="15" eb="17">
      <t>チョウサ</t>
    </rPh>
    <rPh sb="17" eb="19">
      <t>ケッカ</t>
    </rPh>
    <rPh sb="21" eb="24">
      <t>トットリケン</t>
    </rPh>
    <rPh sb="24" eb="26">
      <t>トウケイ</t>
    </rPh>
    <rPh sb="26" eb="27">
      <t>カ</t>
    </rPh>
    <phoneticPr fontId="3"/>
  </si>
  <si>
    <t>推計人口による県外・県内移動者数（倉吉市からの転出者数）</t>
    <rPh sb="0" eb="2">
      <t>スイケイ</t>
    </rPh>
    <rPh sb="2" eb="4">
      <t>ジンコウ</t>
    </rPh>
    <rPh sb="7" eb="9">
      <t>ケンガイ</t>
    </rPh>
    <rPh sb="10" eb="12">
      <t>ケンナイ</t>
    </rPh>
    <rPh sb="12" eb="14">
      <t>イドウ</t>
    </rPh>
    <rPh sb="14" eb="15">
      <t>シャ</t>
    </rPh>
    <rPh sb="15" eb="16">
      <t>スウ</t>
    </rPh>
    <rPh sb="17" eb="20">
      <t>クラヨシシ</t>
    </rPh>
    <rPh sb="23" eb="25">
      <t>テンシュツ</t>
    </rPh>
    <rPh sb="25" eb="26">
      <t>シャ</t>
    </rPh>
    <rPh sb="26" eb="27">
      <t>スウ</t>
    </rPh>
    <phoneticPr fontId="3"/>
  </si>
  <si>
    <t>合　　　計</t>
    <phoneticPr fontId="3"/>
  </si>
  <si>
    <t>県　　　外</t>
    <phoneticPr fontId="3"/>
  </si>
  <si>
    <t>県内郡計</t>
  </si>
  <si>
    <t>（羽合町）</t>
    <phoneticPr fontId="3"/>
  </si>
  <si>
    <t>（泊 　村）</t>
    <phoneticPr fontId="3"/>
  </si>
  <si>
    <t>（東郷町）</t>
    <phoneticPr fontId="3"/>
  </si>
  <si>
    <t>三朝町</t>
    <phoneticPr fontId="3"/>
  </si>
  <si>
    <t>-</t>
    <phoneticPr fontId="3"/>
  </si>
  <si>
    <t>（北条町）</t>
    <phoneticPr fontId="3"/>
  </si>
  <si>
    <t>（大栄町）</t>
    <phoneticPr fontId="3"/>
  </si>
  <si>
    <t>（東伯町）</t>
    <phoneticPr fontId="3"/>
  </si>
  <si>
    <t>社会</t>
    <rPh sb="0" eb="2">
      <t>シャカイ</t>
    </rPh>
    <phoneticPr fontId="3"/>
  </si>
  <si>
    <t>増減率</t>
    <rPh sb="0" eb="2">
      <t>ゾウゲン</t>
    </rPh>
    <phoneticPr fontId="3"/>
  </si>
  <si>
    <t>⑧ 社会増減率……（転入者数-転出者数）÷該当年の10月1日現在の推計人口の千分率（パーミル【‰】）。</t>
    <rPh sb="2" eb="4">
      <t>シャカイ</t>
    </rPh>
    <rPh sb="4" eb="6">
      <t>ゾウゲン</t>
    </rPh>
    <rPh sb="6" eb="7">
      <t>リツ</t>
    </rPh>
    <rPh sb="10" eb="12">
      <t>テンニュウ</t>
    </rPh>
    <rPh sb="12" eb="13">
      <t>シャ</t>
    </rPh>
    <rPh sb="13" eb="14">
      <t>スウ</t>
    </rPh>
    <rPh sb="15" eb="17">
      <t>テンシュツ</t>
    </rPh>
    <rPh sb="17" eb="18">
      <t>シャ</t>
    </rPh>
    <rPh sb="18" eb="19">
      <t>スウ</t>
    </rPh>
    <phoneticPr fontId="3"/>
  </si>
  <si>
    <t>1） 国勢調査の人口（確報値）。</t>
    <rPh sb="11" eb="13">
      <t>カクホウ</t>
    </rPh>
    <rPh sb="13" eb="14">
      <t>チ</t>
    </rPh>
    <phoneticPr fontId="3"/>
  </si>
  <si>
    <t>　 　　　　　　2) 構成比：平成7年以前は総農家数を100、平成12年以降は、販売農家数（専業農家と兼業農家の和）を100とする。</t>
    <rPh sb="11" eb="14">
      <t>コウセイヒ</t>
    </rPh>
    <rPh sb="15" eb="17">
      <t>ヘイセイ</t>
    </rPh>
    <rPh sb="18" eb="21">
      <t>ネンイゼン</t>
    </rPh>
    <rPh sb="22" eb="23">
      <t>ソウ</t>
    </rPh>
    <rPh sb="23" eb="25">
      <t>ノウカ</t>
    </rPh>
    <rPh sb="25" eb="26">
      <t>スウ</t>
    </rPh>
    <rPh sb="31" eb="33">
      <t>ヘイセイ</t>
    </rPh>
    <rPh sb="35" eb="36">
      <t>ネン</t>
    </rPh>
    <rPh sb="36" eb="38">
      <t>イコウ</t>
    </rPh>
    <rPh sb="40" eb="42">
      <t>ハンバイ</t>
    </rPh>
    <rPh sb="42" eb="44">
      <t>ノウカ</t>
    </rPh>
    <rPh sb="44" eb="45">
      <t>スウ</t>
    </rPh>
    <rPh sb="46" eb="48">
      <t>センギョウ</t>
    </rPh>
    <rPh sb="48" eb="50">
      <t>ノウカ</t>
    </rPh>
    <rPh sb="51" eb="53">
      <t>ケンギョウ</t>
    </rPh>
    <rPh sb="53" eb="55">
      <t>ノウカ</t>
    </rPh>
    <rPh sb="56" eb="57">
      <t>ワ</t>
    </rPh>
    <phoneticPr fontId="3"/>
  </si>
  <si>
    <r>
      <rPr>
        <sz val="9"/>
        <rFont val="ＭＳ 明朝"/>
        <family val="1"/>
        <charset val="128"/>
      </rPr>
      <t>【 注 】</t>
    </r>
    <r>
      <rPr>
        <sz val="9"/>
        <rFont val="ＭＳ Ｐ明朝"/>
        <family val="1"/>
        <charset val="128"/>
      </rPr>
      <t>　</t>
    </r>
    <r>
      <rPr>
        <sz val="9"/>
        <rFont val="ＭＳ 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>平成17年以前の数値には、旧関金町を含まない。　　</t>
    </r>
    <phoneticPr fontId="3"/>
  </si>
  <si>
    <t>　　うち第１種    3)</t>
    <phoneticPr fontId="3"/>
  </si>
  <si>
    <t>　　うち第１種    3)</t>
    <phoneticPr fontId="3"/>
  </si>
  <si>
    <t>　　うち第２種    4)</t>
    <phoneticPr fontId="3"/>
  </si>
  <si>
    <t>　学術研究・専門・技術サービス業</t>
    <rPh sb="1" eb="3">
      <t>ガクジュツ</t>
    </rPh>
    <rPh sb="3" eb="5">
      <t>ケンキュウ</t>
    </rPh>
    <rPh sb="6" eb="8">
      <t>センモン</t>
    </rPh>
    <rPh sb="9" eb="11">
      <t>ギジュツ</t>
    </rPh>
    <rPh sb="15" eb="16">
      <t>ギョウ</t>
    </rPh>
    <phoneticPr fontId="3"/>
  </si>
  <si>
    <t>　生活関連サービス業・娯楽業</t>
    <rPh sb="1" eb="3">
      <t>セイカツ</t>
    </rPh>
    <rPh sb="3" eb="5">
      <t>カンレン</t>
    </rPh>
    <rPh sb="9" eb="10">
      <t>ギョウ</t>
    </rPh>
    <rPh sb="11" eb="14">
      <t>ゴラクギョウ</t>
    </rPh>
    <phoneticPr fontId="3"/>
  </si>
  <si>
    <t>3)</t>
    <phoneticPr fontId="3"/>
  </si>
  <si>
    <t>2）</t>
    <phoneticPr fontId="3"/>
  </si>
  <si>
    <r>
      <rPr>
        <sz val="9"/>
        <rFont val="ＭＳ 明朝"/>
        <family val="1"/>
        <charset val="128"/>
      </rPr>
      <t>　</t>
    </r>
    <r>
      <rPr>
        <sz val="9"/>
        <rFont val="ＭＳ Ｐ明朝"/>
        <family val="1"/>
        <charset val="128"/>
      </rPr>
      <t xml:space="preserve">             2） 平成22年から分類されたもの。</t>
    </r>
    <phoneticPr fontId="3"/>
  </si>
  <si>
    <r>
      <rPr>
        <sz val="9"/>
        <rFont val="ＭＳ 明朝"/>
        <family val="1"/>
        <charset val="128"/>
      </rPr>
      <t>　</t>
    </r>
    <r>
      <rPr>
        <sz val="9"/>
        <rFont val="ＭＳ Ｐ明朝"/>
        <family val="1"/>
        <charset val="128"/>
      </rPr>
      <t xml:space="preserve">             3） 平成17年から労働力状態「不詳」を除く。</t>
    </r>
    <phoneticPr fontId="3"/>
  </si>
  <si>
    <t>30年</t>
    <rPh sb="2" eb="3">
      <t>ネン</t>
    </rPh>
    <phoneticPr fontId="3"/>
  </si>
  <si>
    <t xml:space="preserve">                   ※平成28年は、速報値集計したもの。確報値集計分は、2018年度版に掲載予定。</t>
    <rPh sb="20" eb="22">
      <t>ヘイセイ</t>
    </rPh>
    <rPh sb="24" eb="25">
      <t>ネン</t>
    </rPh>
    <rPh sb="27" eb="30">
      <t>ソクホウチ</t>
    </rPh>
    <rPh sb="30" eb="32">
      <t>シュウケイ</t>
    </rPh>
    <rPh sb="37" eb="39">
      <t>カクホウ</t>
    </rPh>
    <rPh sb="39" eb="40">
      <t>チ</t>
    </rPh>
    <rPh sb="40" eb="42">
      <t>シュウケイ</t>
    </rPh>
    <rPh sb="42" eb="43">
      <t>ブン</t>
    </rPh>
    <rPh sb="49" eb="51">
      <t>ネンド</t>
    </rPh>
    <rPh sb="51" eb="52">
      <t>バン</t>
    </rPh>
    <rPh sb="53" eb="55">
      <t>ケイサイ</t>
    </rPh>
    <rPh sb="55" eb="57">
      <t>ヨテイ</t>
    </rPh>
    <phoneticPr fontId="3"/>
  </si>
  <si>
    <t>倉吉市の推計人口及び人口動態【月別：平成29年】</t>
    <rPh sb="0" eb="3">
      <t>クラヨシシ</t>
    </rPh>
    <rPh sb="4" eb="6">
      <t>スイケイ</t>
    </rPh>
    <rPh sb="6" eb="8">
      <t>ジンコウ</t>
    </rPh>
    <rPh sb="8" eb="9">
      <t>オヨ</t>
    </rPh>
    <rPh sb="10" eb="12">
      <t>ジンコウ</t>
    </rPh>
    <rPh sb="12" eb="14">
      <t>ドウタイ</t>
    </rPh>
    <rPh sb="15" eb="17">
      <t>ツキベツ</t>
    </rPh>
    <rPh sb="18" eb="20">
      <t>ヘイセイ</t>
    </rPh>
    <rPh sb="22" eb="23">
      <t>ネン</t>
    </rPh>
    <phoneticPr fontId="3"/>
  </si>
  <si>
    <t>【資料】　「鳥取県人口移動調査結果」　鳥取県統計課</t>
    <phoneticPr fontId="3"/>
  </si>
  <si>
    <t>平成29年 1)</t>
    <rPh sb="0" eb="2">
      <t>ヘイセイ</t>
    </rPh>
    <rPh sb="4" eb="5">
      <t>ネン</t>
    </rPh>
    <phoneticPr fontId="3"/>
  </si>
  <si>
    <r>
      <t xml:space="preserve">3)    </t>
    </r>
    <r>
      <rPr>
        <b/>
        <sz val="11"/>
        <rFont val="ＭＳ Ｐ明朝"/>
        <family val="1"/>
        <charset val="128"/>
      </rPr>
      <t>2,895</t>
    </r>
    <phoneticPr fontId="3"/>
  </si>
  <si>
    <t>　　　　　　　　 3） 公務を除く全産業。</t>
    <rPh sb="12" eb="14">
      <t>コウム</t>
    </rPh>
    <rPh sb="15" eb="16">
      <t>ノゾ</t>
    </rPh>
    <rPh sb="17" eb="20">
      <t>ゼンサンギョウ</t>
    </rPh>
    <phoneticPr fontId="3"/>
  </si>
  <si>
    <r>
      <rPr>
        <sz val="11"/>
        <rFont val="ＭＳ Ｐ明朝"/>
        <family val="1"/>
        <charset val="128"/>
      </rPr>
      <t>3）　</t>
    </r>
    <r>
      <rPr>
        <b/>
        <sz val="11"/>
        <rFont val="ＭＳ Ｐ明朝"/>
        <family val="1"/>
        <charset val="128"/>
      </rPr>
      <t>23,191</t>
    </r>
    <phoneticPr fontId="3"/>
  </si>
  <si>
    <t>-</t>
    <phoneticPr fontId="3"/>
  </si>
  <si>
    <t>自　然　動　態</t>
    <phoneticPr fontId="3"/>
  </si>
  <si>
    <t>社　会　動　態</t>
    <phoneticPr fontId="3"/>
  </si>
  <si>
    <t>転入</t>
    <phoneticPr fontId="3"/>
  </si>
  <si>
    <t>転出</t>
    <phoneticPr fontId="3"/>
  </si>
  <si>
    <t>-</t>
    <phoneticPr fontId="3"/>
  </si>
  <si>
    <t>-</t>
    <phoneticPr fontId="3"/>
  </si>
  <si>
    <t>1)</t>
    <phoneticPr fontId="3"/>
  </si>
  <si>
    <t>22年</t>
    <phoneticPr fontId="3"/>
  </si>
  <si>
    <t>2）29年</t>
    <rPh sb="4" eb="5">
      <t>ネン</t>
    </rPh>
    <phoneticPr fontId="3"/>
  </si>
  <si>
    <t>【資料】　</t>
    <phoneticPr fontId="3"/>
  </si>
  <si>
    <t>平成16年までは「鳥取県の人口」、平成17年以降は「鳥取県人口移動調査結果」　鳥取県統計課</t>
    <phoneticPr fontId="3"/>
  </si>
  <si>
    <t>【 注 】</t>
    <phoneticPr fontId="3"/>
  </si>
  <si>
    <t>① 推計人口……国勢調査人口を基に人口動態の増減による推計をした人口。</t>
    <phoneticPr fontId="3"/>
  </si>
  <si>
    <t>⑥ 自然増減率……（出生数－死亡数）÷該当年の10月1日現在の推計人口の千分率（パーミル【‰】）。</t>
    <phoneticPr fontId="3"/>
  </si>
  <si>
    <t>⑦ 社会動態……住居の変更を伴う人口の地域間移動。</t>
    <phoneticPr fontId="3"/>
  </si>
  <si>
    <t>③ 自然動態……出生及び死亡。</t>
    <phoneticPr fontId="3"/>
  </si>
  <si>
    <t>④ 出生率……出生数÷該当年の10月1日現在の推計人口の千分率（パーミル【‰】）。</t>
    <phoneticPr fontId="3"/>
  </si>
  <si>
    <t>⑨ 平成16年以前の数値には、旧関金町を含まない。</t>
    <phoneticPr fontId="3"/>
  </si>
  <si>
    <t>⑤ 死亡率……死亡数÷該当年の10月1日現在の推計人口の千分率（パーミル【‰】）。　</t>
    <phoneticPr fontId="3"/>
  </si>
  <si>
    <t>倉吉市の婚姻・離婚数</t>
    <rPh sb="0" eb="3">
      <t>クラヨシシ</t>
    </rPh>
    <rPh sb="4" eb="6">
      <t>コンイン</t>
    </rPh>
    <rPh sb="7" eb="9">
      <t>リコン</t>
    </rPh>
    <rPh sb="9" eb="10">
      <t>スウ</t>
    </rPh>
    <phoneticPr fontId="3"/>
  </si>
  <si>
    <t>【各年1月～12月】</t>
    <rPh sb="1" eb="3">
      <t>カクネン</t>
    </rPh>
    <rPh sb="4" eb="5">
      <t>ガツ</t>
    </rPh>
    <rPh sb="8" eb="9">
      <t>ガツ</t>
    </rPh>
    <phoneticPr fontId="3"/>
  </si>
  <si>
    <t>平成29年</t>
    <rPh sb="0" eb="2">
      <t>ヘイセイ</t>
    </rPh>
    <rPh sb="4" eb="5">
      <t>ネン</t>
    </rPh>
    <phoneticPr fontId="3"/>
  </si>
  <si>
    <t>婚姻</t>
    <rPh sb="0" eb="2">
      <t>コンイン</t>
    </rPh>
    <phoneticPr fontId="3"/>
  </si>
  <si>
    <t>離婚</t>
    <rPh sb="0" eb="2">
      <t>リコン</t>
    </rPh>
    <phoneticPr fontId="3"/>
  </si>
  <si>
    <t>【資料】　</t>
    <phoneticPr fontId="3"/>
  </si>
  <si>
    <t>市民課</t>
    <rPh sb="0" eb="3">
      <t>シミンカ</t>
    </rPh>
    <phoneticPr fontId="3"/>
  </si>
  <si>
    <t>出　生</t>
    <phoneticPr fontId="3"/>
  </si>
  <si>
    <t>死　亡</t>
    <phoneticPr fontId="3"/>
  </si>
  <si>
    <t>２月</t>
    <phoneticPr fontId="3"/>
  </si>
  <si>
    <t>３月</t>
    <phoneticPr fontId="3"/>
  </si>
  <si>
    <t>４月</t>
    <phoneticPr fontId="3"/>
  </si>
  <si>
    <t>５月</t>
    <phoneticPr fontId="3"/>
  </si>
  <si>
    <t>６月</t>
    <phoneticPr fontId="3"/>
  </si>
  <si>
    <t>７月</t>
    <phoneticPr fontId="3"/>
  </si>
  <si>
    <t>８月</t>
    <phoneticPr fontId="3"/>
  </si>
  <si>
    <t>９月</t>
    <phoneticPr fontId="3"/>
  </si>
  <si>
    <t>倉吉市の推計人口及び人口動態【平成28年までは各年1月～12月】【平成29年は前年10月～9月】</t>
    <rPh sb="0" eb="3">
      <t>クラヨシシ</t>
    </rPh>
    <rPh sb="4" eb="6">
      <t>スイケイ</t>
    </rPh>
    <rPh sb="6" eb="8">
      <t>ジンコウ</t>
    </rPh>
    <rPh sb="8" eb="9">
      <t>オヨ</t>
    </rPh>
    <rPh sb="10" eb="12">
      <t>ジンコウ</t>
    </rPh>
    <rPh sb="12" eb="14">
      <t>ドウタイ</t>
    </rPh>
    <rPh sb="15" eb="17">
      <t>ヘイセイ</t>
    </rPh>
    <rPh sb="19" eb="20">
      <t>ネン</t>
    </rPh>
    <rPh sb="23" eb="24">
      <t>カク</t>
    </rPh>
    <rPh sb="24" eb="25">
      <t>ネン</t>
    </rPh>
    <rPh sb="26" eb="27">
      <t>ガツ</t>
    </rPh>
    <rPh sb="30" eb="31">
      <t>ガツ</t>
    </rPh>
    <rPh sb="33" eb="35">
      <t>ヘイセイ</t>
    </rPh>
    <rPh sb="37" eb="38">
      <t>ネン</t>
    </rPh>
    <rPh sb="39" eb="41">
      <t>ゼンネン</t>
    </rPh>
    <rPh sb="43" eb="44">
      <t>ガツ</t>
    </rPh>
    <rPh sb="46" eb="47">
      <t>ガツ</t>
    </rPh>
    <phoneticPr fontId="3"/>
  </si>
  <si>
    <t>2）平成29年公表分より、前年10月1日から9月30日を調査対象期間としたもの。（鳥取県統計課公表）</t>
    <rPh sb="13" eb="15">
      <t>ゼンネン</t>
    </rPh>
    <phoneticPr fontId="3"/>
  </si>
  <si>
    <t>　　1）平成29年公表分より、前年10月1日から9月30日を調査対象期間としたもの。（鳥取県統計課公表）</t>
    <rPh sb="4" eb="6">
      <t>ヘイセイ</t>
    </rPh>
    <rPh sb="8" eb="9">
      <t>ネン</t>
    </rPh>
    <rPh sb="9" eb="11">
      <t>コウヒョウ</t>
    </rPh>
    <rPh sb="11" eb="12">
      <t>ブン</t>
    </rPh>
    <rPh sb="15" eb="17">
      <t>ゼンネン</t>
    </rPh>
    <rPh sb="19" eb="20">
      <t>ガツ</t>
    </rPh>
    <rPh sb="21" eb="22">
      <t>ニチ</t>
    </rPh>
    <rPh sb="25" eb="26">
      <t>ガツ</t>
    </rPh>
    <rPh sb="28" eb="29">
      <t>ニチ</t>
    </rPh>
    <rPh sb="30" eb="32">
      <t>チョウサ</t>
    </rPh>
    <rPh sb="32" eb="34">
      <t>タイショウ</t>
    </rPh>
    <rPh sb="34" eb="36">
      <t>キカン</t>
    </rPh>
    <rPh sb="43" eb="46">
      <t>トットリケン</t>
    </rPh>
    <rPh sb="46" eb="48">
      <t>トウケイ</t>
    </rPh>
    <rPh sb="48" eb="49">
      <t>カ</t>
    </rPh>
    <rPh sb="49" eb="51">
      <t>コウヒョウ</t>
    </rPh>
    <phoneticPr fontId="3"/>
  </si>
  <si>
    <t>　経営耕地総面積</t>
    <rPh sb="5" eb="6">
      <t>ソウ</t>
    </rPh>
    <phoneticPr fontId="3"/>
  </si>
  <si>
    <t>単位：人、‰</t>
    <phoneticPr fontId="3"/>
  </si>
  <si>
    <t>単位：件</t>
    <rPh sb="0" eb="2">
      <t>タンイ</t>
    </rPh>
    <rPh sb="3" eb="4">
      <t>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</si>
</sst>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_);[Red]\(#,##0\)"/>
    <numFmt numFmtId="177" formatCode="#,##0;&quot;△ &quot;#,##0"/>
    <numFmt numFmtId="178" formatCode="#,##0.0_);[Red]\(#,##0.0\)"/>
    <numFmt numFmtId="179" formatCode="#,##0.00_);[Red]\(#,##0.00\)"/>
    <numFmt numFmtId="180" formatCode="0.0;&quot;△ &quot;0.0"/>
    <numFmt numFmtId="181" formatCode="#,##0_ "/>
    <numFmt numFmtId="182" formatCode="0.0_ "/>
    <numFmt numFmtId="183" formatCode="0_ "/>
    <numFmt numFmtId="184" formatCode="0.0_);[Red]\(0.0\)"/>
    <numFmt numFmtId="185" formatCode="#,##0.0;&quot;△ &quot;#,##0.0"/>
    <numFmt numFmtId="186" formatCode="0;&quot;△ &quot;0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.5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Ｐ明朝"/>
      <family val="1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b/>
      <sz val="10"/>
      <name val="ＭＳ Ｐ明朝"/>
      <family val="1"/>
      <charset val="128"/>
    </font>
    <font>
      <sz val="8.75"/>
      <name val="ＭＳ 明朝"/>
      <family val="1"/>
      <charset val="128"/>
    </font>
    <font>
      <sz val="8.75"/>
      <name val="ＭＳ Ｐ明朝"/>
      <family val="1"/>
      <charset val="128"/>
    </font>
    <font>
      <u/>
      <sz val="8.75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u/>
      <sz val="9"/>
      <name val="ＭＳ Ｐ明朝"/>
      <family val="1"/>
      <charset val="128"/>
    </font>
    <font>
      <strike/>
      <sz val="9"/>
      <name val="ＭＳ 明朝"/>
      <family val="1"/>
      <charset val="128"/>
    </font>
    <font>
      <sz val="10"/>
      <name val="ＭＳ Ｐゴシック"/>
      <family val="3"/>
      <charset val="128"/>
    </font>
    <font>
      <strike/>
      <u/>
      <sz val="8.75"/>
      <name val="ＭＳ 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 diagonalDown="1">
      <left style="medium">
        <color indexed="64"/>
      </left>
      <right style="double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double">
        <color indexed="64"/>
      </right>
      <top/>
      <bottom/>
      <diagonal style="thin">
        <color indexed="64"/>
      </diagonal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/>
  </cellStyleXfs>
  <cellXfs count="1248">
    <xf numFmtId="0" fontId="0" fillId="0" borderId="0" xfId="0"/>
    <xf numFmtId="0" fontId="2" fillId="0" borderId="0" xfId="0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177" fontId="8" fillId="0" borderId="24" xfId="0" applyNumberFormat="1" applyFont="1" applyFill="1" applyBorder="1" applyAlignment="1">
      <alignment horizontal="right" vertical="center" wrapText="1"/>
    </xf>
    <xf numFmtId="0" fontId="5" fillId="0" borderId="25" xfId="0" applyFont="1" applyFill="1" applyBorder="1" applyAlignment="1">
      <alignment horizontal="left" vertical="center"/>
    </xf>
    <xf numFmtId="177" fontId="8" fillId="0" borderId="25" xfId="0" applyNumberFormat="1" applyFont="1" applyFill="1" applyBorder="1" applyAlignment="1">
      <alignment horizontal="right" vertical="center" wrapText="1"/>
    </xf>
    <xf numFmtId="177" fontId="8" fillId="0" borderId="22" xfId="0" applyNumberFormat="1" applyFont="1" applyFill="1" applyBorder="1" applyAlignment="1">
      <alignment horizontal="right" vertical="center" wrapText="1"/>
    </xf>
    <xf numFmtId="177" fontId="8" fillId="0" borderId="26" xfId="0" applyNumberFormat="1" applyFont="1" applyFill="1" applyBorder="1" applyAlignment="1">
      <alignment horizontal="right" vertical="center" wrapText="1"/>
    </xf>
    <xf numFmtId="177" fontId="8" fillId="0" borderId="31" xfId="0" applyNumberFormat="1" applyFont="1" applyFill="1" applyBorder="1" applyAlignment="1">
      <alignment horizontal="right" vertical="center" wrapText="1"/>
    </xf>
    <xf numFmtId="0" fontId="5" fillId="0" borderId="32" xfId="0" applyFont="1" applyFill="1" applyBorder="1" applyAlignment="1">
      <alignment horizontal="left" vertical="center"/>
    </xf>
    <xf numFmtId="177" fontId="8" fillId="0" borderId="32" xfId="0" applyNumberFormat="1" applyFont="1" applyFill="1" applyBorder="1" applyAlignment="1">
      <alignment horizontal="right" vertical="center" wrapText="1"/>
    </xf>
    <xf numFmtId="177" fontId="8" fillId="0" borderId="29" xfId="0" applyNumberFormat="1" applyFont="1" applyFill="1" applyBorder="1" applyAlignment="1">
      <alignment horizontal="right" vertical="center" wrapText="1"/>
    </xf>
    <xf numFmtId="177" fontId="8" fillId="0" borderId="33" xfId="0" applyNumberFormat="1" applyFont="1" applyFill="1" applyBorder="1" applyAlignment="1">
      <alignment horizontal="right" vertical="center" wrapText="1"/>
    </xf>
    <xf numFmtId="0" fontId="5" fillId="0" borderId="36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177" fontId="8" fillId="0" borderId="37" xfId="0" applyNumberFormat="1" applyFont="1" applyFill="1" applyBorder="1" applyAlignment="1">
      <alignment horizontal="right" vertical="center" wrapText="1"/>
    </xf>
    <xf numFmtId="0" fontId="5" fillId="0" borderId="39" xfId="0" applyFont="1" applyFill="1" applyBorder="1" applyAlignment="1">
      <alignment horizontal="center" vertical="center" wrapText="1"/>
    </xf>
    <xf numFmtId="177" fontId="8" fillId="0" borderId="39" xfId="0" applyNumberFormat="1" applyFont="1" applyFill="1" applyBorder="1" applyAlignment="1">
      <alignment horizontal="right" vertical="center" wrapText="1"/>
    </xf>
    <xf numFmtId="177" fontId="9" fillId="0" borderId="39" xfId="0" applyNumberFormat="1" applyFont="1" applyFill="1" applyBorder="1" applyAlignment="1">
      <alignment horizontal="left" vertical="center" wrapText="1"/>
    </xf>
    <xf numFmtId="177" fontId="8" fillId="0" borderId="40" xfId="0" applyNumberFormat="1" applyFont="1" applyFill="1" applyBorder="1" applyAlignment="1">
      <alignment horizontal="right" vertical="center" wrapText="1"/>
    </xf>
    <xf numFmtId="177" fontId="9" fillId="0" borderId="40" xfId="0" applyNumberFormat="1" applyFont="1" applyFill="1" applyBorder="1" applyAlignment="1">
      <alignment horizontal="left" vertical="center" wrapText="1"/>
    </xf>
    <xf numFmtId="177" fontId="8" fillId="0" borderId="41" xfId="0" applyNumberFormat="1" applyFont="1" applyFill="1" applyBorder="1" applyAlignment="1">
      <alignment horizontal="right" vertical="center" wrapText="1"/>
    </xf>
    <xf numFmtId="177" fontId="8" fillId="0" borderId="43" xfId="0" applyNumberFormat="1" applyFont="1" applyFill="1" applyBorder="1" applyAlignment="1">
      <alignment horizontal="right" vertical="center" wrapText="1"/>
    </xf>
    <xf numFmtId="0" fontId="5" fillId="0" borderId="45" xfId="0" applyFont="1" applyFill="1" applyBorder="1" applyAlignment="1">
      <alignment horizontal="center" vertical="center" wrapText="1"/>
    </xf>
    <xf numFmtId="177" fontId="10" fillId="0" borderId="45" xfId="0" applyNumberFormat="1" applyFont="1" applyFill="1" applyBorder="1" applyAlignment="1">
      <alignment horizontal="left" vertical="center" wrapText="1"/>
    </xf>
    <xf numFmtId="177" fontId="8" fillId="0" borderId="45" xfId="0" applyNumberFormat="1" applyFont="1" applyFill="1" applyBorder="1" applyAlignment="1">
      <alignment horizontal="right" vertical="center" wrapText="1"/>
    </xf>
    <xf numFmtId="177" fontId="9" fillId="0" borderId="45" xfId="0" applyNumberFormat="1" applyFont="1" applyFill="1" applyBorder="1" applyAlignment="1">
      <alignment horizontal="left" vertical="center" wrapText="1"/>
    </xf>
    <xf numFmtId="177" fontId="8" fillId="0" borderId="46" xfId="0" applyNumberFormat="1" applyFont="1" applyFill="1" applyBorder="1" applyAlignment="1">
      <alignment horizontal="right" vertical="center" wrapText="1"/>
    </xf>
    <xf numFmtId="177" fontId="9" fillId="0" borderId="46" xfId="0" applyNumberFormat="1" applyFont="1" applyFill="1" applyBorder="1" applyAlignment="1">
      <alignment horizontal="left" vertical="center" wrapText="1"/>
    </xf>
    <xf numFmtId="177" fontId="8" fillId="0" borderId="47" xfId="0" applyNumberFormat="1" applyFont="1" applyFill="1" applyBorder="1" applyAlignment="1">
      <alignment horizontal="right" vertical="center" wrapText="1"/>
    </xf>
    <xf numFmtId="0" fontId="5" fillId="0" borderId="49" xfId="0" applyFont="1" applyFill="1" applyBorder="1" applyAlignment="1">
      <alignment vertical="center" wrapText="1"/>
    </xf>
    <xf numFmtId="0" fontId="5" fillId="0" borderId="50" xfId="0" applyFont="1" applyFill="1" applyBorder="1" applyAlignment="1">
      <alignment vertical="center" wrapText="1"/>
    </xf>
    <xf numFmtId="177" fontId="8" fillId="0" borderId="51" xfId="0" applyNumberFormat="1" applyFont="1" applyFill="1" applyBorder="1" applyAlignment="1">
      <alignment horizontal="right" vertical="center" wrapText="1"/>
    </xf>
    <xf numFmtId="0" fontId="5" fillId="0" borderId="53" xfId="0" applyFont="1" applyFill="1" applyBorder="1" applyAlignment="1">
      <alignment horizontal="center" vertical="center" wrapText="1"/>
    </xf>
    <xf numFmtId="177" fontId="10" fillId="0" borderId="53" xfId="0" applyNumberFormat="1" applyFont="1" applyFill="1" applyBorder="1" applyAlignment="1">
      <alignment horizontal="left" vertical="center" wrapText="1"/>
    </xf>
    <xf numFmtId="177" fontId="8" fillId="0" borderId="53" xfId="0" applyNumberFormat="1" applyFont="1" applyFill="1" applyBorder="1" applyAlignment="1">
      <alignment horizontal="right" vertical="center" wrapText="1"/>
    </xf>
    <xf numFmtId="177" fontId="9" fillId="0" borderId="53" xfId="0" applyNumberFormat="1" applyFont="1" applyFill="1" applyBorder="1" applyAlignment="1">
      <alignment horizontal="left" vertical="center" wrapText="1"/>
    </xf>
    <xf numFmtId="177" fontId="8" fillId="0" borderId="54" xfId="0" applyNumberFormat="1" applyFont="1" applyFill="1" applyBorder="1" applyAlignment="1">
      <alignment horizontal="right" vertical="center" wrapText="1"/>
    </xf>
    <xf numFmtId="177" fontId="9" fillId="0" borderId="54" xfId="0" applyNumberFormat="1" applyFont="1" applyFill="1" applyBorder="1" applyAlignment="1">
      <alignment horizontal="left" vertical="center" wrapText="1"/>
    </xf>
    <xf numFmtId="177" fontId="8" fillId="0" borderId="55" xfId="0" applyNumberFormat="1" applyFont="1" applyFill="1" applyBorder="1" applyAlignment="1">
      <alignment horizontal="right" vertical="center" wrapText="1"/>
    </xf>
    <xf numFmtId="177" fontId="10" fillId="0" borderId="32" xfId="0" applyNumberFormat="1" applyFont="1" applyFill="1" applyBorder="1" applyAlignment="1">
      <alignment horizontal="right" vertical="center" wrapText="1"/>
    </xf>
    <xf numFmtId="177" fontId="10" fillId="0" borderId="39" xfId="0" applyNumberFormat="1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177" fontId="8" fillId="0" borderId="16" xfId="0" applyNumberFormat="1" applyFont="1" applyFill="1" applyBorder="1" applyAlignment="1">
      <alignment horizontal="right" vertical="center" wrapText="1"/>
    </xf>
    <xf numFmtId="0" fontId="5" fillId="0" borderId="58" xfId="0" applyFont="1" applyFill="1" applyBorder="1" applyAlignment="1">
      <alignment horizontal="center" vertical="center" wrapText="1"/>
    </xf>
    <xf numFmtId="177" fontId="10" fillId="0" borderId="58" xfId="0" applyNumberFormat="1" applyFont="1" applyFill="1" applyBorder="1" applyAlignment="1">
      <alignment horizontal="left" vertical="center" wrapText="1"/>
    </xf>
    <xf numFmtId="177" fontId="8" fillId="0" borderId="58" xfId="0" applyNumberFormat="1" applyFont="1" applyFill="1" applyBorder="1" applyAlignment="1">
      <alignment horizontal="right" vertical="center" wrapText="1"/>
    </xf>
    <xf numFmtId="177" fontId="8" fillId="0" borderId="18" xfId="0" applyNumberFormat="1" applyFont="1" applyFill="1" applyBorder="1" applyAlignment="1">
      <alignment horizontal="right" vertical="center" wrapText="1"/>
    </xf>
    <xf numFmtId="177" fontId="8" fillId="0" borderId="59" xfId="0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horizontal="left" vertical="center"/>
    </xf>
    <xf numFmtId="0" fontId="10" fillId="0" borderId="0" xfId="0" applyFont="1" applyFill="1" applyAlignment="1">
      <alignment vertical="center"/>
    </xf>
    <xf numFmtId="176" fontId="10" fillId="0" borderId="0" xfId="0" applyNumberFormat="1" applyFont="1" applyFill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68" xfId="0" applyFont="1" applyFill="1" applyBorder="1" applyAlignment="1">
      <alignment horizontal="left" vertical="center"/>
    </xf>
    <xf numFmtId="0" fontId="5" fillId="0" borderId="69" xfId="0" applyFont="1" applyFill="1" applyBorder="1" applyAlignment="1">
      <alignment horizontal="right" vertical="center"/>
    </xf>
    <xf numFmtId="177" fontId="8" fillId="0" borderId="70" xfId="0" applyNumberFormat="1" applyFont="1" applyFill="1" applyBorder="1" applyAlignment="1">
      <alignment horizontal="right" vertical="center" wrapText="1"/>
    </xf>
    <xf numFmtId="177" fontId="8" fillId="0" borderId="69" xfId="0" applyNumberFormat="1" applyFont="1" applyFill="1" applyBorder="1" applyAlignment="1">
      <alignment horizontal="right" vertical="center" wrapText="1"/>
    </xf>
    <xf numFmtId="177" fontId="8" fillId="0" borderId="71" xfId="0" applyNumberFormat="1" applyFont="1" applyFill="1" applyBorder="1" applyAlignment="1">
      <alignment horizontal="right" vertical="center" wrapText="1"/>
    </xf>
    <xf numFmtId="177" fontId="8" fillId="0" borderId="72" xfId="0" applyNumberFormat="1" applyFont="1" applyFill="1" applyBorder="1" applyAlignment="1">
      <alignment horizontal="right" vertical="center" wrapText="1"/>
    </xf>
    <xf numFmtId="177" fontId="5" fillId="0" borderId="72" xfId="0" applyNumberFormat="1" applyFont="1" applyFill="1" applyBorder="1" applyAlignment="1">
      <alignment vertical="center"/>
    </xf>
    <xf numFmtId="177" fontId="8" fillId="0" borderId="73" xfId="0" applyNumberFormat="1" applyFont="1" applyFill="1" applyBorder="1" applyAlignment="1">
      <alignment horizontal="right" vertical="center" wrapText="1"/>
    </xf>
    <xf numFmtId="0" fontId="5" fillId="0" borderId="46" xfId="0" applyFont="1" applyFill="1" applyBorder="1" applyAlignment="1">
      <alignment horizontal="right" vertical="center"/>
    </xf>
    <xf numFmtId="177" fontId="8" fillId="0" borderId="75" xfId="0" applyNumberFormat="1" applyFont="1" applyFill="1" applyBorder="1" applyAlignment="1">
      <alignment horizontal="right" vertical="center" wrapText="1"/>
    </xf>
    <xf numFmtId="177" fontId="5" fillId="0" borderId="45" xfId="0" applyNumberFormat="1" applyFont="1" applyFill="1" applyBorder="1" applyAlignment="1">
      <alignment vertical="center"/>
    </xf>
    <xf numFmtId="177" fontId="8" fillId="0" borderId="48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7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177" fontId="8" fillId="0" borderId="77" xfId="0" applyNumberFormat="1" applyFont="1" applyFill="1" applyBorder="1" applyAlignment="1">
      <alignment horizontal="right" vertical="center" wrapText="1"/>
    </xf>
    <xf numFmtId="177" fontId="8" fillId="0" borderId="0" xfId="0" applyNumberFormat="1" applyFont="1" applyFill="1" applyBorder="1" applyAlignment="1">
      <alignment horizontal="right" vertical="center" wrapText="1"/>
    </xf>
    <xf numFmtId="177" fontId="8" fillId="0" borderId="19" xfId="0" applyNumberFormat="1" applyFont="1" applyFill="1" applyBorder="1" applyAlignment="1">
      <alignment horizontal="right" vertical="center" wrapText="1"/>
    </xf>
    <xf numFmtId="177" fontId="8" fillId="0" borderId="78" xfId="0" applyNumberFormat="1" applyFont="1" applyFill="1" applyBorder="1" applyAlignment="1">
      <alignment horizontal="right" vertical="center" wrapText="1"/>
    </xf>
    <xf numFmtId="177" fontId="5" fillId="0" borderId="7" xfId="0" applyNumberFormat="1" applyFont="1" applyFill="1" applyBorder="1" applyAlignment="1">
      <alignment vertical="center"/>
    </xf>
    <xf numFmtId="177" fontId="8" fillId="0" borderId="7" xfId="0" applyNumberFormat="1" applyFont="1" applyFill="1" applyBorder="1" applyAlignment="1">
      <alignment horizontal="right" vertical="center" wrapText="1"/>
    </xf>
    <xf numFmtId="177" fontId="8" fillId="0" borderId="79" xfId="0" applyNumberFormat="1" applyFont="1" applyFill="1" applyBorder="1" applyAlignment="1">
      <alignment horizontal="right" vertical="center" wrapText="1"/>
    </xf>
    <xf numFmtId="0" fontId="12" fillId="0" borderId="74" xfId="0" applyFont="1" applyFill="1" applyBorder="1" applyAlignment="1">
      <alignment horizontal="left" vertical="center"/>
    </xf>
    <xf numFmtId="177" fontId="5" fillId="0" borderId="0" xfId="0" applyNumberFormat="1" applyFont="1" applyFill="1" applyBorder="1" applyAlignment="1">
      <alignment vertical="center"/>
    </xf>
    <xf numFmtId="177" fontId="9" fillId="0" borderId="48" xfId="0" applyNumberFormat="1" applyFont="1" applyFill="1" applyBorder="1" applyAlignment="1">
      <alignment horizontal="left" vertical="center" wrapText="1"/>
    </xf>
    <xf numFmtId="0" fontId="5" fillId="0" borderId="0" xfId="0" applyFont="1" applyFill="1"/>
    <xf numFmtId="0" fontId="5" fillId="0" borderId="10" xfId="0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176" fontId="8" fillId="0" borderId="18" xfId="0" applyNumberFormat="1" applyFont="1" applyFill="1" applyBorder="1" applyAlignment="1">
      <alignment horizontal="right" vertical="center" wrapText="1"/>
    </xf>
    <xf numFmtId="0" fontId="6" fillId="0" borderId="84" xfId="0" applyFont="1" applyFill="1" applyBorder="1" applyAlignment="1">
      <alignment horizontal="left" vertical="center" shrinkToFit="1"/>
    </xf>
    <xf numFmtId="176" fontId="8" fillId="0" borderId="87" xfId="0" applyNumberFormat="1" applyFont="1" applyFill="1" applyBorder="1" applyAlignment="1">
      <alignment horizontal="right" vertical="center" wrapText="1"/>
    </xf>
    <xf numFmtId="176" fontId="8" fillId="0" borderId="88" xfId="0" applyNumberFormat="1" applyFont="1" applyFill="1" applyBorder="1" applyAlignment="1">
      <alignment horizontal="right" vertical="center" wrapText="1"/>
    </xf>
    <xf numFmtId="176" fontId="8" fillId="0" borderId="89" xfId="0" applyNumberFormat="1" applyFont="1" applyFill="1" applyBorder="1" applyAlignment="1">
      <alignment horizontal="right" vertical="center" wrapText="1"/>
    </xf>
    <xf numFmtId="176" fontId="8" fillId="0" borderId="86" xfId="0" applyNumberFormat="1" applyFont="1" applyFill="1" applyBorder="1" applyAlignment="1">
      <alignment horizontal="right" vertical="center" wrapText="1"/>
    </xf>
    <xf numFmtId="176" fontId="8" fillId="0" borderId="90" xfId="0" applyNumberFormat="1" applyFont="1" applyFill="1" applyBorder="1" applyAlignment="1">
      <alignment horizontal="right" vertical="center" wrapText="1"/>
    </xf>
    <xf numFmtId="0" fontId="5" fillId="0" borderId="91" xfId="0" applyFont="1" applyFill="1" applyBorder="1" applyAlignment="1">
      <alignment horizontal="justify" vertical="center" wrapText="1"/>
    </xf>
    <xf numFmtId="0" fontId="12" fillId="0" borderId="36" xfId="0" applyFont="1" applyFill="1" applyBorder="1" applyAlignment="1">
      <alignment horizontal="justify" vertical="center" wrapText="1"/>
    </xf>
    <xf numFmtId="176" fontId="8" fillId="0" borderId="45" xfId="0" applyNumberFormat="1" applyFont="1" applyFill="1" applyBorder="1" applyAlignment="1">
      <alignment horizontal="right" vertical="center" wrapText="1"/>
    </xf>
    <xf numFmtId="176" fontId="8" fillId="0" borderId="94" xfId="0" applyNumberFormat="1" applyFont="1" applyFill="1" applyBorder="1" applyAlignment="1">
      <alignment horizontal="right" vertical="center" wrapText="1"/>
    </xf>
    <xf numFmtId="0" fontId="5" fillId="0" borderId="95" xfId="0" applyFont="1" applyFill="1" applyBorder="1" applyAlignment="1">
      <alignment horizontal="justify" vertical="center" wrapText="1"/>
    </xf>
    <xf numFmtId="0" fontId="5" fillId="0" borderId="36" xfId="0" applyFont="1" applyFill="1" applyBorder="1" applyAlignment="1">
      <alignment horizontal="justify" vertical="center" wrapText="1"/>
    </xf>
    <xf numFmtId="0" fontId="5" fillId="0" borderId="46" xfId="0" applyFont="1" applyFill="1" applyBorder="1" applyAlignment="1">
      <alignment vertical="center"/>
    </xf>
    <xf numFmtId="176" fontId="8" fillId="0" borderId="39" xfId="0" applyNumberFormat="1" applyFont="1" applyFill="1" applyBorder="1" applyAlignment="1">
      <alignment horizontal="right" vertical="center" wrapText="1"/>
    </xf>
    <xf numFmtId="0" fontId="5" fillId="0" borderId="97" xfId="0" applyFont="1" applyFill="1" applyBorder="1" applyAlignment="1">
      <alignment horizontal="justify" vertical="center" wrapText="1"/>
    </xf>
    <xf numFmtId="176" fontId="8" fillId="0" borderId="98" xfId="0" applyNumberFormat="1" applyFont="1" applyFill="1" applyBorder="1" applyAlignment="1">
      <alignment horizontal="right" vertical="center" wrapText="1"/>
    </xf>
    <xf numFmtId="178" fontId="8" fillId="0" borderId="19" xfId="0" applyNumberFormat="1" applyFont="1" applyFill="1" applyBorder="1" applyAlignment="1">
      <alignment horizontal="right" vertical="center" wrapText="1"/>
    </xf>
    <xf numFmtId="178" fontId="8" fillId="0" borderId="0" xfId="0" applyNumberFormat="1" applyFont="1" applyFill="1" applyBorder="1" applyAlignment="1">
      <alignment horizontal="right" vertical="center" wrapText="1"/>
    </xf>
    <xf numFmtId="178" fontId="8" fillId="0" borderId="101" xfId="0" applyNumberFormat="1" applyFont="1" applyFill="1" applyBorder="1" applyAlignment="1">
      <alignment horizontal="right" vertical="center" wrapText="1"/>
    </xf>
    <xf numFmtId="178" fontId="8" fillId="0" borderId="78" xfId="0" applyNumberFormat="1" applyFont="1" applyFill="1" applyBorder="1" applyAlignment="1">
      <alignment horizontal="right" vertical="center" wrapText="1"/>
    </xf>
    <xf numFmtId="178" fontId="8" fillId="0" borderId="102" xfId="0" applyNumberFormat="1" applyFont="1" applyFill="1" applyBorder="1" applyAlignment="1">
      <alignment horizontal="right" vertical="center" wrapText="1"/>
    </xf>
    <xf numFmtId="178" fontId="8" fillId="0" borderId="79" xfId="0" applyNumberFormat="1" applyFont="1" applyFill="1" applyBorder="1" applyAlignment="1">
      <alignment horizontal="right" vertical="center" wrapText="1"/>
    </xf>
    <xf numFmtId="0" fontId="5" fillId="0" borderId="103" xfId="0" applyFont="1" applyFill="1" applyBorder="1" applyAlignment="1">
      <alignment horizontal="justify" vertical="center" wrapText="1"/>
    </xf>
    <xf numFmtId="0" fontId="5" fillId="0" borderId="54" xfId="0" applyFont="1" applyFill="1" applyBorder="1" applyAlignment="1">
      <alignment vertical="center"/>
    </xf>
    <xf numFmtId="178" fontId="8" fillId="0" borderId="51" xfId="0" applyNumberFormat="1" applyFont="1" applyFill="1" applyBorder="1" applyAlignment="1">
      <alignment horizontal="right" vertical="center" wrapText="1"/>
    </xf>
    <xf numFmtId="178" fontId="8" fillId="0" borderId="54" xfId="0" applyNumberFormat="1" applyFont="1" applyFill="1" applyBorder="1" applyAlignment="1">
      <alignment horizontal="right" vertical="center" wrapText="1"/>
    </xf>
    <xf numFmtId="178" fontId="8" fillId="0" borderId="53" xfId="0" applyNumberFormat="1" applyFont="1" applyFill="1" applyBorder="1" applyAlignment="1">
      <alignment horizontal="right" vertical="center" wrapText="1"/>
    </xf>
    <xf numFmtId="178" fontId="8" fillId="0" borderId="104" xfId="0" applyNumberFormat="1" applyFont="1" applyFill="1" applyBorder="1" applyAlignment="1">
      <alignment horizontal="right" vertical="center" wrapText="1"/>
    </xf>
    <xf numFmtId="0" fontId="5" fillId="0" borderId="105" xfId="0" applyFont="1" applyFill="1" applyBorder="1" applyAlignment="1">
      <alignment horizontal="justify" vertical="center" wrapText="1"/>
    </xf>
    <xf numFmtId="0" fontId="5" fillId="0" borderId="49" xfId="0" applyFont="1" applyFill="1" applyBorder="1" applyAlignment="1">
      <alignment horizontal="justify" vertical="center" wrapText="1"/>
    </xf>
    <xf numFmtId="178" fontId="8" fillId="0" borderId="43" xfId="0" applyNumberFormat="1" applyFont="1" applyFill="1" applyBorder="1" applyAlignment="1">
      <alignment horizontal="right" vertical="center" wrapText="1"/>
    </xf>
    <xf numFmtId="178" fontId="8" fillId="0" borderId="46" xfId="0" applyNumberFormat="1" applyFont="1" applyFill="1" applyBorder="1" applyAlignment="1">
      <alignment horizontal="right" vertical="center" wrapText="1"/>
    </xf>
    <xf numFmtId="178" fontId="8" fillId="0" borderId="45" xfId="0" applyNumberFormat="1" applyFont="1" applyFill="1" applyBorder="1" applyAlignment="1">
      <alignment horizontal="right" vertical="center" wrapText="1"/>
    </xf>
    <xf numFmtId="178" fontId="8" fillId="0" borderId="94" xfId="0" applyNumberFormat="1" applyFont="1" applyFill="1" applyBorder="1" applyAlignment="1">
      <alignment horizontal="right" vertical="center" wrapText="1"/>
    </xf>
    <xf numFmtId="0" fontId="5" fillId="0" borderId="40" xfId="0" applyFont="1" applyFill="1" applyBorder="1" applyAlignment="1">
      <alignment vertical="center"/>
    </xf>
    <xf numFmtId="178" fontId="8" fillId="0" borderId="37" xfId="0" applyNumberFormat="1" applyFont="1" applyFill="1" applyBorder="1" applyAlignment="1">
      <alignment horizontal="right" vertical="center" wrapText="1"/>
    </xf>
    <xf numFmtId="178" fontId="8" fillId="0" borderId="40" xfId="0" applyNumberFormat="1" applyFont="1" applyFill="1" applyBorder="1" applyAlignment="1">
      <alignment horizontal="right" vertical="center" wrapText="1"/>
    </xf>
    <xf numFmtId="178" fontId="8" fillId="0" borderId="39" xfId="0" applyNumberFormat="1" applyFont="1" applyFill="1" applyBorder="1" applyAlignment="1">
      <alignment horizontal="right" vertical="center" wrapText="1"/>
    </xf>
    <xf numFmtId="178" fontId="8" fillId="0" borderId="106" xfId="0" applyNumberFormat="1" applyFont="1" applyFill="1" applyBorder="1" applyAlignment="1">
      <alignment horizontal="right" vertical="center" wrapText="1"/>
    </xf>
    <xf numFmtId="0" fontId="6" fillId="0" borderId="97" xfId="0" applyFont="1" applyFill="1" applyBorder="1" applyAlignment="1">
      <alignment horizontal="justify" vertical="center" wrapText="1"/>
    </xf>
    <xf numFmtId="178" fontId="8" fillId="0" borderId="107" xfId="0" applyNumberFormat="1" applyFont="1" applyFill="1" applyBorder="1" applyAlignment="1">
      <alignment vertical="center" wrapText="1"/>
    </xf>
    <xf numFmtId="178" fontId="8" fillId="0" borderId="0" xfId="0" applyNumberFormat="1" applyFont="1" applyFill="1" applyBorder="1" applyAlignment="1">
      <alignment vertical="center" wrapText="1"/>
    </xf>
    <xf numFmtId="178" fontId="8" fillId="0" borderId="101" xfId="0" applyNumberFormat="1" applyFont="1" applyFill="1" applyBorder="1" applyAlignment="1">
      <alignment vertical="center" wrapText="1"/>
    </xf>
    <xf numFmtId="178" fontId="8" fillId="0" borderId="78" xfId="0" applyNumberFormat="1" applyFont="1" applyFill="1" applyBorder="1" applyAlignment="1">
      <alignment vertical="center" wrapText="1"/>
    </xf>
    <xf numFmtId="178" fontId="8" fillId="0" borderId="19" xfId="0" applyNumberFormat="1" applyFont="1" applyFill="1" applyBorder="1" applyAlignment="1">
      <alignment vertical="center" wrapText="1"/>
    </xf>
    <xf numFmtId="178" fontId="8" fillId="0" borderId="102" xfId="0" applyNumberFormat="1" applyFont="1" applyFill="1" applyBorder="1" applyAlignment="1">
      <alignment vertical="center" wrapText="1"/>
    </xf>
    <xf numFmtId="178" fontId="8" fillId="0" borderId="79" xfId="0" applyNumberFormat="1" applyFont="1" applyFill="1" applyBorder="1" applyAlignment="1">
      <alignment vertical="center" wrapText="1"/>
    </xf>
    <xf numFmtId="49" fontId="8" fillId="0" borderId="19" xfId="0" applyNumberFormat="1" applyFont="1" applyFill="1" applyBorder="1" applyAlignment="1">
      <alignment horizontal="right" vertical="center" wrapText="1"/>
    </xf>
    <xf numFmtId="49" fontId="8" fillId="0" borderId="0" xfId="0" applyNumberFormat="1" applyFont="1" applyFill="1" applyBorder="1" applyAlignment="1">
      <alignment horizontal="right" vertical="center" wrapText="1"/>
    </xf>
    <xf numFmtId="49" fontId="8" fillId="0" borderId="101" xfId="0" applyNumberFormat="1" applyFont="1" applyFill="1" applyBorder="1" applyAlignment="1">
      <alignment horizontal="right" vertical="center" wrapText="1"/>
    </xf>
    <xf numFmtId="49" fontId="8" fillId="0" borderId="78" xfId="0" applyNumberFormat="1" applyFont="1" applyFill="1" applyBorder="1" applyAlignment="1">
      <alignment horizontal="right" vertical="center" wrapText="1"/>
    </xf>
    <xf numFmtId="179" fontId="8" fillId="0" borderId="102" xfId="0" applyNumberFormat="1" applyFont="1" applyFill="1" applyBorder="1" applyAlignment="1">
      <alignment horizontal="right" vertical="center" wrapText="1"/>
    </xf>
    <xf numFmtId="179" fontId="8" fillId="0" borderId="0" xfId="0" applyNumberFormat="1" applyFont="1" applyFill="1" applyBorder="1" applyAlignment="1">
      <alignment horizontal="right" vertical="center" wrapText="1"/>
    </xf>
    <xf numFmtId="179" fontId="8" fillId="0" borderId="78" xfId="0" applyNumberFormat="1" applyFont="1" applyFill="1" applyBorder="1" applyAlignment="1">
      <alignment horizontal="right" vertical="center" wrapText="1"/>
    </xf>
    <xf numFmtId="179" fontId="8" fillId="0" borderId="79" xfId="0" applyNumberFormat="1" applyFont="1" applyFill="1" applyBorder="1" applyAlignment="1">
      <alignment horizontal="right" vertical="center" wrapText="1"/>
    </xf>
    <xf numFmtId="176" fontId="8" fillId="0" borderId="51" xfId="0" applyNumberFormat="1" applyFont="1" applyFill="1" applyBorder="1" applyAlignment="1">
      <alignment horizontal="right" vertical="center" wrapText="1"/>
    </xf>
    <xf numFmtId="179" fontId="8" fillId="0" borderId="54" xfId="0" applyNumberFormat="1" applyFont="1" applyFill="1" applyBorder="1" applyAlignment="1">
      <alignment horizontal="right" vertical="center" wrapText="1"/>
    </xf>
    <xf numFmtId="179" fontId="8" fillId="0" borderId="53" xfId="0" applyNumberFormat="1" applyFont="1" applyFill="1" applyBorder="1" applyAlignment="1">
      <alignment horizontal="right" vertical="center" wrapText="1"/>
    </xf>
    <xf numFmtId="179" fontId="8" fillId="0" borderId="51" xfId="0" applyNumberFormat="1" applyFont="1" applyFill="1" applyBorder="1" applyAlignment="1">
      <alignment horizontal="right" vertical="center" wrapText="1"/>
    </xf>
    <xf numFmtId="179" fontId="8" fillId="0" borderId="104" xfId="0" applyNumberFormat="1" applyFont="1" applyFill="1" applyBorder="1" applyAlignment="1">
      <alignment horizontal="right" vertical="center" wrapText="1"/>
    </xf>
    <xf numFmtId="179" fontId="8" fillId="0" borderId="46" xfId="0" applyNumberFormat="1" applyFont="1" applyFill="1" applyBorder="1" applyAlignment="1">
      <alignment horizontal="right" vertical="center" wrapText="1"/>
    </xf>
    <xf numFmtId="179" fontId="8" fillId="0" borderId="45" xfId="0" applyNumberFormat="1" applyFont="1" applyFill="1" applyBorder="1" applyAlignment="1">
      <alignment horizontal="right" vertical="center" wrapText="1"/>
    </xf>
    <xf numFmtId="179" fontId="8" fillId="0" borderId="43" xfId="0" applyNumberFormat="1" applyFont="1" applyFill="1" applyBorder="1" applyAlignment="1">
      <alignment horizontal="right" vertical="center" wrapText="1"/>
    </xf>
    <xf numFmtId="179" fontId="8" fillId="0" borderId="94" xfId="0" applyNumberFormat="1" applyFont="1" applyFill="1" applyBorder="1" applyAlignment="1">
      <alignment horizontal="right" vertical="center" wrapText="1"/>
    </xf>
    <xf numFmtId="176" fontId="8" fillId="0" borderId="43" xfId="0" applyNumberFormat="1" applyFont="1" applyFill="1" applyBorder="1" applyAlignment="1">
      <alignment horizontal="right" vertical="center" wrapText="1" shrinkToFit="1"/>
    </xf>
    <xf numFmtId="179" fontId="8" fillId="0" borderId="46" xfId="0" applyNumberFormat="1" applyFont="1" applyFill="1" applyBorder="1" applyAlignment="1">
      <alignment horizontal="right" vertical="center" wrapText="1" shrinkToFit="1"/>
    </xf>
    <xf numFmtId="179" fontId="8" fillId="0" borderId="45" xfId="0" applyNumberFormat="1" applyFont="1" applyFill="1" applyBorder="1" applyAlignment="1">
      <alignment horizontal="right" vertical="center" shrinkToFit="1"/>
    </xf>
    <xf numFmtId="179" fontId="8" fillId="0" borderId="43" xfId="0" applyNumberFormat="1" applyFont="1" applyFill="1" applyBorder="1" applyAlignment="1">
      <alignment horizontal="right" vertical="center" wrapText="1" shrinkToFit="1"/>
    </xf>
    <xf numFmtId="179" fontId="8" fillId="0" borderId="94" xfId="0" applyNumberFormat="1" applyFont="1" applyFill="1" applyBorder="1" applyAlignment="1">
      <alignment horizontal="right" vertical="center" wrapText="1" shrinkToFit="1"/>
    </xf>
    <xf numFmtId="179" fontId="8" fillId="0" borderId="45" xfId="0" applyNumberFormat="1" applyFont="1" applyFill="1" applyBorder="1" applyAlignment="1">
      <alignment horizontal="right" vertical="center" wrapText="1" shrinkToFit="1"/>
    </xf>
    <xf numFmtId="176" fontId="8" fillId="0" borderId="37" xfId="0" applyNumberFormat="1" applyFont="1" applyFill="1" applyBorder="1" applyAlignment="1">
      <alignment horizontal="right" vertical="center" wrapText="1" shrinkToFit="1"/>
    </xf>
    <xf numFmtId="179" fontId="8" fillId="0" borderId="40" xfId="0" applyNumberFormat="1" applyFont="1" applyFill="1" applyBorder="1" applyAlignment="1">
      <alignment horizontal="right" vertical="center" wrapText="1" shrinkToFit="1"/>
    </xf>
    <xf numFmtId="179" fontId="8" fillId="0" borderId="39" xfId="0" applyNumberFormat="1" applyFont="1" applyFill="1" applyBorder="1" applyAlignment="1">
      <alignment horizontal="right" vertical="center" shrinkToFit="1"/>
    </xf>
    <xf numFmtId="179" fontId="8" fillId="0" borderId="37" xfId="0" applyNumberFormat="1" applyFont="1" applyFill="1" applyBorder="1" applyAlignment="1">
      <alignment horizontal="right" vertical="center" wrapText="1" shrinkToFit="1"/>
    </xf>
    <xf numFmtId="179" fontId="8" fillId="0" borderId="106" xfId="0" applyNumberFormat="1" applyFont="1" applyFill="1" applyBorder="1" applyAlignment="1">
      <alignment horizontal="right" vertical="center" wrapText="1" shrinkToFit="1"/>
    </xf>
    <xf numFmtId="179" fontId="8" fillId="0" borderId="39" xfId="0" applyNumberFormat="1" applyFont="1" applyFill="1" applyBorder="1" applyAlignment="1">
      <alignment horizontal="right" vertical="center" wrapText="1" shrinkToFit="1"/>
    </xf>
    <xf numFmtId="179" fontId="8" fillId="0" borderId="39" xfId="0" applyNumberFormat="1" applyFont="1" applyFill="1" applyBorder="1" applyAlignment="1">
      <alignment horizontal="right" vertical="center" wrapText="1"/>
    </xf>
    <xf numFmtId="176" fontId="8" fillId="0" borderId="19" xfId="0" applyNumberFormat="1" applyFont="1" applyFill="1" applyBorder="1" applyAlignment="1">
      <alignment horizontal="right" vertical="center" wrapText="1"/>
    </xf>
    <xf numFmtId="176" fontId="8" fillId="0" borderId="0" xfId="0" applyNumberFormat="1" applyFont="1" applyFill="1" applyBorder="1" applyAlignment="1">
      <alignment horizontal="right" vertical="center" wrapText="1"/>
    </xf>
    <xf numFmtId="176" fontId="8" fillId="0" borderId="101" xfId="0" applyNumberFormat="1" applyFont="1" applyFill="1" applyBorder="1" applyAlignment="1">
      <alignment horizontal="right" vertical="center" wrapText="1"/>
    </xf>
    <xf numFmtId="176" fontId="8" fillId="0" borderId="78" xfId="0" applyNumberFormat="1" applyFont="1" applyFill="1" applyBorder="1" applyAlignment="1">
      <alignment horizontal="right" vertical="center" wrapText="1"/>
    </xf>
    <xf numFmtId="176" fontId="8" fillId="0" borderId="102" xfId="0" applyNumberFormat="1" applyFont="1" applyFill="1" applyBorder="1" applyAlignment="1">
      <alignment horizontal="right" vertical="center" wrapText="1"/>
    </xf>
    <xf numFmtId="176" fontId="8" fillId="0" borderId="79" xfId="0" applyNumberFormat="1" applyFont="1" applyFill="1" applyBorder="1" applyAlignment="1">
      <alignment horizontal="right" vertical="center" wrapText="1"/>
    </xf>
    <xf numFmtId="176" fontId="9" fillId="0" borderId="54" xfId="0" applyNumberFormat="1" applyFont="1" applyFill="1" applyBorder="1" applyAlignment="1">
      <alignment vertical="center" wrapText="1"/>
    </xf>
    <xf numFmtId="49" fontId="8" fillId="0" borderId="51" xfId="0" applyNumberFormat="1" applyFont="1" applyFill="1" applyBorder="1" applyAlignment="1">
      <alignment horizontal="right" vertical="center" wrapText="1"/>
    </xf>
    <xf numFmtId="178" fontId="8" fillId="0" borderId="55" xfId="0" applyNumberFormat="1" applyFont="1" applyFill="1" applyBorder="1" applyAlignment="1">
      <alignment horizontal="right" vertical="center" wrapText="1"/>
    </xf>
    <xf numFmtId="176" fontId="9" fillId="0" borderId="53" xfId="0" applyNumberFormat="1" applyFont="1" applyFill="1" applyBorder="1" applyAlignment="1">
      <alignment vertical="center" wrapText="1"/>
    </xf>
    <xf numFmtId="176" fontId="9" fillId="0" borderId="46" xfId="0" applyNumberFormat="1" applyFont="1" applyFill="1" applyBorder="1" applyAlignment="1">
      <alignment vertical="center" wrapText="1"/>
    </xf>
    <xf numFmtId="0" fontId="8" fillId="0" borderId="43" xfId="0" applyNumberFormat="1" applyFont="1" applyFill="1" applyBorder="1" applyAlignment="1">
      <alignment horizontal="right" vertical="center" wrapText="1"/>
    </xf>
    <xf numFmtId="178" fontId="8" fillId="0" borderId="47" xfId="0" applyNumberFormat="1" applyFont="1" applyFill="1" applyBorder="1" applyAlignment="1">
      <alignment horizontal="right" vertical="center" wrapText="1"/>
    </xf>
    <xf numFmtId="176" fontId="9" fillId="0" borderId="45" xfId="0" applyNumberFormat="1" applyFont="1" applyFill="1" applyBorder="1" applyAlignment="1">
      <alignment vertical="center" wrapText="1"/>
    </xf>
    <xf numFmtId="49" fontId="8" fillId="0" borderId="43" xfId="0" applyNumberFormat="1" applyFont="1" applyFill="1" applyBorder="1" applyAlignment="1">
      <alignment horizontal="right" vertical="center" wrapText="1"/>
    </xf>
    <xf numFmtId="176" fontId="9" fillId="0" borderId="40" xfId="0" applyNumberFormat="1" applyFont="1" applyFill="1" applyBorder="1" applyAlignment="1">
      <alignment vertical="center" wrapText="1"/>
    </xf>
    <xf numFmtId="178" fontId="8" fillId="0" borderId="41" xfId="0" applyNumberFormat="1" applyFont="1" applyFill="1" applyBorder="1" applyAlignment="1">
      <alignment horizontal="right" vertical="center" wrapText="1"/>
    </xf>
    <xf numFmtId="176" fontId="9" fillId="0" borderId="39" xfId="0" applyNumberFormat="1" applyFont="1" applyFill="1" applyBorder="1" applyAlignment="1">
      <alignment vertical="center" wrapText="1"/>
    </xf>
    <xf numFmtId="0" fontId="10" fillId="0" borderId="97" xfId="0" applyFont="1" applyFill="1" applyBorder="1" applyAlignment="1">
      <alignment horizontal="justify" vertical="center"/>
    </xf>
    <xf numFmtId="0" fontId="5" fillId="0" borderId="36" xfId="0" applyFont="1" applyFill="1" applyBorder="1" applyAlignment="1">
      <alignment horizontal="justify" vertical="center"/>
    </xf>
    <xf numFmtId="176" fontId="8" fillId="0" borderId="51" xfId="0" applyNumberFormat="1" applyFont="1" applyFill="1" applyBorder="1" applyAlignment="1">
      <alignment vertical="center" wrapText="1"/>
    </xf>
    <xf numFmtId="176" fontId="8" fillId="0" borderId="55" xfId="0" applyNumberFormat="1" applyFont="1" applyFill="1" applyBorder="1" applyAlignment="1">
      <alignment horizontal="right" vertical="center" wrapText="1"/>
    </xf>
    <xf numFmtId="176" fontId="8" fillId="0" borderId="54" xfId="0" applyNumberFormat="1" applyFont="1" applyFill="1" applyBorder="1" applyAlignment="1">
      <alignment horizontal="right" vertical="center" wrapText="1"/>
    </xf>
    <xf numFmtId="176" fontId="8" fillId="0" borderId="104" xfId="0" applyNumberFormat="1" applyFont="1" applyFill="1" applyBorder="1" applyAlignment="1">
      <alignment horizontal="right" vertical="center" wrapText="1"/>
    </xf>
    <xf numFmtId="176" fontId="8" fillId="0" borderId="53" xfId="0" applyNumberFormat="1" applyFont="1" applyFill="1" applyBorder="1" applyAlignment="1">
      <alignment horizontal="right" vertical="center" wrapText="1"/>
    </xf>
    <xf numFmtId="0" fontId="6" fillId="0" borderId="91" xfId="0" applyFont="1" applyFill="1" applyBorder="1" applyAlignment="1">
      <alignment horizontal="justify" vertical="center" wrapText="1"/>
    </xf>
    <xf numFmtId="0" fontId="6" fillId="0" borderId="95" xfId="0" applyFont="1" applyFill="1" applyBorder="1" applyAlignment="1">
      <alignment horizontal="justify" vertical="center" wrapText="1"/>
    </xf>
    <xf numFmtId="176" fontId="8" fillId="0" borderId="37" xfId="0" applyNumberFormat="1" applyFont="1" applyFill="1" applyBorder="1" applyAlignment="1">
      <alignment horizontal="right" vertical="center" wrapText="1"/>
    </xf>
    <xf numFmtId="176" fontId="8" fillId="0" borderId="40" xfId="0" applyNumberFormat="1" applyFont="1" applyFill="1" applyBorder="1" applyAlignment="1">
      <alignment horizontal="right" vertical="center" wrapText="1"/>
    </xf>
    <xf numFmtId="176" fontId="8" fillId="0" borderId="41" xfId="0" applyNumberFormat="1" applyFont="1" applyFill="1" applyBorder="1" applyAlignment="1">
      <alignment horizontal="right" vertical="center" wrapText="1"/>
    </xf>
    <xf numFmtId="176" fontId="8" fillId="0" borderId="106" xfId="0" applyNumberFormat="1" applyFont="1" applyFill="1" applyBorder="1" applyAlignment="1">
      <alignment horizontal="right" vertical="center" wrapText="1"/>
    </xf>
    <xf numFmtId="176" fontId="8" fillId="0" borderId="6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0" borderId="108" xfId="0" applyNumberFormat="1" applyFont="1" applyFill="1" applyBorder="1" applyAlignment="1">
      <alignment horizontal="center" vertical="center" wrapText="1"/>
    </xf>
    <xf numFmtId="176" fontId="8" fillId="0" borderId="7" xfId="0" applyNumberFormat="1" applyFont="1" applyFill="1" applyBorder="1" applyAlignment="1">
      <alignment horizontal="right" vertical="center" wrapText="1"/>
    </xf>
    <xf numFmtId="176" fontId="8" fillId="0" borderId="6" xfId="0" applyNumberFormat="1" applyFont="1" applyFill="1" applyBorder="1" applyAlignment="1">
      <alignment horizontal="right" vertical="center" wrapText="1"/>
    </xf>
    <xf numFmtId="176" fontId="8" fillId="0" borderId="5" xfId="0" applyNumberFormat="1" applyFont="1" applyFill="1" applyBorder="1" applyAlignment="1">
      <alignment horizontal="right" vertical="center" wrapText="1"/>
    </xf>
    <xf numFmtId="176" fontId="8" fillId="0" borderId="2" xfId="0" applyNumberFormat="1" applyFont="1" applyFill="1" applyBorder="1" applyAlignment="1">
      <alignment horizontal="right" vertical="center" wrapText="1"/>
    </xf>
    <xf numFmtId="176" fontId="8" fillId="0" borderId="109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68" xfId="0" applyFont="1" applyFill="1" applyBorder="1" applyAlignment="1">
      <alignment horizontal="right" vertical="center"/>
    </xf>
    <xf numFmtId="177" fontId="8" fillId="0" borderId="69" xfId="1" applyNumberFormat="1" applyFont="1" applyFill="1" applyBorder="1" applyAlignment="1">
      <alignment horizontal="right" vertical="center"/>
    </xf>
    <xf numFmtId="177" fontId="8" fillId="0" borderId="71" xfId="1" applyNumberFormat="1" applyFont="1" applyFill="1" applyBorder="1" applyAlignment="1">
      <alignment horizontal="right" vertical="center"/>
    </xf>
    <xf numFmtId="177" fontId="8" fillId="0" borderId="72" xfId="1" applyNumberFormat="1" applyFont="1" applyFill="1" applyBorder="1" applyAlignment="1">
      <alignment horizontal="right" vertical="center"/>
    </xf>
    <xf numFmtId="177" fontId="8" fillId="0" borderId="73" xfId="1" applyNumberFormat="1" applyFont="1" applyFill="1" applyBorder="1" applyAlignment="1">
      <alignment horizontal="right" vertical="center"/>
    </xf>
    <xf numFmtId="177" fontId="8" fillId="0" borderId="68" xfId="1" applyNumberFormat="1" applyFont="1" applyFill="1" applyBorder="1" applyAlignment="1">
      <alignment horizontal="right" vertical="center"/>
    </xf>
    <xf numFmtId="0" fontId="5" fillId="0" borderId="74" xfId="0" applyFont="1" applyFill="1" applyBorder="1" applyAlignment="1">
      <alignment horizontal="center" vertical="center" wrapText="1"/>
    </xf>
    <xf numFmtId="177" fontId="8" fillId="0" borderId="46" xfId="1" applyNumberFormat="1" applyFont="1" applyFill="1" applyBorder="1" applyAlignment="1">
      <alignment horizontal="right" vertical="center"/>
    </xf>
    <xf numFmtId="177" fontId="8" fillId="0" borderId="43" xfId="1" applyNumberFormat="1" applyFont="1" applyFill="1" applyBorder="1" applyAlignment="1">
      <alignment horizontal="right" vertical="center"/>
    </xf>
    <xf numFmtId="177" fontId="8" fillId="0" borderId="45" xfId="1" applyNumberFormat="1" applyFont="1" applyFill="1" applyBorder="1" applyAlignment="1">
      <alignment horizontal="right" vertical="center"/>
    </xf>
    <xf numFmtId="177" fontId="8" fillId="0" borderId="48" xfId="1" applyNumberFormat="1" applyFont="1" applyFill="1" applyBorder="1" applyAlignment="1">
      <alignment horizontal="right" vertical="center"/>
    </xf>
    <xf numFmtId="177" fontId="8" fillId="0" borderId="74" xfId="1" applyNumberFormat="1" applyFont="1" applyFill="1" applyBorder="1" applyAlignment="1">
      <alignment horizontal="right" vertical="center"/>
    </xf>
    <xf numFmtId="177" fontId="8" fillId="0" borderId="0" xfId="1" applyNumberFormat="1" applyFont="1" applyFill="1" applyBorder="1" applyAlignment="1">
      <alignment horizontal="right" vertical="center"/>
    </xf>
    <xf numFmtId="177" fontId="8" fillId="0" borderId="92" xfId="1" applyNumberFormat="1" applyFont="1" applyFill="1" applyBorder="1" applyAlignment="1">
      <alignment horizontal="right" vertical="center"/>
    </xf>
    <xf numFmtId="177" fontId="8" fillId="0" borderId="36" xfId="1" applyNumberFormat="1" applyFont="1" applyFill="1" applyBorder="1" applyAlignment="1">
      <alignment horizontal="right" vertical="center"/>
    </xf>
    <xf numFmtId="177" fontId="8" fillId="0" borderId="20" xfId="1" applyNumberFormat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177" fontId="8" fillId="0" borderId="101" xfId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5" fillId="0" borderId="10" xfId="0" applyFont="1" applyFill="1" applyBorder="1" applyAlignment="1">
      <alignment vertical="center"/>
    </xf>
    <xf numFmtId="177" fontId="8" fillId="0" borderId="89" xfId="1" applyNumberFormat="1" applyFont="1" applyFill="1" applyBorder="1" applyAlignment="1">
      <alignment horizontal="right" vertical="center"/>
    </xf>
    <xf numFmtId="177" fontId="8" fillId="0" borderId="115" xfId="1" applyNumberFormat="1" applyFont="1" applyFill="1" applyBorder="1" applyAlignment="1">
      <alignment horizontal="right" vertical="center"/>
    </xf>
    <xf numFmtId="177" fontId="9" fillId="0" borderId="45" xfId="1" applyNumberFormat="1" applyFont="1" applyFill="1" applyBorder="1" applyAlignment="1">
      <alignment vertical="center"/>
    </xf>
    <xf numFmtId="177" fontId="9" fillId="0" borderId="48" xfId="1" applyNumberFormat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vertical="center"/>
    </xf>
    <xf numFmtId="177" fontId="8" fillId="0" borderId="46" xfId="0" applyNumberFormat="1" applyFont="1" applyFill="1" applyBorder="1" applyAlignment="1">
      <alignment horizontal="right" vertical="center"/>
    </xf>
    <xf numFmtId="177" fontId="8" fillId="0" borderId="43" xfId="0" applyNumberFormat="1" applyFont="1" applyFill="1" applyBorder="1" applyAlignment="1">
      <alignment horizontal="right" vertical="center"/>
    </xf>
    <xf numFmtId="177" fontId="8" fillId="0" borderId="45" xfId="0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>
      <alignment horizontal="right" vertical="center"/>
    </xf>
    <xf numFmtId="0" fontId="12" fillId="0" borderId="74" xfId="0" applyFont="1" applyFill="1" applyBorder="1" applyAlignment="1">
      <alignment horizontal="right" vertical="center"/>
    </xf>
    <xf numFmtId="0" fontId="15" fillId="0" borderId="0" xfId="7" applyFont="1" applyFill="1" applyAlignment="1">
      <alignment vertical="center"/>
    </xf>
    <xf numFmtId="0" fontId="1" fillId="0" borderId="0" xfId="7" applyFont="1" applyFill="1">
      <alignment vertical="center"/>
    </xf>
    <xf numFmtId="0" fontId="16" fillId="0" borderId="117" xfId="7" applyFont="1" applyFill="1" applyBorder="1" applyAlignment="1">
      <alignment horizontal="center" vertical="center"/>
    </xf>
    <xf numFmtId="0" fontId="5" fillId="0" borderId="132" xfId="7" applyFont="1" applyFill="1" applyBorder="1" applyAlignment="1">
      <alignment horizontal="center" vertical="center"/>
    </xf>
    <xf numFmtId="0" fontId="5" fillId="0" borderId="135" xfId="7" applyFont="1" applyFill="1" applyBorder="1" applyAlignment="1">
      <alignment horizontal="center" vertical="center"/>
    </xf>
    <xf numFmtId="0" fontId="5" fillId="0" borderId="136" xfId="7" applyFont="1" applyFill="1" applyBorder="1" applyAlignment="1">
      <alignment horizontal="center" vertical="center"/>
    </xf>
    <xf numFmtId="0" fontId="1" fillId="0" borderId="139" xfId="7" applyFont="1" applyFill="1" applyBorder="1" applyAlignment="1">
      <alignment horizontal="center" vertical="center"/>
    </xf>
    <xf numFmtId="0" fontId="1" fillId="0" borderId="128" xfId="7" applyFont="1" applyFill="1" applyBorder="1" applyAlignment="1">
      <alignment horizontal="center" vertical="center"/>
    </xf>
    <xf numFmtId="0" fontId="1" fillId="0" borderId="141" xfId="7" applyFont="1" applyFill="1" applyBorder="1" applyAlignment="1">
      <alignment horizontal="center" vertical="center"/>
    </xf>
    <xf numFmtId="0" fontId="1" fillId="0" borderId="129" xfId="7" applyFont="1" applyFill="1" applyBorder="1" applyAlignment="1">
      <alignment horizontal="center" vertical="center"/>
    </xf>
    <xf numFmtId="0" fontId="1" fillId="0" borderId="125" xfId="7" applyFont="1" applyFill="1" applyBorder="1" applyAlignment="1">
      <alignment horizontal="center" vertical="center"/>
    </xf>
    <xf numFmtId="0" fontId="1" fillId="0" borderId="0" xfId="7" applyFont="1" applyFill="1" applyBorder="1">
      <alignment vertical="center"/>
    </xf>
    <xf numFmtId="0" fontId="1" fillId="0" borderId="128" xfId="7" applyFont="1" applyFill="1" applyBorder="1">
      <alignment vertical="center"/>
    </xf>
    <xf numFmtId="0" fontId="5" fillId="0" borderId="139" xfId="7" applyFont="1" applyFill="1" applyBorder="1" applyAlignment="1">
      <alignment horizontal="center" vertical="center"/>
    </xf>
    <xf numFmtId="3" fontId="16" fillId="0" borderId="141" xfId="7" applyNumberFormat="1" applyFont="1" applyFill="1" applyBorder="1">
      <alignment vertical="center"/>
    </xf>
    <xf numFmtId="3" fontId="16" fillId="0" borderId="128" xfId="7" applyNumberFormat="1" applyFont="1" applyFill="1" applyBorder="1">
      <alignment vertical="center"/>
    </xf>
    <xf numFmtId="3" fontId="16" fillId="0" borderId="129" xfId="7" applyNumberFormat="1" applyFont="1" applyFill="1" applyBorder="1">
      <alignment vertical="center"/>
    </xf>
    <xf numFmtId="3" fontId="16" fillId="0" borderId="125" xfId="7" applyNumberFormat="1" applyFont="1" applyFill="1" applyBorder="1">
      <alignment vertical="center"/>
    </xf>
    <xf numFmtId="38" fontId="16" fillId="0" borderId="125" xfId="1" applyFont="1" applyFill="1" applyBorder="1" applyAlignment="1">
      <alignment vertical="center"/>
    </xf>
    <xf numFmtId="180" fontId="5" fillId="0" borderId="0" xfId="7" applyNumberFormat="1" applyFont="1" applyFill="1" applyBorder="1">
      <alignment vertical="center"/>
    </xf>
    <xf numFmtId="180" fontId="5" fillId="0" borderId="128" xfId="7" applyNumberFormat="1" applyFont="1" applyFill="1" applyBorder="1">
      <alignment vertical="center"/>
    </xf>
    <xf numFmtId="180" fontId="5" fillId="0" borderId="129" xfId="7" applyNumberFormat="1" applyFont="1" applyFill="1" applyBorder="1">
      <alignment vertical="center"/>
    </xf>
    <xf numFmtId="0" fontId="5" fillId="0" borderId="142" xfId="7" applyFont="1" applyFill="1" applyBorder="1" applyAlignment="1">
      <alignment horizontal="center" vertical="center"/>
    </xf>
    <xf numFmtId="3" fontId="16" fillId="0" borderId="144" xfId="7" applyNumberFormat="1" applyFont="1" applyFill="1" applyBorder="1">
      <alignment vertical="center"/>
    </xf>
    <xf numFmtId="3" fontId="16" fillId="0" borderId="126" xfId="7" applyNumberFormat="1" applyFont="1" applyFill="1" applyBorder="1">
      <alignment vertical="center"/>
    </xf>
    <xf numFmtId="3" fontId="16" fillId="0" borderId="145" xfId="7" applyNumberFormat="1" applyFont="1" applyFill="1" applyBorder="1">
      <alignment vertical="center"/>
    </xf>
    <xf numFmtId="3" fontId="16" fillId="0" borderId="146" xfId="7" applyNumberFormat="1" applyFont="1" applyFill="1" applyBorder="1">
      <alignment vertical="center"/>
    </xf>
    <xf numFmtId="180" fontId="5" fillId="0" borderId="2" xfId="7" applyNumberFormat="1" applyFont="1" applyFill="1" applyBorder="1">
      <alignment vertical="center"/>
    </xf>
    <xf numFmtId="180" fontId="5" fillId="0" borderId="126" xfId="7" applyNumberFormat="1" applyFont="1" applyFill="1" applyBorder="1">
      <alignment vertical="center"/>
    </xf>
    <xf numFmtId="180" fontId="5" fillId="0" borderId="145" xfId="7" applyNumberFormat="1" applyFont="1" applyFill="1" applyBorder="1">
      <alignment vertical="center"/>
    </xf>
    <xf numFmtId="0" fontId="5" fillId="0" borderId="147" xfId="7" applyFont="1" applyFill="1" applyBorder="1" applyAlignment="1">
      <alignment horizontal="center" vertical="center"/>
    </xf>
    <xf numFmtId="3" fontId="16" fillId="0" borderId="135" xfId="7" applyNumberFormat="1" applyFont="1" applyFill="1" applyBorder="1">
      <alignment vertical="center"/>
    </xf>
    <xf numFmtId="3" fontId="16" fillId="0" borderId="132" xfId="7" applyNumberFormat="1" applyFont="1" applyFill="1" applyBorder="1">
      <alignment vertical="center"/>
    </xf>
    <xf numFmtId="3" fontId="16" fillId="0" borderId="136" xfId="7" applyNumberFormat="1" applyFont="1" applyFill="1" applyBorder="1">
      <alignment vertical="center"/>
    </xf>
    <xf numFmtId="3" fontId="16" fillId="0" borderId="137" xfId="7" applyNumberFormat="1" applyFont="1" applyFill="1" applyBorder="1">
      <alignment vertical="center"/>
    </xf>
    <xf numFmtId="180" fontId="5" fillId="0" borderId="10" xfId="7" applyNumberFormat="1" applyFont="1" applyFill="1" applyBorder="1">
      <alignment vertical="center"/>
    </xf>
    <xf numFmtId="180" fontId="5" fillId="0" borderId="132" xfId="7" applyNumberFormat="1" applyFont="1" applyFill="1" applyBorder="1">
      <alignment vertical="center"/>
    </xf>
    <xf numFmtId="180" fontId="5" fillId="0" borderId="136" xfId="7" applyNumberFormat="1" applyFont="1" applyFill="1" applyBorder="1">
      <alignment vertical="center"/>
    </xf>
    <xf numFmtId="181" fontId="16" fillId="0" borderId="125" xfId="7" applyNumberFormat="1" applyFont="1" applyFill="1" applyBorder="1">
      <alignment vertical="center"/>
    </xf>
    <xf numFmtId="0" fontId="5" fillId="0" borderId="139" xfId="7" applyFont="1" applyFill="1" applyBorder="1" applyAlignment="1">
      <alignment horizontal="distributed" vertical="center" justifyLastLine="1"/>
    </xf>
    <xf numFmtId="38" fontId="16" fillId="0" borderId="137" xfId="1" applyFont="1" applyFill="1" applyBorder="1" applyAlignment="1">
      <alignment vertical="center"/>
    </xf>
    <xf numFmtId="182" fontId="5" fillId="0" borderId="10" xfId="7" applyNumberFormat="1" applyFont="1" applyFill="1" applyBorder="1">
      <alignment vertical="center"/>
    </xf>
    <xf numFmtId="182" fontId="5" fillId="0" borderId="132" xfId="7" applyNumberFormat="1" applyFont="1" applyFill="1" applyBorder="1">
      <alignment vertical="center"/>
    </xf>
    <xf numFmtId="182" fontId="5" fillId="0" borderId="136" xfId="7" applyNumberFormat="1" applyFont="1" applyFill="1" applyBorder="1">
      <alignment vertical="center"/>
    </xf>
    <xf numFmtId="0" fontId="1" fillId="0" borderId="0" xfId="7" applyFont="1" applyFill="1" applyBorder="1" applyAlignment="1">
      <alignment horizontal="center" vertical="center"/>
    </xf>
    <xf numFmtId="3" fontId="16" fillId="0" borderId="0" xfId="7" applyNumberFormat="1" applyFont="1" applyFill="1" applyBorder="1">
      <alignment vertical="center"/>
    </xf>
    <xf numFmtId="183" fontId="1" fillId="0" borderId="0" xfId="7" applyNumberFormat="1" applyFont="1" applyFill="1" applyBorder="1" applyAlignment="1">
      <alignment horizontal="center" vertical="center"/>
    </xf>
    <xf numFmtId="4" fontId="16" fillId="0" borderId="0" xfId="7" applyNumberFormat="1" applyFont="1" applyFill="1" applyBorder="1">
      <alignment vertical="center"/>
    </xf>
    <xf numFmtId="4" fontId="1" fillId="0" borderId="0" xfId="7" applyNumberFormat="1" applyFont="1" applyFill="1" applyBorder="1" applyAlignment="1">
      <alignment horizontal="center" vertical="center"/>
    </xf>
    <xf numFmtId="176" fontId="5" fillId="0" borderId="0" xfId="7" applyNumberFormat="1" applyFont="1" applyFill="1" applyBorder="1">
      <alignment vertical="center"/>
    </xf>
    <xf numFmtId="176" fontId="1" fillId="0" borderId="0" xfId="7" applyNumberFormat="1" applyFont="1" applyFill="1" applyBorder="1" applyAlignment="1">
      <alignment horizontal="center" vertical="center"/>
    </xf>
    <xf numFmtId="38" fontId="16" fillId="0" borderId="0" xfId="1" applyFont="1" applyFill="1" applyBorder="1" applyAlignment="1">
      <alignment vertical="center"/>
    </xf>
    <xf numFmtId="182" fontId="5" fillId="0" borderId="0" xfId="7" applyNumberFormat="1" applyFont="1" applyFill="1" applyBorder="1">
      <alignment vertical="center"/>
    </xf>
    <xf numFmtId="0" fontId="18" fillId="0" borderId="0" xfId="7" applyFont="1" applyFill="1" applyAlignment="1">
      <alignment horizontal="center" vertical="center"/>
    </xf>
    <xf numFmtId="0" fontId="6" fillId="0" borderId="0" xfId="7" applyFont="1" applyFill="1">
      <alignment vertical="center"/>
    </xf>
    <xf numFmtId="0" fontId="19" fillId="0" borderId="0" xfId="7" applyFont="1" applyFill="1">
      <alignment vertical="center"/>
    </xf>
    <xf numFmtId="0" fontId="2" fillId="0" borderId="0" xfId="7" applyFont="1" applyFill="1">
      <alignment vertical="center"/>
    </xf>
    <xf numFmtId="0" fontId="18" fillId="0" borderId="0" xfId="7" applyFont="1" applyFill="1" applyBorder="1" applyAlignment="1">
      <alignment horizontal="center" vertical="center"/>
    </xf>
    <xf numFmtId="0" fontId="6" fillId="0" borderId="0" xfId="7" applyFont="1" applyFill="1" applyBorder="1" applyAlignment="1">
      <alignment vertical="center"/>
    </xf>
    <xf numFmtId="0" fontId="11" fillId="0" borderId="0" xfId="7" applyFont="1" applyFill="1">
      <alignment vertical="center"/>
    </xf>
    <xf numFmtId="0" fontId="6" fillId="0" borderId="0" xfId="7" applyFont="1" applyFill="1" applyBorder="1" applyAlignment="1">
      <alignment vertical="top"/>
    </xf>
    <xf numFmtId="0" fontId="6" fillId="0" borderId="0" xfId="7" applyFont="1" applyFill="1" applyBorder="1" applyAlignment="1">
      <alignment horizontal="left" vertical="top" wrapText="1"/>
    </xf>
    <xf numFmtId="0" fontId="14" fillId="0" borderId="0" xfId="7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148" xfId="0" applyFont="1" applyFill="1" applyBorder="1" applyAlignment="1">
      <alignment horizontal="center" vertical="center"/>
    </xf>
    <xf numFmtId="0" fontId="5" fillId="0" borderId="149" xfId="0" applyFont="1" applyFill="1" applyBorder="1" applyAlignment="1">
      <alignment horizontal="center" vertical="center"/>
    </xf>
    <xf numFmtId="0" fontId="5" fillId="0" borderId="150" xfId="0" applyFont="1" applyFill="1" applyBorder="1" applyAlignment="1">
      <alignment horizontal="center" vertical="center"/>
    </xf>
    <xf numFmtId="0" fontId="5" fillId="0" borderId="151" xfId="0" applyFont="1" applyFill="1" applyBorder="1" applyAlignment="1">
      <alignment horizontal="center" vertical="center"/>
    </xf>
    <xf numFmtId="0" fontId="5" fillId="0" borderId="15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/>
    </xf>
    <xf numFmtId="0" fontId="5" fillId="0" borderId="153" xfId="0" applyFont="1" applyFill="1" applyBorder="1" applyAlignment="1">
      <alignment horizontal="center" vertical="center"/>
    </xf>
    <xf numFmtId="0" fontId="5" fillId="0" borderId="67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right" vertical="center"/>
    </xf>
    <xf numFmtId="176" fontId="6" fillId="0" borderId="154" xfId="1" applyNumberFormat="1" applyFont="1" applyFill="1" applyBorder="1" applyAlignment="1">
      <alignment horizontal="right" vertical="center"/>
    </xf>
    <xf numFmtId="176" fontId="6" fillId="0" borderId="26" xfId="1" applyNumberFormat="1" applyFont="1" applyFill="1" applyBorder="1" applyAlignment="1">
      <alignment horizontal="right" vertical="center"/>
    </xf>
    <xf numFmtId="176" fontId="6" fillId="0" borderId="123" xfId="1" applyNumberFormat="1" applyFont="1" applyFill="1" applyBorder="1" applyAlignment="1">
      <alignment horizontal="right" vertical="center"/>
    </xf>
    <xf numFmtId="176" fontId="6" fillId="0" borderId="155" xfId="1" applyNumberFormat="1" applyFont="1" applyFill="1" applyBorder="1" applyAlignment="1">
      <alignment horizontal="right" vertical="center"/>
    </xf>
    <xf numFmtId="176" fontId="6" fillId="0" borderId="156" xfId="1" applyNumberFormat="1" applyFont="1" applyFill="1" applyBorder="1" applyAlignment="1">
      <alignment horizontal="right" vertical="center"/>
    </xf>
    <xf numFmtId="176" fontId="6" fillId="0" borderId="21" xfId="0" applyNumberFormat="1" applyFont="1" applyFill="1" applyBorder="1" applyAlignment="1">
      <alignment horizontal="right" vertical="center"/>
    </xf>
    <xf numFmtId="38" fontId="5" fillId="0" borderId="157" xfId="1" applyFont="1" applyFill="1" applyBorder="1" applyAlignment="1">
      <alignment horizontal="right" vertical="center"/>
    </xf>
    <xf numFmtId="0" fontId="5" fillId="0" borderId="27" xfId="0" applyFont="1" applyFill="1" applyBorder="1" applyAlignment="1">
      <alignment horizontal="right" vertical="center"/>
    </xf>
    <xf numFmtId="0" fontId="5" fillId="0" borderId="158" xfId="0" applyFont="1" applyFill="1" applyBorder="1" applyAlignment="1">
      <alignment horizontal="center" vertical="center"/>
    </xf>
    <xf numFmtId="0" fontId="5" fillId="0" borderId="159" xfId="0" applyFont="1" applyFill="1" applyBorder="1" applyAlignment="1">
      <alignment horizontal="right" vertical="center"/>
    </xf>
    <xf numFmtId="176" fontId="6" fillId="0" borderId="160" xfId="1" applyNumberFormat="1" applyFont="1" applyFill="1" applyBorder="1" applyAlignment="1">
      <alignment horizontal="right" vertical="center"/>
    </xf>
    <xf numFmtId="176" fontId="6" fillId="0" borderId="161" xfId="1" applyNumberFormat="1" applyFont="1" applyFill="1" applyBorder="1" applyAlignment="1">
      <alignment horizontal="right" vertical="center"/>
    </xf>
    <xf numFmtId="176" fontId="6" fillId="0" borderId="162" xfId="1" applyNumberFormat="1" applyFont="1" applyFill="1" applyBorder="1" applyAlignment="1">
      <alignment horizontal="right" vertical="center"/>
    </xf>
    <xf numFmtId="176" fontId="6" fillId="0" borderId="163" xfId="1" applyNumberFormat="1" applyFont="1" applyFill="1" applyBorder="1" applyAlignment="1">
      <alignment horizontal="right" vertical="center"/>
    </xf>
    <xf numFmtId="176" fontId="6" fillId="0" borderId="164" xfId="1" applyNumberFormat="1" applyFont="1" applyFill="1" applyBorder="1" applyAlignment="1">
      <alignment horizontal="right" vertical="center"/>
    </xf>
    <xf numFmtId="176" fontId="6" fillId="0" borderId="158" xfId="0" applyNumberFormat="1" applyFont="1" applyFill="1" applyBorder="1" applyAlignment="1">
      <alignment horizontal="right" vertical="center"/>
    </xf>
    <xf numFmtId="38" fontId="5" fillId="0" borderId="165" xfId="1" applyFont="1" applyFill="1" applyBorder="1" applyAlignment="1">
      <alignment horizontal="right" vertical="center"/>
    </xf>
    <xf numFmtId="0" fontId="5" fillId="0" borderId="35" xfId="0" applyFont="1" applyFill="1" applyBorder="1" applyAlignment="1">
      <alignment horizontal="right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right" vertical="center"/>
    </xf>
    <xf numFmtId="176" fontId="6" fillId="0" borderId="166" xfId="1" applyNumberFormat="1" applyFont="1" applyFill="1" applyBorder="1" applyAlignment="1">
      <alignment horizontal="right" vertical="center"/>
    </xf>
    <xf numFmtId="176" fontId="6" fillId="0" borderId="167" xfId="1" applyNumberFormat="1" applyFont="1" applyFill="1" applyBorder="1" applyAlignment="1">
      <alignment horizontal="right" vertical="center"/>
    </xf>
    <xf numFmtId="176" fontId="6" fillId="0" borderId="168" xfId="1" applyNumberFormat="1" applyFont="1" applyFill="1" applyBorder="1" applyAlignment="1">
      <alignment horizontal="right" vertical="center"/>
    </xf>
    <xf numFmtId="176" fontId="6" fillId="0" borderId="33" xfId="1" applyNumberFormat="1" applyFont="1" applyFill="1" applyBorder="1" applyAlignment="1">
      <alignment horizontal="right" vertical="center"/>
    </xf>
    <xf numFmtId="176" fontId="6" fillId="0" borderId="169" xfId="1" applyNumberFormat="1" applyFont="1" applyFill="1" applyBorder="1" applyAlignment="1">
      <alignment horizontal="right" vertical="center"/>
    </xf>
    <xf numFmtId="176" fontId="6" fillId="0" borderId="165" xfId="1" applyNumberFormat="1" applyFont="1" applyFill="1" applyBorder="1" applyAlignment="1">
      <alignment horizontal="right" vertical="center"/>
    </xf>
    <xf numFmtId="0" fontId="5" fillId="0" borderId="158" xfId="0" applyFont="1" applyFill="1" applyBorder="1" applyAlignment="1">
      <alignment horizontal="right" vertical="center"/>
    </xf>
    <xf numFmtId="176" fontId="6" fillId="0" borderId="160" xfId="0" applyNumberFormat="1" applyFont="1" applyFill="1" applyBorder="1" applyAlignment="1">
      <alignment horizontal="right" vertical="center"/>
    </xf>
    <xf numFmtId="176" fontId="6" fillId="0" borderId="161" xfId="0" applyNumberFormat="1" applyFont="1" applyFill="1" applyBorder="1" applyAlignment="1">
      <alignment horizontal="right" vertical="center"/>
    </xf>
    <xf numFmtId="176" fontId="6" fillId="0" borderId="162" xfId="0" applyNumberFormat="1" applyFont="1" applyFill="1" applyBorder="1" applyAlignment="1">
      <alignment horizontal="right" vertical="center"/>
    </xf>
    <xf numFmtId="176" fontId="6" fillId="0" borderId="163" xfId="0" applyNumberFormat="1" applyFont="1" applyFill="1" applyBorder="1" applyAlignment="1">
      <alignment horizontal="right" vertical="center"/>
    </xf>
    <xf numFmtId="176" fontId="6" fillId="0" borderId="164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6" fillId="0" borderId="165" xfId="0" applyNumberFormat="1" applyFont="1" applyFill="1" applyBorder="1" applyAlignment="1">
      <alignment horizontal="right" vertical="center"/>
    </xf>
    <xf numFmtId="176" fontId="6" fillId="0" borderId="35" xfId="0" applyNumberFormat="1" applyFont="1" applyFill="1" applyBorder="1" applyAlignment="1">
      <alignment horizontal="right" vertical="center"/>
    </xf>
    <xf numFmtId="176" fontId="6" fillId="0" borderId="170" xfId="0" applyNumberFormat="1" applyFont="1" applyFill="1" applyBorder="1" applyAlignment="1">
      <alignment horizontal="right" vertical="center"/>
    </xf>
    <xf numFmtId="176" fontId="6" fillId="0" borderId="171" xfId="0" applyNumberFormat="1" applyFont="1" applyFill="1" applyBorder="1" applyAlignment="1">
      <alignment horizontal="right" vertical="center"/>
    </xf>
    <xf numFmtId="176" fontId="6" fillId="0" borderId="172" xfId="0" applyNumberFormat="1" applyFont="1" applyFill="1" applyBorder="1" applyAlignment="1">
      <alignment horizontal="right" vertical="center"/>
    </xf>
    <xf numFmtId="0" fontId="5" fillId="0" borderId="49" xfId="0" applyFont="1" applyFill="1" applyBorder="1" applyAlignment="1">
      <alignment horizontal="right" vertical="center"/>
    </xf>
    <xf numFmtId="0" fontId="5" fillId="0" borderId="173" xfId="0" applyFont="1" applyFill="1" applyBorder="1" applyAlignment="1">
      <alignment horizontal="right" vertical="center"/>
    </xf>
    <xf numFmtId="176" fontId="6" fillId="0" borderId="174" xfId="0" applyNumberFormat="1" applyFont="1" applyFill="1" applyBorder="1" applyAlignment="1">
      <alignment horizontal="right" vertical="center"/>
    </xf>
    <xf numFmtId="176" fontId="6" fillId="0" borderId="175" xfId="0" applyNumberFormat="1" applyFont="1" applyFill="1" applyBorder="1" applyAlignment="1">
      <alignment horizontal="right" vertical="center"/>
    </xf>
    <xf numFmtId="176" fontId="6" fillId="0" borderId="127" xfId="0" applyNumberFormat="1" applyFont="1" applyFill="1" applyBorder="1" applyAlignment="1">
      <alignment horizontal="right" vertical="center"/>
    </xf>
    <xf numFmtId="176" fontId="6" fillId="0" borderId="176" xfId="0" applyNumberFormat="1" applyFont="1" applyFill="1" applyBorder="1" applyAlignment="1">
      <alignment horizontal="right" vertical="center"/>
    </xf>
    <xf numFmtId="176" fontId="6" fillId="0" borderId="177" xfId="0" applyNumberFormat="1" applyFont="1" applyFill="1" applyBorder="1" applyAlignment="1">
      <alignment horizontal="right" vertical="center"/>
    </xf>
    <xf numFmtId="0" fontId="5" fillId="0" borderId="178" xfId="0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right" vertical="center"/>
    </xf>
    <xf numFmtId="176" fontId="6" fillId="0" borderId="179" xfId="0" applyNumberFormat="1" applyFont="1" applyFill="1" applyBorder="1" applyAlignment="1">
      <alignment horizontal="right" vertical="center"/>
    </xf>
    <xf numFmtId="176" fontId="6" fillId="0" borderId="180" xfId="0" applyNumberFormat="1" applyFont="1" applyFill="1" applyBorder="1" applyAlignment="1">
      <alignment horizontal="right" vertical="center"/>
    </xf>
    <xf numFmtId="176" fontId="6" fillId="0" borderId="181" xfId="0" applyNumberFormat="1" applyFont="1" applyFill="1" applyBorder="1" applyAlignment="1">
      <alignment horizontal="right" vertical="center"/>
    </xf>
    <xf numFmtId="176" fontId="6" fillId="0" borderId="41" xfId="0" applyNumberFormat="1" applyFont="1" applyFill="1" applyBorder="1" applyAlignment="1">
      <alignment horizontal="right" vertical="center"/>
    </xf>
    <xf numFmtId="176" fontId="6" fillId="0" borderId="182" xfId="0" applyNumberFormat="1" applyFont="1" applyFill="1" applyBorder="1" applyAlignment="1">
      <alignment horizontal="right" vertical="center"/>
    </xf>
    <xf numFmtId="176" fontId="6" fillId="0" borderId="36" xfId="0" applyNumberFormat="1" applyFont="1" applyFill="1" applyBorder="1" applyAlignment="1">
      <alignment horizontal="right" vertical="center"/>
    </xf>
    <xf numFmtId="176" fontId="6" fillId="0" borderId="166" xfId="0" applyNumberFormat="1" applyFont="1" applyFill="1" applyBorder="1" applyAlignment="1">
      <alignment horizontal="right" vertical="center"/>
    </xf>
    <xf numFmtId="176" fontId="6" fillId="0" borderId="167" xfId="0" applyNumberFormat="1" applyFont="1" applyFill="1" applyBorder="1" applyAlignment="1">
      <alignment horizontal="right" vertical="center"/>
    </xf>
    <xf numFmtId="176" fontId="6" fillId="0" borderId="168" xfId="0" applyNumberFormat="1" applyFont="1" applyFill="1" applyBorder="1" applyAlignment="1">
      <alignment horizontal="right" vertical="center"/>
    </xf>
    <xf numFmtId="176" fontId="6" fillId="0" borderId="33" xfId="0" applyNumberFormat="1" applyFont="1" applyFill="1" applyBorder="1" applyAlignment="1">
      <alignment horizontal="right" vertical="center"/>
    </xf>
    <xf numFmtId="176" fontId="6" fillId="0" borderId="169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Alignment="1">
      <alignment vertical="center"/>
    </xf>
    <xf numFmtId="178" fontId="5" fillId="0" borderId="0" xfId="0" applyNumberFormat="1" applyFont="1" applyFill="1"/>
    <xf numFmtId="178" fontId="5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176" fontId="6" fillId="0" borderId="178" xfId="0" applyNumberFormat="1" applyFont="1" applyFill="1" applyBorder="1" applyAlignment="1">
      <alignment horizontal="right" vertical="center"/>
    </xf>
    <xf numFmtId="176" fontId="6" fillId="0" borderId="183" xfId="0" applyNumberFormat="1" applyFont="1" applyFill="1" applyBorder="1" applyAlignment="1">
      <alignment horizontal="right" vertical="center"/>
    </xf>
    <xf numFmtId="176" fontId="6" fillId="0" borderId="42" xfId="0" applyNumberFormat="1" applyFont="1" applyFill="1" applyBorder="1" applyAlignment="1">
      <alignment horizontal="right" vertical="center"/>
    </xf>
    <xf numFmtId="176" fontId="6" fillId="0" borderId="74" xfId="0" applyNumberFormat="1" applyFont="1" applyFill="1" applyBorder="1" applyAlignment="1">
      <alignment horizontal="right" vertical="center"/>
    </xf>
    <xf numFmtId="176" fontId="6" fillId="0" borderId="184" xfId="0" applyNumberFormat="1" applyFont="1" applyFill="1" applyBorder="1" applyAlignment="1">
      <alignment horizontal="right" vertical="center"/>
    </xf>
    <xf numFmtId="176" fontId="6" fillId="0" borderId="48" xfId="0" applyNumberFormat="1" applyFont="1" applyFill="1" applyBorder="1" applyAlignment="1">
      <alignment horizontal="right" vertical="center"/>
    </xf>
    <xf numFmtId="0" fontId="12" fillId="0" borderId="158" xfId="0" applyFont="1" applyFill="1" applyBorder="1" applyAlignment="1">
      <alignment horizontal="right" vertical="center"/>
    </xf>
    <xf numFmtId="176" fontId="6" fillId="0" borderId="100" xfId="0" applyNumberFormat="1" applyFont="1" applyFill="1" applyBorder="1" applyAlignment="1">
      <alignment horizontal="right" vertical="center"/>
    </xf>
    <xf numFmtId="176" fontId="6" fillId="0" borderId="185" xfId="0" applyNumberFormat="1" applyFont="1" applyFill="1" applyBorder="1" applyAlignment="1">
      <alignment horizontal="right" vertical="center"/>
    </xf>
    <xf numFmtId="176" fontId="6" fillId="0" borderId="85" xfId="0" applyNumberFormat="1" applyFont="1" applyFill="1" applyBorder="1" applyAlignment="1">
      <alignment horizontal="right" vertical="center"/>
    </xf>
    <xf numFmtId="176" fontId="6" fillId="0" borderId="115" xfId="0" applyNumberFormat="1" applyFont="1" applyFill="1" applyBorder="1" applyAlignment="1">
      <alignment horizontal="right" vertical="center"/>
    </xf>
    <xf numFmtId="176" fontId="6" fillId="0" borderId="186" xfId="0" applyNumberFormat="1" applyFont="1" applyFill="1" applyBorder="1" applyAlignment="1">
      <alignment horizontal="right" vertical="center"/>
    </xf>
    <xf numFmtId="176" fontId="6" fillId="0" borderId="92" xfId="0" applyNumberFormat="1" applyFont="1" applyFill="1" applyBorder="1" applyAlignment="1">
      <alignment horizontal="right" vertical="center"/>
    </xf>
    <xf numFmtId="176" fontId="6" fillId="0" borderId="76" xfId="0" applyNumberFormat="1" applyFont="1" applyFill="1" applyBorder="1" applyAlignment="1">
      <alignment horizontal="right" vertical="center"/>
    </xf>
    <xf numFmtId="176" fontId="6" fillId="0" borderId="187" xfId="0" applyNumberFormat="1" applyFont="1" applyFill="1" applyBorder="1" applyAlignment="1">
      <alignment horizontal="right" vertical="center"/>
    </xf>
    <xf numFmtId="176" fontId="6" fillId="0" borderId="60" xfId="0" applyNumberFormat="1" applyFont="1" applyFill="1" applyBorder="1" applyAlignment="1">
      <alignment horizontal="right" vertical="center"/>
    </xf>
    <xf numFmtId="184" fontId="6" fillId="0" borderId="81" xfId="0" applyNumberFormat="1" applyFont="1" applyFill="1" applyBorder="1" applyAlignment="1">
      <alignment horizontal="right" vertical="center"/>
    </xf>
    <xf numFmtId="0" fontId="5" fillId="0" borderId="28" xfId="0" applyFont="1" applyFill="1" applyBorder="1" applyAlignment="1">
      <alignment horizontal="right" vertical="center"/>
    </xf>
    <xf numFmtId="184" fontId="6" fillId="0" borderId="0" xfId="0" applyNumberFormat="1" applyFont="1" applyFill="1" applyBorder="1" applyAlignment="1">
      <alignment horizontal="right" vertical="center"/>
    </xf>
    <xf numFmtId="184" fontId="5" fillId="0" borderId="0" xfId="0" applyNumberFormat="1" applyFont="1" applyFill="1"/>
    <xf numFmtId="0" fontId="5" fillId="0" borderId="191" xfId="0" applyFont="1" applyFill="1" applyBorder="1" applyAlignment="1">
      <alignment horizontal="center" vertical="center"/>
    </xf>
    <xf numFmtId="0" fontId="5" fillId="0" borderId="138" xfId="0" applyFont="1" applyFill="1" applyBorder="1" applyAlignment="1">
      <alignment horizontal="center" vertical="center"/>
    </xf>
    <xf numFmtId="0" fontId="10" fillId="0" borderId="192" xfId="0" applyFont="1" applyFill="1" applyBorder="1" applyAlignment="1">
      <alignment horizontal="center" vertical="center"/>
    </xf>
    <xf numFmtId="0" fontId="5" fillId="0" borderId="193" xfId="0" applyFont="1" applyFill="1" applyBorder="1" applyAlignment="1">
      <alignment horizontal="center" vertical="center"/>
    </xf>
    <xf numFmtId="0" fontId="5" fillId="0" borderId="194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/>
    </xf>
    <xf numFmtId="3" fontId="8" fillId="0" borderId="93" xfId="0" applyNumberFormat="1" applyFont="1" applyFill="1" applyBorder="1" applyAlignment="1">
      <alignment horizontal="right" vertical="center"/>
    </xf>
    <xf numFmtId="3" fontId="8" fillId="0" borderId="196" xfId="0" applyNumberFormat="1" applyFont="1" applyFill="1" applyBorder="1" applyAlignment="1">
      <alignment horizontal="center" vertical="center"/>
    </xf>
    <xf numFmtId="177" fontId="8" fillId="0" borderId="93" xfId="0" applyNumberFormat="1" applyFont="1" applyFill="1" applyBorder="1" applyAlignment="1">
      <alignment horizontal="right" vertical="center"/>
    </xf>
    <xf numFmtId="177" fontId="8" fillId="0" borderId="197" xfId="0" applyNumberFormat="1" applyFont="1" applyFill="1" applyBorder="1" applyAlignment="1">
      <alignment horizontal="right" vertical="center"/>
    </xf>
    <xf numFmtId="177" fontId="8" fillId="0" borderId="198" xfId="1" applyNumberFormat="1" applyFont="1" applyFill="1" applyBorder="1" applyAlignment="1">
      <alignment horizontal="right" vertical="center"/>
    </xf>
    <xf numFmtId="177" fontId="8" fillId="0" borderId="196" xfId="1" applyNumberFormat="1" applyFont="1" applyFill="1" applyBorder="1" applyAlignment="1">
      <alignment horizontal="right" vertical="center"/>
    </xf>
    <xf numFmtId="185" fontId="8" fillId="0" borderId="196" xfId="0" applyNumberFormat="1" applyFont="1" applyFill="1" applyBorder="1" applyAlignment="1">
      <alignment horizontal="right" vertical="center"/>
    </xf>
    <xf numFmtId="3" fontId="8" fillId="0" borderId="46" xfId="0" applyNumberFormat="1" applyFont="1" applyFill="1" applyBorder="1" applyAlignment="1">
      <alignment horizontal="right" vertical="center"/>
    </xf>
    <xf numFmtId="3" fontId="8" fillId="0" borderId="45" xfId="0" applyNumberFormat="1" applyFont="1" applyFill="1" applyBorder="1" applyAlignment="1">
      <alignment horizontal="center" vertical="center"/>
    </xf>
    <xf numFmtId="177" fontId="8" fillId="0" borderId="189" xfId="0" applyNumberFormat="1" applyFont="1" applyFill="1" applyBorder="1" applyAlignment="1">
      <alignment horizontal="right" vertical="center"/>
    </xf>
    <xf numFmtId="177" fontId="8" fillId="0" borderId="46" xfId="0" applyNumberFormat="1" applyFont="1" applyFill="1" applyBorder="1" applyAlignment="1">
      <alignment horizontal="center" vertical="center"/>
    </xf>
    <xf numFmtId="177" fontId="8" fillId="0" borderId="199" xfId="1" applyNumberFormat="1" applyFont="1" applyFill="1" applyBorder="1" applyAlignment="1">
      <alignment horizontal="center" vertical="center"/>
    </xf>
    <xf numFmtId="177" fontId="8" fillId="0" borderId="45" xfId="1" applyNumberFormat="1" applyFont="1" applyFill="1" applyBorder="1" applyAlignment="1">
      <alignment horizontal="center" vertical="center"/>
    </xf>
    <xf numFmtId="185" fontId="8" fillId="0" borderId="45" xfId="0" applyNumberFormat="1" applyFont="1" applyFill="1" applyBorder="1" applyAlignment="1">
      <alignment horizontal="center" vertical="center"/>
    </xf>
    <xf numFmtId="177" fontId="8" fillId="0" borderId="199" xfId="1" applyNumberFormat="1" applyFont="1" applyFill="1" applyBorder="1" applyAlignment="1">
      <alignment horizontal="right" vertical="center"/>
    </xf>
    <xf numFmtId="185" fontId="8" fillId="0" borderId="45" xfId="0" applyNumberFormat="1" applyFont="1" applyFill="1" applyBorder="1" applyAlignment="1">
      <alignment horizontal="right" vertical="center"/>
    </xf>
    <xf numFmtId="177" fontId="8" fillId="0" borderId="199" xfId="1" applyNumberFormat="1" applyFont="1" applyFill="1" applyBorder="1" applyAlignment="1">
      <alignment vertical="center"/>
    </xf>
    <xf numFmtId="0" fontId="5" fillId="0" borderId="74" xfId="0" applyFont="1" applyFill="1" applyBorder="1" applyAlignment="1">
      <alignment vertical="center"/>
    </xf>
    <xf numFmtId="0" fontId="8" fillId="0" borderId="45" xfId="0" applyFont="1" applyFill="1" applyBorder="1" applyAlignment="1">
      <alignment horizontal="left" vertical="center"/>
    </xf>
    <xf numFmtId="177" fontId="8" fillId="0" borderId="96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vertical="center"/>
    </xf>
    <xf numFmtId="38" fontId="8" fillId="0" borderId="46" xfId="1" applyFont="1" applyFill="1" applyBorder="1" applyAlignment="1">
      <alignment horizontal="right" vertical="center"/>
    </xf>
    <xf numFmtId="38" fontId="8" fillId="0" borderId="45" xfId="1" applyFont="1" applyFill="1" applyBorder="1" applyAlignment="1">
      <alignment horizontal="center" vertical="center"/>
    </xf>
    <xf numFmtId="177" fontId="8" fillId="0" borderId="96" xfId="1" applyNumberFormat="1" applyFont="1" applyFill="1" applyBorder="1" applyAlignment="1">
      <alignment horizontal="right" vertical="center"/>
    </xf>
    <xf numFmtId="177" fontId="8" fillId="0" borderId="189" xfId="1" applyNumberFormat="1" applyFont="1" applyFill="1" applyBorder="1" applyAlignment="1">
      <alignment horizontal="right" vertical="center"/>
    </xf>
    <xf numFmtId="185" fontId="8" fillId="0" borderId="45" xfId="1" applyNumberFormat="1" applyFont="1" applyFill="1" applyBorder="1" applyAlignment="1">
      <alignment horizontal="right" vertical="center"/>
    </xf>
    <xf numFmtId="177" fontId="8" fillId="0" borderId="79" xfId="1" applyNumberFormat="1" applyFont="1" applyFill="1" applyBorder="1" applyAlignment="1">
      <alignment horizontal="right" vertical="center"/>
    </xf>
    <xf numFmtId="177" fontId="8" fillId="0" borderId="140" xfId="1" applyNumberFormat="1" applyFont="1" applyFill="1" applyBorder="1" applyAlignment="1">
      <alignment horizontal="right" vertical="center"/>
    </xf>
    <xf numFmtId="177" fontId="8" fillId="0" borderId="140" xfId="1" applyNumberFormat="1" applyFont="1" applyFill="1" applyBorder="1" applyAlignment="1">
      <alignment vertical="center"/>
    </xf>
    <xf numFmtId="177" fontId="8" fillId="0" borderId="78" xfId="1" applyNumberFormat="1" applyFont="1" applyFill="1" applyBorder="1" applyAlignment="1">
      <alignment horizontal="right" vertical="center"/>
    </xf>
    <xf numFmtId="185" fontId="8" fillId="0" borderId="78" xfId="1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center"/>
    </xf>
    <xf numFmtId="38" fontId="10" fillId="0" borderId="0" xfId="1" applyFont="1" applyFill="1" applyBorder="1" applyAlignment="1">
      <alignment horizontal="right" vertical="center" wrapText="1"/>
    </xf>
    <xf numFmtId="38" fontId="10" fillId="0" borderId="0" xfId="1" applyFont="1" applyFill="1" applyBorder="1" applyAlignment="1">
      <alignment horizontal="center" vertical="center" wrapText="1"/>
    </xf>
    <xf numFmtId="38" fontId="10" fillId="0" borderId="0" xfId="1" applyFont="1" applyFill="1" applyAlignment="1">
      <alignment horizontal="right" vertical="center" wrapText="1"/>
    </xf>
    <xf numFmtId="38" fontId="10" fillId="0" borderId="0" xfId="1" applyFont="1" applyFill="1" applyAlignment="1">
      <alignment horizontal="center" vertical="center" wrapText="1"/>
    </xf>
    <xf numFmtId="0" fontId="20" fillId="0" borderId="0" xfId="0" applyNumberFormat="1" applyFont="1" applyFill="1" applyBorder="1" applyAlignment="1">
      <alignment horizontal="left" vertical="center"/>
    </xf>
    <xf numFmtId="0" fontId="21" fillId="0" borderId="0" xfId="0" applyNumberFormat="1" applyFont="1" applyFill="1" applyBorder="1" applyAlignment="1">
      <alignment horizontal="left" vertical="center"/>
    </xf>
    <xf numFmtId="0" fontId="22" fillId="0" borderId="0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5" fillId="0" borderId="19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196" xfId="0" applyFont="1" applyFill="1" applyBorder="1" applyAlignment="1">
      <alignment horizontal="center" vertical="center"/>
    </xf>
    <xf numFmtId="0" fontId="5" fillId="0" borderId="88" xfId="0" applyFont="1" applyFill="1" applyBorder="1" applyAlignment="1">
      <alignment horizontal="center" vertical="center"/>
    </xf>
    <xf numFmtId="0" fontId="5" fillId="0" borderId="207" xfId="0" applyFont="1" applyFill="1" applyBorder="1" applyAlignment="1">
      <alignment horizontal="center" vertical="center"/>
    </xf>
    <xf numFmtId="181" fontId="5" fillId="0" borderId="0" xfId="0" applyNumberFormat="1" applyFont="1" applyFill="1" applyAlignment="1">
      <alignment vertical="center"/>
    </xf>
    <xf numFmtId="186" fontId="5" fillId="0" borderId="0" xfId="0" applyNumberFormat="1" applyFont="1" applyFill="1" applyAlignment="1">
      <alignment vertical="center"/>
    </xf>
    <xf numFmtId="177" fontId="5" fillId="0" borderId="0" xfId="0" applyNumberFormat="1" applyFont="1" applyFill="1" applyAlignment="1">
      <alignment vertical="center"/>
    </xf>
    <xf numFmtId="176" fontId="8" fillId="0" borderId="47" xfId="0" applyNumberFormat="1" applyFont="1" applyFill="1" applyBorder="1" applyAlignment="1">
      <alignment horizontal="right" vertical="center" wrapText="1"/>
    </xf>
    <xf numFmtId="176" fontId="8" fillId="0" borderId="43" xfId="0" applyNumberFormat="1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73" xfId="0" applyFont="1" applyFill="1" applyBorder="1" applyAlignment="1">
      <alignment horizontal="left" vertical="center"/>
    </xf>
    <xf numFmtId="177" fontId="4" fillId="0" borderId="211" xfId="0" applyNumberFormat="1" applyFont="1" applyFill="1" applyBorder="1" applyAlignment="1">
      <alignment vertical="center"/>
    </xf>
    <xf numFmtId="177" fontId="4" fillId="0" borderId="211" xfId="0" applyNumberFormat="1" applyFont="1" applyFill="1" applyBorder="1" applyAlignment="1">
      <alignment horizontal="right" vertical="center"/>
    </xf>
    <xf numFmtId="177" fontId="4" fillId="0" borderId="50" xfId="0" applyNumberFormat="1" applyFont="1" applyFill="1" applyBorder="1" applyAlignment="1">
      <alignment horizontal="right" vertical="center"/>
    </xf>
    <xf numFmtId="177" fontId="4" fillId="0" borderId="213" xfId="0" applyNumberFormat="1" applyFont="1" applyFill="1" applyBorder="1" applyAlignment="1">
      <alignment horizontal="right" vertical="center"/>
    </xf>
    <xf numFmtId="0" fontId="5" fillId="0" borderId="159" xfId="0" applyFont="1" applyFill="1" applyBorder="1" applyAlignment="1">
      <alignment horizontal="left" vertical="center"/>
    </xf>
    <xf numFmtId="177" fontId="4" fillId="0" borderId="190" xfId="0" applyNumberFormat="1" applyFont="1" applyFill="1" applyBorder="1" applyAlignment="1">
      <alignment vertical="center"/>
    </xf>
    <xf numFmtId="177" fontId="4" fillId="0" borderId="214" xfId="0" applyNumberFormat="1" applyFont="1" applyFill="1" applyBorder="1" applyAlignment="1">
      <alignment vertical="center"/>
    </xf>
    <xf numFmtId="177" fontId="4" fillId="0" borderId="214" xfId="0" applyNumberFormat="1" applyFont="1" applyFill="1" applyBorder="1" applyAlignment="1">
      <alignment horizontal="right" vertical="center"/>
    </xf>
    <xf numFmtId="177" fontId="4" fillId="0" borderId="190" xfId="0" applyNumberFormat="1" applyFont="1" applyFill="1" applyBorder="1" applyAlignment="1">
      <alignment horizontal="right" vertical="center"/>
    </xf>
    <xf numFmtId="177" fontId="4" fillId="0" borderId="163" xfId="0" applyNumberFormat="1" applyFont="1" applyFill="1" applyBorder="1" applyAlignment="1">
      <alignment horizontal="right" vertical="center"/>
    </xf>
    <xf numFmtId="177" fontId="4" fillId="0" borderId="215" xfId="0" applyNumberFormat="1" applyFont="1" applyFill="1" applyBorder="1" applyAlignment="1">
      <alignment horizontal="right" vertical="center"/>
    </xf>
    <xf numFmtId="177" fontId="4" fillId="0" borderId="29" xfId="0" applyNumberFormat="1" applyFont="1" applyFill="1" applyBorder="1" applyAlignment="1">
      <alignment vertical="center"/>
    </xf>
    <xf numFmtId="177" fontId="4" fillId="0" borderId="204" xfId="0" applyNumberFormat="1" applyFont="1" applyFill="1" applyBorder="1" applyAlignment="1">
      <alignment vertical="center"/>
    </xf>
    <xf numFmtId="177" fontId="4" fillId="0" borderId="204" xfId="0" applyNumberFormat="1" applyFont="1" applyFill="1" applyBorder="1" applyAlignment="1">
      <alignment horizontal="right" vertical="center"/>
    </xf>
    <xf numFmtId="177" fontId="4" fillId="0" borderId="29" xfId="0" applyNumberFormat="1" applyFont="1" applyFill="1" applyBorder="1" applyAlignment="1">
      <alignment horizontal="right" vertical="center"/>
    </xf>
    <xf numFmtId="177" fontId="4" fillId="0" borderId="33" xfId="0" applyNumberFormat="1" applyFont="1" applyFill="1" applyBorder="1" applyAlignment="1">
      <alignment horizontal="right" vertical="center"/>
    </xf>
    <xf numFmtId="177" fontId="4" fillId="0" borderId="106" xfId="0" applyNumberFormat="1" applyFont="1" applyFill="1" applyBorder="1" applyAlignment="1">
      <alignment horizontal="right" vertical="center"/>
    </xf>
    <xf numFmtId="177" fontId="4" fillId="0" borderId="40" xfId="0" applyNumberFormat="1" applyFont="1" applyFill="1" applyBorder="1" applyAlignment="1">
      <alignment horizontal="right" vertical="center"/>
    </xf>
    <xf numFmtId="177" fontId="4" fillId="0" borderId="216" xfId="0" applyNumberFormat="1" applyFont="1" applyFill="1" applyBorder="1" applyAlignment="1">
      <alignment horizontal="right" vertical="center"/>
    </xf>
    <xf numFmtId="0" fontId="5" fillId="0" borderId="36" xfId="0" applyFont="1" applyFill="1" applyBorder="1" applyAlignment="1">
      <alignment vertical="center"/>
    </xf>
    <xf numFmtId="0" fontId="5" fillId="0" borderId="47" xfId="0" applyFont="1" applyFill="1" applyBorder="1" applyAlignment="1">
      <alignment vertical="center"/>
    </xf>
    <xf numFmtId="0" fontId="5" fillId="0" borderId="44" xfId="0" applyFont="1" applyFill="1" applyBorder="1" applyAlignment="1">
      <alignment vertical="center"/>
    </xf>
    <xf numFmtId="177" fontId="5" fillId="0" borderId="46" xfId="0" applyNumberFormat="1" applyFont="1" applyFill="1" applyBorder="1" applyAlignment="1">
      <alignment vertical="center"/>
    </xf>
    <xf numFmtId="177" fontId="5" fillId="0" borderId="94" xfId="0" applyNumberFormat="1" applyFont="1" applyFill="1" applyBorder="1" applyAlignment="1">
      <alignment horizontal="right" vertical="center"/>
    </xf>
    <xf numFmtId="177" fontId="5" fillId="0" borderId="94" xfId="0" applyNumberFormat="1" applyFont="1" applyFill="1" applyBorder="1" applyAlignment="1">
      <alignment vertical="center"/>
    </xf>
    <xf numFmtId="177" fontId="5" fillId="0" borderId="46" xfId="0" applyNumberFormat="1" applyFont="1" applyFill="1" applyBorder="1" applyAlignment="1">
      <alignment horizontal="right" vertical="center"/>
    </xf>
    <xf numFmtId="177" fontId="5" fillId="0" borderId="47" xfId="0" applyNumberFormat="1" applyFont="1" applyFill="1" applyBorder="1" applyAlignment="1">
      <alignment horizontal="right" vertical="center"/>
    </xf>
    <xf numFmtId="177" fontId="5" fillId="0" borderId="217" xfId="0" applyNumberFormat="1" applyFont="1" applyFill="1" applyBorder="1" applyAlignment="1">
      <alignment horizontal="right" vertical="center"/>
    </xf>
    <xf numFmtId="0" fontId="5" fillId="0" borderId="49" xfId="0" applyFont="1" applyFill="1" applyBorder="1" applyAlignment="1">
      <alignment vertical="center"/>
    </xf>
    <xf numFmtId="0" fontId="5" fillId="0" borderId="55" xfId="0" applyFont="1" applyFill="1" applyBorder="1" applyAlignment="1">
      <alignment vertical="center"/>
    </xf>
    <xf numFmtId="0" fontId="5" fillId="0" borderId="52" xfId="0" applyFont="1" applyFill="1" applyBorder="1" applyAlignment="1">
      <alignment vertical="center"/>
    </xf>
    <xf numFmtId="177" fontId="5" fillId="0" borderId="54" xfId="0" applyNumberFormat="1" applyFont="1" applyFill="1" applyBorder="1" applyAlignment="1">
      <alignment vertical="center"/>
    </xf>
    <xf numFmtId="177" fontId="5" fillId="0" borderId="104" xfId="0" applyNumberFormat="1" applyFont="1" applyFill="1" applyBorder="1" applyAlignment="1">
      <alignment vertical="center"/>
    </xf>
    <xf numFmtId="177" fontId="5" fillId="0" borderId="104" xfId="0" applyNumberFormat="1" applyFont="1" applyFill="1" applyBorder="1" applyAlignment="1">
      <alignment horizontal="right" vertical="center"/>
    </xf>
    <xf numFmtId="177" fontId="5" fillId="0" borderId="54" xfId="0" applyNumberFormat="1" applyFont="1" applyFill="1" applyBorder="1" applyAlignment="1">
      <alignment horizontal="right" vertical="center"/>
    </xf>
    <xf numFmtId="177" fontId="5" fillId="0" borderId="55" xfId="0" applyNumberFormat="1" applyFont="1" applyFill="1" applyBorder="1" applyAlignment="1">
      <alignment horizontal="right" vertical="center"/>
    </xf>
    <xf numFmtId="177" fontId="5" fillId="0" borderId="218" xfId="0" applyNumberFormat="1" applyFont="1" applyFill="1" applyBorder="1" applyAlignment="1">
      <alignment horizontal="right" vertical="center"/>
    </xf>
    <xf numFmtId="0" fontId="5" fillId="0" borderId="28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0" fontId="5" fillId="0" borderId="30" xfId="0" applyFont="1" applyFill="1" applyBorder="1" applyAlignment="1">
      <alignment vertical="center"/>
    </xf>
    <xf numFmtId="177" fontId="5" fillId="0" borderId="184" xfId="0" applyNumberFormat="1" applyFont="1" applyFill="1" applyBorder="1" applyAlignment="1">
      <alignment horizontal="right" vertical="center"/>
    </xf>
    <xf numFmtId="177" fontId="5" fillId="0" borderId="45" xfId="0" applyNumberFormat="1" applyFont="1" applyFill="1" applyBorder="1" applyAlignment="1">
      <alignment horizontal="right" vertical="center"/>
    </xf>
    <xf numFmtId="0" fontId="5" fillId="0" borderId="47" xfId="0" applyFont="1" applyFill="1" applyBorder="1" applyAlignment="1">
      <alignment horizontal="justify" vertical="center" wrapText="1"/>
    </xf>
    <xf numFmtId="0" fontId="5" fillId="0" borderId="44" xfId="0" applyFont="1" applyFill="1" applyBorder="1" applyAlignment="1">
      <alignment horizontal="justify" vertical="center" wrapText="1"/>
    </xf>
    <xf numFmtId="0" fontId="25" fillId="0" borderId="0" xfId="0" applyFont="1" applyFill="1" applyAlignment="1">
      <alignment vertical="center"/>
    </xf>
    <xf numFmtId="177" fontId="5" fillId="0" borderId="96" xfId="0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vertical="center"/>
    </xf>
    <xf numFmtId="0" fontId="5" fillId="0" borderId="59" xfId="0" applyFont="1" applyFill="1" applyBorder="1" applyAlignment="1">
      <alignment vertical="center"/>
    </xf>
    <xf numFmtId="0" fontId="5" fillId="0" borderId="57" xfId="0" applyFont="1" applyFill="1" applyBorder="1" applyAlignment="1">
      <alignment vertical="center"/>
    </xf>
    <xf numFmtId="177" fontId="5" fillId="0" borderId="18" xfId="0" applyNumberFormat="1" applyFont="1" applyFill="1" applyBorder="1" applyAlignment="1">
      <alignment vertical="center"/>
    </xf>
    <xf numFmtId="177" fontId="5" fillId="0" borderId="82" xfId="0" applyNumberFormat="1" applyFont="1" applyFill="1" applyBorder="1" applyAlignment="1">
      <alignment horizontal="right" vertical="center"/>
    </xf>
    <xf numFmtId="177" fontId="5" fillId="0" borderId="82" xfId="0" applyNumberFormat="1" applyFont="1" applyFill="1" applyBorder="1" applyAlignment="1">
      <alignment vertical="center"/>
    </xf>
    <xf numFmtId="177" fontId="5" fillId="0" borderId="18" xfId="0" applyNumberFormat="1" applyFont="1" applyFill="1" applyBorder="1" applyAlignment="1">
      <alignment horizontal="right" vertical="center"/>
    </xf>
    <xf numFmtId="177" fontId="5" fillId="0" borderId="59" xfId="0" applyNumberFormat="1" applyFont="1" applyFill="1" applyBorder="1" applyAlignment="1">
      <alignment horizontal="right" vertical="center"/>
    </xf>
    <xf numFmtId="177" fontId="5" fillId="0" borderId="201" xfId="0" applyNumberFormat="1" applyFont="1" applyFill="1" applyBorder="1" applyAlignment="1">
      <alignment horizontal="right" vertical="center"/>
    </xf>
    <xf numFmtId="0" fontId="0" fillId="0" borderId="0" xfId="0" applyFont="1" applyFill="1"/>
    <xf numFmtId="0" fontId="0" fillId="0" borderId="2" xfId="0" applyFont="1" applyFill="1" applyBorder="1"/>
    <xf numFmtId="0" fontId="5" fillId="0" borderId="11" xfId="0" applyFont="1" applyFill="1" applyBorder="1" applyAlignment="1">
      <alignment horizontal="left" vertical="center" wrapText="1"/>
    </xf>
    <xf numFmtId="0" fontId="5" fillId="0" borderId="173" xfId="0" applyFont="1" applyFill="1" applyBorder="1" applyAlignment="1">
      <alignment horizontal="left" vertical="center" wrapText="1"/>
    </xf>
    <xf numFmtId="177" fontId="4" fillId="0" borderId="50" xfId="0" applyNumberFormat="1" applyFont="1" applyFill="1" applyBorder="1" applyAlignment="1">
      <alignment horizontal="right" vertical="center" wrapText="1"/>
    </xf>
    <xf numFmtId="177" fontId="4" fillId="0" borderId="211" xfId="0" applyNumberFormat="1" applyFont="1" applyFill="1" applyBorder="1" applyAlignment="1">
      <alignment horizontal="right" vertical="center" wrapText="1"/>
    </xf>
    <xf numFmtId="177" fontId="4" fillId="0" borderId="219" xfId="0" applyNumberFormat="1" applyFont="1" applyFill="1" applyBorder="1" applyAlignment="1">
      <alignment horizontal="right" vertical="center"/>
    </xf>
    <xf numFmtId="177" fontId="4" fillId="0" borderId="220" xfId="0" applyNumberFormat="1" applyFont="1" applyFill="1" applyBorder="1" applyAlignment="1">
      <alignment horizontal="right" vertical="center"/>
    </xf>
    <xf numFmtId="177" fontId="4" fillId="0" borderId="29" xfId="0" applyNumberFormat="1" applyFont="1" applyFill="1" applyBorder="1" applyAlignment="1">
      <alignment horizontal="right" vertical="center" wrapText="1"/>
    </xf>
    <xf numFmtId="177" fontId="4" fillId="0" borderId="204" xfId="0" applyNumberFormat="1" applyFont="1" applyFill="1" applyBorder="1" applyAlignment="1">
      <alignment horizontal="right" vertical="center" wrapText="1"/>
    </xf>
    <xf numFmtId="177" fontId="4" fillId="0" borderId="221" xfId="0" applyNumberFormat="1" applyFont="1" applyFill="1" applyBorder="1" applyAlignment="1">
      <alignment horizontal="right" vertical="center" wrapText="1"/>
    </xf>
    <xf numFmtId="177" fontId="4" fillId="0" borderId="214" xfId="0" applyNumberFormat="1" applyFont="1" applyFill="1" applyBorder="1" applyAlignment="1">
      <alignment horizontal="right" vertical="center" wrapText="1"/>
    </xf>
    <xf numFmtId="177" fontId="4" fillId="0" borderId="190" xfId="0" applyNumberFormat="1" applyFont="1" applyFill="1" applyBorder="1" applyAlignment="1">
      <alignment horizontal="right" vertical="center" wrapText="1"/>
    </xf>
    <xf numFmtId="177" fontId="4" fillId="0" borderId="215" xfId="0" applyNumberFormat="1" applyFont="1" applyFill="1" applyBorder="1" applyAlignment="1">
      <alignment horizontal="right" vertical="center" wrapText="1"/>
    </xf>
    <xf numFmtId="177" fontId="4" fillId="0" borderId="221" xfId="0" applyNumberFormat="1" applyFont="1" applyFill="1" applyBorder="1" applyAlignment="1">
      <alignment horizontal="right" vertical="center"/>
    </xf>
    <xf numFmtId="177" fontId="5" fillId="0" borderId="46" xfId="0" applyNumberFormat="1" applyFont="1" applyFill="1" applyBorder="1" applyAlignment="1">
      <alignment horizontal="right" vertical="center" wrapText="1"/>
    </xf>
    <xf numFmtId="177" fontId="5" fillId="0" borderId="94" xfId="0" applyNumberFormat="1" applyFont="1" applyFill="1" applyBorder="1" applyAlignment="1">
      <alignment horizontal="right" vertical="center" wrapText="1"/>
    </xf>
    <xf numFmtId="177" fontId="5" fillId="0" borderId="184" xfId="0" applyNumberFormat="1" applyFont="1" applyFill="1" applyBorder="1" applyAlignment="1">
      <alignment horizontal="right" vertical="center" wrapText="1"/>
    </xf>
    <xf numFmtId="177" fontId="5" fillId="0" borderId="217" xfId="0" applyNumberFormat="1" applyFont="1" applyFill="1" applyBorder="1" applyAlignment="1">
      <alignment horizontal="right" vertical="center" wrapText="1"/>
    </xf>
    <xf numFmtId="0" fontId="5" fillId="0" borderId="88" xfId="0" applyFont="1" applyFill="1" applyBorder="1" applyAlignment="1">
      <alignment horizontal="justify" vertical="center" wrapText="1"/>
    </xf>
    <xf numFmtId="0" fontId="5" fillId="0" borderId="99" xfId="0" applyFont="1" applyFill="1" applyBorder="1" applyAlignment="1">
      <alignment horizontal="justify" vertical="center" wrapText="1"/>
    </xf>
    <xf numFmtId="177" fontId="5" fillId="0" borderId="87" xfId="0" applyNumberFormat="1" applyFont="1" applyFill="1" applyBorder="1" applyAlignment="1">
      <alignment horizontal="right" vertical="center" wrapText="1"/>
    </xf>
    <xf numFmtId="177" fontId="5" fillId="0" borderId="90" xfId="0" applyNumberFormat="1" applyFont="1" applyFill="1" applyBorder="1" applyAlignment="1">
      <alignment horizontal="right" vertical="center" wrapText="1"/>
    </xf>
    <xf numFmtId="177" fontId="5" fillId="0" borderId="185" xfId="0" applyNumberFormat="1" applyFont="1" applyFill="1" applyBorder="1" applyAlignment="1">
      <alignment horizontal="right" vertical="center" wrapText="1"/>
    </xf>
    <xf numFmtId="177" fontId="5" fillId="0" borderId="104" xfId="0" applyNumberFormat="1" applyFont="1" applyFill="1" applyBorder="1" applyAlignment="1">
      <alignment horizontal="right" vertical="center" wrapText="1"/>
    </xf>
    <xf numFmtId="177" fontId="5" fillId="0" borderId="54" xfId="0" applyNumberFormat="1" applyFont="1" applyFill="1" applyBorder="1" applyAlignment="1">
      <alignment horizontal="right" vertical="center" wrapText="1"/>
    </xf>
    <xf numFmtId="177" fontId="5" fillId="0" borderId="218" xfId="0" applyNumberFormat="1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justify" vertical="center" wrapText="1"/>
    </xf>
    <xf numFmtId="0" fontId="5" fillId="0" borderId="57" xfId="0" applyFont="1" applyFill="1" applyBorder="1" applyAlignment="1">
      <alignment horizontal="justify" vertical="center" wrapText="1"/>
    </xf>
    <xf numFmtId="177" fontId="5" fillId="0" borderId="18" xfId="0" applyNumberFormat="1" applyFont="1" applyFill="1" applyBorder="1" applyAlignment="1">
      <alignment horizontal="right" vertical="center" wrapText="1"/>
    </xf>
    <xf numFmtId="177" fontId="5" fillId="0" borderId="82" xfId="0" applyNumberFormat="1" applyFont="1" applyFill="1" applyBorder="1" applyAlignment="1">
      <alignment horizontal="right" vertical="center" wrapText="1"/>
    </xf>
    <xf numFmtId="177" fontId="5" fillId="0" borderId="187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left" vertical="center"/>
    </xf>
    <xf numFmtId="176" fontId="6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horizontal="left" vertical="center"/>
    </xf>
    <xf numFmtId="176" fontId="6" fillId="0" borderId="0" xfId="0" applyNumberFormat="1" applyFont="1" applyFill="1" applyBorder="1" applyAlignment="1">
      <alignment vertical="center"/>
    </xf>
    <xf numFmtId="0" fontId="5" fillId="0" borderId="187" xfId="0" applyFont="1" applyFill="1" applyBorder="1" applyAlignment="1">
      <alignment horizontal="center" vertical="center"/>
    </xf>
    <xf numFmtId="3" fontId="8" fillId="0" borderId="5" xfId="0" applyNumberFormat="1" applyFont="1" applyFill="1" applyBorder="1" applyAlignment="1">
      <alignment horizontal="right" vertical="center"/>
    </xf>
    <xf numFmtId="3" fontId="8" fillId="0" borderId="109" xfId="0" applyNumberFormat="1" applyFont="1" applyFill="1" applyBorder="1" applyAlignment="1">
      <alignment horizontal="center" vertical="center"/>
    </xf>
    <xf numFmtId="3" fontId="8" fillId="0" borderId="108" xfId="0" applyNumberFormat="1" applyFont="1" applyFill="1" applyBorder="1" applyAlignment="1">
      <alignment horizontal="center" vertical="center"/>
    </xf>
    <xf numFmtId="3" fontId="8" fillId="0" borderId="6" xfId="0" applyNumberFormat="1" applyFont="1" applyFill="1" applyBorder="1" applyAlignment="1">
      <alignment horizontal="right" vertical="center"/>
    </xf>
    <xf numFmtId="3" fontId="8" fillId="0" borderId="203" xfId="0" applyNumberFormat="1" applyFont="1" applyFill="1" applyBorder="1" applyAlignment="1">
      <alignment horizontal="right" vertical="center"/>
    </xf>
    <xf numFmtId="0" fontId="5" fillId="0" borderId="103" xfId="0" applyFont="1" applyFill="1" applyBorder="1" applyAlignment="1">
      <alignment horizontal="left" vertical="center"/>
    </xf>
    <xf numFmtId="177" fontId="8" fillId="0" borderId="102" xfId="0" applyNumberFormat="1" applyFont="1" applyFill="1" applyBorder="1" applyAlignment="1">
      <alignment horizontal="right" vertical="center"/>
    </xf>
    <xf numFmtId="177" fontId="8" fillId="0" borderId="101" xfId="0" applyNumberFormat="1" applyFont="1" applyFill="1" applyBorder="1" applyAlignment="1">
      <alignment horizontal="right" vertical="center"/>
    </xf>
    <xf numFmtId="177" fontId="8" fillId="0" borderId="19" xfId="0" applyNumberFormat="1" applyFont="1" applyFill="1" applyBorder="1" applyAlignment="1">
      <alignment horizontal="right" vertical="center"/>
    </xf>
    <xf numFmtId="177" fontId="8" fillId="0" borderId="205" xfId="0" applyNumberFormat="1" applyFont="1" applyFill="1" applyBorder="1" applyAlignment="1">
      <alignment horizontal="right" vertical="center"/>
    </xf>
    <xf numFmtId="177" fontId="8" fillId="0" borderId="204" xfId="0" applyNumberFormat="1" applyFont="1" applyFill="1" applyBorder="1" applyAlignment="1">
      <alignment horizontal="right" vertical="center"/>
    </xf>
    <xf numFmtId="177" fontId="8" fillId="0" borderId="29" xfId="0" applyNumberFormat="1" applyFont="1" applyFill="1" applyBorder="1" applyAlignment="1">
      <alignment horizontal="right" vertical="center"/>
    </xf>
    <xf numFmtId="177" fontId="8" fillId="0" borderId="33" xfId="0" applyNumberFormat="1" applyFont="1" applyFill="1" applyBorder="1" applyAlignment="1">
      <alignment horizontal="right" vertical="center"/>
    </xf>
    <xf numFmtId="177" fontId="8" fillId="0" borderId="31" xfId="0" applyNumberFormat="1" applyFont="1" applyFill="1" applyBorder="1" applyAlignment="1">
      <alignment horizontal="right" vertical="center"/>
    </xf>
    <xf numFmtId="177" fontId="8" fillId="0" borderId="222" xfId="0" applyNumberFormat="1" applyFont="1" applyFill="1" applyBorder="1" applyAlignment="1">
      <alignment horizontal="right" vertical="center"/>
    </xf>
    <xf numFmtId="0" fontId="5" fillId="0" borderId="44" xfId="0" applyFont="1" applyFill="1" applyBorder="1" applyAlignment="1">
      <alignment horizontal="left" vertical="center"/>
    </xf>
    <xf numFmtId="177" fontId="8" fillId="0" borderId="47" xfId="0" applyNumberFormat="1" applyFont="1" applyFill="1" applyBorder="1" applyAlignment="1">
      <alignment horizontal="right" vertical="center"/>
    </xf>
    <xf numFmtId="177" fontId="8" fillId="0" borderId="217" xfId="0" applyNumberFormat="1" applyFont="1" applyFill="1" applyBorder="1" applyAlignment="1">
      <alignment horizontal="right" vertical="center"/>
    </xf>
    <xf numFmtId="177" fontId="8" fillId="0" borderId="211" xfId="0" applyNumberFormat="1" applyFont="1" applyFill="1" applyBorder="1" applyAlignment="1">
      <alignment horizontal="right" vertical="center"/>
    </xf>
    <xf numFmtId="177" fontId="8" fillId="0" borderId="50" xfId="0" applyNumberFormat="1" applyFont="1" applyFill="1" applyBorder="1" applyAlignment="1">
      <alignment horizontal="right" vertical="center"/>
    </xf>
    <xf numFmtId="177" fontId="8" fillId="0" borderId="176" xfId="0" applyNumberFormat="1" applyFont="1" applyFill="1" applyBorder="1" applyAlignment="1">
      <alignment horizontal="right" vertical="center"/>
    </xf>
    <xf numFmtId="177" fontId="8" fillId="0" borderId="212" xfId="0" applyNumberFormat="1" applyFont="1" applyFill="1" applyBorder="1" applyAlignment="1">
      <alignment horizontal="right" vertical="center"/>
    </xf>
    <xf numFmtId="177" fontId="8" fillId="0" borderId="213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Alignment="1">
      <alignment vertical="center"/>
    </xf>
    <xf numFmtId="0" fontId="5" fillId="0" borderId="30" xfId="0" applyNumberFormat="1" applyFont="1" applyFill="1" applyBorder="1" applyAlignment="1">
      <alignment horizontal="left" vertical="center"/>
    </xf>
    <xf numFmtId="0" fontId="10" fillId="0" borderId="44" xfId="0" applyFont="1" applyFill="1" applyBorder="1" applyAlignment="1">
      <alignment horizontal="right" vertical="center"/>
    </xf>
    <xf numFmtId="0" fontId="10" fillId="0" borderId="44" xfId="0" applyFont="1" applyFill="1" applyBorder="1" applyAlignment="1">
      <alignment horizontal="left" vertical="center"/>
    </xf>
    <xf numFmtId="0" fontId="10" fillId="0" borderId="173" xfId="0" applyFont="1" applyFill="1" applyBorder="1" applyAlignment="1">
      <alignment horizontal="left" vertical="center"/>
    </xf>
    <xf numFmtId="177" fontId="8" fillId="0" borderId="214" xfId="0" applyNumberFormat="1" applyFont="1" applyFill="1" applyBorder="1" applyAlignment="1">
      <alignment horizontal="right" vertical="center"/>
    </xf>
    <xf numFmtId="177" fontId="8" fillId="0" borderId="190" xfId="0" applyNumberFormat="1" applyFont="1" applyFill="1" applyBorder="1" applyAlignment="1">
      <alignment horizontal="right" vertical="center"/>
    </xf>
    <xf numFmtId="177" fontId="8" fillId="0" borderId="163" xfId="0" applyNumberFormat="1" applyFont="1" applyFill="1" applyBorder="1" applyAlignment="1">
      <alignment horizontal="right" vertical="center"/>
    </xf>
    <xf numFmtId="177" fontId="8" fillId="0" borderId="34" xfId="0" applyNumberFormat="1" applyFont="1" applyFill="1" applyBorder="1" applyAlignment="1">
      <alignment horizontal="right" vertical="center"/>
    </xf>
    <xf numFmtId="177" fontId="8" fillId="0" borderId="215" xfId="0" applyNumberFormat="1" applyFont="1" applyFill="1" applyBorder="1" applyAlignment="1">
      <alignment horizontal="right" vertical="center"/>
    </xf>
    <xf numFmtId="0" fontId="5" fillId="0" borderId="47" xfId="0" applyFont="1" applyFill="1" applyBorder="1" applyAlignment="1">
      <alignment horizontal="justify" vertical="center"/>
    </xf>
    <xf numFmtId="0" fontId="5" fillId="0" borderId="44" xfId="0" applyFont="1" applyFill="1" applyBorder="1" applyAlignment="1">
      <alignment horizontal="justify" vertical="center"/>
    </xf>
    <xf numFmtId="0" fontId="5" fillId="0" borderId="88" xfId="0" applyFont="1" applyFill="1" applyBorder="1" applyAlignment="1">
      <alignment horizontal="justify" vertical="center"/>
    </xf>
    <xf numFmtId="0" fontId="5" fillId="0" borderId="99" xfId="0" applyFont="1" applyFill="1" applyBorder="1" applyAlignment="1">
      <alignment horizontal="justify" vertical="center"/>
    </xf>
    <xf numFmtId="177" fontId="8" fillId="0" borderId="90" xfId="0" applyNumberFormat="1" applyFont="1" applyFill="1" applyBorder="1" applyAlignment="1">
      <alignment horizontal="right" vertical="center"/>
    </xf>
    <xf numFmtId="177" fontId="8" fillId="0" borderId="87" xfId="0" applyNumberFormat="1" applyFont="1" applyFill="1" applyBorder="1" applyAlignment="1">
      <alignment horizontal="right" vertical="center"/>
    </xf>
    <xf numFmtId="177" fontId="8" fillId="0" borderId="88" xfId="0" applyNumberFormat="1" applyFont="1" applyFill="1" applyBorder="1" applyAlignment="1">
      <alignment horizontal="right" vertical="center"/>
    </xf>
    <xf numFmtId="177" fontId="8" fillId="0" borderId="86" xfId="0" applyNumberFormat="1" applyFont="1" applyFill="1" applyBorder="1" applyAlignment="1">
      <alignment horizontal="right" vertical="center"/>
    </xf>
    <xf numFmtId="177" fontId="8" fillId="0" borderId="225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justify" vertical="center"/>
    </xf>
    <xf numFmtId="0" fontId="5" fillId="0" borderId="38" xfId="0" applyFont="1" applyFill="1" applyBorder="1" applyAlignment="1">
      <alignment horizontal="justify" vertical="center"/>
    </xf>
    <xf numFmtId="185" fontId="8" fillId="0" borderId="106" xfId="0" applyNumberFormat="1" applyFont="1" applyFill="1" applyBorder="1" applyAlignment="1">
      <alignment horizontal="right" vertical="center"/>
    </xf>
    <xf numFmtId="185" fontId="8" fillId="0" borderId="40" xfId="0" applyNumberFormat="1" applyFont="1" applyFill="1" applyBorder="1" applyAlignment="1">
      <alignment horizontal="right" vertical="center"/>
    </xf>
    <xf numFmtId="185" fontId="8" fillId="0" borderId="41" xfId="0" applyNumberFormat="1" applyFont="1" applyFill="1" applyBorder="1" applyAlignment="1">
      <alignment horizontal="right" vertical="center"/>
    </xf>
    <xf numFmtId="185" fontId="8" fillId="0" borderId="37" xfId="0" applyNumberFormat="1" applyFont="1" applyFill="1" applyBorder="1" applyAlignment="1">
      <alignment horizontal="right" vertical="center"/>
    </xf>
    <xf numFmtId="185" fontId="8" fillId="0" borderId="94" xfId="0" applyNumberFormat="1" applyFont="1" applyFill="1" applyBorder="1" applyAlignment="1">
      <alignment horizontal="right" vertical="center"/>
    </xf>
    <xf numFmtId="185" fontId="8" fillId="0" borderId="46" xfId="0" applyNumberFormat="1" applyFont="1" applyFill="1" applyBorder="1" applyAlignment="1">
      <alignment horizontal="right" vertical="center"/>
    </xf>
    <xf numFmtId="185" fontId="8" fillId="0" borderId="47" xfId="0" applyNumberFormat="1" applyFont="1" applyFill="1" applyBorder="1" applyAlignment="1">
      <alignment horizontal="right" vertical="center"/>
    </xf>
    <xf numFmtId="185" fontId="8" fillId="0" borderId="43" xfId="0" applyNumberFormat="1" applyFont="1" applyFill="1" applyBorder="1" applyAlignment="1">
      <alignment horizontal="right" vertical="center"/>
    </xf>
    <xf numFmtId="0" fontId="5" fillId="0" borderId="55" xfId="0" applyFont="1" applyFill="1" applyBorder="1" applyAlignment="1">
      <alignment horizontal="justify" vertical="center"/>
    </xf>
    <xf numFmtId="0" fontId="5" fillId="0" borderId="52" xfId="0" applyFont="1" applyFill="1" applyBorder="1" applyAlignment="1">
      <alignment horizontal="justify" vertical="center"/>
    </xf>
    <xf numFmtId="185" fontId="8" fillId="0" borderId="104" xfId="0" applyNumberFormat="1" applyFont="1" applyFill="1" applyBorder="1" applyAlignment="1">
      <alignment horizontal="right" vertical="center"/>
    </xf>
    <xf numFmtId="185" fontId="8" fillId="0" borderId="54" xfId="0" applyNumberFormat="1" applyFont="1" applyFill="1" applyBorder="1" applyAlignment="1">
      <alignment horizontal="right" vertical="center"/>
    </xf>
    <xf numFmtId="185" fontId="8" fillId="0" borderId="55" xfId="0" applyNumberFormat="1" applyFont="1" applyFill="1" applyBorder="1" applyAlignment="1">
      <alignment horizontal="right" vertical="center"/>
    </xf>
    <xf numFmtId="185" fontId="8" fillId="0" borderId="51" xfId="0" applyNumberFormat="1" applyFont="1" applyFill="1" applyBorder="1" applyAlignment="1">
      <alignment horizontal="right" vertical="center"/>
    </xf>
    <xf numFmtId="0" fontId="8" fillId="0" borderId="204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33" xfId="0" applyFont="1" applyFill="1" applyBorder="1" applyAlignment="1">
      <alignment horizontal="right" vertical="center"/>
    </xf>
    <xf numFmtId="0" fontId="8" fillId="0" borderId="31" xfId="0" applyFont="1" applyFill="1" applyBorder="1" applyAlignment="1">
      <alignment horizontal="right" vertical="center"/>
    </xf>
    <xf numFmtId="0" fontId="8" fillId="0" borderId="222" xfId="0" applyFont="1" applyFill="1" applyBorder="1" applyAlignment="1">
      <alignment horizontal="right" vertical="center"/>
    </xf>
    <xf numFmtId="180" fontId="8" fillId="0" borderId="94" xfId="0" applyNumberFormat="1" applyFont="1" applyFill="1" applyBorder="1" applyAlignment="1">
      <alignment horizontal="right" vertical="center"/>
    </xf>
    <xf numFmtId="180" fontId="8" fillId="0" borderId="46" xfId="0" applyNumberFormat="1" applyFont="1" applyFill="1" applyBorder="1" applyAlignment="1">
      <alignment horizontal="right" vertical="center"/>
    </xf>
    <xf numFmtId="180" fontId="8" fillId="0" borderId="47" xfId="0" applyNumberFormat="1" applyFont="1" applyFill="1" applyBorder="1" applyAlignment="1">
      <alignment horizontal="right" vertical="center"/>
    </xf>
    <xf numFmtId="180" fontId="8" fillId="0" borderId="43" xfId="0" applyNumberFormat="1" applyFont="1" applyFill="1" applyBorder="1" applyAlignment="1">
      <alignment horizontal="right" vertical="center"/>
    </xf>
    <xf numFmtId="180" fontId="8" fillId="0" borderId="217" xfId="0" applyNumberFormat="1" applyFont="1" applyFill="1" applyBorder="1" applyAlignment="1">
      <alignment horizontal="right" vertical="center"/>
    </xf>
    <xf numFmtId="0" fontId="12" fillId="0" borderId="9" xfId="0" applyFont="1" applyFill="1" applyBorder="1" applyAlignment="1">
      <alignment horizontal="justify" vertical="center"/>
    </xf>
    <xf numFmtId="0" fontId="5" fillId="0" borderId="59" xfId="0" applyFont="1" applyFill="1" applyBorder="1" applyAlignment="1">
      <alignment horizontal="justify" vertical="center"/>
    </xf>
    <xf numFmtId="0" fontId="10" fillId="0" borderId="57" xfId="0" applyFont="1" applyFill="1" applyBorder="1" applyAlignment="1">
      <alignment horizontal="right" vertical="center"/>
    </xf>
    <xf numFmtId="177" fontId="8" fillId="0" borderId="82" xfId="0" applyNumberFormat="1" applyFont="1" applyFill="1" applyBorder="1" applyAlignment="1">
      <alignment horizontal="right" vertical="center"/>
    </xf>
    <xf numFmtId="177" fontId="8" fillId="0" borderId="18" xfId="0" applyNumberFormat="1" applyFont="1" applyFill="1" applyBorder="1" applyAlignment="1">
      <alignment horizontal="right" vertical="center"/>
    </xf>
    <xf numFmtId="177" fontId="8" fillId="0" borderId="59" xfId="0" applyNumberFormat="1" applyFont="1" applyFill="1" applyBorder="1" applyAlignment="1">
      <alignment horizontal="right" vertical="center"/>
    </xf>
    <xf numFmtId="177" fontId="8" fillId="0" borderId="16" xfId="0" applyNumberFormat="1" applyFont="1" applyFill="1" applyBorder="1" applyAlignment="1">
      <alignment horizontal="right" vertical="center"/>
    </xf>
    <xf numFmtId="177" fontId="8" fillId="0" borderId="201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5" fillId="0" borderId="227" xfId="0" applyFont="1" applyFill="1" applyBorder="1" applyAlignment="1">
      <alignment horizontal="center" vertical="center"/>
    </xf>
    <xf numFmtId="0" fontId="5" fillId="0" borderId="64" xfId="0" applyFont="1" applyFill="1" applyBorder="1" applyAlignment="1">
      <alignment horizontal="center" vertical="center"/>
    </xf>
    <xf numFmtId="0" fontId="5" fillId="0" borderId="228" xfId="0" applyFont="1" applyFill="1" applyBorder="1" applyAlignment="1">
      <alignment horizontal="center" vertical="center"/>
    </xf>
    <xf numFmtId="0" fontId="5" fillId="0" borderId="117" xfId="0" applyFont="1" applyFill="1" applyBorder="1" applyAlignment="1">
      <alignment horizontal="center" vertical="center"/>
    </xf>
    <xf numFmtId="0" fontId="5" fillId="0" borderId="139" xfId="0" applyFont="1" applyFill="1" applyBorder="1" applyAlignment="1">
      <alignment vertical="center"/>
    </xf>
    <xf numFmtId="0" fontId="5" fillId="0" borderId="188" xfId="0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0" fontId="5" fillId="0" borderId="231" xfId="0" applyFont="1" applyFill="1" applyBorder="1" applyAlignment="1">
      <alignment horizontal="center" vertical="center"/>
    </xf>
    <xf numFmtId="0" fontId="5" fillId="0" borderId="234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0" fillId="0" borderId="0" xfId="0" applyFont="1" applyFill="1"/>
    <xf numFmtId="0" fontId="10" fillId="0" borderId="2" xfId="0" applyFont="1" applyFill="1" applyBorder="1" applyAlignment="1">
      <alignment shrinkToFit="1"/>
    </xf>
    <xf numFmtId="38" fontId="10" fillId="0" borderId="0" xfId="1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6" fillId="0" borderId="0" xfId="7" applyFont="1" applyFill="1" applyBorder="1" applyAlignment="1">
      <alignment horizontal="center" vertical="top" wrapText="1"/>
    </xf>
    <xf numFmtId="0" fontId="5" fillId="0" borderId="114" xfId="0" applyFont="1" applyFill="1" applyBorder="1" applyAlignment="1">
      <alignment horizontal="right" vertical="center"/>
    </xf>
    <xf numFmtId="0" fontId="10" fillId="0" borderId="16" xfId="0" applyFont="1" applyFill="1" applyBorder="1" applyAlignment="1">
      <alignment horizontal="center" vertical="center" wrapText="1"/>
    </xf>
    <xf numFmtId="0" fontId="10" fillId="0" borderId="207" xfId="0" applyFont="1" applyFill="1" applyBorder="1" applyAlignment="1">
      <alignment horizontal="center" vertical="center"/>
    </xf>
    <xf numFmtId="0" fontId="10" fillId="0" borderId="187" xfId="0" applyFont="1" applyFill="1" applyBorder="1" applyAlignment="1">
      <alignment horizontal="center" vertical="center" wrapText="1"/>
    </xf>
    <xf numFmtId="0" fontId="10" fillId="0" borderId="58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5" fillId="0" borderId="74" xfId="0" applyFont="1" applyFill="1" applyBorder="1" applyAlignment="1">
      <alignment horizontal="right" vertical="center"/>
    </xf>
    <xf numFmtId="0" fontId="5" fillId="0" borderId="44" xfId="0" applyFont="1" applyFill="1" applyBorder="1" applyAlignment="1">
      <alignment horizontal="right" vertical="center"/>
    </xf>
    <xf numFmtId="0" fontId="5" fillId="0" borderId="74" xfId="0" applyFont="1" applyFill="1" applyBorder="1" applyAlignment="1">
      <alignment horizontal="left" vertical="center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72" xfId="0" applyFont="1" applyFill="1" applyBorder="1" applyAlignment="1">
      <alignment horizontal="center" vertical="center" wrapText="1"/>
    </xf>
    <xf numFmtId="176" fontId="8" fillId="0" borderId="43" xfId="0" applyNumberFormat="1" applyFont="1" applyFill="1" applyBorder="1" applyAlignment="1">
      <alignment horizontal="right" vertical="center" wrapText="1"/>
    </xf>
    <xf numFmtId="176" fontId="8" fillId="0" borderId="46" xfId="0" applyNumberFormat="1" applyFont="1" applyFill="1" applyBorder="1" applyAlignment="1">
      <alignment horizontal="right" vertical="center" wrapText="1"/>
    </xf>
    <xf numFmtId="177" fontId="8" fillId="0" borderId="0" xfId="1" applyNumberFormat="1" applyFont="1" applyFill="1" applyBorder="1" applyAlignment="1">
      <alignment vertical="center"/>
    </xf>
    <xf numFmtId="177" fontId="8" fillId="0" borderId="141" xfId="1" applyNumberFormat="1" applyFont="1" applyFill="1" applyBorder="1" applyAlignment="1">
      <alignment vertical="center"/>
    </xf>
    <xf numFmtId="177" fontId="8" fillId="0" borderId="125" xfId="1" applyNumberFormat="1" applyFont="1" applyFill="1" applyBorder="1" applyAlignment="1">
      <alignment vertical="center"/>
    </xf>
    <xf numFmtId="177" fontId="8" fillId="0" borderId="46" xfId="1" applyNumberFormat="1" applyFont="1" applyFill="1" applyBorder="1" applyAlignment="1">
      <alignment vertical="center"/>
    </xf>
    <xf numFmtId="177" fontId="8" fillId="0" borderId="229" xfId="1" applyNumberFormat="1" applyFont="1" applyFill="1" applyBorder="1" applyAlignment="1">
      <alignment vertical="center"/>
    </xf>
    <xf numFmtId="177" fontId="8" fillId="0" borderId="230" xfId="1" applyNumberFormat="1" applyFont="1" applyFill="1" applyBorder="1" applyAlignment="1">
      <alignment vertical="center"/>
    </xf>
    <xf numFmtId="177" fontId="8" fillId="0" borderId="64" xfId="1" applyNumberFormat="1" applyFont="1" applyFill="1" applyBorder="1" applyAlignment="1">
      <alignment vertical="center"/>
    </xf>
    <xf numFmtId="177" fontId="8" fillId="0" borderId="228" xfId="1" applyNumberFormat="1" applyFont="1" applyFill="1" applyBorder="1" applyAlignment="1">
      <alignment vertical="center"/>
    </xf>
    <xf numFmtId="177" fontId="8" fillId="0" borderId="117" xfId="1" applyNumberFormat="1" applyFont="1" applyFill="1" applyBorder="1" applyAlignment="1">
      <alignment vertical="center"/>
    </xf>
    <xf numFmtId="177" fontId="8" fillId="0" borderId="144" xfId="1" applyNumberFormat="1" applyFont="1" applyFill="1" applyBorder="1" applyAlignment="1">
      <alignment vertical="center"/>
    </xf>
    <xf numFmtId="177" fontId="8" fillId="0" borderId="48" xfId="1" applyNumberFormat="1" applyFont="1" applyFill="1" applyBorder="1" applyAlignment="1">
      <alignment vertical="center"/>
    </xf>
    <xf numFmtId="177" fontId="8" fillId="0" borderId="232" xfId="1" applyNumberFormat="1" applyFont="1" applyFill="1" applyBorder="1" applyAlignment="1">
      <alignment vertical="center"/>
    </xf>
    <xf numFmtId="177" fontId="8" fillId="0" borderId="79" xfId="1" applyNumberFormat="1" applyFont="1" applyFill="1" applyBorder="1" applyAlignment="1">
      <alignment vertical="center"/>
    </xf>
    <xf numFmtId="177" fontId="8" fillId="0" borderId="101" xfId="1" applyNumberFormat="1" applyFont="1" applyFill="1" applyBorder="1" applyAlignment="1">
      <alignment vertical="center"/>
    </xf>
    <xf numFmtId="177" fontId="8" fillId="0" borderId="233" xfId="1" applyNumberFormat="1" applyFont="1" applyFill="1" applyBorder="1" applyAlignment="1">
      <alignment vertical="center"/>
    </xf>
    <xf numFmtId="177" fontId="8" fillId="0" borderId="96" xfId="1" applyNumberFormat="1" applyFont="1" applyFill="1" applyBorder="1" applyAlignment="1">
      <alignment vertical="center"/>
    </xf>
    <xf numFmtId="177" fontId="8" fillId="0" borderId="47" xfId="1" applyNumberFormat="1" applyFont="1" applyFill="1" applyBorder="1" applyAlignment="1">
      <alignment vertical="center"/>
    </xf>
    <xf numFmtId="177" fontId="5" fillId="0" borderId="141" xfId="1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229" xfId="1" applyNumberFormat="1" applyFont="1" applyFill="1" applyBorder="1" applyAlignment="1">
      <alignment vertical="center"/>
    </xf>
    <xf numFmtId="177" fontId="5" fillId="0" borderId="46" xfId="1" applyNumberFormat="1" applyFont="1" applyFill="1" applyBorder="1" applyAlignment="1">
      <alignment vertical="center"/>
    </xf>
    <xf numFmtId="177" fontId="5" fillId="0" borderId="64" xfId="1" applyNumberFormat="1" applyFont="1" applyFill="1" applyBorder="1" applyAlignment="1">
      <alignment vertical="center"/>
    </xf>
    <xf numFmtId="177" fontId="5" fillId="0" borderId="228" xfId="1" applyNumberFormat="1" applyFont="1" applyFill="1" applyBorder="1" applyAlignment="1">
      <alignment vertical="center"/>
    </xf>
    <xf numFmtId="177" fontId="5" fillId="0" borderId="117" xfId="1" applyNumberFormat="1" applyFont="1" applyFill="1" applyBorder="1" applyAlignment="1">
      <alignment vertical="center"/>
    </xf>
    <xf numFmtId="177" fontId="8" fillId="0" borderId="231" xfId="1" applyNumberFormat="1" applyFont="1" applyFill="1" applyBorder="1" applyAlignment="1">
      <alignment vertical="center"/>
    </xf>
    <xf numFmtId="177" fontId="8" fillId="0" borderId="149" xfId="1" applyNumberFormat="1" applyFont="1" applyFill="1" applyBorder="1" applyAlignment="1">
      <alignment vertical="center"/>
    </xf>
    <xf numFmtId="177" fontId="8" fillId="0" borderId="151" xfId="1" applyNumberFormat="1" applyFont="1" applyFill="1" applyBorder="1" applyAlignment="1">
      <alignment vertical="center"/>
    </xf>
    <xf numFmtId="0" fontId="27" fillId="0" borderId="0" xfId="0" applyFont="1" applyFill="1" applyAlignment="1">
      <alignment horizontal="left" vertical="center"/>
    </xf>
    <xf numFmtId="0" fontId="6" fillId="0" borderId="101" xfId="7" applyFont="1" applyFill="1" applyBorder="1" applyAlignment="1">
      <alignment horizontal="center" vertical="center" wrapText="1"/>
    </xf>
    <xf numFmtId="0" fontId="5" fillId="0" borderId="9" xfId="7" applyFont="1" applyFill="1" applyBorder="1" applyAlignment="1">
      <alignment horizontal="center" vertical="center"/>
    </xf>
    <xf numFmtId="0" fontId="5" fillId="0" borderId="131" xfId="7" applyFont="1" applyFill="1" applyBorder="1" applyAlignment="1">
      <alignment vertical="center"/>
    </xf>
    <xf numFmtId="0" fontId="5" fillId="0" borderId="133" xfId="7" applyFont="1" applyFill="1" applyBorder="1" applyAlignment="1">
      <alignment horizontal="center" vertical="center"/>
    </xf>
    <xf numFmtId="0" fontId="6" fillId="0" borderId="134" xfId="7" applyFont="1" applyFill="1" applyBorder="1" applyAlignment="1">
      <alignment horizontal="center" vertical="center" wrapText="1" shrinkToFit="1"/>
    </xf>
    <xf numFmtId="0" fontId="1" fillId="0" borderId="20" xfId="7" applyFont="1" applyFill="1" applyBorder="1" applyAlignment="1">
      <alignment horizontal="center" vertical="center"/>
    </xf>
    <xf numFmtId="0" fontId="1" fillId="0" borderId="36" xfId="7" applyFont="1" applyFill="1" applyBorder="1" applyAlignment="1">
      <alignment horizontal="center" vertical="center"/>
    </xf>
    <xf numFmtId="0" fontId="1" fillId="0" borderId="79" xfId="7" applyFont="1" applyFill="1" applyBorder="1" applyAlignment="1">
      <alignment horizontal="center" vertical="center"/>
    </xf>
    <xf numFmtId="0" fontId="1" fillId="0" borderId="140" xfId="7" applyFont="1" applyFill="1" applyBorder="1" applyAlignment="1">
      <alignment horizontal="center" vertical="center"/>
    </xf>
    <xf numFmtId="0" fontId="28" fillId="0" borderId="0" xfId="7" applyFont="1" applyFill="1" applyBorder="1" applyAlignment="1">
      <alignment horizontal="center" vertical="center"/>
    </xf>
    <xf numFmtId="0" fontId="28" fillId="0" borderId="79" xfId="7" applyFont="1" applyFill="1" applyBorder="1" applyAlignment="1">
      <alignment horizontal="center" vertical="center" wrapText="1"/>
    </xf>
    <xf numFmtId="0" fontId="28" fillId="0" borderId="101" xfId="7" applyFont="1" applyFill="1" applyBorder="1" applyAlignment="1">
      <alignment horizontal="center" vertical="center" wrapText="1"/>
    </xf>
    <xf numFmtId="0" fontId="28" fillId="0" borderId="20" xfId="7" applyFont="1" applyFill="1" applyBorder="1" applyAlignment="1">
      <alignment horizontal="center" vertical="center" wrapText="1"/>
    </xf>
    <xf numFmtId="0" fontId="1" fillId="0" borderId="36" xfId="7" applyFont="1" applyFill="1" applyBorder="1">
      <alignment vertical="center"/>
    </xf>
    <xf numFmtId="3" fontId="16" fillId="0" borderId="20" xfId="7" applyNumberFormat="1" applyFont="1" applyFill="1" applyBorder="1">
      <alignment vertical="center"/>
    </xf>
    <xf numFmtId="3" fontId="16" fillId="0" borderId="36" xfId="7" applyNumberFormat="1" applyFont="1" applyFill="1" applyBorder="1">
      <alignment vertical="center"/>
    </xf>
    <xf numFmtId="3" fontId="16" fillId="0" borderId="79" xfId="7" applyNumberFormat="1" applyFont="1" applyFill="1" applyBorder="1" applyAlignment="1">
      <alignment horizontal="center" vertical="center"/>
    </xf>
    <xf numFmtId="3" fontId="16" fillId="0" borderId="140" xfId="7" applyNumberFormat="1" applyFont="1" applyFill="1" applyBorder="1">
      <alignment vertical="center"/>
    </xf>
    <xf numFmtId="4" fontId="16" fillId="0" borderId="0" xfId="7" applyNumberFormat="1" applyFont="1" applyFill="1" applyBorder="1" applyAlignment="1">
      <alignment horizontal="right" vertical="center"/>
    </xf>
    <xf numFmtId="178" fontId="16" fillId="0" borderId="101" xfId="7" applyNumberFormat="1" applyFont="1" applyFill="1" applyBorder="1">
      <alignment vertical="center"/>
    </xf>
    <xf numFmtId="3" fontId="16" fillId="0" borderId="20" xfId="7" applyNumberFormat="1" applyFont="1" applyFill="1" applyBorder="1" applyAlignment="1">
      <alignment horizontal="center" vertical="center"/>
    </xf>
    <xf numFmtId="180" fontId="5" fillId="0" borderId="36" xfId="7" applyNumberFormat="1" applyFont="1" applyFill="1" applyBorder="1">
      <alignment vertical="center"/>
    </xf>
    <xf numFmtId="3" fontId="16" fillId="0" borderId="8" xfId="7" applyNumberFormat="1" applyFont="1" applyFill="1" applyBorder="1">
      <alignment vertical="center"/>
    </xf>
    <xf numFmtId="3" fontId="16" fillId="0" borderId="1" xfId="7" applyNumberFormat="1" applyFont="1" applyFill="1" applyBorder="1">
      <alignment vertical="center"/>
    </xf>
    <xf numFmtId="3" fontId="16" fillId="0" borderId="109" xfId="7" applyNumberFormat="1" applyFont="1" applyFill="1" applyBorder="1" applyAlignment="1">
      <alignment horizontal="center" vertical="center"/>
    </xf>
    <xf numFmtId="3" fontId="16" fillId="0" borderId="143" xfId="7" applyNumberFormat="1" applyFont="1" applyFill="1" applyBorder="1">
      <alignment vertical="center"/>
    </xf>
    <xf numFmtId="4" fontId="16" fillId="0" borderId="2" xfId="7" applyNumberFormat="1" applyFont="1" applyFill="1" applyBorder="1" applyAlignment="1">
      <alignment horizontal="right" vertical="center"/>
    </xf>
    <xf numFmtId="178" fontId="16" fillId="0" borderId="108" xfId="7" applyNumberFormat="1" applyFont="1" applyFill="1" applyBorder="1">
      <alignment vertical="center"/>
    </xf>
    <xf numFmtId="3" fontId="16" fillId="0" borderId="8" xfId="7" applyNumberFormat="1" applyFont="1" applyFill="1" applyBorder="1" applyAlignment="1">
      <alignment horizontal="center" vertical="center"/>
    </xf>
    <xf numFmtId="180" fontId="5" fillId="0" borderId="1" xfId="7" applyNumberFormat="1" applyFont="1" applyFill="1" applyBorder="1">
      <alignment vertical="center"/>
    </xf>
    <xf numFmtId="3" fontId="16" fillId="0" borderId="81" xfId="7" applyNumberFormat="1" applyFont="1" applyFill="1" applyBorder="1">
      <alignment vertical="center"/>
    </xf>
    <xf numFmtId="3" fontId="16" fillId="0" borderId="9" xfId="7" applyNumberFormat="1" applyFont="1" applyFill="1" applyBorder="1">
      <alignment vertical="center"/>
    </xf>
    <xf numFmtId="3" fontId="16" fillId="0" borderId="131" xfId="7" applyNumberFormat="1" applyFont="1" applyFill="1" applyBorder="1" applyAlignment="1">
      <alignment horizontal="center" vertical="center"/>
    </xf>
    <xf numFmtId="3" fontId="16" fillId="0" borderId="133" xfId="7" applyNumberFormat="1" applyFont="1" applyFill="1" applyBorder="1">
      <alignment vertical="center"/>
    </xf>
    <xf numFmtId="4" fontId="16" fillId="0" borderId="10" xfId="7" applyNumberFormat="1" applyFont="1" applyFill="1" applyBorder="1" applyAlignment="1">
      <alignment horizontal="right" vertical="center"/>
    </xf>
    <xf numFmtId="178" fontId="16" fillId="0" borderId="134" xfId="7" applyNumberFormat="1" applyFont="1" applyFill="1" applyBorder="1">
      <alignment vertical="center"/>
    </xf>
    <xf numFmtId="3" fontId="16" fillId="0" borderId="81" xfId="7" applyNumberFormat="1" applyFont="1" applyFill="1" applyBorder="1" applyAlignment="1">
      <alignment horizontal="center" vertical="center"/>
    </xf>
    <xf numFmtId="180" fontId="5" fillId="0" borderId="9" xfId="7" applyNumberFormat="1" applyFont="1" applyFill="1" applyBorder="1">
      <alignment vertical="center"/>
    </xf>
    <xf numFmtId="3" fontId="16" fillId="0" borderId="79" xfId="7" applyNumberFormat="1" applyFont="1" applyFill="1" applyBorder="1">
      <alignment vertical="center"/>
    </xf>
    <xf numFmtId="3" fontId="16" fillId="0" borderId="0" xfId="7" applyNumberFormat="1" applyFont="1" applyFill="1" applyBorder="1" applyAlignment="1">
      <alignment horizontal="right" vertical="center"/>
    </xf>
    <xf numFmtId="176" fontId="5" fillId="0" borderId="20" xfId="7" applyNumberFormat="1" applyFont="1" applyFill="1" applyBorder="1">
      <alignment vertical="center"/>
    </xf>
    <xf numFmtId="182" fontId="5" fillId="0" borderId="20" xfId="7" applyNumberFormat="1" applyFont="1" applyFill="1" applyBorder="1">
      <alignment vertical="center"/>
    </xf>
    <xf numFmtId="183" fontId="5" fillId="0" borderId="79" xfId="7" applyNumberFormat="1" applyFont="1" applyFill="1" applyBorder="1" applyAlignment="1">
      <alignment horizontal="center" vertical="center"/>
    </xf>
    <xf numFmtId="4" fontId="5" fillId="0" borderId="79" xfId="7" applyNumberFormat="1" applyFont="1" applyFill="1" applyBorder="1" applyAlignment="1">
      <alignment horizontal="center" vertical="center"/>
    </xf>
    <xf numFmtId="176" fontId="5" fillId="0" borderId="20" xfId="7" applyNumberFormat="1" applyFont="1" applyFill="1" applyBorder="1" applyAlignment="1">
      <alignment horizontal="center" vertical="center"/>
    </xf>
    <xf numFmtId="0" fontId="5" fillId="0" borderId="20" xfId="7" applyFont="1" applyFill="1" applyBorder="1" applyAlignment="1">
      <alignment horizontal="center" vertical="center"/>
    </xf>
    <xf numFmtId="176" fontId="5" fillId="0" borderId="79" xfId="7" applyNumberFormat="1" applyFont="1" applyFill="1" applyBorder="1" applyAlignment="1">
      <alignment horizontal="center" vertical="center"/>
    </xf>
    <xf numFmtId="178" fontId="16" fillId="0" borderId="0" xfId="7" applyNumberFormat="1" applyFont="1" applyFill="1" applyBorder="1">
      <alignment vertical="center"/>
    </xf>
    <xf numFmtId="38" fontId="16" fillId="0" borderId="20" xfId="1" applyFont="1" applyFill="1" applyBorder="1" applyAlignment="1">
      <alignment vertical="center"/>
    </xf>
    <xf numFmtId="183" fontId="5" fillId="0" borderId="20" xfId="7" applyNumberFormat="1" applyFont="1" applyFill="1" applyBorder="1" applyAlignment="1">
      <alignment horizontal="center" vertical="center"/>
    </xf>
    <xf numFmtId="183" fontId="1" fillId="0" borderId="131" xfId="7" applyNumberFormat="1" applyFont="1" applyFill="1" applyBorder="1" applyAlignment="1">
      <alignment horizontal="center" vertical="center"/>
    </xf>
    <xf numFmtId="4" fontId="16" fillId="0" borderId="10" xfId="7" applyNumberFormat="1" applyFont="1" applyFill="1" applyBorder="1">
      <alignment vertical="center"/>
    </xf>
    <xf numFmtId="4" fontId="1" fillId="0" borderId="131" xfId="7" applyNumberFormat="1" applyFont="1" applyFill="1" applyBorder="1" applyAlignment="1">
      <alignment horizontal="center" vertical="center"/>
    </xf>
    <xf numFmtId="176" fontId="16" fillId="0" borderId="134" xfId="7" applyNumberFormat="1" applyFont="1" applyFill="1" applyBorder="1">
      <alignment vertical="center"/>
    </xf>
    <xf numFmtId="176" fontId="1" fillId="0" borderId="81" xfId="7" applyNumberFormat="1" applyFont="1" applyFill="1" applyBorder="1" applyAlignment="1">
      <alignment horizontal="center" vertical="center"/>
    </xf>
    <xf numFmtId="182" fontId="5" fillId="0" borderId="9" xfId="7" applyNumberFormat="1" applyFont="1" applyFill="1" applyBorder="1">
      <alignment vertical="center"/>
    </xf>
    <xf numFmtId="0" fontId="1" fillId="0" borderId="81" xfId="7" applyFont="1" applyFill="1" applyBorder="1" applyAlignment="1">
      <alignment horizontal="center" vertical="center"/>
    </xf>
    <xf numFmtId="178" fontId="6" fillId="0" borderId="12" xfId="0" applyNumberFormat="1" applyFont="1" applyFill="1" applyBorder="1" applyAlignment="1">
      <alignment horizontal="right" vertical="center"/>
    </xf>
    <xf numFmtId="184" fontId="6" fillId="0" borderId="131" xfId="0" applyNumberFormat="1" applyFont="1" applyFill="1" applyBorder="1" applyAlignment="1">
      <alignment horizontal="right" vertical="center"/>
    </xf>
    <xf numFmtId="176" fontId="6" fillId="0" borderId="190" xfId="0" applyNumberFormat="1" applyFont="1" applyFill="1" applyBorder="1" applyAlignment="1">
      <alignment horizontal="right" vertical="center"/>
    </xf>
    <xf numFmtId="184" fontId="6" fillId="0" borderId="136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/>
    </xf>
    <xf numFmtId="0" fontId="29" fillId="0" borderId="0" xfId="0" applyNumberFormat="1" applyFont="1" applyFill="1" applyBorder="1" applyAlignment="1">
      <alignment horizontal="left" vertical="center"/>
    </xf>
    <xf numFmtId="177" fontId="8" fillId="0" borderId="92" xfId="0" applyNumberFormat="1" applyFont="1" applyFill="1" applyBorder="1" applyAlignment="1">
      <alignment vertical="center"/>
    </xf>
    <xf numFmtId="181" fontId="8" fillId="0" borderId="46" xfId="0" applyNumberFormat="1" applyFont="1" applyFill="1" applyBorder="1" applyAlignment="1">
      <alignment vertical="center"/>
    </xf>
    <xf numFmtId="177" fontId="8" fillId="0" borderId="46" xfId="0" applyNumberFormat="1" applyFont="1" applyFill="1" applyBorder="1" applyAlignment="1">
      <alignment vertical="center"/>
    </xf>
    <xf numFmtId="181" fontId="8" fillId="0" borderId="43" xfId="0" applyNumberFormat="1" applyFont="1" applyFill="1" applyBorder="1" applyAlignment="1">
      <alignment vertical="center"/>
    </xf>
    <xf numFmtId="181" fontId="8" fillId="0" borderId="199" xfId="0" applyNumberFormat="1" applyFont="1" applyFill="1" applyBorder="1" applyAlignment="1">
      <alignment vertical="center"/>
    </xf>
    <xf numFmtId="177" fontId="8" fillId="0" borderId="94" xfId="0" applyNumberFormat="1" applyFont="1" applyFill="1" applyBorder="1" applyAlignment="1">
      <alignment vertical="center"/>
    </xf>
    <xf numFmtId="181" fontId="8" fillId="0" borderId="189" xfId="0" applyNumberFormat="1" applyFont="1" applyFill="1" applyBorder="1" applyAlignment="1">
      <alignment vertical="center"/>
    </xf>
    <xf numFmtId="181" fontId="8" fillId="0" borderId="96" xfId="0" applyNumberFormat="1" applyFont="1" applyFill="1" applyBorder="1" applyAlignment="1">
      <alignment vertical="center"/>
    </xf>
    <xf numFmtId="181" fontId="8" fillId="0" borderId="18" xfId="0" applyNumberFormat="1" applyFont="1" applyFill="1" applyBorder="1" applyAlignment="1">
      <alignment vertical="center"/>
    </xf>
    <xf numFmtId="177" fontId="8" fillId="0" borderId="18" xfId="0" applyNumberFormat="1" applyFont="1" applyFill="1" applyBorder="1" applyAlignment="1">
      <alignment vertical="center"/>
    </xf>
    <xf numFmtId="181" fontId="8" fillId="0" borderId="16" xfId="0" applyNumberFormat="1" applyFont="1" applyFill="1" applyBorder="1" applyAlignment="1">
      <alignment vertical="center"/>
    </xf>
    <xf numFmtId="181" fontId="8" fillId="0" borderId="207" xfId="0" applyNumberFormat="1" applyFont="1" applyFill="1" applyBorder="1" applyAlignment="1">
      <alignment vertical="center"/>
    </xf>
    <xf numFmtId="177" fontId="8" fillId="0" borderId="82" xfId="0" applyNumberFormat="1" applyFont="1" applyFill="1" applyBorder="1" applyAlignment="1">
      <alignment vertical="center"/>
    </xf>
    <xf numFmtId="177" fontId="8" fillId="0" borderId="200" xfId="0" applyNumberFormat="1" applyFont="1" applyFill="1" applyBorder="1" applyAlignment="1">
      <alignment horizontal="right" vertical="center"/>
    </xf>
    <xf numFmtId="181" fontId="8" fillId="0" borderId="200" xfId="0" applyNumberFormat="1" applyFont="1" applyFill="1" applyBorder="1" applyAlignment="1">
      <alignment vertical="center"/>
    </xf>
    <xf numFmtId="181" fontId="8" fillId="0" borderId="17" xfId="0" applyNumberFormat="1" applyFont="1" applyFill="1" applyBorder="1" applyAlignment="1">
      <alignment vertical="center"/>
    </xf>
    <xf numFmtId="177" fontId="8" fillId="0" borderId="201" xfId="0" applyNumberFormat="1" applyFont="1" applyFill="1" applyBorder="1" applyAlignment="1">
      <alignment vertical="center"/>
    </xf>
    <xf numFmtId="177" fontId="4" fillId="0" borderId="212" xfId="0" applyNumberFormat="1" applyFont="1" applyFill="1" applyBorder="1" applyAlignment="1">
      <alignment horizontal="right" vertical="center"/>
    </xf>
    <xf numFmtId="177" fontId="4" fillId="0" borderId="34" xfId="0" applyNumberFormat="1" applyFont="1" applyFill="1" applyBorder="1" applyAlignment="1">
      <alignment horizontal="right" vertical="center"/>
    </xf>
    <xf numFmtId="177" fontId="4" fillId="0" borderId="31" xfId="0" applyNumberFormat="1" applyFont="1" applyFill="1" applyBorder="1" applyAlignment="1">
      <alignment horizontal="right" vertical="center"/>
    </xf>
    <xf numFmtId="177" fontId="5" fillId="0" borderId="43" xfId="0" applyNumberFormat="1" applyFont="1" applyFill="1" applyBorder="1" applyAlignment="1">
      <alignment horizontal="right" vertical="center"/>
    </xf>
    <xf numFmtId="177" fontId="5" fillId="0" borderId="51" xfId="0" applyNumberFormat="1" applyFont="1" applyFill="1" applyBorder="1" applyAlignment="1">
      <alignment horizontal="right" vertical="center"/>
    </xf>
    <xf numFmtId="177" fontId="5" fillId="0" borderId="16" xfId="0" applyNumberFormat="1" applyFont="1" applyFill="1" applyBorder="1" applyAlignment="1">
      <alignment horizontal="right" vertical="center"/>
    </xf>
    <xf numFmtId="177" fontId="4" fillId="0" borderId="31" xfId="0" applyNumberFormat="1" applyFont="1" applyFill="1" applyBorder="1" applyAlignment="1">
      <alignment horizontal="right" vertical="center" wrapText="1"/>
    </xf>
    <xf numFmtId="177" fontId="5" fillId="0" borderId="43" xfId="0" applyNumberFormat="1" applyFont="1" applyFill="1" applyBorder="1" applyAlignment="1">
      <alignment horizontal="right" vertical="center" wrapText="1"/>
    </xf>
    <xf numFmtId="177" fontId="5" fillId="0" borderId="86" xfId="0" applyNumberFormat="1" applyFont="1" applyFill="1" applyBorder="1" applyAlignment="1">
      <alignment horizontal="right" vertical="center" wrapText="1"/>
    </xf>
    <xf numFmtId="0" fontId="5" fillId="0" borderId="27" xfId="0" applyFont="1" applyFill="1" applyBorder="1" applyAlignment="1">
      <alignment vertical="center"/>
    </xf>
    <xf numFmtId="177" fontId="8" fillId="0" borderId="34" xfId="0" applyNumberFormat="1" applyFont="1" applyFill="1" applyBorder="1" applyAlignment="1">
      <alignment horizontal="right" vertical="center" wrapText="1"/>
    </xf>
    <xf numFmtId="0" fontId="5" fillId="0" borderId="35" xfId="0" applyFont="1" applyFill="1" applyBorder="1" applyAlignment="1">
      <alignment vertical="center"/>
    </xf>
    <xf numFmtId="0" fontId="5" fillId="0" borderId="42" xfId="0" applyFont="1" applyFill="1" applyBorder="1" applyAlignment="1">
      <alignment vertical="center"/>
    </xf>
    <xf numFmtId="0" fontId="5" fillId="0" borderId="48" xfId="0" applyFont="1" applyFill="1" applyBorder="1" applyAlignment="1">
      <alignment vertical="center"/>
    </xf>
    <xf numFmtId="0" fontId="5" fillId="0" borderId="56" xfId="0" applyFont="1" applyFill="1" applyBorder="1" applyAlignment="1">
      <alignment vertical="center"/>
    </xf>
    <xf numFmtId="0" fontId="5" fillId="0" borderId="60" xfId="0" applyFont="1" applyFill="1" applyBorder="1" applyAlignment="1">
      <alignment vertical="center"/>
    </xf>
    <xf numFmtId="0" fontId="6" fillId="0" borderId="76" xfId="0" applyFont="1" applyFill="1" applyBorder="1" applyAlignment="1">
      <alignment horizontal="center" vertical="center" wrapText="1"/>
    </xf>
    <xf numFmtId="0" fontId="6" fillId="0" borderId="57" xfId="0" applyFont="1" applyFill="1" applyBorder="1" applyAlignment="1">
      <alignment horizontal="center" vertical="center" wrapText="1"/>
    </xf>
    <xf numFmtId="3" fontId="8" fillId="0" borderId="18" xfId="0" applyNumberFormat="1" applyFont="1" applyFill="1" applyBorder="1" applyAlignment="1">
      <alignment horizontal="right" vertical="center" wrapText="1"/>
    </xf>
    <xf numFmtId="3" fontId="8" fillId="0" borderId="58" xfId="0" applyNumberFormat="1" applyFont="1" applyFill="1" applyBorder="1" applyAlignment="1">
      <alignment horizontal="right" vertical="center" wrapText="1"/>
    </xf>
    <xf numFmtId="3" fontId="8" fillId="0" borderId="16" xfId="0" applyNumberFormat="1" applyFont="1" applyFill="1" applyBorder="1" applyAlignment="1">
      <alignment horizontal="right" vertical="center" wrapText="1"/>
    </xf>
    <xf numFmtId="0" fontId="8" fillId="0" borderId="58" xfId="0" applyFont="1" applyFill="1" applyBorder="1" applyAlignment="1">
      <alignment horizontal="right" vertical="center" wrapText="1"/>
    </xf>
    <xf numFmtId="0" fontId="5" fillId="0" borderId="58" xfId="0" applyFont="1" applyFill="1" applyBorder="1" applyAlignment="1">
      <alignment vertical="center"/>
    </xf>
    <xf numFmtId="3" fontId="8" fillId="0" borderId="60" xfId="0" applyNumberFormat="1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right" vertical="center"/>
    </xf>
    <xf numFmtId="177" fontId="8" fillId="0" borderId="80" xfId="0" applyNumberFormat="1" applyFont="1" applyFill="1" applyBorder="1" applyAlignment="1">
      <alignment horizontal="right" vertical="center" wrapText="1"/>
    </xf>
    <xf numFmtId="177" fontId="9" fillId="0" borderId="58" xfId="0" applyNumberFormat="1" applyFont="1" applyFill="1" applyBorder="1" applyAlignment="1">
      <alignment horizontal="left" vertical="center" wrapText="1"/>
    </xf>
    <xf numFmtId="177" fontId="8" fillId="0" borderId="14" xfId="0" applyNumberFormat="1" applyFont="1" applyFill="1" applyBorder="1" applyAlignment="1">
      <alignment horizontal="right" vertical="center" wrapText="1"/>
    </xf>
    <xf numFmtId="177" fontId="9" fillId="0" borderId="81" xfId="0" applyNumberFormat="1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vertical="center"/>
    </xf>
    <xf numFmtId="176" fontId="9" fillId="0" borderId="48" xfId="0" applyNumberFormat="1" applyFont="1" applyFill="1" applyBorder="1" applyAlignment="1">
      <alignment vertical="center" wrapText="1"/>
    </xf>
    <xf numFmtId="176" fontId="9" fillId="0" borderId="56" xfId="0" applyNumberFormat="1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/>
    </xf>
    <xf numFmtId="176" fontId="9" fillId="0" borderId="42" xfId="0" applyNumberFormat="1" applyFont="1" applyFill="1" applyBorder="1" applyAlignment="1">
      <alignment vertical="center" wrapText="1"/>
    </xf>
    <xf numFmtId="176" fontId="8" fillId="0" borderId="40" xfId="0" applyNumberFormat="1" applyFont="1" applyFill="1" applyBorder="1" applyAlignment="1">
      <alignment horizontal="right" vertical="center" wrapText="1" shrinkToFit="1"/>
    </xf>
    <xf numFmtId="176" fontId="8" fillId="0" borderId="41" xfId="0" applyNumberFormat="1" applyFont="1" applyFill="1" applyBorder="1" applyAlignment="1">
      <alignment horizontal="right" vertical="center" wrapText="1" shrinkToFit="1"/>
    </xf>
    <xf numFmtId="176" fontId="8" fillId="0" borderId="46" xfId="0" applyNumberFormat="1" applyFont="1" applyFill="1" applyBorder="1" applyAlignment="1">
      <alignment horizontal="right" vertical="center" wrapText="1" shrinkToFit="1"/>
    </xf>
    <xf numFmtId="176" fontId="8" fillId="0" borderId="47" xfId="0" applyNumberFormat="1" applyFont="1" applyFill="1" applyBorder="1" applyAlignment="1">
      <alignment horizontal="right" vertical="center" wrapText="1" shrinkToFit="1"/>
    </xf>
    <xf numFmtId="0" fontId="5" fillId="0" borderId="43" xfId="0" applyFont="1" applyFill="1" applyBorder="1" applyAlignment="1">
      <alignment horizontal="right" vertical="center"/>
    </xf>
    <xf numFmtId="176" fontId="8" fillId="0" borderId="96" xfId="0" applyNumberFormat="1" applyFont="1" applyFill="1" applyBorder="1" applyAlignment="1">
      <alignment horizontal="right" vertical="center" wrapText="1"/>
    </xf>
    <xf numFmtId="0" fontId="5" fillId="0" borderId="87" xfId="0" applyFont="1" applyFill="1" applyBorder="1" applyAlignment="1">
      <alignment vertical="center"/>
    </xf>
    <xf numFmtId="176" fontId="9" fillId="0" borderId="96" xfId="0" applyNumberFormat="1" applyFont="1" applyFill="1" applyBorder="1" applyAlignment="1">
      <alignment vertical="center" wrapText="1"/>
    </xf>
    <xf numFmtId="176" fontId="9" fillId="0" borderId="87" xfId="0" applyNumberFormat="1" applyFont="1" applyFill="1" applyBorder="1" applyAlignment="1">
      <alignment vertical="center" wrapText="1"/>
    </xf>
    <xf numFmtId="0" fontId="5" fillId="0" borderId="83" xfId="0" applyFont="1" applyFill="1" applyBorder="1" applyAlignment="1">
      <alignment vertical="center" wrapText="1" shrinkToFit="1"/>
    </xf>
    <xf numFmtId="0" fontId="5" fillId="0" borderId="226" xfId="0" applyFont="1" applyFill="1" applyBorder="1" applyAlignment="1">
      <alignment horizontal="right" vertical="center"/>
    </xf>
    <xf numFmtId="0" fontId="5" fillId="0" borderId="82" xfId="0" applyFont="1" applyFill="1" applyBorder="1" applyAlignment="1">
      <alignment horizontal="right" vertical="center"/>
    </xf>
    <xf numFmtId="0" fontId="5" fillId="0" borderId="58" xfId="0" applyFont="1" applyFill="1" applyBorder="1" applyAlignment="1">
      <alignment horizontal="right" vertical="center"/>
    </xf>
    <xf numFmtId="176" fontId="8" fillId="0" borderId="16" xfId="0" applyNumberFormat="1" applyFont="1" applyFill="1" applyBorder="1" applyAlignment="1">
      <alignment horizontal="right" vertical="center" wrapText="1"/>
    </xf>
    <xf numFmtId="176" fontId="8" fillId="0" borderId="58" xfId="0" applyNumberFormat="1" applyFont="1" applyFill="1" applyBorder="1" applyAlignment="1">
      <alignment horizontal="right" vertical="center" wrapText="1"/>
    </xf>
    <xf numFmtId="176" fontId="9" fillId="0" borderId="17" xfId="0" applyNumberFormat="1" applyFont="1" applyFill="1" applyBorder="1" applyAlignment="1">
      <alignment vertical="center" wrapText="1"/>
    </xf>
    <xf numFmtId="176" fontId="9" fillId="0" borderId="58" xfId="0" applyNumberFormat="1" applyFont="1" applyFill="1" applyBorder="1" applyAlignment="1">
      <alignment vertical="center" wrapText="1"/>
    </xf>
    <xf numFmtId="176" fontId="9" fillId="0" borderId="60" xfId="0" applyNumberFormat="1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right" vertical="center"/>
    </xf>
    <xf numFmtId="177" fontId="8" fillId="0" borderId="10" xfId="1" applyNumberFormat="1" applyFont="1" applyFill="1" applyBorder="1" applyAlignment="1">
      <alignment horizontal="right" vertical="center"/>
    </xf>
    <xf numFmtId="177" fontId="8" fillId="0" borderId="14" xfId="1" applyNumberFormat="1" applyFont="1" applyFill="1" applyBorder="1" applyAlignment="1">
      <alignment horizontal="right" vertical="center"/>
    </xf>
    <xf numFmtId="177" fontId="8" fillId="0" borderId="15" xfId="1" applyNumberFormat="1" applyFont="1" applyFill="1" applyBorder="1" applyAlignment="1">
      <alignment horizontal="right" vertical="center"/>
    </xf>
    <xf numFmtId="177" fontId="8" fillId="0" borderId="81" xfId="1" applyNumberFormat="1" applyFont="1" applyFill="1" applyBorder="1" applyAlignment="1">
      <alignment horizontal="right" vertical="center"/>
    </xf>
    <xf numFmtId="177" fontId="8" fillId="0" borderId="76" xfId="1" applyNumberFormat="1" applyFont="1" applyFill="1" applyBorder="1" applyAlignment="1">
      <alignment horizontal="right" vertical="center"/>
    </xf>
    <xf numFmtId="177" fontId="8" fillId="0" borderId="60" xfId="1" applyNumberFormat="1" applyFont="1" applyFill="1" applyBorder="1" applyAlignment="1">
      <alignment horizontal="right" vertical="center"/>
    </xf>
    <xf numFmtId="177" fontId="8" fillId="0" borderId="80" xfId="1" applyNumberFormat="1" applyFont="1" applyFill="1" applyBorder="1" applyAlignment="1">
      <alignment horizontal="right" vertical="center"/>
    </xf>
    <xf numFmtId="177" fontId="9" fillId="0" borderId="58" xfId="1" applyNumberFormat="1" applyFont="1" applyFill="1" applyBorder="1" applyAlignment="1">
      <alignment vertical="center"/>
    </xf>
    <xf numFmtId="177" fontId="8" fillId="0" borderId="16" xfId="1" applyNumberFormat="1" applyFont="1" applyFill="1" applyBorder="1" applyAlignment="1">
      <alignment horizontal="right" vertical="center"/>
    </xf>
    <xf numFmtId="177" fontId="8" fillId="0" borderId="18" xfId="1" applyNumberFormat="1" applyFont="1" applyFill="1" applyBorder="1" applyAlignment="1">
      <alignment horizontal="right" vertical="center"/>
    </xf>
    <xf numFmtId="177" fontId="8" fillId="0" borderId="9" xfId="1" applyNumberFormat="1" applyFont="1" applyFill="1" applyBorder="1" applyAlignment="1">
      <alignment horizontal="right" vertical="center"/>
    </xf>
    <xf numFmtId="177" fontId="9" fillId="0" borderId="60" xfId="1" applyNumberFormat="1" applyFont="1" applyFill="1" applyBorder="1" applyAlignment="1">
      <alignment horizontal="center" vertical="center"/>
    </xf>
    <xf numFmtId="177" fontId="6" fillId="0" borderId="0" xfId="0" applyNumberFormat="1" applyFont="1" applyFill="1" applyAlignment="1">
      <alignment horizontal="right" vertical="center"/>
    </xf>
    <xf numFmtId="177" fontId="5" fillId="0" borderId="5" xfId="0" applyNumberFormat="1" applyFont="1" applyFill="1" applyBorder="1" applyAlignment="1">
      <alignment vertical="center"/>
    </xf>
    <xf numFmtId="177" fontId="5" fillId="0" borderId="2" xfId="0" applyNumberFormat="1" applyFont="1" applyFill="1" applyBorder="1" applyAlignment="1">
      <alignment vertical="center"/>
    </xf>
    <xf numFmtId="177" fontId="5" fillId="0" borderId="6" xfId="0" applyNumberFormat="1" applyFont="1" applyFill="1" applyBorder="1" applyAlignment="1">
      <alignment vertical="center"/>
    </xf>
    <xf numFmtId="177" fontId="5" fillId="0" borderId="204" xfId="0" applyNumberFormat="1" applyFont="1" applyFill="1" applyBorder="1" applyAlignment="1">
      <alignment vertical="center"/>
    </xf>
    <xf numFmtId="177" fontId="5" fillId="0" borderId="29" xfId="0" applyNumberFormat="1" applyFont="1" applyFill="1" applyBorder="1" applyAlignment="1">
      <alignment vertical="center"/>
    </xf>
    <xf numFmtId="177" fontId="5" fillId="0" borderId="31" xfId="0" applyNumberFormat="1" applyFont="1" applyFill="1" applyBorder="1" applyAlignment="1">
      <alignment vertical="center"/>
    </xf>
    <xf numFmtId="177" fontId="5" fillId="0" borderId="43" xfId="0" applyNumberFormat="1" applyFont="1" applyFill="1" applyBorder="1" applyAlignment="1">
      <alignment vertical="center"/>
    </xf>
    <xf numFmtId="177" fontId="5" fillId="0" borderId="211" xfId="0" applyNumberFormat="1" applyFont="1" applyFill="1" applyBorder="1" applyAlignment="1">
      <alignment vertical="center"/>
    </xf>
    <xf numFmtId="177" fontId="5" fillId="0" borderId="50" xfId="0" applyNumberFormat="1" applyFont="1" applyFill="1" applyBorder="1" applyAlignment="1">
      <alignment vertical="center"/>
    </xf>
    <xf numFmtId="177" fontId="5" fillId="0" borderId="212" xfId="0" applyNumberFormat="1" applyFont="1" applyFill="1" applyBorder="1" applyAlignment="1">
      <alignment vertical="center"/>
    </xf>
    <xf numFmtId="177" fontId="5" fillId="0" borderId="214" xfId="0" applyNumberFormat="1" applyFont="1" applyFill="1" applyBorder="1" applyAlignment="1">
      <alignment vertical="center"/>
    </xf>
    <xf numFmtId="177" fontId="5" fillId="0" borderId="190" xfId="0" applyNumberFormat="1" applyFont="1" applyFill="1" applyBorder="1" applyAlignment="1">
      <alignment vertical="center"/>
    </xf>
    <xf numFmtId="177" fontId="5" fillId="0" borderId="34" xfId="0" applyNumberFormat="1" applyFont="1" applyFill="1" applyBorder="1" applyAlignment="1">
      <alignment vertical="center"/>
    </xf>
    <xf numFmtId="0" fontId="5" fillId="0" borderId="235" xfId="0" applyFont="1" applyFill="1" applyBorder="1" applyAlignment="1">
      <alignment horizontal="center" vertical="center" wrapText="1"/>
    </xf>
    <xf numFmtId="177" fontId="5" fillId="0" borderId="106" xfId="0" applyNumberFormat="1" applyFont="1" applyFill="1" applyBorder="1" applyAlignment="1">
      <alignment vertical="center"/>
    </xf>
    <xf numFmtId="0" fontId="5" fillId="0" borderId="236" xfId="0" applyFont="1" applyFill="1" applyBorder="1" applyAlignment="1">
      <alignment horizontal="center" vertical="center" wrapText="1"/>
    </xf>
    <xf numFmtId="0" fontId="5" fillId="0" borderId="237" xfId="0" applyFont="1" applyFill="1" applyBorder="1" applyAlignment="1">
      <alignment horizontal="center" vertical="center" wrapText="1"/>
    </xf>
    <xf numFmtId="177" fontId="5" fillId="0" borderId="90" xfId="0" applyNumberFormat="1" applyFont="1" applyFill="1" applyBorder="1" applyAlignment="1">
      <alignment vertical="center"/>
    </xf>
    <xf numFmtId="177" fontId="5" fillId="0" borderId="214" xfId="0" applyNumberFormat="1" applyFont="1" applyFill="1" applyBorder="1" applyAlignment="1">
      <alignment horizontal="right" vertical="center"/>
    </xf>
    <xf numFmtId="177" fontId="5" fillId="0" borderId="190" xfId="0" applyNumberFormat="1" applyFont="1" applyFill="1" applyBorder="1" applyAlignment="1">
      <alignment horizontal="right" vertical="center"/>
    </xf>
    <xf numFmtId="177" fontId="5" fillId="0" borderId="34" xfId="0" applyNumberFormat="1" applyFont="1" applyFill="1" applyBorder="1" applyAlignment="1">
      <alignment horizontal="right" vertical="center"/>
    </xf>
    <xf numFmtId="0" fontId="5" fillId="0" borderId="238" xfId="0" applyFont="1" applyFill="1" applyBorder="1" applyAlignment="1">
      <alignment horizontal="center" vertical="center" wrapText="1"/>
    </xf>
    <xf numFmtId="0" fontId="5" fillId="0" borderId="239" xfId="0" applyFont="1" applyFill="1" applyBorder="1" applyAlignment="1">
      <alignment horizontal="center" vertical="center" wrapText="1"/>
    </xf>
    <xf numFmtId="177" fontId="8" fillId="0" borderId="0" xfId="0" applyNumberFormat="1" applyFont="1" applyFill="1" applyBorder="1" applyAlignment="1">
      <alignment vertical="center"/>
    </xf>
    <xf numFmtId="0" fontId="5" fillId="0" borderId="235" xfId="0" applyFont="1" applyFill="1" applyBorder="1" applyAlignment="1">
      <alignment horizontal="center" vertical="center" shrinkToFit="1"/>
    </xf>
    <xf numFmtId="0" fontId="5" fillId="0" borderId="238" xfId="0" applyFont="1" applyFill="1" applyBorder="1" applyAlignment="1">
      <alignment horizontal="center" vertical="center" shrinkToFit="1"/>
    </xf>
    <xf numFmtId="0" fontId="30" fillId="0" borderId="0" xfId="0" applyFont="1" applyFill="1" applyAlignment="1">
      <alignment vertical="center"/>
    </xf>
    <xf numFmtId="0" fontId="30" fillId="0" borderId="0" xfId="0" applyFont="1" applyFill="1" applyAlignment="1">
      <alignment horizontal="left" vertical="center"/>
    </xf>
    <xf numFmtId="177" fontId="8" fillId="0" borderId="199" xfId="0" applyNumberFormat="1" applyFont="1" applyFill="1" applyBorder="1" applyAlignment="1">
      <alignment horizontal="right" vertical="center"/>
    </xf>
    <xf numFmtId="3" fontId="8" fillId="0" borderId="47" xfId="0" applyNumberFormat="1" applyFont="1" applyFill="1" applyBorder="1" applyAlignment="1">
      <alignment horizontal="right" vertical="center"/>
    </xf>
    <xf numFmtId="0" fontId="8" fillId="0" borderId="46" xfId="0" applyFont="1" applyFill="1" applyBorder="1" applyAlignment="1">
      <alignment horizontal="left" vertical="center"/>
    </xf>
    <xf numFmtId="177" fontId="8" fillId="0" borderId="184" xfId="1" applyNumberFormat="1" applyFont="1" applyFill="1" applyBorder="1" applyAlignment="1">
      <alignment horizontal="right" vertical="center"/>
    </xf>
    <xf numFmtId="177" fontId="8" fillId="0" borderId="47" xfId="1" applyNumberFormat="1" applyFont="1" applyFill="1" applyBorder="1" applyAlignment="1">
      <alignment horizontal="right" vertical="center"/>
    </xf>
    <xf numFmtId="185" fontId="8" fillId="0" borderId="94" xfId="1" applyNumberFormat="1" applyFont="1" applyFill="1" applyBorder="1" applyAlignment="1">
      <alignment horizontal="right" vertical="center"/>
    </xf>
    <xf numFmtId="177" fontId="8" fillId="0" borderId="94" xfId="1" applyNumberFormat="1" applyFont="1" applyFill="1" applyBorder="1" applyAlignment="1">
      <alignment horizontal="right" vertical="center"/>
    </xf>
    <xf numFmtId="176" fontId="5" fillId="0" borderId="27" xfId="0" applyNumberFormat="1" applyFont="1" applyFill="1" applyBorder="1" applyAlignment="1">
      <alignment vertical="center"/>
    </xf>
    <xf numFmtId="176" fontId="5" fillId="0" borderId="92" xfId="0" applyNumberFormat="1" applyFont="1" applyFill="1" applyBorder="1" applyAlignment="1">
      <alignment vertical="center"/>
    </xf>
    <xf numFmtId="176" fontId="5" fillId="0" borderId="48" xfId="0" applyNumberFormat="1" applyFont="1" applyFill="1" applyBorder="1" applyAlignment="1">
      <alignment vertical="center"/>
    </xf>
    <xf numFmtId="176" fontId="5" fillId="0" borderId="56" xfId="0" applyNumberFormat="1" applyFont="1" applyFill="1" applyBorder="1" applyAlignment="1">
      <alignment vertical="center"/>
    </xf>
    <xf numFmtId="176" fontId="5" fillId="0" borderId="42" xfId="0" applyNumberFormat="1" applyFont="1" applyFill="1" applyBorder="1" applyAlignment="1">
      <alignment vertical="center"/>
    </xf>
    <xf numFmtId="176" fontId="5" fillId="0" borderId="35" xfId="0" applyNumberFormat="1" applyFont="1" applyFill="1" applyBorder="1" applyAlignment="1">
      <alignment vertical="center"/>
    </xf>
    <xf numFmtId="176" fontId="5" fillId="0" borderId="35" xfId="0" applyNumberFormat="1" applyFont="1" applyFill="1" applyBorder="1" applyAlignment="1">
      <alignment horizontal="right" vertical="center"/>
    </xf>
    <xf numFmtId="176" fontId="5" fillId="0" borderId="220" xfId="0" applyNumberFormat="1" applyFont="1" applyFill="1" applyBorder="1" applyAlignment="1">
      <alignment vertical="center"/>
    </xf>
    <xf numFmtId="176" fontId="5" fillId="0" borderId="209" xfId="0" applyNumberFormat="1" applyFont="1" applyFill="1" applyBorder="1" applyAlignment="1">
      <alignment vertical="center"/>
    </xf>
    <xf numFmtId="176" fontId="5" fillId="0" borderId="94" xfId="0" applyNumberFormat="1" applyFont="1" applyFill="1" applyBorder="1" applyAlignment="1">
      <alignment vertical="center"/>
    </xf>
    <xf numFmtId="176" fontId="5" fillId="0" borderId="104" xfId="0" applyNumberFormat="1" applyFont="1" applyFill="1" applyBorder="1" applyAlignment="1">
      <alignment vertical="center"/>
    </xf>
    <xf numFmtId="176" fontId="5" fillId="0" borderId="106" xfId="0" applyNumberFormat="1" applyFont="1" applyFill="1" applyBorder="1" applyAlignment="1">
      <alignment vertical="center"/>
    </xf>
    <xf numFmtId="176" fontId="5" fillId="0" borderId="214" xfId="0" applyNumberFormat="1" applyFont="1" applyFill="1" applyBorder="1" applyAlignment="1">
      <alignment vertical="center"/>
    </xf>
    <xf numFmtId="176" fontId="5" fillId="0" borderId="214" xfId="0" applyNumberFormat="1" applyFont="1" applyFill="1" applyBorder="1" applyAlignment="1">
      <alignment horizontal="right" vertical="center"/>
    </xf>
    <xf numFmtId="176" fontId="0" fillId="0" borderId="56" xfId="0" applyNumberFormat="1" applyFont="1" applyFill="1" applyBorder="1" applyAlignment="1">
      <alignment vertical="center"/>
    </xf>
    <xf numFmtId="177" fontId="5" fillId="0" borderId="242" xfId="0" applyNumberFormat="1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0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200" xfId="0" applyFont="1" applyFill="1" applyBorder="1" applyAlignment="1">
      <alignment horizontal="center" vertical="center"/>
    </xf>
    <xf numFmtId="0" fontId="6" fillId="0" borderId="134" xfId="0" applyFont="1" applyFill="1" applyBorder="1" applyAlignment="1">
      <alignment horizontal="center" vertical="center"/>
    </xf>
    <xf numFmtId="3" fontId="8" fillId="0" borderId="134" xfId="0" applyNumberFormat="1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left" vertical="center"/>
    </xf>
    <xf numFmtId="177" fontId="8" fillId="0" borderId="240" xfId="1" applyNumberFormat="1" applyFont="1" applyFill="1" applyBorder="1" applyAlignment="1">
      <alignment horizontal="right" vertical="center"/>
    </xf>
    <xf numFmtId="177" fontId="8" fillId="0" borderId="134" xfId="1" applyNumberFormat="1" applyFont="1" applyFill="1" applyBorder="1" applyAlignment="1">
      <alignment horizontal="right" vertical="center"/>
    </xf>
    <xf numFmtId="185" fontId="8" fillId="0" borderId="13" xfId="1" applyNumberFormat="1" applyFont="1" applyFill="1" applyBorder="1" applyAlignment="1">
      <alignment horizontal="right" vertical="center"/>
    </xf>
    <xf numFmtId="177" fontId="8" fillId="0" borderId="13" xfId="1" applyNumberFormat="1" applyFont="1" applyFill="1" applyBorder="1" applyAlignment="1">
      <alignment horizontal="right" vertical="center"/>
    </xf>
    <xf numFmtId="177" fontId="8" fillId="0" borderId="14" xfId="1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8" fillId="0" borderId="94" xfId="0" applyNumberFormat="1" applyFont="1" applyFill="1" applyBorder="1" applyAlignment="1">
      <alignment horizontal="right" vertical="center"/>
    </xf>
    <xf numFmtId="0" fontId="5" fillId="0" borderId="30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/>
    </xf>
    <xf numFmtId="0" fontId="5" fillId="0" borderId="30" xfId="0" applyFont="1" applyFill="1" applyBorder="1" applyAlignment="1">
      <alignment horizontal="left" vertical="center"/>
    </xf>
    <xf numFmtId="177" fontId="5" fillId="0" borderId="94" xfId="0" quotePrefix="1" applyNumberFormat="1" applyFont="1" applyFill="1" applyBorder="1" applyAlignment="1">
      <alignment horizontal="right" vertical="center"/>
    </xf>
    <xf numFmtId="177" fontId="4" fillId="0" borderId="22" xfId="0" applyNumberFormat="1" applyFont="1" applyFill="1" applyBorder="1" applyAlignment="1">
      <alignment vertical="center"/>
    </xf>
    <xf numFmtId="177" fontId="4" fillId="0" borderId="220" xfId="0" applyNumberFormat="1" applyFont="1" applyFill="1" applyBorder="1" applyAlignment="1">
      <alignment vertical="center"/>
    </xf>
    <xf numFmtId="177" fontId="4" fillId="0" borderId="22" xfId="0" applyNumberFormat="1" applyFont="1" applyFill="1" applyBorder="1" applyAlignment="1">
      <alignment horizontal="right" vertical="center"/>
    </xf>
    <xf numFmtId="177" fontId="4" fillId="0" borderId="155" xfId="0" applyNumberFormat="1" applyFont="1" applyFill="1" applyBorder="1" applyAlignment="1">
      <alignment horizontal="right" vertical="center"/>
    </xf>
    <xf numFmtId="177" fontId="4" fillId="0" borderId="24" xfId="0" applyNumberFormat="1" applyFont="1" applyFill="1" applyBorder="1" applyAlignment="1">
      <alignment horizontal="right" vertical="center"/>
    </xf>
    <xf numFmtId="177" fontId="5" fillId="0" borderId="243" xfId="0" applyNumberFormat="1" applyFont="1" applyFill="1" applyBorder="1" applyAlignment="1">
      <alignment horizontal="right" vertical="center"/>
    </xf>
    <xf numFmtId="177" fontId="5" fillId="0" borderId="217" xfId="0" quotePrefix="1" applyNumberFormat="1" applyFont="1" applyFill="1" applyBorder="1" applyAlignment="1">
      <alignment horizontal="right" vertical="center"/>
    </xf>
    <xf numFmtId="177" fontId="8" fillId="0" borderId="134" xfId="1" applyNumberFormat="1" applyFont="1" applyFill="1" applyBorder="1" applyAlignment="1">
      <alignment vertical="center"/>
    </xf>
    <xf numFmtId="0" fontId="5" fillId="0" borderId="148" xfId="0" applyFont="1" applyFill="1" applyBorder="1" applyAlignment="1">
      <alignment horizontal="center" vertical="center" shrinkToFit="1"/>
    </xf>
    <xf numFmtId="0" fontId="5" fillId="0" borderId="119" xfId="0" applyFont="1" applyFill="1" applyBorder="1" applyAlignment="1">
      <alignment horizontal="center" vertical="center" shrinkToFit="1"/>
    </xf>
    <xf numFmtId="177" fontId="5" fillId="0" borderId="119" xfId="0" applyNumberFormat="1" applyFont="1" applyFill="1" applyBorder="1" applyAlignment="1">
      <alignment horizontal="center" vertical="center" shrinkToFit="1"/>
    </xf>
    <xf numFmtId="177" fontId="5" fillId="0" borderId="64" xfId="0" applyNumberFormat="1" applyFont="1" applyFill="1" applyBorder="1" applyAlignment="1">
      <alignment horizontal="center" vertical="center" shrinkToFit="1"/>
    </xf>
    <xf numFmtId="177" fontId="5" fillId="0" borderId="65" xfId="0" applyNumberFormat="1" applyFont="1" applyFill="1" applyBorder="1" applyAlignment="1">
      <alignment horizontal="center" vertical="center" shrinkToFit="1"/>
    </xf>
    <xf numFmtId="0" fontId="16" fillId="0" borderId="67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right" vertical="center"/>
    </xf>
    <xf numFmtId="0" fontId="5" fillId="0" borderId="74" xfId="0" applyFont="1" applyFill="1" applyBorder="1" applyAlignment="1">
      <alignment horizontal="right" vertical="center"/>
    </xf>
    <xf numFmtId="0" fontId="5" fillId="0" borderId="44" xfId="0" applyFont="1" applyFill="1" applyBorder="1" applyAlignment="1">
      <alignment horizontal="right" vertical="center"/>
    </xf>
    <xf numFmtId="0" fontId="5" fillId="0" borderId="115" xfId="0" applyFont="1" applyFill="1" applyBorder="1" applyAlignment="1">
      <alignment horizontal="right" vertical="center"/>
    </xf>
    <xf numFmtId="0" fontId="5" fillId="0" borderId="195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89" xfId="0" applyFont="1" applyFill="1" applyBorder="1" applyAlignment="1">
      <alignment horizontal="center" vertical="center"/>
    </xf>
    <xf numFmtId="0" fontId="5" fillId="0" borderId="196" xfId="0" applyFont="1" applyFill="1" applyBorder="1" applyAlignment="1">
      <alignment horizontal="center" vertical="center"/>
    </xf>
    <xf numFmtId="0" fontId="5" fillId="0" borderId="81" xfId="0" applyFont="1" applyFill="1" applyBorder="1" applyAlignment="1">
      <alignment horizontal="center" vertical="center"/>
    </xf>
    <xf numFmtId="177" fontId="8" fillId="0" borderId="48" xfId="1" applyNumberFormat="1" applyFont="1" applyFill="1" applyBorder="1" applyAlignment="1">
      <alignment horizontal="center" vertical="center"/>
    </xf>
    <xf numFmtId="177" fontId="8" fillId="0" borderId="0" xfId="8" applyNumberFormat="1" applyFont="1" applyFill="1" applyBorder="1" applyAlignment="1">
      <alignment horizontal="right" vertical="center"/>
    </xf>
    <xf numFmtId="177" fontId="8" fillId="0" borderId="217" xfId="1" applyNumberFormat="1" applyFont="1" applyFill="1" applyBorder="1" applyAlignment="1">
      <alignment horizontal="right" vertical="center"/>
    </xf>
    <xf numFmtId="177" fontId="8" fillId="0" borderId="200" xfId="1" applyNumberFormat="1" applyFont="1" applyFill="1" applyBorder="1" applyAlignment="1">
      <alignment horizontal="right" vertical="center"/>
    </xf>
    <xf numFmtId="177" fontId="8" fillId="0" borderId="208" xfId="1" applyNumberFormat="1" applyFont="1" applyFill="1" applyBorder="1" applyAlignment="1">
      <alignment horizontal="right" vertical="center"/>
    </xf>
    <xf numFmtId="0" fontId="10" fillId="0" borderId="244" xfId="0" applyFont="1" applyFill="1" applyBorder="1" applyAlignment="1">
      <alignment horizontal="center" vertical="center"/>
    </xf>
    <xf numFmtId="0" fontId="10" fillId="0" borderId="151" xfId="0" applyFont="1" applyFill="1" applyBorder="1" applyAlignment="1">
      <alignment horizontal="center" vertical="center"/>
    </xf>
    <xf numFmtId="0" fontId="10" fillId="0" borderId="150" xfId="0" applyFont="1" applyFill="1" applyBorder="1" applyAlignment="1">
      <alignment horizontal="center" vertical="center"/>
    </xf>
    <xf numFmtId="0" fontId="10" fillId="0" borderId="152" xfId="0" applyFont="1" applyFill="1" applyBorder="1" applyAlignment="1">
      <alignment horizontal="center" vertical="center"/>
    </xf>
    <xf numFmtId="0" fontId="5" fillId="0" borderId="246" xfId="0" applyFont="1" applyFill="1" applyBorder="1" applyAlignment="1">
      <alignment vertical="center"/>
    </xf>
    <xf numFmtId="0" fontId="5" fillId="0" borderId="176" xfId="0" applyFont="1" applyFill="1" applyBorder="1" applyAlignment="1">
      <alignment vertical="center"/>
    </xf>
    <xf numFmtId="0" fontId="5" fillId="0" borderId="127" xfId="0" applyFont="1" applyFill="1" applyBorder="1" applyAlignment="1">
      <alignment vertical="center"/>
    </xf>
    <xf numFmtId="0" fontId="5" fillId="0" borderId="177" xfId="0" applyFont="1" applyFill="1" applyBorder="1" applyAlignment="1">
      <alignment vertical="center"/>
    </xf>
    <xf numFmtId="0" fontId="5" fillId="0" borderId="249" xfId="0" applyFont="1" applyFill="1" applyBorder="1" applyAlignment="1">
      <alignment vertical="center"/>
    </xf>
    <xf numFmtId="0" fontId="5" fillId="0" borderId="250" xfId="0" applyFont="1" applyFill="1" applyBorder="1" applyAlignment="1">
      <alignment vertical="center"/>
    </xf>
    <xf numFmtId="0" fontId="5" fillId="0" borderId="138" xfId="0" applyFont="1" applyFill="1" applyBorder="1" applyAlignment="1">
      <alignment vertical="center"/>
    </xf>
    <xf numFmtId="0" fontId="5" fillId="0" borderId="251" xfId="0" applyFont="1" applyFill="1" applyBorder="1" applyAlignment="1">
      <alignment vertical="center"/>
    </xf>
    <xf numFmtId="181" fontId="8" fillId="0" borderId="69" xfId="0" applyNumberFormat="1" applyFont="1" applyFill="1" applyBorder="1" applyAlignment="1">
      <alignment vertical="center"/>
    </xf>
    <xf numFmtId="177" fontId="8" fillId="0" borderId="69" xfId="0" applyNumberFormat="1" applyFont="1" applyFill="1" applyBorder="1" applyAlignment="1">
      <alignment vertical="center"/>
    </xf>
    <xf numFmtId="181" fontId="8" fillId="0" borderId="71" xfId="0" applyNumberFormat="1" applyFont="1" applyFill="1" applyBorder="1" applyAlignment="1">
      <alignment vertical="center"/>
    </xf>
    <xf numFmtId="181" fontId="8" fillId="0" borderId="252" xfId="0" applyNumberFormat="1" applyFont="1" applyFill="1" applyBorder="1" applyAlignment="1">
      <alignment vertical="center"/>
    </xf>
    <xf numFmtId="177" fontId="8" fillId="0" borderId="111" xfId="0" applyNumberFormat="1" applyFont="1" applyFill="1" applyBorder="1" applyAlignment="1">
      <alignment vertical="center"/>
    </xf>
    <xf numFmtId="177" fontId="8" fillId="0" borderId="253" xfId="0" applyNumberFormat="1" applyFont="1" applyFill="1" applyBorder="1" applyAlignment="1">
      <alignment horizontal="right" vertical="center"/>
    </xf>
    <xf numFmtId="181" fontId="8" fillId="0" borderId="253" xfId="0" applyNumberFormat="1" applyFont="1" applyFill="1" applyBorder="1" applyAlignment="1">
      <alignment vertical="center"/>
    </xf>
    <xf numFmtId="181" fontId="8" fillId="0" borderId="254" xfId="0" applyNumberFormat="1" applyFont="1" applyFill="1" applyBorder="1" applyAlignment="1">
      <alignment vertical="center"/>
    </xf>
    <xf numFmtId="177" fontId="8" fillId="0" borderId="73" xfId="0" applyNumberFormat="1" applyFont="1" applyFill="1" applyBorder="1" applyAlignment="1">
      <alignment vertical="center"/>
    </xf>
    <xf numFmtId="0" fontId="10" fillId="0" borderId="78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127" xfId="7" applyFont="1" applyFill="1" applyBorder="1" applyAlignment="1">
      <alignment horizontal="center" vertical="center" wrapText="1"/>
    </xf>
    <xf numFmtId="0" fontId="5" fillId="0" borderId="138" xfId="7" applyFont="1" applyFill="1" applyBorder="1" applyAlignment="1">
      <alignment horizontal="center" vertical="center"/>
    </xf>
    <xf numFmtId="0" fontId="5" fillId="0" borderId="125" xfId="7" applyFont="1" applyFill="1" applyBorder="1" applyAlignment="1">
      <alignment horizontal="center" vertical="center" wrapText="1"/>
    </xf>
    <xf numFmtId="0" fontId="5" fillId="0" borderId="137" xfId="7" applyFont="1" applyFill="1" applyBorder="1" applyAlignment="1">
      <alignment horizontal="center" vertical="center" wrapText="1"/>
    </xf>
    <xf numFmtId="0" fontId="5" fillId="0" borderId="36" xfId="7" applyFont="1" applyFill="1" applyBorder="1" applyAlignment="1">
      <alignment horizontal="center" vertical="center" wrapText="1"/>
    </xf>
    <xf numFmtId="0" fontId="5" fillId="0" borderId="9" xfId="7" applyFont="1" applyFill="1" applyBorder="1">
      <alignment vertical="center"/>
    </xf>
    <xf numFmtId="0" fontId="6" fillId="0" borderId="20" xfId="7" applyFont="1" applyFill="1" applyBorder="1" applyAlignment="1">
      <alignment horizontal="center" vertical="center" wrapText="1"/>
    </xf>
    <xf numFmtId="0" fontId="6" fillId="0" borderId="81" xfId="7" applyFont="1" applyFill="1" applyBorder="1" applyAlignment="1">
      <alignment horizontal="center" vertical="center" wrapText="1"/>
    </xf>
    <xf numFmtId="0" fontId="5" fillId="0" borderId="0" xfId="7" applyFont="1" applyFill="1" applyBorder="1" applyAlignment="1">
      <alignment horizontal="center" vertical="center" wrapText="1"/>
    </xf>
    <xf numFmtId="0" fontId="5" fillId="0" borderId="10" xfId="7" applyFont="1" applyFill="1" applyBorder="1">
      <alignment vertical="center"/>
    </xf>
    <xf numFmtId="0" fontId="5" fillId="0" borderId="126" xfId="7" applyFont="1" applyFill="1" applyBorder="1" applyAlignment="1">
      <alignment horizontal="center" vertical="center" wrapText="1"/>
    </xf>
    <xf numFmtId="0" fontId="5" fillId="0" borderId="132" xfId="7" applyFont="1" applyFill="1" applyBorder="1">
      <alignment vertical="center"/>
    </xf>
    <xf numFmtId="0" fontId="5" fillId="0" borderId="10" xfId="7" applyFont="1" applyFill="1" applyBorder="1" applyAlignment="1">
      <alignment horizontal="right" vertical="center" shrinkToFit="1"/>
    </xf>
    <xf numFmtId="0" fontId="1" fillId="0" borderId="116" xfId="7" applyFont="1" applyFill="1" applyBorder="1" applyAlignment="1">
      <alignment horizontal="center" vertical="center"/>
    </xf>
    <xf numFmtId="0" fontId="1" fillId="0" borderId="121" xfId="7" applyFont="1" applyFill="1" applyBorder="1" applyAlignment="1">
      <alignment horizontal="center" vertical="center"/>
    </xf>
    <xf numFmtId="0" fontId="1" fillId="0" borderId="130" xfId="7" applyFont="1" applyFill="1" applyBorder="1" applyAlignment="1">
      <alignment horizontal="center" vertical="center"/>
    </xf>
    <xf numFmtId="58" fontId="16" fillId="0" borderId="64" xfId="7" applyNumberFormat="1" applyFont="1" applyFill="1" applyBorder="1" applyAlignment="1">
      <alignment horizontal="center" vertical="center"/>
    </xf>
    <xf numFmtId="58" fontId="16" fillId="0" borderId="67" xfId="7" applyNumberFormat="1" applyFont="1" applyFill="1" applyBorder="1" applyAlignment="1">
      <alignment horizontal="center" vertical="center"/>
    </xf>
    <xf numFmtId="58" fontId="16" fillId="0" borderId="61" xfId="7" applyNumberFormat="1" applyFont="1" applyFill="1" applyBorder="1" applyAlignment="1">
      <alignment horizontal="center" vertical="center"/>
    </xf>
    <xf numFmtId="0" fontId="16" fillId="0" borderId="64" xfId="7" applyFont="1" applyFill="1" applyBorder="1" applyAlignment="1">
      <alignment horizontal="center" vertical="center"/>
    </xf>
    <xf numFmtId="0" fontId="16" fillId="0" borderId="67" xfId="7" applyFont="1" applyFill="1" applyBorder="1" applyAlignment="1">
      <alignment horizontal="center" vertical="center"/>
    </xf>
    <xf numFmtId="0" fontId="16" fillId="0" borderId="118" xfId="7" applyFont="1" applyFill="1" applyBorder="1" applyAlignment="1">
      <alignment horizontal="center" vertical="center"/>
    </xf>
    <xf numFmtId="0" fontId="16" fillId="0" borderId="119" xfId="7" applyFont="1" applyFill="1" applyBorder="1" applyAlignment="1">
      <alignment horizontal="center" vertical="center"/>
    </xf>
    <xf numFmtId="0" fontId="16" fillId="0" borderId="120" xfId="7" applyFont="1" applyFill="1" applyBorder="1" applyAlignment="1">
      <alignment horizontal="center" vertical="center"/>
    </xf>
    <xf numFmtId="0" fontId="5" fillId="0" borderId="8" xfId="7" applyFont="1" applyFill="1" applyBorder="1" applyAlignment="1">
      <alignment horizontal="center" vertical="center" wrapText="1"/>
    </xf>
    <xf numFmtId="0" fontId="5" fillId="0" borderId="81" xfId="7" applyFont="1" applyFill="1" applyBorder="1" applyAlignment="1">
      <alignment horizontal="center" vertical="center" wrapText="1"/>
    </xf>
    <xf numFmtId="0" fontId="5" fillId="0" borderId="122" xfId="7" applyFont="1" applyFill="1" applyBorder="1" applyAlignment="1">
      <alignment horizontal="center" vertical="center"/>
    </xf>
    <xf numFmtId="0" fontId="5" fillId="0" borderId="123" xfId="7" applyFont="1" applyFill="1" applyBorder="1" applyAlignment="1">
      <alignment horizontal="center" vertical="center"/>
    </xf>
    <xf numFmtId="0" fontId="5" fillId="0" borderId="124" xfId="7" applyFont="1" applyFill="1" applyBorder="1" applyAlignment="1">
      <alignment horizontal="center" vertical="center"/>
    </xf>
    <xf numFmtId="0" fontId="6" fillId="0" borderId="0" xfId="7" applyFont="1" applyFill="1" applyBorder="1" applyAlignment="1">
      <alignment horizontal="center" vertical="center" wrapText="1"/>
    </xf>
    <xf numFmtId="0" fontId="6" fillId="0" borderId="10" xfId="7" applyFont="1" applyFill="1" applyBorder="1" applyAlignment="1">
      <alignment horizontal="center" vertical="center"/>
    </xf>
    <xf numFmtId="0" fontId="6" fillId="0" borderId="109" xfId="7" applyFont="1" applyFill="1" applyBorder="1" applyAlignment="1">
      <alignment horizontal="right" wrapText="1"/>
    </xf>
    <xf numFmtId="0" fontId="6" fillId="0" borderId="131" xfId="7" applyFont="1" applyFill="1" applyBorder="1" applyAlignment="1">
      <alignment horizontal="right" wrapText="1"/>
    </xf>
    <xf numFmtId="0" fontId="6" fillId="0" borderId="8" xfId="7" applyFont="1" applyFill="1" applyBorder="1" applyAlignment="1">
      <alignment horizontal="right" wrapText="1"/>
    </xf>
    <xf numFmtId="0" fontId="6" fillId="0" borderId="81" xfId="7" applyFont="1" applyFill="1" applyBorder="1" applyAlignment="1">
      <alignment horizontal="right" wrapText="1"/>
    </xf>
    <xf numFmtId="0" fontId="5" fillId="0" borderId="129" xfId="7" applyFont="1" applyFill="1" applyBorder="1" applyAlignment="1">
      <alignment horizontal="center" vertical="center" wrapText="1"/>
    </xf>
    <xf numFmtId="0" fontId="5" fillId="0" borderId="136" xfId="7" applyFont="1" applyFill="1" applyBorder="1" applyAlignment="1">
      <alignment horizontal="center" vertical="center" wrapText="1"/>
    </xf>
    <xf numFmtId="0" fontId="5" fillId="0" borderId="21" xfId="7" applyFont="1" applyFill="1" applyBorder="1" applyAlignment="1">
      <alignment horizontal="center" vertical="center"/>
    </xf>
    <xf numFmtId="0" fontId="5" fillId="0" borderId="22" xfId="7" applyFont="1" applyFill="1" applyBorder="1" applyAlignment="1">
      <alignment horizontal="center" vertical="center"/>
    </xf>
    <xf numFmtId="0" fontId="5" fillId="0" borderId="27" xfId="7" applyFont="1" applyFill="1" applyBorder="1" applyAlignment="1">
      <alignment horizontal="center" vertical="center"/>
    </xf>
    <xf numFmtId="0" fontId="5" fillId="0" borderId="137" xfId="7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center" vertical="center"/>
    </xf>
    <xf numFmtId="178" fontId="5" fillId="0" borderId="11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right" vertical="center"/>
    </xf>
    <xf numFmtId="0" fontId="5" fillId="0" borderId="74" xfId="0" applyFont="1" applyFill="1" applyBorder="1" applyAlignment="1">
      <alignment horizontal="right" vertical="center"/>
    </xf>
    <xf numFmtId="0" fontId="5" fillId="0" borderId="44" xfId="0" applyFont="1" applyFill="1" applyBorder="1" applyAlignment="1">
      <alignment horizontal="right" vertical="center"/>
    </xf>
    <xf numFmtId="0" fontId="5" fillId="0" borderId="76" xfId="0" applyFont="1" applyFill="1" applyBorder="1" applyAlignment="1">
      <alignment horizontal="right" vertical="center"/>
    </xf>
    <xf numFmtId="0" fontId="5" fillId="0" borderId="57" xfId="0" applyFont="1" applyFill="1" applyBorder="1" applyAlignment="1">
      <alignment horizontal="right" vertical="center"/>
    </xf>
    <xf numFmtId="0" fontId="12" fillId="0" borderId="245" xfId="0" applyFont="1" applyFill="1" applyBorder="1" applyAlignment="1">
      <alignment horizontal="center" vertical="center"/>
    </xf>
    <xf numFmtId="0" fontId="12" fillId="0" borderId="211" xfId="0" applyFont="1" applyFill="1" applyBorder="1" applyAlignment="1">
      <alignment horizontal="center" vertical="center"/>
    </xf>
    <xf numFmtId="0" fontId="12" fillId="0" borderId="212" xfId="0" applyFont="1" applyFill="1" applyBorder="1" applyAlignment="1">
      <alignment horizontal="center" vertical="center"/>
    </xf>
    <xf numFmtId="0" fontId="12" fillId="0" borderId="247" xfId="0" applyFont="1" applyFill="1" applyBorder="1" applyAlignment="1">
      <alignment horizontal="center" vertical="center"/>
    </xf>
    <xf numFmtId="0" fontId="12" fillId="0" borderId="248" xfId="0" applyFont="1" applyFill="1" applyBorder="1" applyAlignment="1">
      <alignment horizontal="center" vertical="center"/>
    </xf>
    <xf numFmtId="0" fontId="12" fillId="0" borderId="19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103" xfId="0" applyFont="1" applyFill="1" applyBorder="1" applyAlignment="1">
      <alignment horizontal="center" vertical="center"/>
    </xf>
    <xf numFmtId="0" fontId="5" fillId="0" borderId="20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7" xfId="0" applyFont="1" applyFill="1" applyBorder="1" applyAlignment="1">
      <alignment horizontal="center" vertical="center" wrapText="1"/>
    </xf>
    <xf numFmtId="0" fontId="5" fillId="0" borderId="78" xfId="0" applyFont="1" applyFill="1" applyBorder="1" applyAlignment="1">
      <alignment horizontal="center" vertical="center" wrapText="1"/>
    </xf>
    <xf numFmtId="0" fontId="5" fillId="0" borderId="206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03" xfId="0" applyFont="1" applyFill="1" applyBorder="1" applyAlignment="1">
      <alignment horizontal="center" vertical="center" wrapText="1"/>
    </xf>
    <xf numFmtId="0" fontId="5" fillId="0" borderId="205" xfId="0" applyFont="1" applyFill="1" applyBorder="1" applyAlignment="1">
      <alignment horizontal="center" vertical="center" wrapText="1"/>
    </xf>
    <xf numFmtId="0" fontId="5" fillId="0" borderId="208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204" xfId="0" applyFont="1" applyFill="1" applyBorder="1" applyAlignment="1">
      <alignment horizontal="center" vertical="center" wrapText="1"/>
    </xf>
    <xf numFmtId="0" fontId="5" fillId="0" borderId="10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68" xfId="0" applyFont="1" applyFill="1" applyBorder="1" applyAlignment="1">
      <alignment horizontal="right" vertical="center"/>
    </xf>
    <xf numFmtId="0" fontId="5" fillId="0" borderId="114" xfId="0" applyFont="1" applyFill="1" applyBorder="1" applyAlignment="1">
      <alignment horizontal="right" vertical="center"/>
    </xf>
    <xf numFmtId="0" fontId="12" fillId="0" borderId="118" xfId="0" applyFont="1" applyFill="1" applyBorder="1" applyAlignment="1">
      <alignment horizontal="center" vertical="center"/>
    </xf>
    <xf numFmtId="0" fontId="12" fillId="0" borderId="119" xfId="0" applyFont="1" applyFill="1" applyBorder="1" applyAlignment="1">
      <alignment horizontal="center" vertical="center"/>
    </xf>
    <xf numFmtId="0" fontId="12" fillId="0" borderId="6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right" vertical="center"/>
    </xf>
    <xf numFmtId="0" fontId="5" fillId="0" borderId="103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56" fontId="5" fillId="0" borderId="2" xfId="0" applyNumberFormat="1" applyFont="1" applyFill="1" applyBorder="1" applyAlignment="1">
      <alignment horizontal="center" vertical="center"/>
    </xf>
    <xf numFmtId="176" fontId="5" fillId="0" borderId="204" xfId="0" applyNumberFormat="1" applyFont="1" applyFill="1" applyBorder="1" applyAlignment="1">
      <alignment vertical="center"/>
    </xf>
    <xf numFmtId="176" fontId="5" fillId="0" borderId="13" xfId="0" applyNumberFormat="1" applyFont="1" applyFill="1" applyBorder="1" applyAlignment="1">
      <alignment vertical="center"/>
    </xf>
    <xf numFmtId="0" fontId="5" fillId="0" borderId="28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74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 wrapText="1"/>
    </xf>
    <xf numFmtId="0" fontId="5" fillId="0" borderId="173" xfId="0" applyFont="1" applyFill="1" applyBorder="1" applyAlignment="1">
      <alignment horizontal="center" vertical="center" wrapText="1"/>
    </xf>
    <xf numFmtId="0" fontId="5" fillId="0" borderId="158" xfId="0" applyFont="1" applyFill="1" applyBorder="1" applyAlignment="1">
      <alignment horizontal="center" vertical="center" wrapText="1"/>
    </xf>
    <xf numFmtId="0" fontId="5" fillId="0" borderId="159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177" fontId="5" fillId="0" borderId="102" xfId="0" applyNumberFormat="1" applyFont="1" applyFill="1" applyBorder="1" applyAlignment="1">
      <alignment vertical="center"/>
    </xf>
    <xf numFmtId="0" fontId="5" fillId="0" borderId="61" xfId="0" applyFont="1" applyFill="1" applyBorder="1" applyAlignment="1">
      <alignment horizontal="center" vertical="center" wrapText="1"/>
    </xf>
    <xf numFmtId="0" fontId="5" fillId="0" borderId="6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7" fontId="5" fillId="0" borderId="19" xfId="0" applyNumberFormat="1" applyFont="1" applyFill="1" applyBorder="1" applyAlignment="1">
      <alignment horizontal="right" vertical="center"/>
    </xf>
    <xf numFmtId="0" fontId="5" fillId="0" borderId="158" xfId="0" applyFont="1" applyFill="1" applyBorder="1" applyAlignment="1">
      <alignment horizontal="center" vertical="center" shrinkToFit="1"/>
    </xf>
    <xf numFmtId="0" fontId="5" fillId="0" borderId="159" xfId="0" applyFont="1" applyFill="1" applyBorder="1" applyAlignment="1">
      <alignment horizontal="center" vertical="center" shrinkToFit="1"/>
    </xf>
    <xf numFmtId="177" fontId="5" fillId="0" borderId="204" xfId="0" applyNumberFormat="1" applyFont="1" applyFill="1" applyBorder="1" applyAlignment="1">
      <alignment vertical="center"/>
    </xf>
    <xf numFmtId="177" fontId="5" fillId="0" borderId="211" xfId="0" applyNumberFormat="1" applyFont="1" applyFill="1" applyBorder="1" applyAlignment="1">
      <alignment vertical="center"/>
    </xf>
    <xf numFmtId="177" fontId="5" fillId="0" borderId="204" xfId="0" applyNumberFormat="1" applyFont="1" applyFill="1" applyBorder="1" applyAlignment="1">
      <alignment horizontal="right" vertical="center"/>
    </xf>
    <xf numFmtId="177" fontId="5" fillId="0" borderId="211" xfId="0" applyNumberFormat="1" applyFont="1" applyFill="1" applyBorder="1" applyAlignment="1">
      <alignment horizontal="right" vertical="center"/>
    </xf>
    <xf numFmtId="177" fontId="5" fillId="0" borderId="102" xfId="0" applyNumberFormat="1" applyFont="1" applyFill="1" applyBorder="1" applyAlignment="1">
      <alignment horizontal="right" vertical="center"/>
    </xf>
    <xf numFmtId="177" fontId="5" fillId="0" borderId="13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10" xfId="0" applyNumberFormat="1" applyFont="1" applyFill="1" applyBorder="1" applyAlignment="1">
      <alignment horizontal="right" vertical="center"/>
    </xf>
    <xf numFmtId="177" fontId="5" fillId="0" borderId="14" xfId="0" applyNumberFormat="1" applyFont="1" applyFill="1" applyBorder="1" applyAlignment="1">
      <alignment horizontal="right" vertical="center"/>
    </xf>
    <xf numFmtId="176" fontId="5" fillId="0" borderId="35" xfId="0" applyNumberFormat="1" applyFont="1" applyFill="1" applyBorder="1" applyAlignment="1">
      <alignment vertical="center"/>
    </xf>
    <xf numFmtId="176" fontId="5" fillId="0" borderId="214" xfId="0" applyNumberFormat="1" applyFont="1" applyFill="1" applyBorder="1" applyAlignment="1">
      <alignment vertical="center"/>
    </xf>
    <xf numFmtId="176" fontId="5" fillId="0" borderId="241" xfId="0" applyNumberFormat="1" applyFont="1" applyFill="1" applyBorder="1" applyAlignment="1">
      <alignment vertical="center"/>
    </xf>
    <xf numFmtId="176" fontId="5" fillId="0" borderId="81" xfId="0" applyNumberFormat="1" applyFont="1" applyFill="1" applyBorder="1" applyAlignment="1">
      <alignment vertical="center"/>
    </xf>
    <xf numFmtId="177" fontId="5" fillId="0" borderId="31" xfId="0" applyNumberFormat="1" applyFont="1" applyFill="1" applyBorder="1" applyAlignment="1">
      <alignment horizontal="right" vertical="center"/>
    </xf>
    <xf numFmtId="177" fontId="5" fillId="0" borderId="212" xfId="0" applyNumberFormat="1" applyFont="1" applyFill="1" applyBorder="1" applyAlignment="1">
      <alignment horizontal="right" vertical="center"/>
    </xf>
    <xf numFmtId="176" fontId="5" fillId="0" borderId="85" xfId="0" applyNumberFormat="1" applyFont="1" applyFill="1" applyBorder="1" applyAlignment="1">
      <alignment vertical="center"/>
    </xf>
    <xf numFmtId="176" fontId="5" fillId="0" borderId="20" xfId="0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 wrapText="1"/>
    </xf>
    <xf numFmtId="177" fontId="5" fillId="0" borderId="13" xfId="0" applyNumberFormat="1" applyFont="1" applyFill="1" applyBorder="1" applyAlignment="1">
      <alignment vertical="center"/>
    </xf>
    <xf numFmtId="177" fontId="5" fillId="0" borderId="29" xfId="0" applyNumberFormat="1" applyFont="1" applyFill="1" applyBorder="1" applyAlignment="1">
      <alignment horizontal="right" vertical="center"/>
    </xf>
    <xf numFmtId="177" fontId="5" fillId="0" borderId="50" xfId="0" applyNumberFormat="1" applyFont="1" applyFill="1" applyBorder="1" applyAlignment="1">
      <alignment horizontal="right" vertical="center"/>
    </xf>
    <xf numFmtId="176" fontId="5" fillId="0" borderId="90" xfId="0" applyNumberFormat="1" applyFont="1" applyFill="1" applyBorder="1" applyAlignment="1">
      <alignment vertical="center"/>
    </xf>
    <xf numFmtId="176" fontId="5" fillId="0" borderId="102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center"/>
    </xf>
    <xf numFmtId="0" fontId="5" fillId="0" borderId="49" xfId="0" applyFont="1" applyFill="1" applyBorder="1" applyAlignment="1">
      <alignment horizontal="left" vertical="center"/>
    </xf>
    <xf numFmtId="0" fontId="5" fillId="0" borderId="50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5" fillId="0" borderId="74" xfId="0" applyFont="1" applyFill="1" applyBorder="1" applyAlignment="1">
      <alignment horizontal="left" vertical="center"/>
    </xf>
    <xf numFmtId="0" fontId="5" fillId="0" borderId="46" xfId="0" applyFont="1" applyFill="1" applyBorder="1" applyAlignment="1">
      <alignment horizontal="left" vertical="center"/>
    </xf>
    <xf numFmtId="177" fontId="8" fillId="0" borderId="94" xfId="0" applyNumberFormat="1" applyFont="1" applyFill="1" applyBorder="1" applyAlignment="1">
      <alignment horizontal="right" vertical="center"/>
    </xf>
    <xf numFmtId="0" fontId="5" fillId="0" borderId="28" xfId="0" applyNumberFormat="1" applyFont="1" applyFill="1" applyBorder="1" applyAlignment="1">
      <alignment horizontal="left" vertical="center"/>
    </xf>
    <xf numFmtId="0" fontId="5" fillId="0" borderId="29" xfId="0" applyNumberFormat="1" applyFont="1" applyFill="1" applyBorder="1" applyAlignment="1">
      <alignment horizontal="left" vertical="center"/>
    </xf>
    <xf numFmtId="177" fontId="8" fillId="0" borderId="166" xfId="0" applyNumberFormat="1" applyFont="1" applyFill="1" applyBorder="1" applyAlignment="1">
      <alignment horizontal="right" vertical="center"/>
    </xf>
    <xf numFmtId="177" fontId="8" fillId="0" borderId="223" xfId="0" applyNumberFormat="1" applyFont="1" applyFill="1" applyBorder="1" applyAlignment="1">
      <alignment horizontal="right" vertical="center"/>
    </xf>
    <xf numFmtId="177" fontId="8" fillId="0" borderId="224" xfId="0" applyNumberFormat="1" applyFont="1" applyFill="1" applyBorder="1" applyAlignment="1">
      <alignment horizontal="right" vertical="center"/>
    </xf>
    <xf numFmtId="0" fontId="10" fillId="0" borderId="74" xfId="0" applyFont="1" applyFill="1" applyBorder="1" applyAlignment="1">
      <alignment horizontal="left" vertical="center"/>
    </xf>
    <xf numFmtId="0" fontId="10" fillId="0" borderId="46" xfId="0" applyFont="1" applyFill="1" applyBorder="1" applyAlignment="1">
      <alignment horizontal="left" vertical="center"/>
    </xf>
    <xf numFmtId="0" fontId="10" fillId="0" borderId="49" xfId="0" applyFont="1" applyFill="1" applyBorder="1" applyAlignment="1">
      <alignment horizontal="left" vertical="center"/>
    </xf>
    <xf numFmtId="0" fontId="10" fillId="0" borderId="50" xfId="0" applyFont="1" applyFill="1" applyBorder="1" applyAlignment="1">
      <alignment horizontal="left" vertical="center"/>
    </xf>
    <xf numFmtId="0" fontId="5" fillId="0" borderId="203" xfId="0" applyFont="1" applyFill="1" applyBorder="1" applyAlignment="1">
      <alignment horizontal="center" vertical="center"/>
    </xf>
    <xf numFmtId="0" fontId="5" fillId="0" borderId="208" xfId="0" applyFont="1" applyFill="1" applyBorder="1" applyAlignment="1">
      <alignment horizontal="center" vertical="center"/>
    </xf>
    <xf numFmtId="0" fontId="5" fillId="0" borderId="158" xfId="0" applyFont="1" applyFill="1" applyBorder="1" applyAlignment="1">
      <alignment horizontal="left" vertical="center"/>
    </xf>
    <xf numFmtId="0" fontId="5" fillId="0" borderId="190" xfId="0" applyFont="1" applyFill="1" applyBorder="1" applyAlignment="1">
      <alignment horizontal="left" vertical="center"/>
    </xf>
    <xf numFmtId="0" fontId="5" fillId="0" borderId="74" xfId="0" applyFont="1" applyFill="1" applyBorder="1" applyAlignment="1">
      <alignment horizontal="left" vertical="center" shrinkToFit="1"/>
    </xf>
    <xf numFmtId="0" fontId="5" fillId="0" borderId="46" xfId="0" applyFont="1" applyFill="1" applyBorder="1" applyAlignment="1">
      <alignment horizontal="left" vertical="center" shrinkToFit="1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/>
    </xf>
    <xf numFmtId="0" fontId="16" fillId="0" borderId="10" xfId="0" applyFont="1" applyFill="1" applyBorder="1" applyAlignment="1">
      <alignment horizontal="left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1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203" xfId="0" applyNumberFormat="1" applyFont="1" applyFill="1" applyBorder="1" applyAlignment="1">
      <alignment horizontal="center" vertical="center"/>
    </xf>
    <xf numFmtId="176" fontId="5" fillId="0" borderId="208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left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76" fontId="5" fillId="0" borderId="13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6" fillId="0" borderId="10" xfId="0" applyFont="1" applyFill="1" applyBorder="1" applyAlignment="1">
      <alignment horizontal="left" vertical="center" wrapText="1"/>
    </xf>
    <xf numFmtId="176" fontId="5" fillId="0" borderId="10" xfId="0" applyNumberFormat="1" applyFont="1" applyFill="1" applyBorder="1" applyAlignment="1">
      <alignment horizontal="center" vertical="center" wrapText="1"/>
    </xf>
    <xf numFmtId="176" fontId="5" fillId="0" borderId="203" xfId="0" applyNumberFormat="1" applyFont="1" applyFill="1" applyBorder="1" applyAlignment="1">
      <alignment horizontal="center" vertical="center" wrapText="1"/>
    </xf>
    <xf numFmtId="176" fontId="5" fillId="0" borderId="208" xfId="0" applyNumberFormat="1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left" vertical="center" wrapText="1"/>
    </xf>
    <xf numFmtId="0" fontId="5" fillId="0" borderId="50" xfId="0" applyFont="1" applyFill="1" applyBorder="1" applyAlignment="1">
      <alignment horizontal="left" vertical="center" wrapText="1"/>
    </xf>
    <xf numFmtId="0" fontId="5" fillId="0" borderId="158" xfId="0" applyFont="1" applyFill="1" applyBorder="1" applyAlignment="1">
      <alignment horizontal="left" vertical="center" wrapText="1"/>
    </xf>
    <xf numFmtId="0" fontId="5" fillId="0" borderId="190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176" fontId="6" fillId="0" borderId="16" xfId="0" applyNumberFormat="1" applyFont="1" applyFill="1" applyBorder="1" applyAlignment="1">
      <alignment horizontal="center" vertical="center" wrapText="1"/>
    </xf>
    <xf numFmtId="176" fontId="6" fillId="0" borderId="17" xfId="0" applyNumberFormat="1" applyFont="1" applyFill="1" applyBorder="1" applyAlignment="1">
      <alignment horizontal="center" vertical="center" wrapText="1"/>
    </xf>
    <xf numFmtId="176" fontId="6" fillId="0" borderId="18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/>
    </xf>
    <xf numFmtId="0" fontId="5" fillId="0" borderId="30" xfId="0" applyFont="1" applyFill="1" applyBorder="1" applyAlignment="1">
      <alignment horizontal="left" vertical="center"/>
    </xf>
    <xf numFmtId="0" fontId="5" fillId="0" borderId="37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" vertical="center" wrapText="1"/>
    </xf>
    <xf numFmtId="0" fontId="6" fillId="0" borderId="61" xfId="0" applyFont="1" applyFill="1" applyBorder="1" applyAlignment="1">
      <alignment horizontal="center" vertical="center" wrapText="1"/>
    </xf>
    <xf numFmtId="0" fontId="6" fillId="0" borderId="62" xfId="0" applyFont="1" applyFill="1" applyBorder="1" applyAlignment="1">
      <alignment horizontal="center" vertical="center" wrapText="1"/>
    </xf>
    <xf numFmtId="0" fontId="5" fillId="0" borderId="63" xfId="0" applyFont="1" applyFill="1" applyBorder="1" applyAlignment="1">
      <alignment horizontal="center" vertical="center" wrapText="1"/>
    </xf>
    <xf numFmtId="0" fontId="5" fillId="0" borderId="64" xfId="0" applyFont="1" applyFill="1" applyBorder="1" applyAlignment="1">
      <alignment horizontal="center" vertical="center" wrapText="1"/>
    </xf>
    <xf numFmtId="0" fontId="5" fillId="0" borderId="65" xfId="0" applyFont="1" applyFill="1" applyBorder="1" applyAlignment="1">
      <alignment horizontal="center" vertical="center" wrapText="1"/>
    </xf>
    <xf numFmtId="0" fontId="5" fillId="0" borderId="66" xfId="0" applyFont="1" applyFill="1" applyBorder="1" applyAlignment="1">
      <alignment horizontal="center" vertical="center" wrapText="1"/>
    </xf>
    <xf numFmtId="0" fontId="6" fillId="0" borderId="64" xfId="0" applyFont="1" applyFill="1" applyBorder="1" applyAlignment="1">
      <alignment horizontal="center" vertical="center" wrapText="1"/>
    </xf>
    <xf numFmtId="0" fontId="6" fillId="0" borderId="67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5" fillId="0" borderId="113" xfId="0" applyFont="1" applyFill="1" applyBorder="1" applyAlignment="1">
      <alignment horizontal="center" vertical="center" wrapText="1"/>
    </xf>
    <xf numFmtId="0" fontId="5" fillId="0" borderId="112" xfId="0" applyFont="1" applyFill="1" applyBorder="1" applyAlignment="1">
      <alignment horizontal="center" vertical="center" wrapText="1"/>
    </xf>
    <xf numFmtId="0" fontId="5" fillId="0" borderId="110" xfId="0" applyFont="1" applyFill="1" applyBorder="1" applyAlignment="1">
      <alignment horizontal="center" vertical="center" wrapText="1"/>
    </xf>
    <xf numFmtId="0" fontId="5" fillId="0" borderId="83" xfId="0" applyFont="1" applyFill="1" applyBorder="1" applyAlignment="1">
      <alignment horizontal="center" vertical="center" wrapText="1"/>
    </xf>
    <xf numFmtId="0" fontId="5" fillId="0" borderId="81" xfId="0" applyFont="1" applyFill="1" applyBorder="1" applyAlignment="1">
      <alignment horizontal="center" vertical="center" wrapText="1"/>
    </xf>
    <xf numFmtId="176" fontId="6" fillId="0" borderId="58" xfId="0" applyNumberFormat="1" applyFont="1" applyFill="1" applyBorder="1" applyAlignment="1">
      <alignment horizontal="center" vertical="center" wrapText="1"/>
    </xf>
    <xf numFmtId="176" fontId="6" fillId="0" borderId="59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72" xfId="0" applyFont="1" applyFill="1" applyBorder="1" applyAlignment="1">
      <alignment horizontal="center" vertical="center" wrapText="1"/>
    </xf>
    <xf numFmtId="0" fontId="5" fillId="0" borderId="111" xfId="0" applyFont="1" applyFill="1" applyBorder="1" applyAlignment="1">
      <alignment horizontal="center" vertical="center" wrapText="1"/>
    </xf>
    <xf numFmtId="0" fontId="5" fillId="0" borderId="71" xfId="0" applyFont="1" applyFill="1" applyBorder="1" applyAlignment="1">
      <alignment horizontal="center" vertical="center" wrapText="1"/>
    </xf>
    <xf numFmtId="176" fontId="8" fillId="0" borderId="43" xfId="0" applyNumberFormat="1" applyFont="1" applyFill="1" applyBorder="1" applyAlignment="1">
      <alignment vertical="center" wrapText="1"/>
    </xf>
    <xf numFmtId="0" fontId="5" fillId="0" borderId="89" xfId="0" applyFont="1" applyFill="1" applyBorder="1" applyAlignment="1">
      <alignment horizontal="center" vertical="center"/>
    </xf>
    <xf numFmtId="0" fontId="5" fillId="0" borderId="196" xfId="0" applyFont="1" applyFill="1" applyBorder="1" applyAlignment="1">
      <alignment horizontal="center" vertical="center"/>
    </xf>
    <xf numFmtId="0" fontId="5" fillId="0" borderId="85" xfId="0" applyFont="1" applyFill="1" applyBorder="1" applyAlignment="1">
      <alignment vertical="center"/>
    </xf>
    <xf numFmtId="0" fontId="5" fillId="0" borderId="92" xfId="0" applyFont="1" applyFill="1" applyBorder="1" applyAlignment="1">
      <alignment vertical="center"/>
    </xf>
    <xf numFmtId="0" fontId="6" fillId="0" borderId="100" xfId="0" applyFont="1" applyFill="1" applyBorder="1" applyAlignment="1">
      <alignment horizontal="left" vertical="center" shrinkToFit="1"/>
    </xf>
    <xf numFmtId="0" fontId="6" fillId="0" borderId="99" xfId="0" applyFont="1" applyFill="1" applyBorder="1" applyAlignment="1">
      <alignment horizontal="left" vertical="center" shrinkToFit="1"/>
    </xf>
    <xf numFmtId="176" fontId="8" fillId="0" borderId="43" xfId="0" applyNumberFormat="1" applyFont="1" applyFill="1" applyBorder="1" applyAlignment="1">
      <alignment horizontal="right" vertical="center" wrapText="1"/>
    </xf>
    <xf numFmtId="0" fontId="5" fillId="0" borderId="98" xfId="0" applyFont="1" applyFill="1" applyBorder="1" applyAlignment="1">
      <alignment horizontal="center" vertical="center"/>
    </xf>
    <xf numFmtId="0" fontId="5" fillId="0" borderId="210" xfId="0" applyFont="1" applyFill="1" applyBorder="1" applyAlignment="1">
      <alignment horizontal="center" vertical="center"/>
    </xf>
    <xf numFmtId="176" fontId="8" fillId="0" borderId="46" xfId="0" applyNumberFormat="1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left" vertical="center"/>
    </xf>
    <xf numFmtId="0" fontId="5" fillId="0" borderId="67" xfId="0" applyFont="1" applyFill="1" applyBorder="1" applyAlignment="1">
      <alignment horizontal="center" vertical="center" wrapText="1"/>
    </xf>
  </cellXfs>
  <cellStyles count="10">
    <cellStyle name="桁区切り 2" xfId="1"/>
    <cellStyle name="桁区切り 3" xfId="2"/>
    <cellStyle name="桁区切り 4" xfId="3"/>
    <cellStyle name="桁区切り 5" xfId="9"/>
    <cellStyle name="桁区切り_市勢要覧2012原稿10-19" xfId="8"/>
    <cellStyle name="標準" xfId="0" builtinId="0"/>
    <cellStyle name="標準 2" xfId="4"/>
    <cellStyle name="標準 3" xfId="5"/>
    <cellStyle name="標準 4" xfId="6"/>
    <cellStyle name="標準_P1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10" Type="http://schemas.openxmlformats.org/officeDocument/2006/relationships/worksheet" Target="worksheets/sheet10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calcChain" Target="calcChain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3</xdr:row>
      <xdr:rowOff>27212</xdr:rowOff>
    </xdr:from>
    <xdr:to>
      <xdr:col>3</xdr:col>
      <xdr:colOff>280575</xdr:colOff>
      <xdr:row>3</xdr:row>
      <xdr:rowOff>279212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2486025" y="884462"/>
          <a:ext cx="252000" cy="2520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0" tIns="36000" rIns="0" bIns="0" anchor="t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順位</a:t>
          </a:r>
        </a:p>
      </xdr:txBody>
    </xdr:sp>
    <xdr:clientData/>
  </xdr:twoCellAnchor>
  <xdr:twoCellAnchor>
    <xdr:from>
      <xdr:col>7</xdr:col>
      <xdr:colOff>28575</xdr:colOff>
      <xdr:row>2</xdr:row>
      <xdr:rowOff>220432</xdr:rowOff>
    </xdr:from>
    <xdr:to>
      <xdr:col>7</xdr:col>
      <xdr:colOff>280575</xdr:colOff>
      <xdr:row>3</xdr:row>
      <xdr:rowOff>159468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4752975" y="763357"/>
          <a:ext cx="252000" cy="253361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0" tIns="36000" rIns="0" bIns="0" anchor="t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順位</a:t>
          </a:r>
        </a:p>
      </xdr:txBody>
    </xdr:sp>
    <xdr:clientData/>
  </xdr:twoCellAnchor>
  <xdr:twoCellAnchor>
    <xdr:from>
      <xdr:col>9</xdr:col>
      <xdr:colOff>17689</xdr:colOff>
      <xdr:row>2</xdr:row>
      <xdr:rowOff>209549</xdr:rowOff>
    </xdr:from>
    <xdr:to>
      <xdr:col>9</xdr:col>
      <xdr:colOff>269689</xdr:colOff>
      <xdr:row>3</xdr:row>
      <xdr:rowOff>148585</xdr:rowOff>
    </xdr:to>
    <xdr:sp macro="" textlink="">
      <xdr:nvSpPr>
        <xdr:cNvPr id="4" name="Oval 3"/>
        <xdr:cNvSpPr>
          <a:spLocks noChangeArrowheads="1"/>
        </xdr:cNvSpPr>
      </xdr:nvSpPr>
      <xdr:spPr bwMode="auto">
        <a:xfrm>
          <a:off x="5856514" y="752474"/>
          <a:ext cx="252000" cy="253361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0" tIns="36000" rIns="0" bIns="0" anchor="t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順位</a:t>
          </a:r>
        </a:p>
      </xdr:txBody>
    </xdr:sp>
    <xdr:clientData/>
  </xdr:twoCellAnchor>
  <xdr:twoCellAnchor>
    <xdr:from>
      <xdr:col>19</xdr:col>
      <xdr:colOff>23929</xdr:colOff>
      <xdr:row>2</xdr:row>
      <xdr:rowOff>295274</xdr:rowOff>
    </xdr:from>
    <xdr:to>
      <xdr:col>19</xdr:col>
      <xdr:colOff>275929</xdr:colOff>
      <xdr:row>3</xdr:row>
      <xdr:rowOff>231322</xdr:rowOff>
    </xdr:to>
    <xdr:sp macro="" textlink="">
      <xdr:nvSpPr>
        <xdr:cNvPr id="5" name="Oval 4"/>
        <xdr:cNvSpPr>
          <a:spLocks noChangeArrowheads="1"/>
        </xdr:cNvSpPr>
      </xdr:nvSpPr>
      <xdr:spPr bwMode="auto">
        <a:xfrm>
          <a:off x="12549304" y="838199"/>
          <a:ext cx="252000" cy="250373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0" tIns="36000" rIns="0" bIns="0" anchor="t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順位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15</xdr:row>
      <xdr:rowOff>57150</xdr:rowOff>
    </xdr:from>
    <xdr:to>
      <xdr:col>5</xdr:col>
      <xdr:colOff>180975</xdr:colOff>
      <xdr:row>16</xdr:row>
      <xdr:rowOff>161925</xdr:rowOff>
    </xdr:to>
    <xdr:sp macro="" textlink="">
      <xdr:nvSpPr>
        <xdr:cNvPr id="2" name="右中かっこ 4"/>
        <xdr:cNvSpPr>
          <a:spLocks/>
        </xdr:cNvSpPr>
      </xdr:nvSpPr>
      <xdr:spPr bwMode="auto">
        <a:xfrm>
          <a:off x="3676650" y="3190875"/>
          <a:ext cx="85725" cy="314325"/>
        </a:xfrm>
        <a:prstGeom prst="rightBrace">
          <a:avLst>
            <a:gd name="adj1" fmla="val 16127"/>
            <a:gd name="adj2" fmla="val 50000"/>
          </a:avLst>
        </a:prstGeom>
        <a:solidFill>
          <a:srgbClr val="FFFFFF"/>
        </a:solidFill>
        <a:ln w="1270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95250</xdr:colOff>
      <xdr:row>15</xdr:row>
      <xdr:rowOff>57150</xdr:rowOff>
    </xdr:from>
    <xdr:to>
      <xdr:col>4</xdr:col>
      <xdr:colOff>180975</xdr:colOff>
      <xdr:row>16</xdr:row>
      <xdr:rowOff>161925</xdr:rowOff>
    </xdr:to>
    <xdr:sp macro="" textlink="">
      <xdr:nvSpPr>
        <xdr:cNvPr id="3" name="右中かっこ 5"/>
        <xdr:cNvSpPr>
          <a:spLocks/>
        </xdr:cNvSpPr>
      </xdr:nvSpPr>
      <xdr:spPr bwMode="auto">
        <a:xfrm>
          <a:off x="2981325" y="3190875"/>
          <a:ext cx="85725" cy="314325"/>
        </a:xfrm>
        <a:prstGeom prst="rightBrace">
          <a:avLst>
            <a:gd name="adj1" fmla="val 0"/>
            <a:gd name="adj2" fmla="val 50000"/>
          </a:avLst>
        </a:prstGeom>
        <a:solidFill>
          <a:srgbClr val="FFFFFF"/>
        </a:solidFill>
        <a:ln w="1270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95250</xdr:colOff>
      <xdr:row>15</xdr:row>
      <xdr:rowOff>57150</xdr:rowOff>
    </xdr:from>
    <xdr:to>
      <xdr:col>3</xdr:col>
      <xdr:colOff>180975</xdr:colOff>
      <xdr:row>16</xdr:row>
      <xdr:rowOff>161925</xdr:rowOff>
    </xdr:to>
    <xdr:sp macro="" textlink="">
      <xdr:nvSpPr>
        <xdr:cNvPr id="4" name="右中かっこ 5"/>
        <xdr:cNvSpPr>
          <a:spLocks/>
        </xdr:cNvSpPr>
      </xdr:nvSpPr>
      <xdr:spPr bwMode="auto">
        <a:xfrm>
          <a:off x="2286000" y="3190875"/>
          <a:ext cx="85725" cy="314325"/>
        </a:xfrm>
        <a:prstGeom prst="rightBrace">
          <a:avLst>
            <a:gd name="adj1" fmla="val 0"/>
            <a:gd name="adj2" fmla="val 50000"/>
          </a:avLst>
        </a:prstGeom>
        <a:solidFill>
          <a:srgbClr val="FFFFFF"/>
        </a:solidFill>
        <a:ln w="1270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95250</xdr:colOff>
      <xdr:row>11</xdr:row>
      <xdr:rowOff>142875</xdr:rowOff>
    </xdr:from>
    <xdr:to>
      <xdr:col>3</xdr:col>
      <xdr:colOff>180975</xdr:colOff>
      <xdr:row>13</xdr:row>
      <xdr:rowOff>38100</xdr:rowOff>
    </xdr:to>
    <xdr:sp macro="" textlink="">
      <xdr:nvSpPr>
        <xdr:cNvPr id="5" name="右中かっこ 5"/>
        <xdr:cNvSpPr>
          <a:spLocks/>
        </xdr:cNvSpPr>
      </xdr:nvSpPr>
      <xdr:spPr bwMode="auto">
        <a:xfrm>
          <a:off x="2286000" y="2438400"/>
          <a:ext cx="85725" cy="314325"/>
        </a:xfrm>
        <a:prstGeom prst="rightBrace">
          <a:avLst>
            <a:gd name="adj1" fmla="val 0"/>
            <a:gd name="adj2" fmla="val 50000"/>
          </a:avLst>
        </a:prstGeom>
        <a:solidFill>
          <a:srgbClr val="FFFFFF"/>
        </a:solidFill>
        <a:ln w="1270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95250</xdr:colOff>
      <xdr:row>15</xdr:row>
      <xdr:rowOff>57150</xdr:rowOff>
    </xdr:from>
    <xdr:to>
      <xdr:col>5</xdr:col>
      <xdr:colOff>180975</xdr:colOff>
      <xdr:row>16</xdr:row>
      <xdr:rowOff>161925</xdr:rowOff>
    </xdr:to>
    <xdr:sp macro="" textlink="">
      <xdr:nvSpPr>
        <xdr:cNvPr id="6" name="右中かっこ 4"/>
        <xdr:cNvSpPr>
          <a:spLocks/>
        </xdr:cNvSpPr>
      </xdr:nvSpPr>
      <xdr:spPr bwMode="auto">
        <a:xfrm>
          <a:off x="3676650" y="2971800"/>
          <a:ext cx="85725" cy="295275"/>
        </a:xfrm>
        <a:prstGeom prst="rightBrace">
          <a:avLst>
            <a:gd name="adj1" fmla="val 16127"/>
            <a:gd name="adj2" fmla="val 50000"/>
          </a:avLst>
        </a:prstGeom>
        <a:solidFill>
          <a:srgbClr val="FFFFFF"/>
        </a:solidFill>
        <a:ln w="1270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95250</xdr:colOff>
      <xdr:row>15</xdr:row>
      <xdr:rowOff>57150</xdr:rowOff>
    </xdr:from>
    <xdr:to>
      <xdr:col>4</xdr:col>
      <xdr:colOff>180975</xdr:colOff>
      <xdr:row>16</xdr:row>
      <xdr:rowOff>161925</xdr:rowOff>
    </xdr:to>
    <xdr:sp macro="" textlink="">
      <xdr:nvSpPr>
        <xdr:cNvPr id="7" name="右中かっこ 5"/>
        <xdr:cNvSpPr>
          <a:spLocks/>
        </xdr:cNvSpPr>
      </xdr:nvSpPr>
      <xdr:spPr bwMode="auto">
        <a:xfrm>
          <a:off x="2981325" y="2971800"/>
          <a:ext cx="85725" cy="295275"/>
        </a:xfrm>
        <a:prstGeom prst="rightBrace">
          <a:avLst>
            <a:gd name="adj1" fmla="val 0"/>
            <a:gd name="adj2" fmla="val 50000"/>
          </a:avLst>
        </a:prstGeom>
        <a:solidFill>
          <a:srgbClr val="FFFFFF"/>
        </a:solidFill>
        <a:ln w="1270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95250</xdr:colOff>
      <xdr:row>15</xdr:row>
      <xdr:rowOff>57150</xdr:rowOff>
    </xdr:from>
    <xdr:to>
      <xdr:col>3</xdr:col>
      <xdr:colOff>180975</xdr:colOff>
      <xdr:row>16</xdr:row>
      <xdr:rowOff>161925</xdr:rowOff>
    </xdr:to>
    <xdr:sp macro="" textlink="">
      <xdr:nvSpPr>
        <xdr:cNvPr id="8" name="右中かっこ 5"/>
        <xdr:cNvSpPr>
          <a:spLocks/>
        </xdr:cNvSpPr>
      </xdr:nvSpPr>
      <xdr:spPr bwMode="auto">
        <a:xfrm>
          <a:off x="2286000" y="2971800"/>
          <a:ext cx="85725" cy="295275"/>
        </a:xfrm>
        <a:prstGeom prst="rightBrace">
          <a:avLst>
            <a:gd name="adj1" fmla="val 0"/>
            <a:gd name="adj2" fmla="val 50000"/>
          </a:avLst>
        </a:prstGeom>
        <a:solidFill>
          <a:srgbClr val="FFFFFF"/>
        </a:solidFill>
        <a:ln w="1270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95250</xdr:colOff>
      <xdr:row>11</xdr:row>
      <xdr:rowOff>142875</xdr:rowOff>
    </xdr:from>
    <xdr:to>
      <xdr:col>3</xdr:col>
      <xdr:colOff>180975</xdr:colOff>
      <xdr:row>13</xdr:row>
      <xdr:rowOff>38100</xdr:rowOff>
    </xdr:to>
    <xdr:sp macro="" textlink="">
      <xdr:nvSpPr>
        <xdr:cNvPr id="9" name="右中かっこ 5"/>
        <xdr:cNvSpPr>
          <a:spLocks/>
        </xdr:cNvSpPr>
      </xdr:nvSpPr>
      <xdr:spPr bwMode="auto">
        <a:xfrm>
          <a:off x="2286000" y="2295525"/>
          <a:ext cx="85725" cy="276225"/>
        </a:xfrm>
        <a:prstGeom prst="rightBrace">
          <a:avLst>
            <a:gd name="adj1" fmla="val 0"/>
            <a:gd name="adj2" fmla="val 50000"/>
          </a:avLst>
        </a:prstGeom>
        <a:solidFill>
          <a:srgbClr val="FFFFFF"/>
        </a:solidFill>
        <a:ln w="12700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9525</xdr:rowOff>
    </xdr:from>
    <xdr:to>
      <xdr:col>17</xdr:col>
      <xdr:colOff>0</xdr:colOff>
      <xdr:row>20</xdr:row>
      <xdr:rowOff>9525</xdr:rowOff>
    </xdr:to>
    <xdr:cxnSp macro="">
      <xdr:nvCxnSpPr>
        <xdr:cNvPr id="2" name="直線コネクタ 13"/>
        <xdr:cNvCxnSpPr>
          <a:cxnSpLocks noChangeShapeType="1"/>
        </xdr:cNvCxnSpPr>
      </xdr:nvCxnSpPr>
      <xdr:spPr bwMode="auto">
        <a:xfrm>
          <a:off x="0" y="3448050"/>
          <a:ext cx="8839200" cy="0"/>
        </a:xfrm>
        <a:prstGeom prst="line">
          <a:avLst/>
        </a:prstGeom>
        <a:noFill/>
        <a:ln w="9525" algn="ctr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</Relationships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view="pageBreakPreview" zoomScaleNormal="90" zoomScaleSheetLayoutView="100" workbookViewId="0">
      <selection activeCell="G43" sqref="G43"/>
    </sheetView>
  </sheetViews>
  <sheetFormatPr defaultRowHeight="13.5"/>
  <cols>
    <col min="1" max="1" width="15.625" style="4" customWidth="1"/>
    <col min="2" max="2" width="11.875" style="4" customWidth="1"/>
    <col min="3" max="4" width="10.625" style="4" customWidth="1"/>
    <col min="5" max="5" width="11.875" style="4" customWidth="1"/>
    <col min="6" max="6" width="4.625" style="95" customWidth="1"/>
    <col min="7" max="7" width="15.625" style="4" customWidth="1"/>
    <col min="8" max="8" width="11.875" style="4" customWidth="1"/>
    <col min="9" max="10" width="10.625" style="4" customWidth="1"/>
    <col min="11" max="11" width="11.875" style="4" customWidth="1"/>
    <col min="12" max="16384" width="9" style="4"/>
  </cols>
  <sheetData>
    <row r="1" spans="1:11" ht="16.5" customHeight="1" thickBot="1">
      <c r="A1" s="315" t="s">
        <v>430</v>
      </c>
      <c r="B1" s="649"/>
      <c r="C1" s="315"/>
      <c r="D1" s="315"/>
      <c r="E1" s="457"/>
      <c r="F1" s="4"/>
      <c r="G1" s="6"/>
      <c r="H1" s="63"/>
      <c r="I1" s="6"/>
      <c r="J1" s="6"/>
      <c r="K1" s="672" t="s">
        <v>367</v>
      </c>
    </row>
    <row r="2" spans="1:11" ht="13.5" customHeight="1" thickBot="1">
      <c r="A2" s="650" t="s">
        <v>368</v>
      </c>
      <c r="B2" s="651" t="s">
        <v>369</v>
      </c>
      <c r="C2" s="652" t="s">
        <v>58</v>
      </c>
      <c r="D2" s="651" t="s">
        <v>59</v>
      </c>
      <c r="E2" s="653" t="s">
        <v>370</v>
      </c>
      <c r="F2" s="4"/>
      <c r="G2" s="650" t="s">
        <v>371</v>
      </c>
      <c r="H2" s="651" t="s">
        <v>369</v>
      </c>
      <c r="I2" s="652" t="s">
        <v>58</v>
      </c>
      <c r="J2" s="651" t="s">
        <v>59</v>
      </c>
      <c r="K2" s="653" t="s">
        <v>370</v>
      </c>
    </row>
    <row r="3" spans="1:11" ht="13.5" customHeight="1">
      <c r="A3" s="654" t="s">
        <v>372</v>
      </c>
      <c r="B3" s="681">
        <v>129</v>
      </c>
      <c r="C3" s="682">
        <v>62</v>
      </c>
      <c r="D3" s="681">
        <v>67</v>
      </c>
      <c r="E3" s="683">
        <v>34</v>
      </c>
      <c r="F3" s="4"/>
      <c r="G3" s="654" t="s">
        <v>373</v>
      </c>
      <c r="H3" s="681">
        <v>164</v>
      </c>
      <c r="I3" s="682">
        <v>77</v>
      </c>
      <c r="J3" s="681">
        <v>87</v>
      </c>
      <c r="K3" s="683">
        <v>54</v>
      </c>
    </row>
    <row r="4" spans="1:11" ht="13.5" customHeight="1">
      <c r="A4" s="655" t="s">
        <v>374</v>
      </c>
      <c r="B4" s="684">
        <v>152</v>
      </c>
      <c r="C4" s="685">
        <v>73</v>
      </c>
      <c r="D4" s="684">
        <v>79</v>
      </c>
      <c r="E4" s="686">
        <v>45</v>
      </c>
      <c r="F4" s="4"/>
      <c r="G4" s="655" t="s">
        <v>375</v>
      </c>
      <c r="H4" s="684">
        <v>309</v>
      </c>
      <c r="I4" s="685">
        <v>150</v>
      </c>
      <c r="J4" s="684">
        <v>159</v>
      </c>
      <c r="K4" s="686">
        <v>101</v>
      </c>
    </row>
    <row r="5" spans="1:11" ht="13.5" customHeight="1">
      <c r="A5" s="655" t="s">
        <v>376</v>
      </c>
      <c r="B5" s="684">
        <v>51</v>
      </c>
      <c r="C5" s="685">
        <v>26</v>
      </c>
      <c r="D5" s="684">
        <v>25</v>
      </c>
      <c r="E5" s="686">
        <v>17</v>
      </c>
      <c r="F5" s="4"/>
      <c r="G5" s="655" t="s">
        <v>377</v>
      </c>
      <c r="H5" s="684">
        <v>665</v>
      </c>
      <c r="I5" s="685">
        <v>332</v>
      </c>
      <c r="J5" s="684">
        <v>333</v>
      </c>
      <c r="K5" s="686">
        <v>237</v>
      </c>
    </row>
    <row r="6" spans="1:11" ht="13.5" customHeight="1">
      <c r="A6" s="655" t="s">
        <v>378</v>
      </c>
      <c r="B6" s="684">
        <v>25</v>
      </c>
      <c r="C6" s="685">
        <v>11</v>
      </c>
      <c r="D6" s="684">
        <v>14</v>
      </c>
      <c r="E6" s="686">
        <v>10</v>
      </c>
      <c r="F6" s="4"/>
      <c r="G6" s="655" t="s">
        <v>379</v>
      </c>
      <c r="H6" s="684">
        <v>189</v>
      </c>
      <c r="I6" s="685">
        <v>99</v>
      </c>
      <c r="J6" s="684">
        <v>90</v>
      </c>
      <c r="K6" s="686">
        <v>67</v>
      </c>
    </row>
    <row r="7" spans="1:11" ht="13.5" customHeight="1">
      <c r="A7" s="655" t="s">
        <v>380</v>
      </c>
      <c r="B7" s="684">
        <v>32</v>
      </c>
      <c r="C7" s="685">
        <v>15</v>
      </c>
      <c r="D7" s="684">
        <v>17</v>
      </c>
      <c r="E7" s="686">
        <v>10</v>
      </c>
      <c r="F7" s="4"/>
      <c r="G7" s="655" t="s">
        <v>381</v>
      </c>
      <c r="H7" s="684">
        <v>1045</v>
      </c>
      <c r="I7" s="685">
        <v>475</v>
      </c>
      <c r="J7" s="684">
        <v>570</v>
      </c>
      <c r="K7" s="686">
        <v>322</v>
      </c>
    </row>
    <row r="8" spans="1:11" ht="13.5" customHeight="1" thickBot="1">
      <c r="A8" s="654" t="s">
        <v>382</v>
      </c>
      <c r="B8" s="681">
        <v>43</v>
      </c>
      <c r="C8" s="682">
        <v>19</v>
      </c>
      <c r="D8" s="681">
        <v>24</v>
      </c>
      <c r="E8" s="683">
        <v>17</v>
      </c>
      <c r="F8" s="4"/>
      <c r="G8" s="655" t="s">
        <v>383</v>
      </c>
      <c r="H8" s="684">
        <v>126</v>
      </c>
      <c r="I8" s="685">
        <v>66</v>
      </c>
      <c r="J8" s="684">
        <v>60</v>
      </c>
      <c r="K8" s="686">
        <v>43</v>
      </c>
    </row>
    <row r="9" spans="1:11" ht="13.5" customHeight="1" thickBot="1">
      <c r="A9" s="650" t="s">
        <v>384</v>
      </c>
      <c r="B9" s="687">
        <v>2009</v>
      </c>
      <c r="C9" s="688">
        <v>990</v>
      </c>
      <c r="D9" s="687">
        <v>1019</v>
      </c>
      <c r="E9" s="689">
        <v>658</v>
      </c>
      <c r="F9" s="4"/>
      <c r="G9" s="655" t="s">
        <v>385</v>
      </c>
      <c r="H9" s="684">
        <v>209</v>
      </c>
      <c r="I9" s="685">
        <v>102</v>
      </c>
      <c r="J9" s="684">
        <v>107</v>
      </c>
      <c r="K9" s="686">
        <v>73</v>
      </c>
    </row>
    <row r="10" spans="1:11" ht="13.5" customHeight="1" thickBot="1">
      <c r="F10" s="4"/>
      <c r="G10" s="655" t="s">
        <v>386</v>
      </c>
      <c r="H10" s="684">
        <v>46</v>
      </c>
      <c r="I10" s="685">
        <v>22</v>
      </c>
      <c r="J10" s="684">
        <v>24</v>
      </c>
      <c r="K10" s="686">
        <v>15</v>
      </c>
    </row>
    <row r="11" spans="1:11" ht="13.5" customHeight="1" thickBot="1">
      <c r="A11" s="650" t="s">
        <v>387</v>
      </c>
      <c r="B11" s="651" t="s">
        <v>369</v>
      </c>
      <c r="C11" s="652" t="s">
        <v>58</v>
      </c>
      <c r="D11" s="651" t="s">
        <v>59</v>
      </c>
      <c r="E11" s="653" t="s">
        <v>370</v>
      </c>
      <c r="F11" s="4"/>
      <c r="G11" s="655" t="s">
        <v>388</v>
      </c>
      <c r="H11" s="684">
        <v>25</v>
      </c>
      <c r="I11" s="685">
        <v>12</v>
      </c>
      <c r="J11" s="684">
        <v>13</v>
      </c>
      <c r="K11" s="686">
        <v>7</v>
      </c>
    </row>
    <row r="12" spans="1:11" ht="13.5" customHeight="1">
      <c r="A12" s="654" t="s">
        <v>389</v>
      </c>
      <c r="B12" s="681">
        <v>173</v>
      </c>
      <c r="C12" s="690">
        <v>76</v>
      </c>
      <c r="D12" s="681">
        <v>97</v>
      </c>
      <c r="E12" s="683">
        <v>51</v>
      </c>
      <c r="F12" s="4"/>
      <c r="G12" s="655" t="s">
        <v>390</v>
      </c>
      <c r="H12" s="684">
        <v>170</v>
      </c>
      <c r="I12" s="685">
        <v>86</v>
      </c>
      <c r="J12" s="684">
        <v>84</v>
      </c>
      <c r="K12" s="686">
        <v>51</v>
      </c>
    </row>
    <row r="13" spans="1:11" ht="13.5" customHeight="1">
      <c r="A13" s="655" t="s">
        <v>391</v>
      </c>
      <c r="B13" s="691">
        <v>120</v>
      </c>
      <c r="C13" s="685">
        <v>58</v>
      </c>
      <c r="D13" s="691">
        <v>62</v>
      </c>
      <c r="E13" s="686">
        <v>41</v>
      </c>
      <c r="F13" s="4"/>
      <c r="G13" s="655" t="s">
        <v>392</v>
      </c>
      <c r="H13" s="684">
        <v>33</v>
      </c>
      <c r="I13" s="685">
        <v>16</v>
      </c>
      <c r="J13" s="684">
        <v>17</v>
      </c>
      <c r="K13" s="686">
        <v>12</v>
      </c>
    </row>
    <row r="14" spans="1:11" ht="13.5" customHeight="1">
      <c r="A14" s="655" t="s">
        <v>393</v>
      </c>
      <c r="B14" s="691">
        <v>121</v>
      </c>
      <c r="C14" s="685">
        <v>56</v>
      </c>
      <c r="D14" s="691">
        <v>65</v>
      </c>
      <c r="E14" s="686">
        <v>39</v>
      </c>
      <c r="F14" s="4"/>
      <c r="G14" s="655" t="s">
        <v>394</v>
      </c>
      <c r="H14" s="684">
        <v>395</v>
      </c>
      <c r="I14" s="685">
        <v>186</v>
      </c>
      <c r="J14" s="684">
        <v>209</v>
      </c>
      <c r="K14" s="686">
        <v>125</v>
      </c>
    </row>
    <row r="15" spans="1:11" ht="13.5" customHeight="1" thickBot="1">
      <c r="A15" s="655" t="s">
        <v>395</v>
      </c>
      <c r="B15" s="691">
        <v>290</v>
      </c>
      <c r="C15" s="685">
        <v>133</v>
      </c>
      <c r="D15" s="691">
        <v>157</v>
      </c>
      <c r="E15" s="686">
        <v>115</v>
      </c>
      <c r="F15" s="4"/>
      <c r="G15" s="654" t="s">
        <v>396</v>
      </c>
      <c r="H15" s="681">
        <v>154</v>
      </c>
      <c r="I15" s="682">
        <v>76</v>
      </c>
      <c r="J15" s="681">
        <v>78</v>
      </c>
      <c r="K15" s="683">
        <v>51</v>
      </c>
    </row>
    <row r="16" spans="1:11" ht="13.5" customHeight="1" thickBot="1">
      <c r="A16" s="655" t="s">
        <v>397</v>
      </c>
      <c r="B16" s="691">
        <v>30</v>
      </c>
      <c r="C16" s="685">
        <v>16</v>
      </c>
      <c r="D16" s="691">
        <v>14</v>
      </c>
      <c r="E16" s="686">
        <v>11</v>
      </c>
      <c r="F16" s="4"/>
      <c r="G16" s="650" t="s">
        <v>384</v>
      </c>
      <c r="H16" s="687">
        <f>SUM(H3:H15)</f>
        <v>3530</v>
      </c>
      <c r="I16" s="688">
        <f>SUM(I3:I15)</f>
        <v>1699</v>
      </c>
      <c r="J16" s="687">
        <f>SUM(J3:J15)</f>
        <v>1831</v>
      </c>
      <c r="K16" s="689">
        <f>SUM(K3:K15)</f>
        <v>1158</v>
      </c>
    </row>
    <row r="17" spans="1:11" ht="13.5" customHeight="1">
      <c r="A17" s="655" t="s">
        <v>398</v>
      </c>
      <c r="B17" s="691">
        <v>112</v>
      </c>
      <c r="C17" s="685">
        <v>54</v>
      </c>
      <c r="D17" s="691">
        <v>58</v>
      </c>
      <c r="E17" s="686">
        <v>42</v>
      </c>
      <c r="F17" s="4"/>
    </row>
    <row r="18" spans="1:11" ht="13.5" customHeight="1">
      <c r="A18" s="655" t="s">
        <v>399</v>
      </c>
      <c r="B18" s="691">
        <v>119</v>
      </c>
      <c r="C18" s="685">
        <v>69</v>
      </c>
      <c r="D18" s="691">
        <v>50</v>
      </c>
      <c r="E18" s="686">
        <v>19</v>
      </c>
      <c r="F18" s="4"/>
      <c r="G18" s="6"/>
      <c r="H18" s="656"/>
      <c r="I18" s="656"/>
      <c r="J18" s="656"/>
      <c r="K18" s="656"/>
    </row>
    <row r="19" spans="1:11" ht="13.5" customHeight="1">
      <c r="A19" s="655" t="s">
        <v>400</v>
      </c>
      <c r="B19" s="691">
        <v>110</v>
      </c>
      <c r="C19" s="685">
        <v>57</v>
      </c>
      <c r="D19" s="691">
        <v>53</v>
      </c>
      <c r="E19" s="686">
        <v>35</v>
      </c>
      <c r="F19" s="4"/>
      <c r="G19" s="6"/>
      <c r="H19" s="656"/>
      <c r="I19" s="656"/>
      <c r="J19" s="656"/>
      <c r="K19" s="656"/>
    </row>
    <row r="20" spans="1:11" ht="13.5" customHeight="1">
      <c r="A20" s="655" t="s">
        <v>401</v>
      </c>
      <c r="B20" s="691">
        <v>670</v>
      </c>
      <c r="C20" s="685">
        <v>315</v>
      </c>
      <c r="D20" s="691">
        <v>355</v>
      </c>
      <c r="E20" s="686">
        <v>238</v>
      </c>
      <c r="F20" s="4"/>
      <c r="G20" s="6"/>
      <c r="H20" s="656"/>
      <c r="I20" s="656"/>
      <c r="J20" s="656"/>
      <c r="K20" s="656"/>
    </row>
    <row r="21" spans="1:11" ht="13.5" customHeight="1">
      <c r="A21" s="655" t="s">
        <v>402</v>
      </c>
      <c r="B21" s="691">
        <v>482</v>
      </c>
      <c r="C21" s="685">
        <v>238</v>
      </c>
      <c r="D21" s="691">
        <v>244</v>
      </c>
      <c r="E21" s="686">
        <v>161</v>
      </c>
      <c r="F21" s="4"/>
      <c r="G21" s="6"/>
      <c r="H21" s="656"/>
      <c r="I21" s="656"/>
      <c r="J21" s="656"/>
      <c r="K21" s="656"/>
    </row>
    <row r="22" spans="1:11" ht="13.5" customHeight="1">
      <c r="A22" s="655" t="s">
        <v>403</v>
      </c>
      <c r="B22" s="691">
        <v>1052</v>
      </c>
      <c r="C22" s="685">
        <v>502</v>
      </c>
      <c r="D22" s="691">
        <v>550</v>
      </c>
      <c r="E22" s="686">
        <v>379</v>
      </c>
      <c r="F22" s="4"/>
    </row>
    <row r="23" spans="1:11" ht="13.5" customHeight="1" thickBot="1">
      <c r="A23" s="655" t="s">
        <v>404</v>
      </c>
      <c r="B23" s="691">
        <v>294</v>
      </c>
      <c r="C23" s="685">
        <v>127</v>
      </c>
      <c r="D23" s="691">
        <v>167</v>
      </c>
      <c r="E23" s="686">
        <v>116</v>
      </c>
      <c r="F23" s="4"/>
      <c r="G23" s="6"/>
      <c r="H23" s="656"/>
      <c r="I23" s="656"/>
      <c r="J23" s="656"/>
      <c r="K23" s="672" t="s">
        <v>367</v>
      </c>
    </row>
    <row r="24" spans="1:11" ht="13.5" customHeight="1" thickBot="1">
      <c r="A24" s="655" t="s">
        <v>405</v>
      </c>
      <c r="B24" s="691">
        <v>991</v>
      </c>
      <c r="C24" s="685">
        <v>488</v>
      </c>
      <c r="D24" s="691">
        <v>503</v>
      </c>
      <c r="E24" s="686">
        <v>377</v>
      </c>
      <c r="F24" s="4"/>
      <c r="G24" s="650" t="s">
        <v>406</v>
      </c>
      <c r="H24" s="657" t="s">
        <v>369</v>
      </c>
      <c r="I24" s="317" t="s">
        <v>58</v>
      </c>
      <c r="J24" s="319" t="s">
        <v>59</v>
      </c>
      <c r="K24" s="653" t="s">
        <v>407</v>
      </c>
    </row>
    <row r="25" spans="1:11" ht="13.5" customHeight="1">
      <c r="A25" s="655" t="s">
        <v>408</v>
      </c>
      <c r="B25" s="691">
        <v>1056</v>
      </c>
      <c r="C25" s="685">
        <v>461</v>
      </c>
      <c r="D25" s="691">
        <v>595</v>
      </c>
      <c r="E25" s="686">
        <v>353</v>
      </c>
      <c r="F25" s="4"/>
      <c r="G25" s="654" t="s">
        <v>409</v>
      </c>
      <c r="H25" s="692">
        <v>2441</v>
      </c>
      <c r="I25" s="693">
        <v>1145</v>
      </c>
      <c r="J25" s="694">
        <v>1296</v>
      </c>
      <c r="K25" s="683">
        <v>896</v>
      </c>
    </row>
    <row r="26" spans="1:11" ht="13.5" customHeight="1">
      <c r="A26" s="655" t="s">
        <v>410</v>
      </c>
      <c r="B26" s="691">
        <v>339</v>
      </c>
      <c r="C26" s="685">
        <v>164</v>
      </c>
      <c r="D26" s="691">
        <v>175</v>
      </c>
      <c r="E26" s="686">
        <v>150</v>
      </c>
      <c r="F26" s="4"/>
      <c r="G26" s="655" t="s">
        <v>411</v>
      </c>
      <c r="H26" s="695">
        <v>7243</v>
      </c>
      <c r="I26" s="696">
        <v>3374</v>
      </c>
      <c r="J26" s="697">
        <v>3869</v>
      </c>
      <c r="K26" s="686">
        <v>3054</v>
      </c>
    </row>
    <row r="27" spans="1:11" ht="13.5" customHeight="1" thickBot="1">
      <c r="A27" s="654" t="s">
        <v>412</v>
      </c>
      <c r="B27" s="681">
        <v>752</v>
      </c>
      <c r="C27" s="682">
        <v>353</v>
      </c>
      <c r="D27" s="681">
        <v>399</v>
      </c>
      <c r="E27" s="683">
        <v>265</v>
      </c>
      <c r="F27" s="4"/>
      <c r="G27" s="655" t="s">
        <v>413</v>
      </c>
      <c r="H27" s="695">
        <v>5605</v>
      </c>
      <c r="I27" s="696">
        <v>2670</v>
      </c>
      <c r="J27" s="697">
        <v>2935</v>
      </c>
      <c r="K27" s="686">
        <v>2132</v>
      </c>
    </row>
    <row r="28" spans="1:11" ht="13.5" customHeight="1" thickBot="1">
      <c r="A28" s="650" t="s">
        <v>384</v>
      </c>
      <c r="B28" s="687">
        <f>SUM(B12:B27)</f>
        <v>6711</v>
      </c>
      <c r="C28" s="688">
        <f>SUM(C12:C27)</f>
        <v>3167</v>
      </c>
      <c r="D28" s="687">
        <f>SUM(D12:D27)</f>
        <v>3544</v>
      </c>
      <c r="E28" s="689">
        <f>SUM(E12:E27)</f>
        <v>2392</v>
      </c>
      <c r="F28" s="4"/>
      <c r="G28" s="655" t="s">
        <v>414</v>
      </c>
      <c r="H28" s="695">
        <v>5835</v>
      </c>
      <c r="I28" s="696">
        <v>2649</v>
      </c>
      <c r="J28" s="697">
        <v>3186</v>
      </c>
      <c r="K28" s="686">
        <v>2385</v>
      </c>
    </row>
    <row r="29" spans="1:11" ht="13.5" customHeight="1" thickBot="1">
      <c r="A29" s="6"/>
      <c r="B29" s="656"/>
      <c r="C29" s="656"/>
      <c r="D29" s="656"/>
      <c r="E29" s="656"/>
      <c r="F29" s="4"/>
      <c r="G29" s="655" t="s">
        <v>415</v>
      </c>
      <c r="H29" s="695">
        <v>2917</v>
      </c>
      <c r="I29" s="696">
        <v>1336</v>
      </c>
      <c r="J29" s="697">
        <v>1581</v>
      </c>
      <c r="K29" s="686">
        <v>1319</v>
      </c>
    </row>
    <row r="30" spans="1:11" ht="13.5" customHeight="1" thickBot="1">
      <c r="A30" s="650" t="s">
        <v>416</v>
      </c>
      <c r="B30" s="651" t="s">
        <v>369</v>
      </c>
      <c r="C30" s="652" t="s">
        <v>58</v>
      </c>
      <c r="D30" s="651" t="s">
        <v>59</v>
      </c>
      <c r="E30" s="653" t="s">
        <v>407</v>
      </c>
      <c r="F30" s="4"/>
      <c r="G30" s="655" t="s">
        <v>417</v>
      </c>
      <c r="H30" s="695">
        <v>3742</v>
      </c>
      <c r="I30" s="696">
        <v>1691</v>
      </c>
      <c r="J30" s="697">
        <v>2051</v>
      </c>
      <c r="K30" s="686">
        <v>1498</v>
      </c>
    </row>
    <row r="31" spans="1:11" ht="13.5" customHeight="1">
      <c r="A31" s="654" t="s">
        <v>418</v>
      </c>
      <c r="B31" s="681">
        <v>54</v>
      </c>
      <c r="C31" s="698">
        <v>27</v>
      </c>
      <c r="D31" s="699">
        <v>27</v>
      </c>
      <c r="E31" s="683">
        <v>21</v>
      </c>
      <c r="F31" s="4"/>
      <c r="G31" s="655" t="s">
        <v>419</v>
      </c>
      <c r="H31" s="695">
        <v>943</v>
      </c>
      <c r="I31" s="696">
        <v>466</v>
      </c>
      <c r="J31" s="697">
        <v>477</v>
      </c>
      <c r="K31" s="686">
        <v>300</v>
      </c>
    </row>
    <row r="32" spans="1:11" ht="13.5" customHeight="1">
      <c r="A32" s="655" t="s">
        <v>420</v>
      </c>
      <c r="B32" s="684">
        <v>310</v>
      </c>
      <c r="C32" s="700">
        <v>151</v>
      </c>
      <c r="D32" s="701">
        <v>159</v>
      </c>
      <c r="E32" s="686">
        <v>110</v>
      </c>
      <c r="F32" s="4"/>
      <c r="G32" s="655" t="s">
        <v>421</v>
      </c>
      <c r="H32" s="695">
        <v>5166</v>
      </c>
      <c r="I32" s="696">
        <v>2501</v>
      </c>
      <c r="J32" s="697">
        <v>2665</v>
      </c>
      <c r="K32" s="686">
        <v>1778</v>
      </c>
    </row>
    <row r="33" spans="1:11" ht="13.5" customHeight="1">
      <c r="A33" s="655" t="s">
        <v>422</v>
      </c>
      <c r="B33" s="684">
        <v>138</v>
      </c>
      <c r="C33" s="700">
        <v>69</v>
      </c>
      <c r="D33" s="701">
        <v>69</v>
      </c>
      <c r="E33" s="686">
        <v>42</v>
      </c>
      <c r="F33" s="4"/>
      <c r="G33" s="655" t="s">
        <v>423</v>
      </c>
      <c r="H33" s="695">
        <v>1362</v>
      </c>
      <c r="I33" s="696">
        <v>666</v>
      </c>
      <c r="J33" s="697">
        <v>696</v>
      </c>
      <c r="K33" s="686">
        <v>460</v>
      </c>
    </row>
    <row r="34" spans="1:11" ht="13.5" customHeight="1">
      <c r="A34" s="655" t="s">
        <v>424</v>
      </c>
      <c r="B34" s="684">
        <v>188</v>
      </c>
      <c r="C34" s="700">
        <v>98</v>
      </c>
      <c r="D34" s="701">
        <v>90</v>
      </c>
      <c r="E34" s="686">
        <v>57</v>
      </c>
      <c r="F34" s="4"/>
      <c r="G34" s="655" t="s">
        <v>425</v>
      </c>
      <c r="H34" s="695">
        <v>2009</v>
      </c>
      <c r="I34" s="696">
        <v>990</v>
      </c>
      <c r="J34" s="697">
        <v>1019</v>
      </c>
      <c r="K34" s="686">
        <v>658</v>
      </c>
    </row>
    <row r="35" spans="1:11" ht="13.5" customHeight="1">
      <c r="A35" s="655" t="s">
        <v>426</v>
      </c>
      <c r="B35" s="684">
        <v>634</v>
      </c>
      <c r="C35" s="700">
        <v>300</v>
      </c>
      <c r="D35" s="701">
        <v>334</v>
      </c>
      <c r="E35" s="686">
        <v>211</v>
      </c>
      <c r="F35" s="4"/>
      <c r="G35" s="655" t="s">
        <v>387</v>
      </c>
      <c r="H35" s="695">
        <v>6711</v>
      </c>
      <c r="I35" s="696">
        <v>3167</v>
      </c>
      <c r="J35" s="697">
        <v>3544</v>
      </c>
      <c r="K35" s="686">
        <v>2392</v>
      </c>
    </row>
    <row r="36" spans="1:11" ht="13.5" customHeight="1">
      <c r="A36" s="655" t="s">
        <v>427</v>
      </c>
      <c r="B36" s="684">
        <v>110</v>
      </c>
      <c r="C36" s="700">
        <v>52</v>
      </c>
      <c r="D36" s="701">
        <v>58</v>
      </c>
      <c r="E36" s="686">
        <v>37</v>
      </c>
      <c r="F36" s="4"/>
      <c r="G36" s="655" t="s">
        <v>428</v>
      </c>
      <c r="H36" s="695">
        <v>1540</v>
      </c>
      <c r="I36" s="696">
        <v>752</v>
      </c>
      <c r="J36" s="697">
        <v>788</v>
      </c>
      <c r="K36" s="686">
        <v>518</v>
      </c>
    </row>
    <row r="37" spans="1:11" ht="13.5" customHeight="1" thickBot="1">
      <c r="A37" s="654" t="s">
        <v>429</v>
      </c>
      <c r="B37" s="681">
        <v>106</v>
      </c>
      <c r="C37" s="698">
        <v>55</v>
      </c>
      <c r="D37" s="699">
        <v>51</v>
      </c>
      <c r="E37" s="683">
        <v>40</v>
      </c>
      <c r="F37" s="4"/>
      <c r="G37" s="658" t="s">
        <v>371</v>
      </c>
      <c r="H37" s="692">
        <v>3530</v>
      </c>
      <c r="I37" s="693">
        <v>1699</v>
      </c>
      <c r="J37" s="694">
        <v>1831</v>
      </c>
      <c r="K37" s="683">
        <v>1158</v>
      </c>
    </row>
    <row r="38" spans="1:11" ht="13.5" customHeight="1" thickBot="1">
      <c r="A38" s="650" t="s">
        <v>384</v>
      </c>
      <c r="B38" s="702">
        <f>SUM(B31:B37)</f>
        <v>1540</v>
      </c>
      <c r="C38" s="703">
        <f>SUM(C31:C37)</f>
        <v>752</v>
      </c>
      <c r="D38" s="702">
        <f>SUM(D31:D37)</f>
        <v>788</v>
      </c>
      <c r="E38" s="704">
        <f>SUM(E31:E37)</f>
        <v>518</v>
      </c>
      <c r="F38" s="4"/>
      <c r="G38" s="650" t="s">
        <v>384</v>
      </c>
      <c r="H38" s="705">
        <f>SUM(H25:H37)</f>
        <v>49044</v>
      </c>
      <c r="I38" s="706">
        <f>SUM(I25:I37)</f>
        <v>23106</v>
      </c>
      <c r="J38" s="707">
        <f>SUM(J25:J37)</f>
        <v>25938</v>
      </c>
      <c r="K38" s="689">
        <f>SUM(K25:K37)</f>
        <v>18548</v>
      </c>
    </row>
    <row r="39" spans="1:11" ht="13.5" customHeight="1">
      <c r="A39" s="659" t="s">
        <v>198</v>
      </c>
      <c r="B39" s="660"/>
      <c r="C39" s="661"/>
      <c r="D39" s="662"/>
      <c r="E39" s="656"/>
      <c r="F39" s="4"/>
      <c r="G39" s="6"/>
      <c r="H39" s="656"/>
      <c r="I39" s="656"/>
      <c r="J39" s="656"/>
      <c r="K39" s="656"/>
    </row>
    <row r="40" spans="1:11" s="92" customFormat="1">
      <c r="A40" s="708"/>
      <c r="B40" s="98"/>
    </row>
    <row r="41" spans="1:11" ht="13.5" customHeight="1">
      <c r="A41" s="58"/>
      <c r="B41" s="663"/>
      <c r="C41" s="663"/>
      <c r="D41" s="663"/>
      <c r="E41" s="663"/>
      <c r="F41" s="55"/>
      <c r="G41" s="6"/>
      <c r="H41" s="656"/>
      <c r="I41" s="656"/>
      <c r="J41" s="656"/>
      <c r="K41" s="656"/>
    </row>
    <row r="42" spans="1:11" ht="16.5" customHeight="1">
      <c r="A42" s="976"/>
      <c r="B42" s="977"/>
      <c r="C42" s="977"/>
      <c r="F42" s="4"/>
      <c r="G42" s="6"/>
      <c r="H42" s="656"/>
      <c r="I42" s="656"/>
      <c r="J42" s="656"/>
      <c r="K42" s="656"/>
    </row>
    <row r="43" spans="1:11" ht="16.5" customHeight="1">
      <c r="A43" s="664"/>
      <c r="B43" s="55"/>
      <c r="C43" s="55"/>
      <c r="F43" s="4"/>
      <c r="G43" s="6"/>
      <c r="H43" s="656"/>
      <c r="I43" s="656"/>
      <c r="J43" s="656"/>
      <c r="K43" s="656"/>
    </row>
    <row r="44" spans="1:11">
      <c r="F44" s="4"/>
      <c r="G44" s="6"/>
      <c r="H44" s="656"/>
      <c r="I44" s="656"/>
      <c r="J44" s="656"/>
      <c r="K44" s="656"/>
    </row>
    <row r="45" spans="1:11">
      <c r="F45" s="4"/>
      <c r="G45" s="6"/>
      <c r="H45" s="656"/>
      <c r="I45" s="656"/>
      <c r="J45" s="656"/>
      <c r="K45" s="656"/>
    </row>
    <row r="46" spans="1:11">
      <c r="G46" s="6"/>
      <c r="H46" s="656"/>
      <c r="I46" s="656"/>
      <c r="J46" s="656"/>
      <c r="K46" s="656"/>
    </row>
    <row r="47" spans="1:11">
      <c r="G47" s="6"/>
      <c r="H47" s="656"/>
      <c r="I47" s="656"/>
      <c r="J47" s="656"/>
      <c r="K47" s="656"/>
    </row>
    <row r="48" spans="1:11">
      <c r="G48" s="321"/>
      <c r="H48" s="656"/>
      <c r="I48" s="656"/>
      <c r="J48" s="656"/>
      <c r="K48" s="656"/>
    </row>
  </sheetData>
  <mergeCells count="1">
    <mergeCell ref="A42:C42"/>
  </mergeCells>
  <phoneticPr fontId="3"/>
  <pageMargins left="0.98425196850393704" right="0.98425196850393704" top="0.59055118110236227" bottom="0.39370078740157483" header="0.51181102362204722" footer="0.19685039370078741"/>
  <headerFooter alignWithMargins="0">
    <oddFooter>&amp;L&amp;"ＭＳ Ｐ明朝,標準"－１０－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tabSelected="1" view="pageBreakPreview" topLeftCell="A10" zoomScaleNormal="90" zoomScaleSheetLayoutView="100" workbookViewId="0">
      <selection activeCell="S24" sqref="S24"/>
    </sheetView>
  </sheetViews>
  <sheetFormatPr defaultRowHeight="13.5"/>
  <cols>
    <col min="1" max="2" width="4.75" style="4" customWidth="1"/>
    <col min="3" max="3" width="8.375" style="4" customWidth="1"/>
    <col min="4" max="4" width="2" style="4" customWidth="1"/>
    <col min="5" max="5" width="8.375" style="4" customWidth="1"/>
    <col min="6" max="6" width="2" style="4" customWidth="1"/>
    <col min="7" max="7" width="8.375" style="4" customWidth="1"/>
    <col min="8" max="8" width="2" style="4" customWidth="1"/>
    <col min="9" max="9" width="8.375" style="4" customWidth="1"/>
    <col min="10" max="10" width="2" style="4" customWidth="1"/>
    <col min="11" max="11" width="8.375" style="4" customWidth="1"/>
    <col min="12" max="12" width="2" style="4" customWidth="1"/>
    <col min="13" max="13" width="8.375" style="4" customWidth="1"/>
    <col min="14" max="14" width="2" style="4" customWidth="1"/>
    <col min="15" max="15" width="8.375" style="4" customWidth="1"/>
    <col min="16" max="16" width="2" style="4" customWidth="1"/>
    <col min="17" max="17" width="8.375" style="4" customWidth="1"/>
    <col min="18" max="18" width="2" style="4" customWidth="1"/>
    <col min="19" max="19" width="8.375" style="4" customWidth="1"/>
    <col min="20" max="20" width="2" style="4" customWidth="1"/>
    <col min="21" max="21" width="7.875" style="4" customWidth="1"/>
    <col min="22" max="22" width="2" style="4" customWidth="1"/>
    <col min="23" max="23" width="8.375" style="4" customWidth="1"/>
    <col min="24" max="24" width="2" style="4" customWidth="1"/>
    <col min="25" max="25" width="1.75" style="4" customWidth="1"/>
    <col min="26" max="26" width="8.375" style="4" customWidth="1"/>
    <col min="27" max="27" width="2" style="4" customWidth="1"/>
    <col min="28" max="16384" width="9" style="4"/>
  </cols>
  <sheetData>
    <row r="1" spans="1:28" ht="16.5" customHeight="1">
      <c r="A1" s="1" t="s">
        <v>84</v>
      </c>
      <c r="B1" s="1"/>
      <c r="C1" s="1"/>
      <c r="D1" s="1"/>
      <c r="E1" s="1"/>
    </row>
    <row r="2" spans="1:28" ht="16.5" customHeight="1" thickBot="1">
      <c r="A2" s="1246" t="s">
        <v>85</v>
      </c>
      <c r="B2" s="1246"/>
      <c r="C2" s="1246"/>
      <c r="W2" s="5"/>
      <c r="X2" s="5"/>
      <c r="Y2" s="5"/>
      <c r="Z2" s="5" t="s">
        <v>86</v>
      </c>
      <c r="AA2" s="5"/>
    </row>
    <row r="3" spans="1:28" ht="14.25" thickBot="1">
      <c r="A3" s="1092" t="s">
        <v>31</v>
      </c>
      <c r="B3" s="1093"/>
      <c r="C3" s="1215" t="s">
        <v>32</v>
      </c>
      <c r="D3" s="1215"/>
      <c r="E3" s="1216" t="s">
        <v>33</v>
      </c>
      <c r="F3" s="1217"/>
      <c r="G3" s="1216" t="s">
        <v>34</v>
      </c>
      <c r="H3" s="1217"/>
      <c r="I3" s="1216" t="s">
        <v>35</v>
      </c>
      <c r="J3" s="1217"/>
      <c r="K3" s="1216" t="s">
        <v>36</v>
      </c>
      <c r="L3" s="1217"/>
      <c r="M3" s="1216" t="s">
        <v>37</v>
      </c>
      <c r="N3" s="1217"/>
      <c r="O3" s="1216" t="s">
        <v>38</v>
      </c>
      <c r="P3" s="1217"/>
      <c r="Q3" s="1216" t="s">
        <v>39</v>
      </c>
      <c r="R3" s="1217"/>
      <c r="S3" s="1216" t="s">
        <v>40</v>
      </c>
      <c r="T3" s="1217"/>
      <c r="U3" s="1215" t="s">
        <v>41</v>
      </c>
      <c r="V3" s="1217"/>
      <c r="W3" s="1215" t="s">
        <v>42</v>
      </c>
      <c r="X3" s="1247"/>
      <c r="Y3" s="220"/>
      <c r="Z3" s="1092" t="s">
        <v>43</v>
      </c>
      <c r="AA3" s="1247"/>
    </row>
    <row r="4" spans="1:28">
      <c r="A4" s="221" t="s">
        <v>44</v>
      </c>
      <c r="B4" s="666" t="s">
        <v>45</v>
      </c>
      <c r="C4" s="222">
        <v>387</v>
      </c>
      <c r="D4" s="222"/>
      <c r="E4" s="223">
        <v>300</v>
      </c>
      <c r="F4" s="224"/>
      <c r="G4" s="223">
        <v>336</v>
      </c>
      <c r="H4" s="224"/>
      <c r="I4" s="223">
        <v>485</v>
      </c>
      <c r="J4" s="224"/>
      <c r="K4" s="223">
        <v>382</v>
      </c>
      <c r="L4" s="224"/>
      <c r="M4" s="223">
        <v>541</v>
      </c>
      <c r="N4" s="224"/>
      <c r="O4" s="223">
        <v>504</v>
      </c>
      <c r="P4" s="224"/>
      <c r="Q4" s="223">
        <v>715</v>
      </c>
      <c r="R4" s="224"/>
      <c r="S4" s="223">
        <v>626</v>
      </c>
      <c r="T4" s="224"/>
      <c r="U4" s="222">
        <v>462</v>
      </c>
      <c r="V4" s="224"/>
      <c r="W4" s="222">
        <v>957</v>
      </c>
      <c r="X4" s="225"/>
      <c r="Y4" s="220"/>
      <c r="Z4" s="226">
        <v>4738</v>
      </c>
      <c r="AA4" s="225"/>
    </row>
    <row r="5" spans="1:28">
      <c r="A5" s="227"/>
      <c r="B5" s="674" t="s">
        <v>47</v>
      </c>
      <c r="C5" s="228">
        <v>372</v>
      </c>
      <c r="D5" s="228"/>
      <c r="E5" s="229">
        <v>273</v>
      </c>
      <c r="F5" s="230"/>
      <c r="G5" s="229">
        <v>325</v>
      </c>
      <c r="H5" s="230"/>
      <c r="I5" s="229">
        <v>424</v>
      </c>
      <c r="J5" s="230"/>
      <c r="K5" s="229">
        <v>273</v>
      </c>
      <c r="L5" s="230"/>
      <c r="M5" s="229">
        <v>607</v>
      </c>
      <c r="N5" s="230"/>
      <c r="O5" s="229">
        <v>482</v>
      </c>
      <c r="P5" s="230"/>
      <c r="Q5" s="229">
        <v>642</v>
      </c>
      <c r="R5" s="230"/>
      <c r="S5" s="229">
        <v>607</v>
      </c>
      <c r="T5" s="230"/>
      <c r="U5" s="228">
        <v>440</v>
      </c>
      <c r="V5" s="230"/>
      <c r="W5" s="228">
        <v>909</v>
      </c>
      <c r="X5" s="231"/>
      <c r="Y5" s="220"/>
      <c r="Z5" s="232">
        <v>4445</v>
      </c>
      <c r="AA5" s="231"/>
    </row>
    <row r="6" spans="1:28">
      <c r="A6" s="673"/>
      <c r="B6" s="674" t="s">
        <v>48</v>
      </c>
      <c r="C6" s="228">
        <v>367</v>
      </c>
      <c r="D6" s="228"/>
      <c r="E6" s="229">
        <v>277</v>
      </c>
      <c r="F6" s="230"/>
      <c r="G6" s="229">
        <v>312</v>
      </c>
      <c r="H6" s="230"/>
      <c r="I6" s="229">
        <v>393</v>
      </c>
      <c r="J6" s="230"/>
      <c r="K6" s="229">
        <v>264</v>
      </c>
      <c r="L6" s="230"/>
      <c r="M6" s="229">
        <v>595</v>
      </c>
      <c r="N6" s="230"/>
      <c r="O6" s="229">
        <v>471</v>
      </c>
      <c r="P6" s="230"/>
      <c r="Q6" s="229">
        <v>623</v>
      </c>
      <c r="R6" s="230"/>
      <c r="S6" s="229">
        <v>601</v>
      </c>
      <c r="T6" s="230"/>
      <c r="U6" s="228">
        <v>429</v>
      </c>
      <c r="V6" s="230"/>
      <c r="W6" s="228">
        <v>884</v>
      </c>
      <c r="X6" s="231"/>
      <c r="Y6" s="233"/>
      <c r="Z6" s="232">
        <f t="shared" ref="Z6:Z14" si="0">SUM(C6:W6)</f>
        <v>5216</v>
      </c>
      <c r="AA6" s="231"/>
    </row>
    <row r="7" spans="1:28">
      <c r="A7" s="673"/>
      <c r="B7" s="674" t="s">
        <v>49</v>
      </c>
      <c r="C7" s="228">
        <v>348</v>
      </c>
      <c r="D7" s="228"/>
      <c r="E7" s="229">
        <v>253</v>
      </c>
      <c r="F7" s="230"/>
      <c r="G7" s="229">
        <v>293</v>
      </c>
      <c r="H7" s="230"/>
      <c r="I7" s="229">
        <v>337</v>
      </c>
      <c r="J7" s="230"/>
      <c r="K7" s="229">
        <v>252</v>
      </c>
      <c r="L7" s="230"/>
      <c r="M7" s="229">
        <v>563</v>
      </c>
      <c r="N7" s="230"/>
      <c r="O7" s="229">
        <v>451</v>
      </c>
      <c r="P7" s="230"/>
      <c r="Q7" s="229">
        <v>611</v>
      </c>
      <c r="R7" s="230"/>
      <c r="S7" s="229">
        <v>573</v>
      </c>
      <c r="T7" s="230"/>
      <c r="U7" s="228">
        <v>415</v>
      </c>
      <c r="V7" s="230"/>
      <c r="W7" s="228">
        <v>860</v>
      </c>
      <c r="X7" s="231"/>
      <c r="Y7" s="233"/>
      <c r="Z7" s="232">
        <f t="shared" si="0"/>
        <v>4956</v>
      </c>
      <c r="AA7" s="234"/>
    </row>
    <row r="8" spans="1:28">
      <c r="A8" s="673"/>
      <c r="B8" s="674" t="s">
        <v>50</v>
      </c>
      <c r="C8" s="228">
        <v>336</v>
      </c>
      <c r="D8" s="228"/>
      <c r="E8" s="229">
        <v>238</v>
      </c>
      <c r="F8" s="230"/>
      <c r="G8" s="229">
        <v>268</v>
      </c>
      <c r="H8" s="230"/>
      <c r="I8" s="229">
        <v>292</v>
      </c>
      <c r="J8" s="230"/>
      <c r="K8" s="229">
        <v>242</v>
      </c>
      <c r="L8" s="230"/>
      <c r="M8" s="229">
        <v>523</v>
      </c>
      <c r="N8" s="230"/>
      <c r="O8" s="229">
        <v>433</v>
      </c>
      <c r="P8" s="230"/>
      <c r="Q8" s="229">
        <v>594</v>
      </c>
      <c r="R8" s="230"/>
      <c r="S8" s="229">
        <v>548</v>
      </c>
      <c r="T8" s="230"/>
      <c r="U8" s="228">
        <v>399</v>
      </c>
      <c r="V8" s="230"/>
      <c r="W8" s="228">
        <v>826</v>
      </c>
      <c r="X8" s="231"/>
      <c r="Y8" s="233"/>
      <c r="Z8" s="232">
        <f t="shared" si="0"/>
        <v>4699</v>
      </c>
      <c r="AA8" s="231"/>
    </row>
    <row r="9" spans="1:28">
      <c r="A9" s="673"/>
      <c r="B9" s="674" t="s">
        <v>51</v>
      </c>
      <c r="C9" s="228">
        <v>320</v>
      </c>
      <c r="D9" s="228"/>
      <c r="E9" s="229">
        <v>212</v>
      </c>
      <c r="F9" s="230"/>
      <c r="G9" s="229">
        <v>241</v>
      </c>
      <c r="H9" s="230"/>
      <c r="I9" s="229">
        <v>246</v>
      </c>
      <c r="J9" s="230"/>
      <c r="K9" s="229">
        <v>239</v>
      </c>
      <c r="L9" s="230"/>
      <c r="M9" s="229">
        <v>512</v>
      </c>
      <c r="N9" s="230"/>
      <c r="O9" s="229">
        <v>411</v>
      </c>
      <c r="P9" s="230"/>
      <c r="Q9" s="229">
        <v>585</v>
      </c>
      <c r="R9" s="230"/>
      <c r="S9" s="229">
        <v>531</v>
      </c>
      <c r="T9" s="230"/>
      <c r="U9" s="228">
        <v>394</v>
      </c>
      <c r="V9" s="230"/>
      <c r="W9" s="228">
        <v>807</v>
      </c>
      <c r="X9" s="231"/>
      <c r="Y9" s="233"/>
      <c r="Z9" s="232">
        <f t="shared" si="0"/>
        <v>4498</v>
      </c>
      <c r="AA9" s="231"/>
    </row>
    <row r="10" spans="1:28">
      <c r="A10" s="673" t="s">
        <v>52</v>
      </c>
      <c r="B10" s="674" t="s">
        <v>53</v>
      </c>
      <c r="C10" s="228">
        <v>269</v>
      </c>
      <c r="D10" s="228"/>
      <c r="E10" s="229">
        <v>184</v>
      </c>
      <c r="F10" s="230"/>
      <c r="G10" s="229">
        <v>213</v>
      </c>
      <c r="H10" s="230"/>
      <c r="I10" s="229">
        <v>195</v>
      </c>
      <c r="J10" s="230"/>
      <c r="K10" s="229">
        <v>222</v>
      </c>
      <c r="L10" s="230"/>
      <c r="M10" s="229">
        <v>474</v>
      </c>
      <c r="N10" s="230"/>
      <c r="O10" s="229">
        <v>387</v>
      </c>
      <c r="P10" s="230"/>
      <c r="Q10" s="229">
        <v>565</v>
      </c>
      <c r="R10" s="230"/>
      <c r="S10" s="229">
        <v>489</v>
      </c>
      <c r="T10" s="230"/>
      <c r="U10" s="228">
        <v>365</v>
      </c>
      <c r="V10" s="230"/>
      <c r="W10" s="228">
        <v>725</v>
      </c>
      <c r="X10" s="231"/>
      <c r="Y10" s="233"/>
      <c r="Z10" s="232">
        <f t="shared" si="0"/>
        <v>4088</v>
      </c>
      <c r="AA10" s="231"/>
    </row>
    <row r="11" spans="1:28">
      <c r="A11" s="673"/>
      <c r="B11" s="674" t="s">
        <v>54</v>
      </c>
      <c r="C11" s="228">
        <v>244</v>
      </c>
      <c r="D11" s="228"/>
      <c r="E11" s="229">
        <v>158</v>
      </c>
      <c r="F11" s="230"/>
      <c r="G11" s="229">
        <v>198</v>
      </c>
      <c r="H11" s="230"/>
      <c r="I11" s="229">
        <v>167</v>
      </c>
      <c r="J11" s="230"/>
      <c r="K11" s="229">
        <v>214</v>
      </c>
      <c r="L11" s="230"/>
      <c r="M11" s="229">
        <v>430</v>
      </c>
      <c r="N11" s="230"/>
      <c r="O11" s="229">
        <v>371</v>
      </c>
      <c r="P11" s="230"/>
      <c r="Q11" s="229">
        <v>519</v>
      </c>
      <c r="R11" s="230"/>
      <c r="S11" s="229">
        <v>454</v>
      </c>
      <c r="T11" s="230"/>
      <c r="U11" s="228">
        <v>340</v>
      </c>
      <c r="V11" s="230"/>
      <c r="W11" s="228">
        <v>664</v>
      </c>
      <c r="X11" s="231"/>
      <c r="Y11" s="233"/>
      <c r="Z11" s="232">
        <f t="shared" si="0"/>
        <v>3759</v>
      </c>
      <c r="AA11" s="231"/>
    </row>
    <row r="12" spans="1:28">
      <c r="A12" s="673"/>
      <c r="B12" s="674" t="s">
        <v>55</v>
      </c>
      <c r="C12" s="228">
        <v>207</v>
      </c>
      <c r="D12" s="228"/>
      <c r="E12" s="229">
        <v>129</v>
      </c>
      <c r="F12" s="230"/>
      <c r="G12" s="229">
        <v>187</v>
      </c>
      <c r="H12" s="230"/>
      <c r="I12" s="229">
        <v>149</v>
      </c>
      <c r="J12" s="230"/>
      <c r="K12" s="229">
        <v>206</v>
      </c>
      <c r="L12" s="230"/>
      <c r="M12" s="229">
        <v>413</v>
      </c>
      <c r="N12" s="230"/>
      <c r="O12" s="229">
        <v>351</v>
      </c>
      <c r="P12" s="230"/>
      <c r="Q12" s="229">
        <v>495</v>
      </c>
      <c r="R12" s="230"/>
      <c r="S12" s="229">
        <v>420</v>
      </c>
      <c r="T12" s="230"/>
      <c r="U12" s="228">
        <v>312</v>
      </c>
      <c r="V12" s="230"/>
      <c r="W12" s="228">
        <v>606</v>
      </c>
      <c r="X12" s="231"/>
      <c r="Y12" s="233"/>
      <c r="Z12" s="232">
        <f t="shared" si="0"/>
        <v>3475</v>
      </c>
      <c r="AA12" s="231"/>
    </row>
    <row r="13" spans="1:28">
      <c r="A13" s="673"/>
      <c r="B13" s="674" t="s">
        <v>56</v>
      </c>
      <c r="C13" s="228">
        <v>164</v>
      </c>
      <c r="D13" s="228"/>
      <c r="E13" s="229">
        <v>117</v>
      </c>
      <c r="F13" s="230"/>
      <c r="G13" s="229">
        <v>185</v>
      </c>
      <c r="H13" s="230"/>
      <c r="I13" s="229">
        <v>123</v>
      </c>
      <c r="J13" s="230"/>
      <c r="K13" s="229">
        <v>178</v>
      </c>
      <c r="L13" s="230"/>
      <c r="M13" s="229">
        <v>399</v>
      </c>
      <c r="N13" s="230"/>
      <c r="O13" s="229">
        <v>327</v>
      </c>
      <c r="P13" s="230"/>
      <c r="Q13" s="229">
        <v>463</v>
      </c>
      <c r="R13" s="230"/>
      <c r="S13" s="229">
        <v>395</v>
      </c>
      <c r="T13" s="230"/>
      <c r="U13" s="228">
        <v>294</v>
      </c>
      <c r="V13" s="230"/>
      <c r="W13" s="228">
        <v>584</v>
      </c>
      <c r="X13" s="231"/>
      <c r="Y13" s="233"/>
      <c r="Z13" s="232">
        <f t="shared" si="0"/>
        <v>3229</v>
      </c>
      <c r="AA13" s="231"/>
      <c r="AB13" s="92"/>
    </row>
    <row r="14" spans="1:28">
      <c r="A14" s="673"/>
      <c r="B14" s="674" t="s">
        <v>57</v>
      </c>
      <c r="C14" s="228">
        <v>137</v>
      </c>
      <c r="D14" s="228"/>
      <c r="E14" s="229">
        <v>94</v>
      </c>
      <c r="F14" s="230"/>
      <c r="G14" s="229">
        <v>175</v>
      </c>
      <c r="H14" s="230"/>
      <c r="I14" s="229">
        <v>117</v>
      </c>
      <c r="J14" s="230"/>
      <c r="K14" s="229">
        <v>152</v>
      </c>
      <c r="L14" s="230"/>
      <c r="M14" s="229">
        <v>365</v>
      </c>
      <c r="N14" s="230"/>
      <c r="O14" s="229">
        <v>297</v>
      </c>
      <c r="P14" s="230"/>
      <c r="Q14" s="229">
        <v>407</v>
      </c>
      <c r="R14" s="230"/>
      <c r="S14" s="229">
        <v>357</v>
      </c>
      <c r="T14" s="230"/>
      <c r="U14" s="228">
        <v>264</v>
      </c>
      <c r="V14" s="230"/>
      <c r="W14" s="228">
        <v>507</v>
      </c>
      <c r="X14" s="231"/>
      <c r="Y14" s="233"/>
      <c r="Z14" s="235">
        <f t="shared" si="0"/>
        <v>2872</v>
      </c>
      <c r="AA14" s="236"/>
    </row>
    <row r="15" spans="1:28" ht="14.25" thickBot="1">
      <c r="A15" s="813"/>
      <c r="B15" s="841" t="s">
        <v>63</v>
      </c>
      <c r="C15" s="842">
        <v>122</v>
      </c>
      <c r="D15" s="842"/>
      <c r="E15" s="843">
        <v>87</v>
      </c>
      <c r="F15" s="844"/>
      <c r="G15" s="843">
        <v>152</v>
      </c>
      <c r="H15" s="844"/>
      <c r="I15" s="843">
        <v>116</v>
      </c>
      <c r="J15" s="844"/>
      <c r="K15" s="843">
        <v>140</v>
      </c>
      <c r="L15" s="844"/>
      <c r="M15" s="843">
        <v>339</v>
      </c>
      <c r="N15" s="844"/>
      <c r="O15" s="843">
        <v>264</v>
      </c>
      <c r="P15" s="844"/>
      <c r="Q15" s="843">
        <v>360</v>
      </c>
      <c r="R15" s="844"/>
      <c r="S15" s="843">
        <v>311</v>
      </c>
      <c r="T15" s="844"/>
      <c r="U15" s="842">
        <v>234</v>
      </c>
      <c r="V15" s="844"/>
      <c r="W15" s="842">
        <v>450</v>
      </c>
      <c r="X15" s="845"/>
      <c r="Y15" s="233"/>
      <c r="Z15" s="846">
        <v>2575</v>
      </c>
      <c r="AA15" s="847"/>
    </row>
    <row r="16" spans="1:28" ht="4.5" customHeight="1">
      <c r="A16" s="63"/>
      <c r="B16" s="63"/>
      <c r="C16" s="237"/>
      <c r="D16" s="237"/>
      <c r="E16" s="237"/>
      <c r="F16" s="237"/>
      <c r="G16" s="237"/>
      <c r="H16" s="237"/>
      <c r="I16" s="237"/>
      <c r="J16" s="237"/>
      <c r="K16" s="237"/>
      <c r="L16" s="237"/>
      <c r="M16" s="237"/>
      <c r="N16" s="237"/>
      <c r="O16" s="238"/>
      <c r="P16" s="237"/>
      <c r="Q16" s="237"/>
      <c r="R16" s="237"/>
      <c r="S16" s="237"/>
      <c r="T16" s="237"/>
      <c r="U16" s="237"/>
      <c r="V16" s="237"/>
      <c r="W16" s="237"/>
      <c r="X16" s="237"/>
      <c r="Y16" s="237"/>
      <c r="Z16" s="233"/>
      <c r="AA16" s="237"/>
    </row>
    <row r="17" spans="1:28" ht="16.5" customHeight="1" thickBot="1">
      <c r="A17" s="239" t="s">
        <v>87</v>
      </c>
      <c r="B17" s="240"/>
      <c r="C17" s="62"/>
      <c r="O17" s="241"/>
      <c r="Z17" s="5" t="s">
        <v>86</v>
      </c>
      <c r="AA17" s="5"/>
    </row>
    <row r="18" spans="1:28" ht="14.25" thickBot="1">
      <c r="A18" s="1092" t="s">
        <v>31</v>
      </c>
      <c r="B18" s="1093"/>
      <c r="C18" s="1215" t="s">
        <v>32</v>
      </c>
      <c r="D18" s="1215"/>
      <c r="E18" s="1216" t="s">
        <v>33</v>
      </c>
      <c r="F18" s="1217"/>
      <c r="G18" s="1216" t="s">
        <v>34</v>
      </c>
      <c r="H18" s="1217"/>
      <c r="I18" s="1216" t="s">
        <v>35</v>
      </c>
      <c r="J18" s="1217"/>
      <c r="K18" s="1216" t="s">
        <v>36</v>
      </c>
      <c r="L18" s="1217"/>
      <c r="M18" s="1216" t="s">
        <v>37</v>
      </c>
      <c r="N18" s="1217"/>
      <c r="O18" s="1216" t="s">
        <v>38</v>
      </c>
      <c r="P18" s="1217"/>
      <c r="Q18" s="1216" t="s">
        <v>39</v>
      </c>
      <c r="R18" s="1217"/>
      <c r="S18" s="1216" t="s">
        <v>40</v>
      </c>
      <c r="T18" s="1217"/>
      <c r="U18" s="1215" t="s">
        <v>41</v>
      </c>
      <c r="V18" s="1217"/>
      <c r="W18" s="1215" t="s">
        <v>42</v>
      </c>
      <c r="X18" s="1247"/>
      <c r="Y18" s="220"/>
      <c r="Z18" s="1092" t="s">
        <v>43</v>
      </c>
      <c r="AA18" s="1247"/>
    </row>
    <row r="19" spans="1:28">
      <c r="A19" s="221" t="s">
        <v>44</v>
      </c>
      <c r="B19" s="666" t="s">
        <v>45</v>
      </c>
      <c r="C19" s="222">
        <v>118</v>
      </c>
      <c r="D19" s="222"/>
      <c r="E19" s="223">
        <v>89</v>
      </c>
      <c r="F19" s="224"/>
      <c r="G19" s="223">
        <v>92</v>
      </c>
      <c r="H19" s="224"/>
      <c r="I19" s="223">
        <v>116</v>
      </c>
      <c r="J19" s="224"/>
      <c r="K19" s="223">
        <v>161</v>
      </c>
      <c r="L19" s="224"/>
      <c r="M19" s="223">
        <v>239</v>
      </c>
      <c r="N19" s="224"/>
      <c r="O19" s="223">
        <v>247</v>
      </c>
      <c r="P19" s="224"/>
      <c r="Q19" s="223">
        <v>222</v>
      </c>
      <c r="R19" s="224"/>
      <c r="S19" s="223">
        <v>153</v>
      </c>
      <c r="T19" s="224"/>
      <c r="U19" s="222">
        <v>138</v>
      </c>
      <c r="V19" s="224"/>
      <c r="W19" s="222">
        <v>287</v>
      </c>
      <c r="X19" s="225"/>
      <c r="Y19" s="220"/>
      <c r="Z19" s="226">
        <v>1575</v>
      </c>
      <c r="AA19" s="225"/>
    </row>
    <row r="20" spans="1:28">
      <c r="A20" s="227"/>
      <c r="B20" s="674" t="s">
        <v>47</v>
      </c>
      <c r="C20" s="228">
        <v>46</v>
      </c>
      <c r="D20" s="228"/>
      <c r="E20" s="229">
        <v>46</v>
      </c>
      <c r="F20" s="230"/>
      <c r="G20" s="229">
        <v>47</v>
      </c>
      <c r="H20" s="230"/>
      <c r="I20" s="229">
        <v>72</v>
      </c>
      <c r="J20" s="230"/>
      <c r="K20" s="229">
        <v>117</v>
      </c>
      <c r="L20" s="230"/>
      <c r="M20" s="229">
        <v>149</v>
      </c>
      <c r="N20" s="230"/>
      <c r="O20" s="229">
        <v>191</v>
      </c>
      <c r="P20" s="230"/>
      <c r="Q20" s="229">
        <v>161</v>
      </c>
      <c r="R20" s="230"/>
      <c r="S20" s="229">
        <v>108</v>
      </c>
      <c r="T20" s="230"/>
      <c r="U20" s="228">
        <v>115</v>
      </c>
      <c r="V20" s="230"/>
      <c r="W20" s="228">
        <v>181</v>
      </c>
      <c r="X20" s="231"/>
      <c r="Y20" s="220"/>
      <c r="Z20" s="232">
        <v>1052</v>
      </c>
      <c r="AA20" s="231"/>
    </row>
    <row r="21" spans="1:28">
      <c r="A21" s="673"/>
      <c r="B21" s="674" t="s">
        <v>48</v>
      </c>
      <c r="C21" s="228">
        <v>33</v>
      </c>
      <c r="D21" s="228"/>
      <c r="E21" s="229">
        <v>19</v>
      </c>
      <c r="F21" s="230"/>
      <c r="G21" s="229">
        <v>46</v>
      </c>
      <c r="H21" s="230"/>
      <c r="I21" s="229">
        <v>51</v>
      </c>
      <c r="J21" s="230"/>
      <c r="K21" s="229">
        <v>64</v>
      </c>
      <c r="L21" s="230"/>
      <c r="M21" s="229">
        <v>106</v>
      </c>
      <c r="N21" s="230"/>
      <c r="O21" s="229">
        <v>115</v>
      </c>
      <c r="P21" s="230"/>
      <c r="Q21" s="229">
        <v>96</v>
      </c>
      <c r="R21" s="230"/>
      <c r="S21" s="229">
        <v>75</v>
      </c>
      <c r="T21" s="230"/>
      <c r="U21" s="228">
        <v>52</v>
      </c>
      <c r="V21" s="230"/>
      <c r="W21" s="228">
        <v>146</v>
      </c>
      <c r="X21" s="231"/>
      <c r="Y21" s="233"/>
      <c r="Z21" s="232">
        <f t="shared" ref="Z21:Z29" si="1">SUM(C21:W21)</f>
        <v>803</v>
      </c>
      <c r="AA21" s="231"/>
    </row>
    <row r="22" spans="1:28">
      <c r="A22" s="673"/>
      <c r="B22" s="674" t="s">
        <v>49</v>
      </c>
      <c r="C22" s="228">
        <v>26</v>
      </c>
      <c r="D22" s="228"/>
      <c r="E22" s="229">
        <v>13</v>
      </c>
      <c r="F22" s="230"/>
      <c r="G22" s="229">
        <v>29</v>
      </c>
      <c r="H22" s="230"/>
      <c r="I22" s="229">
        <v>27</v>
      </c>
      <c r="J22" s="230"/>
      <c r="K22" s="229">
        <v>37</v>
      </c>
      <c r="L22" s="230"/>
      <c r="M22" s="229">
        <v>69</v>
      </c>
      <c r="N22" s="230"/>
      <c r="O22" s="229">
        <v>84</v>
      </c>
      <c r="P22" s="230"/>
      <c r="Q22" s="229">
        <v>109</v>
      </c>
      <c r="R22" s="230"/>
      <c r="S22" s="229">
        <v>66</v>
      </c>
      <c r="T22" s="230"/>
      <c r="U22" s="228">
        <v>45</v>
      </c>
      <c r="V22" s="230"/>
      <c r="W22" s="228">
        <v>86</v>
      </c>
      <c r="X22" s="231"/>
      <c r="Y22" s="233"/>
      <c r="Z22" s="232">
        <f t="shared" si="1"/>
        <v>591</v>
      </c>
      <c r="AA22" s="231"/>
    </row>
    <row r="23" spans="1:28">
      <c r="A23" s="673"/>
      <c r="B23" s="674" t="s">
        <v>50</v>
      </c>
      <c r="C23" s="228">
        <v>30</v>
      </c>
      <c r="D23" s="228"/>
      <c r="E23" s="229">
        <v>24</v>
      </c>
      <c r="F23" s="230"/>
      <c r="G23" s="229">
        <v>28</v>
      </c>
      <c r="H23" s="230"/>
      <c r="I23" s="229">
        <v>32</v>
      </c>
      <c r="J23" s="230"/>
      <c r="K23" s="229">
        <v>41</v>
      </c>
      <c r="L23" s="230"/>
      <c r="M23" s="229">
        <v>81</v>
      </c>
      <c r="N23" s="230"/>
      <c r="O23" s="229">
        <v>86</v>
      </c>
      <c r="P23" s="230"/>
      <c r="Q23" s="229">
        <v>90</v>
      </c>
      <c r="R23" s="230"/>
      <c r="S23" s="229">
        <v>72</v>
      </c>
      <c r="T23" s="230"/>
      <c r="U23" s="228">
        <v>53</v>
      </c>
      <c r="V23" s="230"/>
      <c r="W23" s="228">
        <v>80</v>
      </c>
      <c r="X23" s="231"/>
      <c r="Y23" s="233"/>
      <c r="Z23" s="232">
        <f t="shared" si="1"/>
        <v>617</v>
      </c>
      <c r="AA23" s="231"/>
    </row>
    <row r="24" spans="1:28">
      <c r="A24" s="673"/>
      <c r="B24" s="674" t="s">
        <v>51</v>
      </c>
      <c r="C24" s="228">
        <v>39</v>
      </c>
      <c r="D24" s="228"/>
      <c r="E24" s="229">
        <v>30</v>
      </c>
      <c r="F24" s="230"/>
      <c r="G24" s="229">
        <v>27</v>
      </c>
      <c r="H24" s="230"/>
      <c r="I24" s="229">
        <v>38</v>
      </c>
      <c r="J24" s="230"/>
      <c r="K24" s="229">
        <v>30</v>
      </c>
      <c r="L24" s="230"/>
      <c r="M24" s="229">
        <v>90</v>
      </c>
      <c r="N24" s="230"/>
      <c r="O24" s="229">
        <v>94</v>
      </c>
      <c r="P24" s="230"/>
      <c r="Q24" s="229">
        <v>94</v>
      </c>
      <c r="R24" s="230"/>
      <c r="S24" s="229">
        <v>66</v>
      </c>
      <c r="T24" s="230"/>
      <c r="U24" s="228">
        <v>67</v>
      </c>
      <c r="V24" s="230"/>
      <c r="W24" s="228">
        <v>111</v>
      </c>
      <c r="X24" s="231"/>
      <c r="Y24" s="233"/>
      <c r="Z24" s="232">
        <f t="shared" si="1"/>
        <v>686</v>
      </c>
      <c r="AA24" s="231"/>
    </row>
    <row r="25" spans="1:28">
      <c r="A25" s="673" t="s">
        <v>52</v>
      </c>
      <c r="B25" s="674" t="s">
        <v>53</v>
      </c>
      <c r="C25" s="228">
        <v>43</v>
      </c>
      <c r="D25" s="228"/>
      <c r="E25" s="229">
        <v>21</v>
      </c>
      <c r="F25" s="230"/>
      <c r="G25" s="229">
        <v>36</v>
      </c>
      <c r="H25" s="242"/>
      <c r="I25" s="229">
        <v>30</v>
      </c>
      <c r="J25" s="230"/>
      <c r="K25" s="229">
        <v>32</v>
      </c>
      <c r="L25" s="230"/>
      <c r="M25" s="229">
        <v>90</v>
      </c>
      <c r="N25" s="230"/>
      <c r="O25" s="229">
        <v>78</v>
      </c>
      <c r="P25" s="230"/>
      <c r="Q25" s="229">
        <v>105</v>
      </c>
      <c r="R25" s="230"/>
      <c r="S25" s="229">
        <v>79</v>
      </c>
      <c r="T25" s="230"/>
      <c r="U25" s="228">
        <v>76</v>
      </c>
      <c r="V25" s="230"/>
      <c r="W25" s="228">
        <v>107</v>
      </c>
      <c r="X25" s="231"/>
      <c r="Y25" s="233"/>
      <c r="Z25" s="232">
        <f t="shared" si="1"/>
        <v>697</v>
      </c>
      <c r="AA25" s="231"/>
    </row>
    <row r="26" spans="1:28">
      <c r="A26" s="673"/>
      <c r="B26" s="674" t="s">
        <v>54</v>
      </c>
      <c r="C26" s="228">
        <v>35</v>
      </c>
      <c r="D26" s="228"/>
      <c r="E26" s="229">
        <v>23</v>
      </c>
      <c r="F26" s="230"/>
      <c r="G26" s="229">
        <v>30</v>
      </c>
      <c r="H26" s="230"/>
      <c r="I26" s="229">
        <v>22</v>
      </c>
      <c r="J26" s="230"/>
      <c r="K26" s="229">
        <v>26</v>
      </c>
      <c r="L26" s="230"/>
      <c r="M26" s="229">
        <v>75</v>
      </c>
      <c r="N26" s="230"/>
      <c r="O26" s="229">
        <v>79</v>
      </c>
      <c r="P26" s="230"/>
      <c r="Q26" s="229">
        <v>84</v>
      </c>
      <c r="R26" s="230"/>
      <c r="S26" s="229">
        <v>68</v>
      </c>
      <c r="T26" s="230"/>
      <c r="U26" s="228">
        <v>47</v>
      </c>
      <c r="V26" s="230"/>
      <c r="W26" s="228">
        <v>80</v>
      </c>
      <c r="X26" s="231"/>
      <c r="Y26" s="233"/>
      <c r="Z26" s="243">
        <f t="shared" si="1"/>
        <v>569</v>
      </c>
      <c r="AA26" s="234"/>
    </row>
    <row r="27" spans="1:28">
      <c r="A27" s="673"/>
      <c r="B27" s="674" t="s">
        <v>55</v>
      </c>
      <c r="C27" s="228">
        <v>21</v>
      </c>
      <c r="D27" s="244" t="s">
        <v>80</v>
      </c>
      <c r="E27" s="229">
        <v>11</v>
      </c>
      <c r="F27" s="244" t="s">
        <v>80</v>
      </c>
      <c r="G27" s="229">
        <v>13</v>
      </c>
      <c r="H27" s="244" t="s">
        <v>80</v>
      </c>
      <c r="I27" s="229">
        <v>7</v>
      </c>
      <c r="J27" s="244" t="s">
        <v>80</v>
      </c>
      <c r="K27" s="229">
        <v>30</v>
      </c>
      <c r="L27" s="244" t="s">
        <v>80</v>
      </c>
      <c r="M27" s="229">
        <v>56</v>
      </c>
      <c r="N27" s="244" t="s">
        <v>80</v>
      </c>
      <c r="O27" s="229">
        <v>72</v>
      </c>
      <c r="P27" s="244" t="s">
        <v>80</v>
      </c>
      <c r="Q27" s="229">
        <v>73</v>
      </c>
      <c r="R27" s="244" t="s">
        <v>80</v>
      </c>
      <c r="S27" s="229">
        <v>55</v>
      </c>
      <c r="T27" s="244" t="s">
        <v>80</v>
      </c>
      <c r="U27" s="228">
        <v>39</v>
      </c>
      <c r="V27" s="244" t="s">
        <v>80</v>
      </c>
      <c r="W27" s="228">
        <v>73</v>
      </c>
      <c r="X27" s="245" t="s">
        <v>80</v>
      </c>
      <c r="Y27" s="233"/>
      <c r="Z27" s="232">
        <f t="shared" si="1"/>
        <v>450</v>
      </c>
      <c r="AA27" s="245" t="s">
        <v>88</v>
      </c>
    </row>
    <row r="28" spans="1:28">
      <c r="A28" s="673"/>
      <c r="B28" s="674" t="s">
        <v>56</v>
      </c>
      <c r="C28" s="228">
        <v>13</v>
      </c>
      <c r="D28" s="244" t="s">
        <v>80</v>
      </c>
      <c r="E28" s="229">
        <v>10</v>
      </c>
      <c r="F28" s="244" t="s">
        <v>80</v>
      </c>
      <c r="G28" s="229">
        <v>14</v>
      </c>
      <c r="H28" s="244" t="s">
        <v>80</v>
      </c>
      <c r="I28" s="229">
        <v>6</v>
      </c>
      <c r="J28" s="244" t="s">
        <v>80</v>
      </c>
      <c r="K28" s="229">
        <v>23</v>
      </c>
      <c r="L28" s="244" t="s">
        <v>80</v>
      </c>
      <c r="M28" s="229">
        <v>68</v>
      </c>
      <c r="N28" s="244" t="s">
        <v>80</v>
      </c>
      <c r="O28" s="229">
        <v>58</v>
      </c>
      <c r="P28" s="244" t="s">
        <v>80</v>
      </c>
      <c r="Q28" s="229">
        <v>78</v>
      </c>
      <c r="R28" s="244" t="s">
        <v>80</v>
      </c>
      <c r="S28" s="229">
        <v>69</v>
      </c>
      <c r="T28" s="244" t="s">
        <v>80</v>
      </c>
      <c r="U28" s="228">
        <v>45</v>
      </c>
      <c r="V28" s="244" t="s">
        <v>80</v>
      </c>
      <c r="W28" s="228">
        <v>73</v>
      </c>
      <c r="X28" s="245" t="s">
        <v>80</v>
      </c>
      <c r="Y28" s="233"/>
      <c r="Z28" s="232">
        <f t="shared" si="1"/>
        <v>457</v>
      </c>
      <c r="AA28" s="245" t="s">
        <v>80</v>
      </c>
      <c r="AB28" s="92"/>
    </row>
    <row r="29" spans="1:28">
      <c r="A29" s="673"/>
      <c r="B29" s="674" t="s">
        <v>57</v>
      </c>
      <c r="C29" s="228">
        <v>17</v>
      </c>
      <c r="D29" s="244" t="s">
        <v>80</v>
      </c>
      <c r="E29" s="229">
        <v>9</v>
      </c>
      <c r="F29" s="244" t="s">
        <v>80</v>
      </c>
      <c r="G29" s="229">
        <v>12</v>
      </c>
      <c r="H29" s="244" t="s">
        <v>80</v>
      </c>
      <c r="I29" s="229">
        <v>10</v>
      </c>
      <c r="J29" s="244" t="s">
        <v>80</v>
      </c>
      <c r="K29" s="229">
        <v>25</v>
      </c>
      <c r="L29" s="244" t="s">
        <v>80</v>
      </c>
      <c r="M29" s="229">
        <v>57</v>
      </c>
      <c r="N29" s="244" t="s">
        <v>80</v>
      </c>
      <c r="O29" s="229">
        <v>54</v>
      </c>
      <c r="P29" s="244" t="s">
        <v>80</v>
      </c>
      <c r="Q29" s="229">
        <v>73</v>
      </c>
      <c r="R29" s="244" t="s">
        <v>80</v>
      </c>
      <c r="S29" s="229">
        <v>62</v>
      </c>
      <c r="T29" s="244" t="s">
        <v>80</v>
      </c>
      <c r="U29" s="228">
        <v>46</v>
      </c>
      <c r="V29" s="244" t="s">
        <v>80</v>
      </c>
      <c r="W29" s="228">
        <v>82</v>
      </c>
      <c r="X29" s="245" t="s">
        <v>80</v>
      </c>
      <c r="Y29" s="233"/>
      <c r="Z29" s="232">
        <f t="shared" si="1"/>
        <v>447</v>
      </c>
      <c r="AA29" s="245" t="s">
        <v>80</v>
      </c>
    </row>
    <row r="30" spans="1:28" ht="14.25" thickBot="1">
      <c r="A30" s="813"/>
      <c r="B30" s="841" t="s">
        <v>63</v>
      </c>
      <c r="C30" s="848">
        <v>18</v>
      </c>
      <c r="D30" s="849" t="s">
        <v>80</v>
      </c>
      <c r="E30" s="850">
        <v>6</v>
      </c>
      <c r="F30" s="849" t="s">
        <v>80</v>
      </c>
      <c r="G30" s="850">
        <v>12</v>
      </c>
      <c r="H30" s="849" t="s">
        <v>80</v>
      </c>
      <c r="I30" s="850">
        <v>10</v>
      </c>
      <c r="J30" s="849" t="s">
        <v>80</v>
      </c>
      <c r="K30" s="850">
        <v>15</v>
      </c>
      <c r="L30" s="849" t="s">
        <v>80</v>
      </c>
      <c r="M30" s="850">
        <v>72</v>
      </c>
      <c r="N30" s="849" t="s">
        <v>80</v>
      </c>
      <c r="O30" s="850">
        <v>57</v>
      </c>
      <c r="P30" s="849" t="s">
        <v>80</v>
      </c>
      <c r="Q30" s="850">
        <v>72</v>
      </c>
      <c r="R30" s="849" t="s">
        <v>80</v>
      </c>
      <c r="S30" s="850">
        <v>42</v>
      </c>
      <c r="T30" s="849" t="s">
        <v>80</v>
      </c>
      <c r="U30" s="851">
        <v>37</v>
      </c>
      <c r="V30" s="849" t="s">
        <v>80</v>
      </c>
      <c r="W30" s="851">
        <v>71</v>
      </c>
      <c r="X30" s="849" t="s">
        <v>80</v>
      </c>
      <c r="Y30" s="233"/>
      <c r="Z30" s="852">
        <v>412</v>
      </c>
      <c r="AA30" s="853" t="s">
        <v>80</v>
      </c>
    </row>
    <row r="31" spans="1:28" ht="4.5" customHeight="1">
      <c r="A31" s="63"/>
      <c r="B31" s="63"/>
      <c r="C31" s="237"/>
      <c r="D31" s="246"/>
      <c r="E31" s="237"/>
      <c r="F31" s="246"/>
      <c r="G31" s="237"/>
      <c r="H31" s="246"/>
      <c r="I31" s="237"/>
      <c r="J31" s="246"/>
      <c r="K31" s="237"/>
      <c r="L31" s="246"/>
      <c r="M31" s="237"/>
      <c r="N31" s="246"/>
      <c r="O31" s="237"/>
      <c r="P31" s="246"/>
      <c r="Q31" s="237"/>
      <c r="R31" s="246"/>
      <c r="S31" s="237"/>
      <c r="T31" s="246"/>
      <c r="U31" s="237"/>
      <c r="V31" s="246"/>
      <c r="W31" s="237"/>
      <c r="X31" s="246"/>
      <c r="Y31" s="237"/>
      <c r="Z31" s="233"/>
      <c r="AA31" s="246"/>
    </row>
    <row r="32" spans="1:28" ht="16.5" customHeight="1" thickBot="1">
      <c r="A32" s="239" t="s">
        <v>89</v>
      </c>
      <c r="B32" s="240"/>
      <c r="C32" s="62"/>
      <c r="Z32" s="5" t="s">
        <v>86</v>
      </c>
      <c r="AA32" s="5"/>
    </row>
    <row r="33" spans="1:28" ht="14.25" thickBot="1">
      <c r="A33" s="1092" t="s">
        <v>31</v>
      </c>
      <c r="B33" s="1093"/>
      <c r="C33" s="1215" t="s">
        <v>32</v>
      </c>
      <c r="D33" s="1215"/>
      <c r="E33" s="1216" t="s">
        <v>33</v>
      </c>
      <c r="F33" s="1217"/>
      <c r="G33" s="1216" t="s">
        <v>34</v>
      </c>
      <c r="H33" s="1217"/>
      <c r="I33" s="1216" t="s">
        <v>35</v>
      </c>
      <c r="J33" s="1217"/>
      <c r="K33" s="1216" t="s">
        <v>36</v>
      </c>
      <c r="L33" s="1217"/>
      <c r="M33" s="1216" t="s">
        <v>37</v>
      </c>
      <c r="N33" s="1217"/>
      <c r="O33" s="1216" t="s">
        <v>38</v>
      </c>
      <c r="P33" s="1217"/>
      <c r="Q33" s="1216" t="s">
        <v>39</v>
      </c>
      <c r="R33" s="1217"/>
      <c r="S33" s="1216" t="s">
        <v>40</v>
      </c>
      <c r="T33" s="1217"/>
      <c r="U33" s="1215" t="s">
        <v>41</v>
      </c>
      <c r="V33" s="1217"/>
      <c r="W33" s="1215" t="s">
        <v>42</v>
      </c>
      <c r="X33" s="1247"/>
      <c r="Y33" s="220"/>
      <c r="Z33" s="1092" t="s">
        <v>43</v>
      </c>
      <c r="AA33" s="1247"/>
    </row>
    <row r="34" spans="1:28">
      <c r="A34" s="221" t="s">
        <v>44</v>
      </c>
      <c r="B34" s="666" t="s">
        <v>45</v>
      </c>
      <c r="C34" s="222">
        <v>269</v>
      </c>
      <c r="D34" s="222"/>
      <c r="E34" s="223">
        <v>211</v>
      </c>
      <c r="F34" s="224"/>
      <c r="G34" s="223">
        <v>244</v>
      </c>
      <c r="H34" s="224"/>
      <c r="I34" s="223">
        <v>369</v>
      </c>
      <c r="J34" s="224"/>
      <c r="K34" s="223">
        <v>221</v>
      </c>
      <c r="L34" s="224"/>
      <c r="M34" s="223">
        <v>302</v>
      </c>
      <c r="N34" s="224"/>
      <c r="O34" s="223">
        <v>257</v>
      </c>
      <c r="P34" s="224"/>
      <c r="Q34" s="223">
        <v>493</v>
      </c>
      <c r="R34" s="224"/>
      <c r="S34" s="223">
        <v>473</v>
      </c>
      <c r="T34" s="224"/>
      <c r="U34" s="222">
        <v>324</v>
      </c>
      <c r="V34" s="224"/>
      <c r="W34" s="222">
        <f>258+412</f>
        <v>670</v>
      </c>
      <c r="X34" s="225"/>
      <c r="Y34" s="220"/>
      <c r="Z34" s="226">
        <v>3163</v>
      </c>
      <c r="AA34" s="225"/>
    </row>
    <row r="35" spans="1:28">
      <c r="A35" s="227"/>
      <c r="B35" s="674" t="s">
        <v>47</v>
      </c>
      <c r="C35" s="228">
        <v>326</v>
      </c>
      <c r="D35" s="228"/>
      <c r="E35" s="229">
        <v>227</v>
      </c>
      <c r="F35" s="230"/>
      <c r="G35" s="229">
        <v>278</v>
      </c>
      <c r="H35" s="230"/>
      <c r="I35" s="229">
        <v>352</v>
      </c>
      <c r="J35" s="230"/>
      <c r="K35" s="229">
        <v>156</v>
      </c>
      <c r="L35" s="230"/>
      <c r="M35" s="229">
        <v>458</v>
      </c>
      <c r="N35" s="230"/>
      <c r="O35" s="229">
        <v>291</v>
      </c>
      <c r="P35" s="230"/>
      <c r="Q35" s="229">
        <v>481</v>
      </c>
      <c r="R35" s="230"/>
      <c r="S35" s="229">
        <v>499</v>
      </c>
      <c r="T35" s="230"/>
      <c r="U35" s="228">
        <v>325</v>
      </c>
      <c r="V35" s="230"/>
      <c r="W35" s="228">
        <f>454+274</f>
        <v>728</v>
      </c>
      <c r="X35" s="231"/>
      <c r="Y35" s="220"/>
      <c r="Z35" s="232">
        <v>3393</v>
      </c>
      <c r="AA35" s="231"/>
    </row>
    <row r="36" spans="1:28">
      <c r="A36" s="673"/>
      <c r="B36" s="674" t="s">
        <v>48</v>
      </c>
      <c r="C36" s="247">
        <v>334</v>
      </c>
      <c r="D36" s="247"/>
      <c r="E36" s="248">
        <v>258</v>
      </c>
      <c r="F36" s="249"/>
      <c r="G36" s="248">
        <v>266</v>
      </c>
      <c r="H36" s="249"/>
      <c r="I36" s="248">
        <v>342</v>
      </c>
      <c r="J36" s="249"/>
      <c r="K36" s="248">
        <v>200</v>
      </c>
      <c r="L36" s="249"/>
      <c r="M36" s="248">
        <v>489</v>
      </c>
      <c r="N36" s="249"/>
      <c r="O36" s="248">
        <v>356</v>
      </c>
      <c r="P36" s="249"/>
      <c r="Q36" s="248">
        <v>527</v>
      </c>
      <c r="R36" s="249"/>
      <c r="S36" s="248">
        <v>526</v>
      </c>
      <c r="T36" s="249"/>
      <c r="U36" s="247">
        <v>377</v>
      </c>
      <c r="V36" s="249"/>
      <c r="W36" s="228">
        <v>738</v>
      </c>
      <c r="X36" s="231"/>
      <c r="Y36" s="250"/>
      <c r="Z36" s="232">
        <f t="shared" ref="Z36:Z44" si="2">SUM(C36:W36)</f>
        <v>4413</v>
      </c>
      <c r="AA36" s="231"/>
    </row>
    <row r="37" spans="1:28">
      <c r="A37" s="673"/>
      <c r="B37" s="674" t="s">
        <v>49</v>
      </c>
      <c r="C37" s="247">
        <v>322</v>
      </c>
      <c r="D37" s="247"/>
      <c r="E37" s="248">
        <v>240</v>
      </c>
      <c r="F37" s="249"/>
      <c r="G37" s="248">
        <v>264</v>
      </c>
      <c r="H37" s="249"/>
      <c r="I37" s="248">
        <v>310</v>
      </c>
      <c r="J37" s="249"/>
      <c r="K37" s="248">
        <v>215</v>
      </c>
      <c r="L37" s="249"/>
      <c r="M37" s="248">
        <v>494</v>
      </c>
      <c r="N37" s="249"/>
      <c r="O37" s="248">
        <v>367</v>
      </c>
      <c r="P37" s="249"/>
      <c r="Q37" s="248">
        <v>502</v>
      </c>
      <c r="R37" s="249"/>
      <c r="S37" s="248">
        <v>507</v>
      </c>
      <c r="T37" s="249"/>
      <c r="U37" s="247">
        <v>370</v>
      </c>
      <c r="V37" s="249"/>
      <c r="W37" s="228">
        <v>774</v>
      </c>
      <c r="X37" s="231"/>
      <c r="Y37" s="250"/>
      <c r="Z37" s="232">
        <f t="shared" si="2"/>
        <v>4365</v>
      </c>
      <c r="AA37" s="231"/>
    </row>
    <row r="38" spans="1:28">
      <c r="A38" s="673"/>
      <c r="B38" s="674" t="s">
        <v>50</v>
      </c>
      <c r="C38" s="247">
        <v>306</v>
      </c>
      <c r="D38" s="247"/>
      <c r="E38" s="248">
        <v>214</v>
      </c>
      <c r="F38" s="249"/>
      <c r="G38" s="248">
        <v>240</v>
      </c>
      <c r="H38" s="249"/>
      <c r="I38" s="248">
        <v>260</v>
      </c>
      <c r="J38" s="249"/>
      <c r="K38" s="248">
        <v>201</v>
      </c>
      <c r="L38" s="249"/>
      <c r="M38" s="248">
        <v>442</v>
      </c>
      <c r="N38" s="249"/>
      <c r="O38" s="248">
        <v>347</v>
      </c>
      <c r="P38" s="249"/>
      <c r="Q38" s="248">
        <v>504</v>
      </c>
      <c r="R38" s="249"/>
      <c r="S38" s="248">
        <v>476</v>
      </c>
      <c r="T38" s="249"/>
      <c r="U38" s="247">
        <v>346</v>
      </c>
      <c r="V38" s="249"/>
      <c r="W38" s="228">
        <v>746</v>
      </c>
      <c r="X38" s="231"/>
      <c r="Y38" s="250"/>
      <c r="Z38" s="232">
        <f t="shared" si="2"/>
        <v>4082</v>
      </c>
      <c r="AA38" s="231"/>
    </row>
    <row r="39" spans="1:28">
      <c r="A39" s="251"/>
      <c r="B39" s="674" t="s">
        <v>51</v>
      </c>
      <c r="C39" s="247">
        <v>281</v>
      </c>
      <c r="D39" s="247"/>
      <c r="E39" s="248">
        <v>182</v>
      </c>
      <c r="F39" s="249"/>
      <c r="G39" s="248">
        <v>214</v>
      </c>
      <c r="H39" s="249"/>
      <c r="I39" s="248">
        <v>208</v>
      </c>
      <c r="J39" s="249"/>
      <c r="K39" s="248">
        <v>209</v>
      </c>
      <c r="L39" s="249"/>
      <c r="M39" s="248">
        <v>422</v>
      </c>
      <c r="N39" s="249"/>
      <c r="O39" s="248">
        <v>317</v>
      </c>
      <c r="P39" s="249"/>
      <c r="Q39" s="248">
        <v>491</v>
      </c>
      <c r="R39" s="249"/>
      <c r="S39" s="248">
        <v>465</v>
      </c>
      <c r="T39" s="249"/>
      <c r="U39" s="247">
        <v>327</v>
      </c>
      <c r="V39" s="249"/>
      <c r="W39" s="228">
        <v>696</v>
      </c>
      <c r="X39" s="231"/>
      <c r="Y39" s="250"/>
      <c r="Z39" s="232">
        <f t="shared" si="2"/>
        <v>3812</v>
      </c>
      <c r="AA39" s="231"/>
    </row>
    <row r="40" spans="1:28">
      <c r="A40" s="251" t="s">
        <v>52</v>
      </c>
      <c r="B40" s="674" t="s">
        <v>53</v>
      </c>
      <c r="C40" s="247">
        <v>226</v>
      </c>
      <c r="D40" s="247"/>
      <c r="E40" s="248">
        <v>163</v>
      </c>
      <c r="F40" s="249"/>
      <c r="G40" s="248">
        <v>177</v>
      </c>
      <c r="H40" s="249"/>
      <c r="I40" s="248">
        <v>165</v>
      </c>
      <c r="J40" s="249"/>
      <c r="K40" s="248">
        <v>190</v>
      </c>
      <c r="L40" s="249"/>
      <c r="M40" s="248">
        <v>384</v>
      </c>
      <c r="N40" s="249"/>
      <c r="O40" s="248">
        <v>309</v>
      </c>
      <c r="P40" s="249"/>
      <c r="Q40" s="248">
        <v>460</v>
      </c>
      <c r="R40" s="249"/>
      <c r="S40" s="248">
        <v>410</v>
      </c>
      <c r="T40" s="249"/>
      <c r="U40" s="247">
        <v>289</v>
      </c>
      <c r="V40" s="249"/>
      <c r="W40" s="228">
        <v>618</v>
      </c>
      <c r="X40" s="231"/>
      <c r="Y40" s="250"/>
      <c r="Z40" s="232">
        <f t="shared" si="2"/>
        <v>3391</v>
      </c>
      <c r="AA40" s="231"/>
    </row>
    <row r="41" spans="1:28">
      <c r="A41" s="673"/>
      <c r="B41" s="674" t="s">
        <v>54</v>
      </c>
      <c r="C41" s="247">
        <v>209</v>
      </c>
      <c r="D41" s="247"/>
      <c r="E41" s="248">
        <v>135</v>
      </c>
      <c r="F41" s="249"/>
      <c r="G41" s="248">
        <v>168</v>
      </c>
      <c r="H41" s="249"/>
      <c r="I41" s="248">
        <v>145</v>
      </c>
      <c r="J41" s="249"/>
      <c r="K41" s="248">
        <v>188</v>
      </c>
      <c r="L41" s="249"/>
      <c r="M41" s="248">
        <v>355</v>
      </c>
      <c r="N41" s="249"/>
      <c r="O41" s="248">
        <v>292</v>
      </c>
      <c r="P41" s="249"/>
      <c r="Q41" s="248">
        <v>435</v>
      </c>
      <c r="R41" s="249"/>
      <c r="S41" s="248">
        <v>386</v>
      </c>
      <c r="T41" s="249"/>
      <c r="U41" s="247">
        <v>293</v>
      </c>
      <c r="V41" s="249"/>
      <c r="W41" s="228">
        <v>584</v>
      </c>
      <c r="X41" s="231"/>
      <c r="Y41" s="250"/>
      <c r="Z41" s="232">
        <f t="shared" si="2"/>
        <v>3190</v>
      </c>
      <c r="AA41" s="231"/>
    </row>
    <row r="42" spans="1:28">
      <c r="A42" s="673"/>
      <c r="B42" s="674" t="s">
        <v>55</v>
      </c>
      <c r="C42" s="228">
        <v>146</v>
      </c>
      <c r="D42" s="244" t="s">
        <v>80</v>
      </c>
      <c r="E42" s="229">
        <v>59</v>
      </c>
      <c r="F42" s="244" t="s">
        <v>80</v>
      </c>
      <c r="G42" s="229">
        <v>77</v>
      </c>
      <c r="H42" s="244" t="s">
        <v>80</v>
      </c>
      <c r="I42" s="229">
        <v>52</v>
      </c>
      <c r="J42" s="244" t="s">
        <v>80</v>
      </c>
      <c r="K42" s="229">
        <v>148</v>
      </c>
      <c r="L42" s="244" t="s">
        <v>80</v>
      </c>
      <c r="M42" s="229">
        <v>273</v>
      </c>
      <c r="N42" s="244" t="s">
        <v>80</v>
      </c>
      <c r="O42" s="229">
        <v>235</v>
      </c>
      <c r="P42" s="244" t="s">
        <v>80</v>
      </c>
      <c r="Q42" s="229">
        <v>336</v>
      </c>
      <c r="R42" s="244" t="s">
        <v>80</v>
      </c>
      <c r="S42" s="229">
        <v>276</v>
      </c>
      <c r="T42" s="244" t="s">
        <v>80</v>
      </c>
      <c r="U42" s="228">
        <v>234</v>
      </c>
      <c r="V42" s="244" t="s">
        <v>80</v>
      </c>
      <c r="W42" s="228">
        <v>462</v>
      </c>
      <c r="X42" s="245" t="s">
        <v>80</v>
      </c>
      <c r="Y42" s="250"/>
      <c r="Z42" s="232">
        <f t="shared" si="2"/>
        <v>2298</v>
      </c>
      <c r="AA42" s="245" t="s">
        <v>80</v>
      </c>
    </row>
    <row r="43" spans="1:28">
      <c r="A43" s="673"/>
      <c r="B43" s="674" t="s">
        <v>56</v>
      </c>
      <c r="C43" s="228">
        <v>100</v>
      </c>
      <c r="D43" s="244" t="s">
        <v>80</v>
      </c>
      <c r="E43" s="229">
        <v>37</v>
      </c>
      <c r="F43" s="244" t="s">
        <v>80</v>
      </c>
      <c r="G43" s="229">
        <v>59</v>
      </c>
      <c r="H43" s="244" t="s">
        <v>80</v>
      </c>
      <c r="I43" s="229">
        <v>36</v>
      </c>
      <c r="J43" s="244" t="s">
        <v>80</v>
      </c>
      <c r="K43" s="229">
        <v>113</v>
      </c>
      <c r="L43" s="244" t="s">
        <v>80</v>
      </c>
      <c r="M43" s="229">
        <v>218</v>
      </c>
      <c r="N43" s="244" t="s">
        <v>80</v>
      </c>
      <c r="O43" s="229">
        <v>207</v>
      </c>
      <c r="P43" s="244" t="s">
        <v>80</v>
      </c>
      <c r="Q43" s="229">
        <v>272</v>
      </c>
      <c r="R43" s="244" t="s">
        <v>80</v>
      </c>
      <c r="S43" s="229">
        <v>214</v>
      </c>
      <c r="T43" s="244" t="s">
        <v>80</v>
      </c>
      <c r="U43" s="228">
        <v>203</v>
      </c>
      <c r="V43" s="244" t="s">
        <v>80</v>
      </c>
      <c r="W43" s="229">
        <v>430</v>
      </c>
      <c r="X43" s="245" t="s">
        <v>80</v>
      </c>
      <c r="Y43" s="233"/>
      <c r="Z43" s="232">
        <f t="shared" si="2"/>
        <v>1889</v>
      </c>
      <c r="AA43" s="245" t="s">
        <v>80</v>
      </c>
      <c r="AB43" s="92"/>
    </row>
    <row r="44" spans="1:28">
      <c r="A44" s="673"/>
      <c r="B44" s="674" t="s">
        <v>57</v>
      </c>
      <c r="C44" s="228">
        <v>74</v>
      </c>
      <c r="D44" s="244" t="s">
        <v>80</v>
      </c>
      <c r="E44" s="229">
        <v>26</v>
      </c>
      <c r="F44" s="244" t="s">
        <v>80</v>
      </c>
      <c r="G44" s="229">
        <v>54</v>
      </c>
      <c r="H44" s="244" t="s">
        <v>80</v>
      </c>
      <c r="I44" s="229">
        <v>29</v>
      </c>
      <c r="J44" s="244" t="s">
        <v>80</v>
      </c>
      <c r="K44" s="229">
        <v>61</v>
      </c>
      <c r="L44" s="244" t="s">
        <v>80</v>
      </c>
      <c r="M44" s="229">
        <v>184</v>
      </c>
      <c r="N44" s="244" t="s">
        <v>80</v>
      </c>
      <c r="O44" s="229">
        <v>172</v>
      </c>
      <c r="P44" s="244" t="s">
        <v>80</v>
      </c>
      <c r="Q44" s="229">
        <v>229</v>
      </c>
      <c r="R44" s="244" t="s">
        <v>80</v>
      </c>
      <c r="S44" s="229">
        <v>176</v>
      </c>
      <c r="T44" s="244" t="s">
        <v>80</v>
      </c>
      <c r="U44" s="228">
        <v>156</v>
      </c>
      <c r="V44" s="244" t="s">
        <v>80</v>
      </c>
      <c r="W44" s="228">
        <v>322</v>
      </c>
      <c r="X44" s="245" t="s">
        <v>80</v>
      </c>
      <c r="Y44" s="233"/>
      <c r="Z44" s="232">
        <f t="shared" si="2"/>
        <v>1483</v>
      </c>
      <c r="AA44" s="245" t="s">
        <v>80</v>
      </c>
    </row>
    <row r="45" spans="1:28" ht="14.25" thickBot="1">
      <c r="A45" s="813"/>
      <c r="B45" s="841" t="s">
        <v>63</v>
      </c>
      <c r="C45" s="842">
        <v>61</v>
      </c>
      <c r="D45" s="849" t="s">
        <v>80</v>
      </c>
      <c r="E45" s="843">
        <v>25</v>
      </c>
      <c r="F45" s="849" t="s">
        <v>80</v>
      </c>
      <c r="G45" s="843">
        <v>44</v>
      </c>
      <c r="H45" s="849" t="s">
        <v>80</v>
      </c>
      <c r="I45" s="843">
        <v>28</v>
      </c>
      <c r="J45" s="849" t="s">
        <v>80</v>
      </c>
      <c r="K45" s="843">
        <v>49</v>
      </c>
      <c r="L45" s="849" t="s">
        <v>80</v>
      </c>
      <c r="M45" s="843">
        <v>136</v>
      </c>
      <c r="N45" s="849" t="s">
        <v>80</v>
      </c>
      <c r="O45" s="843">
        <v>144</v>
      </c>
      <c r="P45" s="849" t="s">
        <v>80</v>
      </c>
      <c r="Q45" s="843">
        <v>178</v>
      </c>
      <c r="R45" s="849" t="s">
        <v>80</v>
      </c>
      <c r="S45" s="843">
        <v>146</v>
      </c>
      <c r="T45" s="849" t="s">
        <v>80</v>
      </c>
      <c r="U45" s="842">
        <v>124</v>
      </c>
      <c r="V45" s="849" t="s">
        <v>80</v>
      </c>
      <c r="W45" s="842">
        <v>255</v>
      </c>
      <c r="X45" s="849" t="s">
        <v>80</v>
      </c>
      <c r="Y45" s="233"/>
      <c r="Z45" s="852">
        <v>1190</v>
      </c>
      <c r="AA45" s="853" t="s">
        <v>80</v>
      </c>
    </row>
    <row r="46" spans="1:28" ht="16.5" customHeight="1">
      <c r="A46" s="98" t="s">
        <v>90</v>
      </c>
      <c r="B46" s="98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Z46" s="233"/>
      <c r="AA46" s="6"/>
    </row>
    <row r="47" spans="1:28" ht="16.5" customHeight="1">
      <c r="A47" s="98" t="s">
        <v>92</v>
      </c>
      <c r="B47" s="98"/>
      <c r="C47" s="671"/>
      <c r="D47" s="671"/>
      <c r="E47" s="671"/>
      <c r="F47" s="671"/>
      <c r="G47" s="671"/>
      <c r="H47" s="671"/>
      <c r="I47" s="671"/>
      <c r="J47" s="671"/>
      <c r="K47" s="671"/>
      <c r="L47" s="671"/>
      <c r="M47" s="671"/>
      <c r="N47" s="671"/>
      <c r="AA47" s="55"/>
    </row>
    <row r="48" spans="1:28" ht="16.5" customHeight="1">
      <c r="A48" s="98" t="s">
        <v>91</v>
      </c>
      <c r="B48" s="98"/>
      <c r="C48" s="671"/>
      <c r="D48" s="671"/>
      <c r="E48" s="671"/>
      <c r="F48" s="671"/>
      <c r="G48" s="671"/>
      <c r="H48" s="671"/>
      <c r="I48" s="671"/>
      <c r="J48" s="671"/>
      <c r="K48" s="671"/>
      <c r="L48" s="671"/>
      <c r="M48" s="671"/>
      <c r="N48" s="671"/>
      <c r="AA48" s="55"/>
    </row>
    <row r="51" spans="7:7">
      <c r="G51" s="6"/>
    </row>
  </sheetData>
  <mergeCells count="40">
    <mergeCell ref="W33:X33"/>
    <mergeCell ref="Z33:AA33"/>
    <mergeCell ref="K33:L33"/>
    <mergeCell ref="M33:N33"/>
    <mergeCell ref="O33:P33"/>
    <mergeCell ref="Q33:R33"/>
    <mergeCell ref="S33:T33"/>
    <mergeCell ref="U33:V33"/>
    <mergeCell ref="Q18:R18"/>
    <mergeCell ref="S18:T18"/>
    <mergeCell ref="U18:V18"/>
    <mergeCell ref="W18:X18"/>
    <mergeCell ref="Z18:AA18"/>
    <mergeCell ref="A33:B33"/>
    <mergeCell ref="C33:D33"/>
    <mergeCell ref="E33:F33"/>
    <mergeCell ref="G33:H33"/>
    <mergeCell ref="I33:J33"/>
    <mergeCell ref="W3:X3"/>
    <mergeCell ref="Z3:AA3"/>
    <mergeCell ref="A18:B18"/>
    <mergeCell ref="C18:D18"/>
    <mergeCell ref="E18:F18"/>
    <mergeCell ref="G18:H18"/>
    <mergeCell ref="I18:J18"/>
    <mergeCell ref="K18:L18"/>
    <mergeCell ref="M18:N18"/>
    <mergeCell ref="O18:P18"/>
    <mergeCell ref="K3:L3"/>
    <mergeCell ref="M3:N3"/>
    <mergeCell ref="O3:P3"/>
    <mergeCell ref="Q3:R3"/>
    <mergeCell ref="S3:T3"/>
    <mergeCell ref="U3:V3"/>
    <mergeCell ref="I3:J3"/>
    <mergeCell ref="A2:C2"/>
    <mergeCell ref="A3:B3"/>
    <mergeCell ref="C3:D3"/>
    <mergeCell ref="E3:F3"/>
    <mergeCell ref="G3:H3"/>
  </mergeCells>
  <phoneticPr fontId="3"/>
  <pageMargins left="0.98425196850393704" right="0.82677165354330717" top="0.39370078740157483" bottom="0.39370078740157483" header="0.51181102362204722" footer="0.19685039370078741"/>
  <headerFooter scaleWithDoc="0" alignWithMargins="0">
    <oddFooter>&amp;R&amp;"ＭＳ Ｐ明朝,標準"－１９－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view="pageBreakPreview" topLeftCell="B13" zoomScale="85" zoomScaleNormal="80" zoomScaleSheetLayoutView="85" workbookViewId="0">
      <selection activeCell="W1" sqref="W1:X1"/>
    </sheetView>
  </sheetViews>
  <sheetFormatPr defaultRowHeight="13.5"/>
  <cols>
    <col min="1" max="1" width="11" style="253" customWidth="1"/>
    <col min="2" max="3" width="10.625" style="253" customWidth="1"/>
    <col min="4" max="4" width="4.125" style="253" customWidth="1"/>
    <col min="5" max="6" width="9.625" style="253" customWidth="1"/>
    <col min="7" max="7" width="6.375" style="253" customWidth="1"/>
    <col min="8" max="8" width="4" style="253" customWidth="1"/>
    <col min="9" max="9" width="10.625" style="253" customWidth="1"/>
    <col min="10" max="10" width="4" style="253" customWidth="1"/>
    <col min="11" max="13" width="8.5" style="253" bestFit="1" customWidth="1"/>
    <col min="14" max="17" width="10.125" style="253" customWidth="1"/>
    <col min="18" max="18" width="10.125" style="253" hidden="1" customWidth="1"/>
    <col min="19" max="19" width="7.625" style="253" bestFit="1" customWidth="1"/>
    <col min="20" max="20" width="4" style="253" customWidth="1"/>
    <col min="21" max="21" width="7.625" style="253" bestFit="1" customWidth="1"/>
    <col min="22" max="24" width="7.625" style="253" customWidth="1"/>
    <col min="25" max="25" width="1.5" style="253" customWidth="1"/>
    <col min="26" max="16384" width="9" style="253"/>
  </cols>
  <sheetData>
    <row r="1" spans="1:24" ht="19.5" customHeight="1" thickBot="1">
      <c r="A1" s="252" t="s">
        <v>93</v>
      </c>
      <c r="W1" s="990" t="s">
        <v>94</v>
      </c>
      <c r="X1" s="990"/>
    </row>
    <row r="2" spans="1:24" ht="23.25" customHeight="1" thickBot="1">
      <c r="A2" s="991"/>
      <c r="B2" s="994" t="s">
        <v>14</v>
      </c>
      <c r="C2" s="994"/>
      <c r="D2" s="994"/>
      <c r="E2" s="994"/>
      <c r="F2" s="994"/>
      <c r="G2" s="994"/>
      <c r="H2" s="994"/>
      <c r="I2" s="994"/>
      <c r="J2" s="995"/>
      <c r="K2" s="996" t="s">
        <v>13</v>
      </c>
      <c r="L2" s="997"/>
      <c r="M2" s="998"/>
      <c r="N2" s="254" t="s">
        <v>12</v>
      </c>
      <c r="O2" s="254" t="s">
        <v>11</v>
      </c>
      <c r="P2" s="254" t="s">
        <v>95</v>
      </c>
      <c r="Q2" s="254" t="s">
        <v>96</v>
      </c>
      <c r="R2" s="254" t="s">
        <v>97</v>
      </c>
      <c r="S2" s="999" t="s">
        <v>98</v>
      </c>
      <c r="T2" s="1000"/>
      <c r="U2" s="1000"/>
      <c r="V2" s="1000"/>
      <c r="W2" s="1000"/>
      <c r="X2" s="1001"/>
    </row>
    <row r="3" spans="1:24" ht="24.95" customHeight="1">
      <c r="A3" s="992"/>
      <c r="B3" s="1002" t="s">
        <v>99</v>
      </c>
      <c r="C3" s="1004" t="s">
        <v>100</v>
      </c>
      <c r="D3" s="1005"/>
      <c r="E3" s="1005"/>
      <c r="F3" s="1006"/>
      <c r="G3" s="1007" t="s">
        <v>101</v>
      </c>
      <c r="H3" s="1009" t="s">
        <v>102</v>
      </c>
      <c r="I3" s="709" t="s">
        <v>103</v>
      </c>
      <c r="J3" s="1011" t="s">
        <v>104</v>
      </c>
      <c r="K3" s="1015" t="s">
        <v>100</v>
      </c>
      <c r="L3" s="1016"/>
      <c r="M3" s="1017"/>
      <c r="N3" s="980" t="s">
        <v>105</v>
      </c>
      <c r="O3" s="980" t="s">
        <v>105</v>
      </c>
      <c r="P3" s="980" t="s">
        <v>105</v>
      </c>
      <c r="Q3" s="980" t="s">
        <v>105</v>
      </c>
      <c r="R3" s="980" t="s">
        <v>105</v>
      </c>
      <c r="S3" s="982" t="s">
        <v>106</v>
      </c>
      <c r="T3" s="984"/>
      <c r="U3" s="986" t="s">
        <v>107</v>
      </c>
      <c r="V3" s="988" t="s">
        <v>108</v>
      </c>
      <c r="W3" s="978" t="s">
        <v>109</v>
      </c>
      <c r="X3" s="1013" t="s">
        <v>110</v>
      </c>
    </row>
    <row r="4" spans="1:24" ht="24.95" customHeight="1" thickBot="1">
      <c r="A4" s="993"/>
      <c r="B4" s="1003"/>
      <c r="C4" s="710" t="s">
        <v>111</v>
      </c>
      <c r="D4" s="711"/>
      <c r="E4" s="255" t="s">
        <v>58</v>
      </c>
      <c r="F4" s="712" t="s">
        <v>59</v>
      </c>
      <c r="G4" s="1008"/>
      <c r="H4" s="1010"/>
      <c r="I4" s="713" t="s">
        <v>112</v>
      </c>
      <c r="J4" s="1012"/>
      <c r="K4" s="256" t="s">
        <v>43</v>
      </c>
      <c r="L4" s="255" t="s">
        <v>58</v>
      </c>
      <c r="M4" s="257" t="s">
        <v>59</v>
      </c>
      <c r="N4" s="1018"/>
      <c r="O4" s="1018"/>
      <c r="P4" s="1018"/>
      <c r="Q4" s="981"/>
      <c r="R4" s="981"/>
      <c r="S4" s="983"/>
      <c r="T4" s="985"/>
      <c r="U4" s="987"/>
      <c r="V4" s="989"/>
      <c r="W4" s="979"/>
      <c r="X4" s="1014"/>
    </row>
    <row r="5" spans="1:24" ht="7.5" customHeight="1">
      <c r="A5" s="258"/>
      <c r="B5" s="714"/>
      <c r="C5" s="715"/>
      <c r="D5" s="716"/>
      <c r="E5" s="259"/>
      <c r="F5" s="717"/>
      <c r="G5" s="718"/>
      <c r="H5" s="719"/>
      <c r="I5" s="720"/>
      <c r="J5" s="721"/>
      <c r="K5" s="260"/>
      <c r="L5" s="259"/>
      <c r="M5" s="261"/>
      <c r="N5" s="262"/>
      <c r="O5" s="262"/>
      <c r="P5" s="262"/>
      <c r="Q5" s="262"/>
      <c r="R5" s="262"/>
      <c r="S5" s="722"/>
      <c r="T5" s="721"/>
      <c r="U5" s="263"/>
      <c r="V5" s="264"/>
      <c r="W5" s="259"/>
      <c r="X5" s="261"/>
    </row>
    <row r="6" spans="1:24" ht="20.100000000000001" customHeight="1" thickBot="1">
      <c r="A6" s="265" t="s">
        <v>113</v>
      </c>
      <c r="B6" s="723">
        <f>SUM(B7:B9)</f>
        <v>216894</v>
      </c>
      <c r="C6" s="724">
        <f>SUM(C7:C9)</f>
        <v>573441</v>
      </c>
      <c r="D6" s="725" t="s">
        <v>46</v>
      </c>
      <c r="E6" s="267">
        <f>SUM(E7:E9)</f>
        <v>273705</v>
      </c>
      <c r="F6" s="726">
        <f>SUM(F7:F9)</f>
        <v>299736</v>
      </c>
      <c r="G6" s="727">
        <v>2.57</v>
      </c>
      <c r="H6" s="725" t="s">
        <v>46</v>
      </c>
      <c r="I6" s="728">
        <v>163.5</v>
      </c>
      <c r="J6" s="729" t="s">
        <v>46</v>
      </c>
      <c r="K6" s="266">
        <v>588667</v>
      </c>
      <c r="L6" s="267">
        <v>280701</v>
      </c>
      <c r="M6" s="268">
        <v>307966</v>
      </c>
      <c r="N6" s="269">
        <v>607012</v>
      </c>
      <c r="O6" s="269">
        <v>613289</v>
      </c>
      <c r="P6" s="270">
        <v>614929</v>
      </c>
      <c r="Q6" s="270">
        <v>615722</v>
      </c>
      <c r="R6" s="270">
        <v>616024</v>
      </c>
      <c r="S6" s="730">
        <f>(C6-K6)/K6*100</f>
        <v>-2.5865217516864374</v>
      </c>
      <c r="T6" s="729" t="s">
        <v>46</v>
      </c>
      <c r="U6" s="271">
        <v>-3.0221807806105949</v>
      </c>
      <c r="V6" s="272">
        <v>-1.0234978941412565</v>
      </c>
      <c r="W6" s="272">
        <v>-0.26669745612908358</v>
      </c>
      <c r="X6" s="273">
        <v>-0.12879188984639134</v>
      </c>
    </row>
    <row r="7" spans="1:24" ht="20.100000000000001" customHeight="1">
      <c r="A7" s="274" t="s">
        <v>114</v>
      </c>
      <c r="B7" s="731">
        <f>SUM(B11,B16,B18,B19,B20)</f>
        <v>89051</v>
      </c>
      <c r="C7" s="732">
        <f>SUM(C11,C16,C18,C19,C20)</f>
        <v>232610</v>
      </c>
      <c r="D7" s="733" t="s">
        <v>46</v>
      </c>
      <c r="E7" s="276">
        <f>SUM(E11,E16,E18,E19,E20)</f>
        <v>112608</v>
      </c>
      <c r="F7" s="734">
        <f>SUM(F11,F16,F18,F19,F20)</f>
        <v>120002</v>
      </c>
      <c r="G7" s="735">
        <v>2.54</v>
      </c>
      <c r="H7" s="733" t="s">
        <v>46</v>
      </c>
      <c r="I7" s="736">
        <f>C7/1518.21</f>
        <v>153.2133235850113</v>
      </c>
      <c r="J7" s="737" t="s">
        <v>46</v>
      </c>
      <c r="K7" s="275">
        <v>239829</v>
      </c>
      <c r="L7" s="276">
        <v>116053</v>
      </c>
      <c r="M7" s="277">
        <v>123776</v>
      </c>
      <c r="N7" s="278">
        <v>247469</v>
      </c>
      <c r="O7" s="278">
        <v>249385</v>
      </c>
      <c r="P7" s="278">
        <v>249108</v>
      </c>
      <c r="Q7" s="278">
        <v>248814</v>
      </c>
      <c r="R7" s="278">
        <v>245876</v>
      </c>
      <c r="S7" s="738">
        <f t="shared" ref="S7:S34" si="0">(C7-K7)/K7*100</f>
        <v>-3.0100613353681167</v>
      </c>
      <c r="T7" s="737" t="s">
        <v>115</v>
      </c>
      <c r="U7" s="279">
        <v>-3.0872553734002994</v>
      </c>
      <c r="V7" s="280">
        <v>-0.76828999338371951</v>
      </c>
      <c r="W7" s="280">
        <v>0.11119675000401674</v>
      </c>
      <c r="X7" s="281">
        <v>0.11816055366660194</v>
      </c>
    </row>
    <row r="8" spans="1:24" ht="20.100000000000001" customHeight="1">
      <c r="A8" s="265" t="s">
        <v>116</v>
      </c>
      <c r="B8" s="723">
        <f>SUM(B13,B22,B23,B24,B25)</f>
        <v>36928</v>
      </c>
      <c r="C8" s="724">
        <f>SUM(C13,C22,C23,C24,C25)</f>
        <v>104320</v>
      </c>
      <c r="D8" s="725" t="s">
        <v>115</v>
      </c>
      <c r="E8" s="267">
        <f>SUM(E13,E22,E23,E24,E25)</f>
        <v>49293</v>
      </c>
      <c r="F8" s="726">
        <f>SUM(F13,F22,F23,F24,F25)</f>
        <v>55027</v>
      </c>
      <c r="G8" s="727">
        <v>2.73</v>
      </c>
      <c r="H8" s="725" t="s">
        <v>115</v>
      </c>
      <c r="I8" s="728">
        <f>C8/780.43</f>
        <v>133.66989992696335</v>
      </c>
      <c r="J8" s="729" t="s">
        <v>115</v>
      </c>
      <c r="K8" s="266">
        <v>108737</v>
      </c>
      <c r="L8" s="267">
        <v>51144</v>
      </c>
      <c r="M8" s="268">
        <v>57593</v>
      </c>
      <c r="N8" s="269">
        <v>113177</v>
      </c>
      <c r="O8" s="269">
        <v>116686</v>
      </c>
      <c r="P8" s="269">
        <v>119604</v>
      </c>
      <c r="Q8" s="269">
        <v>121502</v>
      </c>
      <c r="R8" s="269">
        <v>122939</v>
      </c>
      <c r="S8" s="730">
        <f t="shared" si="0"/>
        <v>-4.0620947791460127</v>
      </c>
      <c r="T8" s="729" t="s">
        <v>115</v>
      </c>
      <c r="U8" s="271">
        <v>-3.9230585719713384</v>
      </c>
      <c r="V8" s="272">
        <v>-3.0072159470716286</v>
      </c>
      <c r="W8" s="272">
        <v>-2.4397177351928034</v>
      </c>
      <c r="X8" s="273">
        <v>-1.5621142038814151</v>
      </c>
    </row>
    <row r="9" spans="1:24" ht="20.100000000000001" customHeight="1" thickBot="1">
      <c r="A9" s="282" t="s">
        <v>117</v>
      </c>
      <c r="B9" s="739">
        <f>SUM(B12,B14,B27,B28,B29,B30,B32,B33,B34)</f>
        <v>90915</v>
      </c>
      <c r="C9" s="740">
        <f>SUM(C12,C14,C27,C28,C29,C30,C32,C33,C34)</f>
        <v>236511</v>
      </c>
      <c r="D9" s="741" t="s">
        <v>46</v>
      </c>
      <c r="E9" s="284">
        <f>SUM(E12,E14,E27,E28,E29,E30,E32,E33,E34)</f>
        <v>111804</v>
      </c>
      <c r="F9" s="742">
        <f>SUM(F12,F14,F27,F28,F29,F30,F32,F33,F34)</f>
        <v>124707</v>
      </c>
      <c r="G9" s="743">
        <v>2.5299999999999998</v>
      </c>
      <c r="H9" s="741" t="s">
        <v>46</v>
      </c>
      <c r="I9" s="744">
        <f>C9/1208.41</f>
        <v>195.72082323052604</v>
      </c>
      <c r="J9" s="745" t="s">
        <v>46</v>
      </c>
      <c r="K9" s="283">
        <v>240101</v>
      </c>
      <c r="L9" s="284">
        <v>113504</v>
      </c>
      <c r="M9" s="285">
        <v>126597</v>
      </c>
      <c r="N9" s="286">
        <v>246366</v>
      </c>
      <c r="O9" s="286">
        <v>247218</v>
      </c>
      <c r="P9" s="286">
        <v>246217</v>
      </c>
      <c r="Q9" s="286">
        <v>245406</v>
      </c>
      <c r="R9" s="286">
        <v>247209</v>
      </c>
      <c r="S9" s="746">
        <f t="shared" si="0"/>
        <v>-1.4952041016072404</v>
      </c>
      <c r="T9" s="745" t="s">
        <v>46</v>
      </c>
      <c r="U9" s="287">
        <v>-2.5429645324436034</v>
      </c>
      <c r="V9" s="288">
        <v>-0.34463509938597037</v>
      </c>
      <c r="W9" s="288">
        <v>0.40655194401686412</v>
      </c>
      <c r="X9" s="289">
        <v>0.33047276757700583</v>
      </c>
    </row>
    <row r="10" spans="1:24" ht="7.5" customHeight="1">
      <c r="A10" s="265"/>
      <c r="B10" s="723"/>
      <c r="C10" s="724"/>
      <c r="D10" s="747"/>
      <c r="E10" s="267"/>
      <c r="F10" s="726"/>
      <c r="G10" s="748"/>
      <c r="H10" s="747"/>
      <c r="I10" s="728"/>
      <c r="J10" s="749"/>
      <c r="K10" s="266"/>
      <c r="L10" s="267"/>
      <c r="M10" s="268"/>
      <c r="N10" s="269"/>
      <c r="O10" s="269"/>
      <c r="P10" s="290"/>
      <c r="Q10" s="290"/>
      <c r="R10" s="290"/>
      <c r="S10" s="730"/>
      <c r="T10" s="750"/>
      <c r="U10" s="271"/>
      <c r="V10" s="272"/>
      <c r="W10" s="272"/>
      <c r="X10" s="273"/>
    </row>
    <row r="11" spans="1:24" ht="20.100000000000001" customHeight="1">
      <c r="A11" s="291" t="s">
        <v>118</v>
      </c>
      <c r="B11" s="723">
        <v>75941</v>
      </c>
      <c r="C11" s="724">
        <v>193717</v>
      </c>
      <c r="D11" s="751" t="s">
        <v>119</v>
      </c>
      <c r="E11" s="267">
        <v>94151</v>
      </c>
      <c r="F11" s="726">
        <v>99566</v>
      </c>
      <c r="G11" s="727">
        <v>2.48</v>
      </c>
      <c r="H11" s="752" t="s">
        <v>120</v>
      </c>
      <c r="I11" s="728">
        <v>253.1</v>
      </c>
      <c r="J11" s="753" t="s">
        <v>121</v>
      </c>
      <c r="K11" s="266">
        <v>197449</v>
      </c>
      <c r="L11" s="267">
        <v>95959</v>
      </c>
      <c r="M11" s="268">
        <v>101490</v>
      </c>
      <c r="N11" s="269">
        <v>201740</v>
      </c>
      <c r="O11" s="269">
        <v>200744</v>
      </c>
      <c r="P11" s="270">
        <v>197959</v>
      </c>
      <c r="Q11" s="270">
        <v>195707</v>
      </c>
      <c r="R11" s="270">
        <v>190836</v>
      </c>
      <c r="S11" s="730">
        <f t="shared" si="0"/>
        <v>-1.8901083317717486</v>
      </c>
      <c r="T11" s="753" t="s">
        <v>122</v>
      </c>
      <c r="U11" s="271">
        <v>-2.1269951422623223</v>
      </c>
      <c r="V11" s="272">
        <v>0.49615430598175525</v>
      </c>
      <c r="W11" s="272">
        <v>1.4068569754343008</v>
      </c>
      <c r="X11" s="273">
        <v>1.150699770575403</v>
      </c>
    </row>
    <row r="12" spans="1:24" ht="20.100000000000001" customHeight="1">
      <c r="A12" s="291" t="s">
        <v>123</v>
      </c>
      <c r="B12" s="723">
        <v>60037</v>
      </c>
      <c r="C12" s="724">
        <v>149313</v>
      </c>
      <c r="D12" s="751" t="s">
        <v>124</v>
      </c>
      <c r="E12" s="267">
        <v>70628</v>
      </c>
      <c r="F12" s="726">
        <v>78685</v>
      </c>
      <c r="G12" s="727">
        <v>2.42</v>
      </c>
      <c r="H12" s="752" t="s">
        <v>125</v>
      </c>
      <c r="I12" s="728">
        <v>1127.5999999999999</v>
      </c>
      <c r="J12" s="753" t="s">
        <v>124</v>
      </c>
      <c r="K12" s="266">
        <v>148271</v>
      </c>
      <c r="L12" s="267">
        <v>70133</v>
      </c>
      <c r="M12" s="268">
        <v>78138</v>
      </c>
      <c r="N12" s="269">
        <v>149584</v>
      </c>
      <c r="O12" s="269">
        <v>147837</v>
      </c>
      <c r="P12" s="270">
        <v>143856</v>
      </c>
      <c r="Q12" s="270">
        <v>140503</v>
      </c>
      <c r="R12" s="270">
        <v>140615</v>
      </c>
      <c r="S12" s="730">
        <f t="shared" si="0"/>
        <v>0.702767230274295</v>
      </c>
      <c r="T12" s="754" t="s">
        <v>124</v>
      </c>
      <c r="U12" s="271">
        <v>-0.87776767568723546</v>
      </c>
      <c r="V12" s="272">
        <v>1.1817068798744668</v>
      </c>
      <c r="W12" s="272">
        <v>2.7673506840173445</v>
      </c>
      <c r="X12" s="273">
        <v>2.3864259126139764</v>
      </c>
    </row>
    <row r="13" spans="1:24" ht="20.100000000000001" customHeight="1">
      <c r="A13" s="291" t="s">
        <v>126</v>
      </c>
      <c r="B13" s="723">
        <v>18548</v>
      </c>
      <c r="C13" s="724">
        <v>49044</v>
      </c>
      <c r="D13" s="751" t="s">
        <v>122</v>
      </c>
      <c r="E13" s="267">
        <v>23106</v>
      </c>
      <c r="F13" s="726">
        <v>25938</v>
      </c>
      <c r="G13" s="727">
        <v>2.52</v>
      </c>
      <c r="H13" s="752" t="s">
        <v>127</v>
      </c>
      <c r="I13" s="728">
        <v>180.3</v>
      </c>
      <c r="J13" s="753" t="s">
        <v>128</v>
      </c>
      <c r="K13" s="266">
        <v>50720</v>
      </c>
      <c r="L13" s="267">
        <v>23732</v>
      </c>
      <c r="M13" s="268">
        <v>26988</v>
      </c>
      <c r="N13" s="269">
        <v>52592</v>
      </c>
      <c r="O13" s="269">
        <v>54027</v>
      </c>
      <c r="P13" s="270">
        <v>55669</v>
      </c>
      <c r="Q13" s="270">
        <v>56602</v>
      </c>
      <c r="R13" s="270">
        <v>57306</v>
      </c>
      <c r="S13" s="730">
        <f t="shared" si="0"/>
        <v>-3.3044164037854888</v>
      </c>
      <c r="T13" s="754" t="s">
        <v>129</v>
      </c>
      <c r="U13" s="271">
        <v>-3.5594767264983229</v>
      </c>
      <c r="V13" s="272">
        <v>-2.6560793677235406</v>
      </c>
      <c r="W13" s="272">
        <v>-2.9495769638398395</v>
      </c>
      <c r="X13" s="273">
        <v>-1.6483516483516536</v>
      </c>
    </row>
    <row r="14" spans="1:24" ht="20.100000000000001" customHeight="1">
      <c r="A14" s="291" t="s">
        <v>130</v>
      </c>
      <c r="B14" s="723">
        <v>13094</v>
      </c>
      <c r="C14" s="724">
        <v>34174</v>
      </c>
      <c r="D14" s="751" t="s">
        <v>131</v>
      </c>
      <c r="E14" s="267">
        <v>16294</v>
      </c>
      <c r="F14" s="726">
        <v>17880</v>
      </c>
      <c r="G14" s="727">
        <v>2.54</v>
      </c>
      <c r="H14" s="755" t="s">
        <v>132</v>
      </c>
      <c r="I14" s="756">
        <v>1177.5999999999999</v>
      </c>
      <c r="J14" s="753" t="s">
        <v>119</v>
      </c>
      <c r="K14" s="266">
        <v>35259</v>
      </c>
      <c r="L14" s="267">
        <v>16906</v>
      </c>
      <c r="M14" s="268">
        <v>18353</v>
      </c>
      <c r="N14" s="269">
        <v>36459</v>
      </c>
      <c r="O14" s="269">
        <v>36843</v>
      </c>
      <c r="P14" s="270">
        <v>37365</v>
      </c>
      <c r="Q14" s="270">
        <v>37282</v>
      </c>
      <c r="R14" s="270">
        <v>37351</v>
      </c>
      <c r="S14" s="730">
        <f t="shared" si="0"/>
        <v>-3.0772285090331546</v>
      </c>
      <c r="T14" s="754" t="s">
        <v>121</v>
      </c>
      <c r="U14" s="271">
        <v>-3.2913683864066456</v>
      </c>
      <c r="V14" s="272">
        <v>-1.0422604022473747</v>
      </c>
      <c r="W14" s="272">
        <v>-1.3970293054997973</v>
      </c>
      <c r="X14" s="273">
        <v>0.22262754144091179</v>
      </c>
    </row>
    <row r="15" spans="1:24" ht="7.5" customHeight="1">
      <c r="A15" s="291"/>
      <c r="B15" s="723"/>
      <c r="C15" s="724"/>
      <c r="D15" s="751"/>
      <c r="E15" s="267"/>
      <c r="F15" s="726"/>
      <c r="G15" s="727"/>
      <c r="H15" s="752"/>
      <c r="I15" s="756"/>
      <c r="J15" s="753"/>
      <c r="K15" s="266"/>
      <c r="L15" s="267"/>
      <c r="M15" s="268"/>
      <c r="N15" s="269"/>
      <c r="O15" s="269"/>
      <c r="P15" s="270"/>
      <c r="Q15" s="270"/>
      <c r="R15" s="270"/>
      <c r="S15" s="730"/>
      <c r="T15" s="754"/>
      <c r="U15" s="271"/>
      <c r="V15" s="272"/>
      <c r="W15" s="272"/>
      <c r="X15" s="273"/>
    </row>
    <row r="16" spans="1:24" ht="20.100000000000001" customHeight="1">
      <c r="A16" s="291" t="s">
        <v>133</v>
      </c>
      <c r="B16" s="723">
        <v>3993</v>
      </c>
      <c r="C16" s="724">
        <v>11485</v>
      </c>
      <c r="D16" s="751" t="s">
        <v>134</v>
      </c>
      <c r="E16" s="267">
        <v>5437</v>
      </c>
      <c r="F16" s="726">
        <v>6048</v>
      </c>
      <c r="G16" s="727">
        <v>2.81</v>
      </c>
      <c r="H16" s="755" t="s">
        <v>135</v>
      </c>
      <c r="I16" s="756">
        <v>93.9</v>
      </c>
      <c r="J16" s="753" t="s">
        <v>134</v>
      </c>
      <c r="K16" s="266">
        <v>12362</v>
      </c>
      <c r="L16" s="267">
        <v>5824</v>
      </c>
      <c r="M16" s="268">
        <v>6538</v>
      </c>
      <c r="N16" s="269">
        <v>13270</v>
      </c>
      <c r="O16" s="269">
        <v>14015</v>
      </c>
      <c r="P16" s="270">
        <v>14713</v>
      </c>
      <c r="Q16" s="270">
        <v>15342</v>
      </c>
      <c r="R16" s="270">
        <v>15944</v>
      </c>
      <c r="S16" s="730">
        <f t="shared" si="0"/>
        <v>-7.094321307231839</v>
      </c>
      <c r="T16" s="754" t="s">
        <v>136</v>
      </c>
      <c r="U16" s="271">
        <v>-6.8425018839487599</v>
      </c>
      <c r="V16" s="272">
        <v>-5.3157331430610082</v>
      </c>
      <c r="W16" s="272">
        <v>-4.7441038537347939</v>
      </c>
      <c r="X16" s="273">
        <v>-4.099856602789731</v>
      </c>
    </row>
    <row r="17" spans="1:24" ht="7.5" customHeight="1">
      <c r="A17" s="291"/>
      <c r="B17" s="723"/>
      <c r="C17" s="724"/>
      <c r="D17" s="751"/>
      <c r="E17" s="267"/>
      <c r="F17" s="726"/>
      <c r="G17" s="727"/>
      <c r="H17" s="752"/>
      <c r="I17" s="728"/>
      <c r="J17" s="753"/>
      <c r="K17" s="266"/>
      <c r="L17" s="267"/>
      <c r="M17" s="268"/>
      <c r="N17" s="269"/>
      <c r="O17" s="269"/>
      <c r="P17" s="270"/>
      <c r="Q17" s="270"/>
      <c r="R17" s="270"/>
      <c r="S17" s="730"/>
      <c r="T17" s="754"/>
      <c r="U17" s="271"/>
      <c r="V17" s="272"/>
      <c r="W17" s="272"/>
      <c r="X17" s="273"/>
    </row>
    <row r="18" spans="1:24" ht="20.100000000000001" customHeight="1">
      <c r="A18" s="291" t="s">
        <v>137</v>
      </c>
      <c r="B18" s="723">
        <v>1271</v>
      </c>
      <c r="C18" s="724">
        <v>3269</v>
      </c>
      <c r="D18" s="751" t="s">
        <v>125</v>
      </c>
      <c r="E18" s="267">
        <v>1550</v>
      </c>
      <c r="F18" s="726">
        <v>1719</v>
      </c>
      <c r="G18" s="727">
        <v>2.5099999999999998</v>
      </c>
      <c r="H18" s="752" t="s">
        <v>138</v>
      </c>
      <c r="I18" s="728">
        <v>16.399999999999999</v>
      </c>
      <c r="J18" s="753" t="s">
        <v>125</v>
      </c>
      <c r="K18" s="266">
        <v>3873</v>
      </c>
      <c r="L18" s="267">
        <v>1828</v>
      </c>
      <c r="M18" s="268">
        <v>2045</v>
      </c>
      <c r="N18" s="269">
        <v>4378</v>
      </c>
      <c r="O18" s="269">
        <v>4998</v>
      </c>
      <c r="P18" s="270">
        <v>5548</v>
      </c>
      <c r="Q18" s="270">
        <v>6004</v>
      </c>
      <c r="R18" s="270">
        <v>6337</v>
      </c>
      <c r="S18" s="730">
        <f t="shared" si="0"/>
        <v>-15.595145881745417</v>
      </c>
      <c r="T18" s="754" t="s">
        <v>139</v>
      </c>
      <c r="U18" s="271">
        <v>-11.534947464595701</v>
      </c>
      <c r="V18" s="272">
        <v>-12.404961984793916</v>
      </c>
      <c r="W18" s="272">
        <v>-9.91348233597693</v>
      </c>
      <c r="X18" s="273">
        <v>-7.5949367088607556</v>
      </c>
    </row>
    <row r="19" spans="1:24" ht="20.100000000000001" customHeight="1">
      <c r="A19" s="291" t="s">
        <v>140</v>
      </c>
      <c r="B19" s="723">
        <v>2487</v>
      </c>
      <c r="C19" s="724">
        <v>7154</v>
      </c>
      <c r="D19" s="751" t="s">
        <v>132</v>
      </c>
      <c r="E19" s="267">
        <v>3370</v>
      </c>
      <c r="F19" s="726">
        <v>3784</v>
      </c>
      <c r="G19" s="727">
        <v>2.82</v>
      </c>
      <c r="H19" s="752" t="s">
        <v>134</v>
      </c>
      <c r="I19" s="728">
        <v>31.8</v>
      </c>
      <c r="J19" s="753" t="s">
        <v>127</v>
      </c>
      <c r="K19" s="266">
        <v>7718</v>
      </c>
      <c r="L19" s="267">
        <v>3626</v>
      </c>
      <c r="M19" s="268">
        <v>4092</v>
      </c>
      <c r="N19" s="269">
        <v>8647</v>
      </c>
      <c r="O19" s="269">
        <v>9383</v>
      </c>
      <c r="P19" s="270">
        <v>10082</v>
      </c>
      <c r="Q19" s="270">
        <v>10670</v>
      </c>
      <c r="R19" s="270">
        <v>11199</v>
      </c>
      <c r="S19" s="730">
        <f t="shared" si="0"/>
        <v>-7.3075926405804612</v>
      </c>
      <c r="T19" s="753" t="s">
        <v>132</v>
      </c>
      <c r="U19" s="271">
        <v>-10.743610500751711</v>
      </c>
      <c r="V19" s="272">
        <v>-7.8439731429180481</v>
      </c>
      <c r="W19" s="272">
        <v>-6.9331481848839527</v>
      </c>
      <c r="X19" s="273">
        <v>-5.5107778819118991</v>
      </c>
    </row>
    <row r="20" spans="1:24" ht="20.100000000000001" customHeight="1">
      <c r="A20" s="291" t="s">
        <v>141</v>
      </c>
      <c r="B20" s="723">
        <v>5359</v>
      </c>
      <c r="C20" s="724">
        <v>16985</v>
      </c>
      <c r="D20" s="751" t="s">
        <v>129</v>
      </c>
      <c r="E20" s="267">
        <v>8100</v>
      </c>
      <c r="F20" s="726">
        <v>8885</v>
      </c>
      <c r="G20" s="727">
        <v>3.12</v>
      </c>
      <c r="H20" s="752" t="s">
        <v>119</v>
      </c>
      <c r="I20" s="728">
        <v>82.2</v>
      </c>
      <c r="J20" s="753" t="s">
        <v>136</v>
      </c>
      <c r="K20" s="266">
        <v>18427</v>
      </c>
      <c r="L20" s="267">
        <v>8816</v>
      </c>
      <c r="M20" s="268">
        <v>9611</v>
      </c>
      <c r="N20" s="269">
        <v>19434</v>
      </c>
      <c r="O20" s="269">
        <v>20245</v>
      </c>
      <c r="P20" s="270">
        <v>20806</v>
      </c>
      <c r="Q20" s="270">
        <v>21091</v>
      </c>
      <c r="R20" s="270">
        <v>21560</v>
      </c>
      <c r="S20" s="730">
        <f t="shared" si="0"/>
        <v>-7.8254734899875178</v>
      </c>
      <c r="T20" s="754" t="s">
        <v>138</v>
      </c>
      <c r="U20" s="271">
        <v>-5.1816404239991787</v>
      </c>
      <c r="V20" s="272">
        <v>-4.0059273894788809</v>
      </c>
      <c r="W20" s="272">
        <v>-2.6963375949245361</v>
      </c>
      <c r="X20" s="273">
        <v>-1.3512872789341435</v>
      </c>
    </row>
    <row r="21" spans="1:24" ht="7.5" customHeight="1">
      <c r="A21" s="291"/>
      <c r="B21" s="723"/>
      <c r="C21" s="724"/>
      <c r="D21" s="751"/>
      <c r="E21" s="267"/>
      <c r="F21" s="726"/>
      <c r="G21" s="727"/>
      <c r="H21" s="752"/>
      <c r="I21" s="728"/>
      <c r="J21" s="753"/>
      <c r="K21" s="266"/>
      <c r="L21" s="267"/>
      <c r="M21" s="268"/>
      <c r="N21" s="269"/>
      <c r="O21" s="269"/>
      <c r="P21" s="270"/>
      <c r="Q21" s="270"/>
      <c r="R21" s="270"/>
      <c r="S21" s="730"/>
      <c r="T21" s="754"/>
      <c r="U21" s="271"/>
      <c r="V21" s="272"/>
      <c r="W21" s="272"/>
      <c r="X21" s="273"/>
    </row>
    <row r="22" spans="1:24" ht="20.100000000000001" customHeight="1">
      <c r="A22" s="291" t="s">
        <v>142</v>
      </c>
      <c r="B22" s="757">
        <v>2290</v>
      </c>
      <c r="C22" s="724">
        <v>6490</v>
      </c>
      <c r="D22" s="751" t="s">
        <v>127</v>
      </c>
      <c r="E22" s="267">
        <v>3061</v>
      </c>
      <c r="F22" s="726">
        <v>3429</v>
      </c>
      <c r="G22" s="727">
        <v>2.79</v>
      </c>
      <c r="H22" s="752" t="s">
        <v>136</v>
      </c>
      <c r="I22" s="728">
        <v>27.8</v>
      </c>
      <c r="J22" s="753" t="s">
        <v>138</v>
      </c>
      <c r="K22" s="266">
        <v>7015</v>
      </c>
      <c r="L22" s="267">
        <v>3310</v>
      </c>
      <c r="M22" s="268">
        <v>3705</v>
      </c>
      <c r="N22" s="269">
        <v>7509</v>
      </c>
      <c r="O22" s="269">
        <v>7921</v>
      </c>
      <c r="P22" s="270">
        <v>8356</v>
      </c>
      <c r="Q22" s="270">
        <v>8700</v>
      </c>
      <c r="R22" s="270">
        <v>8880</v>
      </c>
      <c r="S22" s="730">
        <f t="shared" si="0"/>
        <v>-7.4839629365645051</v>
      </c>
      <c r="T22" s="754" t="s">
        <v>127</v>
      </c>
      <c r="U22" s="271">
        <v>-6.5787721400985433</v>
      </c>
      <c r="V22" s="272">
        <v>-5.2013634642090629</v>
      </c>
      <c r="W22" s="272">
        <v>-5.205840114887506</v>
      </c>
      <c r="X22" s="273">
        <v>-3.9540229885057454</v>
      </c>
    </row>
    <row r="23" spans="1:24" ht="20.100000000000001" customHeight="1">
      <c r="A23" s="291" t="s">
        <v>143</v>
      </c>
      <c r="B23" s="757">
        <v>5482</v>
      </c>
      <c r="C23" s="724">
        <v>16550</v>
      </c>
      <c r="D23" s="751" t="s">
        <v>128</v>
      </c>
      <c r="E23" s="267">
        <v>7910</v>
      </c>
      <c r="F23" s="726">
        <v>8640</v>
      </c>
      <c r="G23" s="727">
        <v>2.94</v>
      </c>
      <c r="H23" s="751" t="s">
        <v>144</v>
      </c>
      <c r="I23" s="728">
        <v>212.3</v>
      </c>
      <c r="J23" s="753" t="s">
        <v>129</v>
      </c>
      <c r="K23" s="266">
        <v>17029</v>
      </c>
      <c r="L23" s="267">
        <v>8110</v>
      </c>
      <c r="M23" s="268">
        <v>8919</v>
      </c>
      <c r="N23" s="269">
        <v>17525</v>
      </c>
      <c r="O23" s="269">
        <v>17381</v>
      </c>
      <c r="P23" s="270">
        <v>17167</v>
      </c>
      <c r="Q23" s="270">
        <v>17309</v>
      </c>
      <c r="R23" s="270">
        <v>17498</v>
      </c>
      <c r="S23" s="730">
        <f t="shared" si="0"/>
        <v>-2.8128486699160256</v>
      </c>
      <c r="T23" s="753" t="s">
        <v>131</v>
      </c>
      <c r="U23" s="271">
        <v>-2.8302425106989992</v>
      </c>
      <c r="V23" s="272">
        <v>0.82849088084691047</v>
      </c>
      <c r="W23" s="272">
        <v>1.2465777363546371</v>
      </c>
      <c r="X23" s="273">
        <v>-0.82038245999190851</v>
      </c>
    </row>
    <row r="24" spans="1:24" ht="20.100000000000001" customHeight="1">
      <c r="A24" s="291" t="s">
        <v>145</v>
      </c>
      <c r="B24" s="757">
        <v>5795</v>
      </c>
      <c r="C24" s="724">
        <v>17416</v>
      </c>
      <c r="D24" s="751" t="s">
        <v>121</v>
      </c>
      <c r="E24" s="267">
        <v>8178</v>
      </c>
      <c r="F24" s="726">
        <v>9238</v>
      </c>
      <c r="G24" s="727">
        <v>2.95</v>
      </c>
      <c r="H24" s="751" t="s">
        <v>128</v>
      </c>
      <c r="I24" s="728">
        <v>124.4</v>
      </c>
      <c r="J24" s="753" t="s">
        <v>144</v>
      </c>
      <c r="K24" s="266">
        <v>18531</v>
      </c>
      <c r="L24" s="267">
        <v>8683</v>
      </c>
      <c r="M24" s="268">
        <v>9848</v>
      </c>
      <c r="N24" s="269">
        <v>19499</v>
      </c>
      <c r="O24" s="269">
        <v>20442</v>
      </c>
      <c r="P24" s="270">
        <v>21184</v>
      </c>
      <c r="Q24" s="270">
        <v>21736</v>
      </c>
      <c r="R24" s="270">
        <v>22326</v>
      </c>
      <c r="S24" s="730">
        <f t="shared" si="0"/>
        <v>-6.0169445793535159</v>
      </c>
      <c r="T24" s="758" t="s">
        <v>135</v>
      </c>
      <c r="U24" s="271">
        <v>-4.9643571465203369</v>
      </c>
      <c r="V24" s="272">
        <v>-4.6130515605126714</v>
      </c>
      <c r="W24" s="272">
        <v>-3.5026435045317217</v>
      </c>
      <c r="X24" s="273">
        <v>-2.539565697460433</v>
      </c>
    </row>
    <row r="25" spans="1:24" ht="20.100000000000001" customHeight="1">
      <c r="A25" s="291" t="s">
        <v>146</v>
      </c>
      <c r="B25" s="757">
        <v>4813</v>
      </c>
      <c r="C25" s="724">
        <v>14820</v>
      </c>
      <c r="D25" s="751" t="s">
        <v>147</v>
      </c>
      <c r="E25" s="267">
        <v>7038</v>
      </c>
      <c r="F25" s="726">
        <v>7782</v>
      </c>
      <c r="G25" s="727">
        <v>3.02</v>
      </c>
      <c r="H25" s="752" t="s">
        <v>122</v>
      </c>
      <c r="I25" s="728">
        <v>260.3</v>
      </c>
      <c r="J25" s="753" t="s">
        <v>131</v>
      </c>
      <c r="K25" s="266">
        <v>15442</v>
      </c>
      <c r="L25" s="267">
        <v>7309</v>
      </c>
      <c r="M25" s="268">
        <v>8133</v>
      </c>
      <c r="N25" s="269">
        <v>16052</v>
      </c>
      <c r="O25" s="269">
        <v>16915</v>
      </c>
      <c r="P25" s="270">
        <v>17228</v>
      </c>
      <c r="Q25" s="270">
        <v>17155</v>
      </c>
      <c r="R25" s="270">
        <v>16929</v>
      </c>
      <c r="S25" s="730">
        <f t="shared" si="0"/>
        <v>-4.027975650822432</v>
      </c>
      <c r="T25" s="753" t="s">
        <v>128</v>
      </c>
      <c r="U25" s="271">
        <v>-3.800149514079243</v>
      </c>
      <c r="V25" s="272">
        <v>-5.1019804906887405</v>
      </c>
      <c r="W25" s="272">
        <v>-1.8168098444392822</v>
      </c>
      <c r="X25" s="273">
        <v>0.42553191489360653</v>
      </c>
    </row>
    <row r="26" spans="1:24" ht="7.5" customHeight="1">
      <c r="A26" s="291"/>
      <c r="B26" s="723"/>
      <c r="C26" s="724"/>
      <c r="D26" s="751"/>
      <c r="E26" s="267"/>
      <c r="F26" s="726"/>
      <c r="G26" s="727"/>
      <c r="H26" s="752"/>
      <c r="I26" s="728"/>
      <c r="J26" s="753"/>
      <c r="K26" s="266"/>
      <c r="L26" s="267"/>
      <c r="M26" s="268"/>
      <c r="N26" s="269"/>
      <c r="O26" s="269"/>
      <c r="P26" s="270"/>
      <c r="Q26" s="270"/>
      <c r="R26" s="270"/>
      <c r="S26" s="730"/>
      <c r="T26" s="754"/>
      <c r="U26" s="271"/>
      <c r="V26" s="272"/>
      <c r="W26" s="272"/>
      <c r="X26" s="273"/>
    </row>
    <row r="27" spans="1:24" ht="20.100000000000001" customHeight="1">
      <c r="A27" s="291" t="s">
        <v>148</v>
      </c>
      <c r="B27" s="723">
        <v>1144</v>
      </c>
      <c r="C27" s="724">
        <v>3439</v>
      </c>
      <c r="D27" s="751" t="s">
        <v>120</v>
      </c>
      <c r="E27" s="267">
        <v>1583</v>
      </c>
      <c r="F27" s="726">
        <v>1856</v>
      </c>
      <c r="G27" s="727">
        <v>2.95</v>
      </c>
      <c r="H27" s="751" t="s">
        <v>129</v>
      </c>
      <c r="I27" s="728">
        <v>818.8</v>
      </c>
      <c r="J27" s="753" t="s">
        <v>122</v>
      </c>
      <c r="K27" s="266">
        <v>3339</v>
      </c>
      <c r="L27" s="267">
        <v>1554</v>
      </c>
      <c r="M27" s="268">
        <v>1785</v>
      </c>
      <c r="N27" s="269">
        <v>3073</v>
      </c>
      <c r="O27" s="269">
        <v>2971</v>
      </c>
      <c r="P27" s="270">
        <v>2760</v>
      </c>
      <c r="Q27" s="270">
        <v>2830</v>
      </c>
      <c r="R27" s="270">
        <v>2799</v>
      </c>
      <c r="S27" s="730">
        <f t="shared" si="0"/>
        <v>2.994908655286014</v>
      </c>
      <c r="T27" s="754" t="s">
        <v>119</v>
      </c>
      <c r="U27" s="271">
        <v>8.6560364464692405</v>
      </c>
      <c r="V27" s="272">
        <v>3.4331874789633066</v>
      </c>
      <c r="W27" s="272">
        <v>7.6449275362318936</v>
      </c>
      <c r="X27" s="273">
        <v>-2.4734982332155431</v>
      </c>
    </row>
    <row r="28" spans="1:24" ht="20.100000000000001" customHeight="1">
      <c r="A28" s="291" t="s">
        <v>149</v>
      </c>
      <c r="B28" s="723">
        <v>5300</v>
      </c>
      <c r="C28" s="724">
        <v>16470</v>
      </c>
      <c r="D28" s="751" t="s">
        <v>144</v>
      </c>
      <c r="E28" s="267">
        <v>7814</v>
      </c>
      <c r="F28" s="726">
        <v>8656</v>
      </c>
      <c r="G28" s="727">
        <v>3.01</v>
      </c>
      <c r="H28" s="752" t="s">
        <v>131</v>
      </c>
      <c r="I28" s="728">
        <v>86.8</v>
      </c>
      <c r="J28" s="753" t="s">
        <v>135</v>
      </c>
      <c r="K28" s="266">
        <v>17491</v>
      </c>
      <c r="L28" s="267">
        <v>8265</v>
      </c>
      <c r="M28" s="268">
        <v>9226</v>
      </c>
      <c r="N28" s="269">
        <v>18897</v>
      </c>
      <c r="O28" s="269">
        <v>19561</v>
      </c>
      <c r="P28" s="270">
        <v>20563</v>
      </c>
      <c r="Q28" s="270">
        <v>21508</v>
      </c>
      <c r="R28" s="270">
        <v>22225</v>
      </c>
      <c r="S28" s="730">
        <f t="shared" si="0"/>
        <v>-5.8372877479846776</v>
      </c>
      <c r="T28" s="753" t="s">
        <v>134</v>
      </c>
      <c r="U28" s="271">
        <v>-7.4403344446208441</v>
      </c>
      <c r="V28" s="272">
        <v>-3.3945094831552614</v>
      </c>
      <c r="W28" s="272">
        <v>-4.8728298400038899</v>
      </c>
      <c r="X28" s="273">
        <v>-4.3937139668960405</v>
      </c>
    </row>
    <row r="29" spans="1:24" ht="20.100000000000001" customHeight="1">
      <c r="A29" s="291" t="s">
        <v>150</v>
      </c>
      <c r="B29" s="723">
        <v>3514</v>
      </c>
      <c r="C29" s="724">
        <v>10950</v>
      </c>
      <c r="D29" s="751" t="s">
        <v>136</v>
      </c>
      <c r="E29" s="267">
        <v>5162</v>
      </c>
      <c r="F29" s="726">
        <v>5788</v>
      </c>
      <c r="G29" s="727">
        <v>3.03</v>
      </c>
      <c r="H29" s="752" t="s">
        <v>124</v>
      </c>
      <c r="I29" s="728">
        <v>96</v>
      </c>
      <c r="J29" s="758" t="s">
        <v>147</v>
      </c>
      <c r="K29" s="266">
        <v>11536</v>
      </c>
      <c r="L29" s="267">
        <v>5407</v>
      </c>
      <c r="M29" s="268">
        <v>6129</v>
      </c>
      <c r="N29" s="269">
        <v>12070</v>
      </c>
      <c r="O29" s="269">
        <v>12210</v>
      </c>
      <c r="P29" s="270">
        <v>12345</v>
      </c>
      <c r="Q29" s="270">
        <v>12774</v>
      </c>
      <c r="R29" s="270">
        <v>12854</v>
      </c>
      <c r="S29" s="730">
        <f t="shared" si="0"/>
        <v>-5.0797503467406377</v>
      </c>
      <c r="T29" s="753" t="s">
        <v>147</v>
      </c>
      <c r="U29" s="271">
        <v>-4.4241922120961004</v>
      </c>
      <c r="V29" s="272">
        <v>-1.146601146601145</v>
      </c>
      <c r="W29" s="272">
        <v>-1.0935601458080146</v>
      </c>
      <c r="X29" s="273">
        <v>-3.3583842179427004</v>
      </c>
    </row>
    <row r="30" spans="1:24" ht="20.100000000000001" customHeight="1">
      <c r="A30" s="291" t="s">
        <v>151</v>
      </c>
      <c r="B30" s="723">
        <v>3604</v>
      </c>
      <c r="C30" s="724">
        <v>11118</v>
      </c>
      <c r="D30" s="751" t="s">
        <v>135</v>
      </c>
      <c r="E30" s="267">
        <v>5226</v>
      </c>
      <c r="F30" s="726">
        <v>5892</v>
      </c>
      <c r="G30" s="727">
        <v>2.96</v>
      </c>
      <c r="H30" s="755" t="s">
        <v>121</v>
      </c>
      <c r="I30" s="728">
        <v>79.7</v>
      </c>
      <c r="J30" s="753" t="s">
        <v>132</v>
      </c>
      <c r="K30" s="266">
        <v>11621</v>
      </c>
      <c r="L30" s="267">
        <v>5457</v>
      </c>
      <c r="M30" s="268">
        <v>6164</v>
      </c>
      <c r="N30" s="269">
        <v>12343</v>
      </c>
      <c r="O30" s="269">
        <v>12663</v>
      </c>
      <c r="P30" s="270">
        <v>12709</v>
      </c>
      <c r="Q30" s="270">
        <v>12630</v>
      </c>
      <c r="R30" s="270">
        <v>12346</v>
      </c>
      <c r="S30" s="730">
        <f t="shared" si="0"/>
        <v>-4.3283710524051289</v>
      </c>
      <c r="T30" s="753" t="s">
        <v>144</v>
      </c>
      <c r="U30" s="271">
        <v>-5.8494693348456579</v>
      </c>
      <c r="V30" s="272">
        <v>-2.5270473031667073</v>
      </c>
      <c r="W30" s="272">
        <v>-0.3619482256668527</v>
      </c>
      <c r="X30" s="273">
        <v>0.62549485352336731</v>
      </c>
    </row>
    <row r="31" spans="1:24" ht="7.5" customHeight="1">
      <c r="A31" s="291"/>
      <c r="B31" s="723"/>
      <c r="C31" s="724"/>
      <c r="D31" s="751"/>
      <c r="E31" s="267"/>
      <c r="F31" s="726"/>
      <c r="G31" s="727"/>
      <c r="H31" s="752"/>
      <c r="I31" s="728"/>
      <c r="J31" s="753"/>
      <c r="K31" s="266"/>
      <c r="L31" s="267"/>
      <c r="M31" s="268"/>
      <c r="N31" s="269"/>
      <c r="O31" s="269"/>
      <c r="P31" s="270"/>
      <c r="Q31" s="270"/>
      <c r="R31" s="270"/>
      <c r="S31" s="730"/>
      <c r="T31" s="754"/>
      <c r="U31" s="271"/>
      <c r="V31" s="272"/>
      <c r="W31" s="272"/>
      <c r="X31" s="273"/>
    </row>
    <row r="32" spans="1:24" ht="19.5" customHeight="1">
      <c r="A32" s="291" t="s">
        <v>152</v>
      </c>
      <c r="B32" s="723">
        <v>1933</v>
      </c>
      <c r="C32" s="724">
        <v>4765</v>
      </c>
      <c r="D32" s="751" t="s">
        <v>138</v>
      </c>
      <c r="E32" s="267">
        <v>2205</v>
      </c>
      <c r="F32" s="726">
        <v>2560</v>
      </c>
      <c r="G32" s="727">
        <v>2.41</v>
      </c>
      <c r="H32" s="752" t="s">
        <v>139</v>
      </c>
      <c r="I32" s="728">
        <v>14</v>
      </c>
      <c r="J32" s="753" t="s">
        <v>139</v>
      </c>
      <c r="K32" s="266">
        <v>5460</v>
      </c>
      <c r="L32" s="267">
        <v>2508</v>
      </c>
      <c r="M32" s="268">
        <v>2952</v>
      </c>
      <c r="N32" s="269">
        <v>6112</v>
      </c>
      <c r="O32" s="269">
        <v>6696</v>
      </c>
      <c r="P32" s="270">
        <v>7382</v>
      </c>
      <c r="Q32" s="270">
        <v>7974</v>
      </c>
      <c r="R32" s="270">
        <v>8470</v>
      </c>
      <c r="S32" s="730">
        <f t="shared" si="0"/>
        <v>-12.728937728937728</v>
      </c>
      <c r="T32" s="753" t="s">
        <v>125</v>
      </c>
      <c r="U32" s="271">
        <v>-10.667539267015702</v>
      </c>
      <c r="V32" s="272">
        <v>-8.7216248506571059</v>
      </c>
      <c r="W32" s="272">
        <v>-9.2928745597399054</v>
      </c>
      <c r="X32" s="273">
        <v>-7.4241284173564122</v>
      </c>
    </row>
    <row r="33" spans="1:24" ht="20.100000000000001" customHeight="1">
      <c r="A33" s="291" t="s">
        <v>153</v>
      </c>
      <c r="B33" s="723">
        <v>1279</v>
      </c>
      <c r="C33" s="724">
        <v>3278</v>
      </c>
      <c r="D33" s="751" t="s">
        <v>154</v>
      </c>
      <c r="E33" s="267">
        <v>1490</v>
      </c>
      <c r="F33" s="726">
        <v>1788</v>
      </c>
      <c r="G33" s="727">
        <v>2.4500000000000002</v>
      </c>
      <c r="H33" s="751" t="s">
        <v>154</v>
      </c>
      <c r="I33" s="728">
        <v>24.5</v>
      </c>
      <c r="J33" s="753" t="s">
        <v>120</v>
      </c>
      <c r="K33" s="266">
        <v>3745</v>
      </c>
      <c r="L33" s="267">
        <v>1716</v>
      </c>
      <c r="M33" s="268">
        <v>2029</v>
      </c>
      <c r="N33" s="269">
        <v>4185</v>
      </c>
      <c r="O33" s="269">
        <v>4516</v>
      </c>
      <c r="P33" s="270">
        <v>4921</v>
      </c>
      <c r="Q33" s="270">
        <v>5377</v>
      </c>
      <c r="R33" s="270">
        <v>5792</v>
      </c>
      <c r="S33" s="730">
        <f t="shared" si="0"/>
        <v>-12.469959946595461</v>
      </c>
      <c r="T33" s="753" t="s">
        <v>154</v>
      </c>
      <c r="U33" s="271">
        <v>-10.513739545997613</v>
      </c>
      <c r="V33" s="272">
        <v>-7.3294951284322396</v>
      </c>
      <c r="W33" s="272">
        <v>-8.2300345458240169</v>
      </c>
      <c r="X33" s="273">
        <v>-8.4805653710247402</v>
      </c>
    </row>
    <row r="34" spans="1:24" ht="20.100000000000001" customHeight="1">
      <c r="A34" s="291" t="s">
        <v>155</v>
      </c>
      <c r="B34" s="723">
        <v>1010</v>
      </c>
      <c r="C34" s="724">
        <v>3004</v>
      </c>
      <c r="D34" s="751" t="s">
        <v>139</v>
      </c>
      <c r="E34" s="267">
        <v>1402</v>
      </c>
      <c r="F34" s="726">
        <v>1602</v>
      </c>
      <c r="G34" s="727">
        <v>2.86</v>
      </c>
      <c r="H34" s="751" t="s">
        <v>147</v>
      </c>
      <c r="I34" s="728">
        <v>24.1</v>
      </c>
      <c r="J34" s="753" t="s">
        <v>154</v>
      </c>
      <c r="K34" s="266">
        <v>3379</v>
      </c>
      <c r="L34" s="267">
        <v>1558</v>
      </c>
      <c r="M34" s="268">
        <v>1821</v>
      </c>
      <c r="N34" s="269">
        <v>3643</v>
      </c>
      <c r="O34" s="269">
        <v>3921</v>
      </c>
      <c r="P34" s="270">
        <v>4316</v>
      </c>
      <c r="Q34" s="270">
        <v>4528</v>
      </c>
      <c r="R34" s="270">
        <v>4757</v>
      </c>
      <c r="S34" s="730">
        <f t="shared" si="0"/>
        <v>-11.097957975732466</v>
      </c>
      <c r="T34" s="753" t="s">
        <v>120</v>
      </c>
      <c r="U34" s="271">
        <v>-7.2467746362887775</v>
      </c>
      <c r="V34" s="272">
        <v>-7.0900280540678429</v>
      </c>
      <c r="W34" s="272">
        <v>-9.1519925857275304</v>
      </c>
      <c r="X34" s="273">
        <v>-4.681978798586572</v>
      </c>
    </row>
    <row r="35" spans="1:24" ht="7.5" customHeight="1" thickBot="1">
      <c r="A35" s="282"/>
      <c r="B35" s="739"/>
      <c r="C35" s="740"/>
      <c r="D35" s="759"/>
      <c r="E35" s="284"/>
      <c r="F35" s="742"/>
      <c r="G35" s="760"/>
      <c r="H35" s="761"/>
      <c r="I35" s="762"/>
      <c r="J35" s="763"/>
      <c r="K35" s="283"/>
      <c r="L35" s="284"/>
      <c r="M35" s="285"/>
      <c r="N35" s="286"/>
      <c r="O35" s="286"/>
      <c r="P35" s="292"/>
      <c r="Q35" s="292"/>
      <c r="R35" s="292"/>
      <c r="S35" s="764"/>
      <c r="T35" s="765"/>
      <c r="U35" s="293"/>
      <c r="V35" s="294"/>
      <c r="W35" s="294"/>
      <c r="X35" s="295"/>
    </row>
    <row r="36" spans="1:24" ht="7.5" customHeight="1">
      <c r="A36" s="296"/>
      <c r="B36" s="297"/>
      <c r="C36" s="297"/>
      <c r="D36" s="298"/>
      <c r="E36" s="297"/>
      <c r="F36" s="297"/>
      <c r="G36" s="299"/>
      <c r="H36" s="300"/>
      <c r="I36" s="301"/>
      <c r="J36" s="302"/>
      <c r="K36" s="297"/>
      <c r="L36" s="297"/>
      <c r="M36" s="297"/>
      <c r="N36" s="303"/>
      <c r="O36" s="303"/>
      <c r="P36" s="303"/>
      <c r="Q36" s="303"/>
      <c r="R36" s="303"/>
      <c r="S36" s="304"/>
      <c r="T36" s="296"/>
      <c r="U36" s="304"/>
      <c r="V36" s="304"/>
      <c r="W36" s="304"/>
      <c r="X36" s="304"/>
    </row>
    <row r="37" spans="1:24" s="308" customFormat="1">
      <c r="A37" s="305" t="s">
        <v>64</v>
      </c>
      <c r="B37" s="306" t="s">
        <v>156</v>
      </c>
      <c r="C37" s="307"/>
      <c r="E37" s="306"/>
      <c r="F37" s="306"/>
      <c r="G37" s="306"/>
      <c r="H37" s="306"/>
      <c r="I37" s="307"/>
      <c r="J37" s="307"/>
      <c r="K37" s="307"/>
      <c r="L37" s="307"/>
      <c r="M37" s="307"/>
      <c r="N37" s="307"/>
      <c r="O37" s="307"/>
      <c r="P37" s="307"/>
      <c r="Q37" s="307"/>
      <c r="R37" s="307"/>
      <c r="S37" s="307"/>
      <c r="T37" s="307"/>
      <c r="U37" s="307"/>
      <c r="V37" s="307"/>
      <c r="W37" s="307"/>
      <c r="X37" s="307"/>
    </row>
    <row r="38" spans="1:24" s="311" customFormat="1" ht="12.75" customHeight="1">
      <c r="A38" s="309" t="s">
        <v>66</v>
      </c>
      <c r="B38" s="310" t="s">
        <v>160</v>
      </c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</row>
    <row r="39" spans="1:24" s="311" customFormat="1" ht="12.75" customHeight="1">
      <c r="A39" s="306"/>
      <c r="B39" s="312" t="s">
        <v>157</v>
      </c>
      <c r="C39" s="313"/>
      <c r="D39" s="313"/>
      <c r="E39" s="313"/>
      <c r="F39" s="313"/>
      <c r="G39" s="313"/>
      <c r="H39" s="313"/>
      <c r="I39" s="313"/>
      <c r="J39" s="313"/>
      <c r="K39" s="313"/>
      <c r="L39" s="313"/>
      <c r="M39" s="313"/>
      <c r="N39" s="313"/>
      <c r="O39" s="313"/>
      <c r="P39" s="313"/>
      <c r="Q39" s="313"/>
      <c r="R39" s="313"/>
      <c r="S39" s="313"/>
      <c r="T39" s="313"/>
      <c r="U39" s="313"/>
      <c r="V39" s="313"/>
      <c r="W39" s="313"/>
      <c r="X39" s="306"/>
    </row>
    <row r="40" spans="1:24" s="311" customFormat="1" ht="12.75" customHeight="1">
      <c r="A40" s="306"/>
      <c r="B40" s="312" t="s">
        <v>158</v>
      </c>
      <c r="C40" s="313"/>
      <c r="D40" s="313"/>
      <c r="E40" s="313"/>
      <c r="F40" s="313"/>
      <c r="G40" s="313"/>
      <c r="H40" s="313"/>
      <c r="I40" s="313"/>
      <c r="J40" s="313"/>
      <c r="K40" s="313"/>
      <c r="L40" s="313"/>
      <c r="M40" s="313"/>
      <c r="N40" s="313"/>
      <c r="O40" s="313"/>
      <c r="P40" s="313"/>
      <c r="Q40" s="313"/>
      <c r="R40" s="313"/>
      <c r="S40" s="313"/>
      <c r="T40" s="313"/>
      <c r="U40" s="313"/>
      <c r="V40" s="313"/>
      <c r="W40" s="313"/>
      <c r="X40" s="306"/>
    </row>
    <row r="41" spans="1:24" s="311" customFormat="1" ht="12.75" customHeight="1">
      <c r="A41" s="306"/>
      <c r="B41" s="312" t="s">
        <v>159</v>
      </c>
      <c r="C41" s="313"/>
      <c r="D41" s="313"/>
      <c r="E41" s="313"/>
      <c r="F41" s="313"/>
      <c r="G41" s="313"/>
      <c r="H41" s="313"/>
      <c r="I41" s="313"/>
      <c r="J41" s="313"/>
      <c r="K41" s="313"/>
      <c r="L41" s="313"/>
      <c r="M41" s="313"/>
      <c r="N41" s="313"/>
      <c r="O41" s="313"/>
      <c r="P41" s="313"/>
      <c r="Q41" s="313"/>
      <c r="R41" s="313"/>
      <c r="S41" s="313"/>
      <c r="T41" s="313"/>
      <c r="U41" s="313"/>
      <c r="V41" s="313"/>
      <c r="W41" s="313"/>
      <c r="X41" s="306"/>
    </row>
    <row r="42" spans="1:24" s="311" customFormat="1" ht="12.75" customHeight="1">
      <c r="A42" s="306"/>
      <c r="B42" s="306" t="s">
        <v>161</v>
      </c>
      <c r="C42" s="306"/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6"/>
      <c r="U42" s="306"/>
      <c r="V42" s="306"/>
      <c r="W42" s="306"/>
      <c r="X42" s="665"/>
    </row>
    <row r="43" spans="1:24" s="314" customFormat="1" ht="12.75" customHeight="1">
      <c r="A43" s="311"/>
      <c r="B43" s="306" t="s">
        <v>162</v>
      </c>
    </row>
    <row r="44" spans="1:24" ht="6.75" customHeight="1"/>
  </sheetData>
  <mergeCells count="22">
    <mergeCell ref="W1:X1"/>
    <mergeCell ref="A2:A4"/>
    <mergeCell ref="B2:J2"/>
    <mergeCell ref="K2:M2"/>
    <mergeCell ref="S2:X2"/>
    <mergeCell ref="B3:B4"/>
    <mergeCell ref="C3:F3"/>
    <mergeCell ref="G3:G4"/>
    <mergeCell ref="H3:H4"/>
    <mergeCell ref="J3:J4"/>
    <mergeCell ref="X3:X4"/>
    <mergeCell ref="K3:M3"/>
    <mergeCell ref="N3:N4"/>
    <mergeCell ref="O3:O4"/>
    <mergeCell ref="P3:P4"/>
    <mergeCell ref="Q3:Q4"/>
    <mergeCell ref="W3:W4"/>
    <mergeCell ref="R3:R4"/>
    <mergeCell ref="S3:S4"/>
    <mergeCell ref="T3:T4"/>
    <mergeCell ref="U3:U4"/>
    <mergeCell ref="V3:V4"/>
  </mergeCells>
  <phoneticPr fontId="3"/>
  <pageMargins left="0.82677165354330717" right="0.19685039370078741" top="0.86614173228346458" bottom="0" header="0.51181102362204722" footer="0"/>
  <headerFooter scaleWithDoc="0" alignWithMargins="0">
    <oddFooter xml:space="preserve">&amp;R
&amp;"ＭＳ Ｐ明朝,標準"-11-&amp;"ＭＳ Ｐゴシック,標準"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3"/>
  <sheetViews>
    <sheetView view="pageBreakPreview" topLeftCell="A32" zoomScaleNormal="100" zoomScaleSheetLayoutView="100" workbookViewId="0">
      <selection activeCell="G43" sqref="G43"/>
    </sheetView>
  </sheetViews>
  <sheetFormatPr defaultRowHeight="13.5"/>
  <cols>
    <col min="1" max="1" width="4.625" style="4" customWidth="1"/>
    <col min="2" max="2" width="5.625" style="6" customWidth="1"/>
    <col min="3" max="3" width="8.5" style="4" customWidth="1"/>
    <col min="4" max="4" width="6.625" style="4" customWidth="1"/>
    <col min="5" max="5" width="7.75" style="4" bestFit="1" customWidth="1"/>
    <col min="6" max="6" width="7.25" style="4" customWidth="1"/>
    <col min="7" max="8" width="7" style="4" customWidth="1"/>
    <col min="9" max="9" width="6.875" style="4" customWidth="1"/>
    <col min="10" max="10" width="6.625" style="4" customWidth="1"/>
    <col min="11" max="11" width="7.125" style="4" customWidth="1"/>
    <col min="12" max="17" width="6.625" style="4" customWidth="1"/>
    <col min="18" max="18" width="3.5" style="4" customWidth="1"/>
    <col min="19" max="21" width="6.625" style="4" customWidth="1"/>
    <col min="22" max="22" width="9" style="4" customWidth="1"/>
    <col min="23" max="16384" width="9" style="6"/>
  </cols>
  <sheetData>
    <row r="1" spans="1:38" ht="16.5" customHeight="1" thickBot="1">
      <c r="A1" s="1" t="s">
        <v>163</v>
      </c>
      <c r="B1" s="315"/>
      <c r="C1" s="62"/>
      <c r="D1" s="62"/>
      <c r="E1" s="62"/>
      <c r="F1" s="62"/>
      <c r="G1" s="62"/>
      <c r="H1" s="62"/>
      <c r="I1" s="62"/>
      <c r="O1" s="1023"/>
      <c r="P1" s="1023"/>
      <c r="Q1" s="1023"/>
      <c r="R1" s="81"/>
      <c r="S1" s="1023" t="s">
        <v>164</v>
      </c>
      <c r="T1" s="1023"/>
      <c r="U1" s="1023"/>
    </row>
    <row r="2" spans="1:38" ht="14.45" customHeight="1" thickBot="1">
      <c r="A2" s="1019" t="s">
        <v>31</v>
      </c>
      <c r="B2" s="1020"/>
      <c r="C2" s="316" t="s">
        <v>165</v>
      </c>
      <c r="D2" s="317" t="s">
        <v>32</v>
      </c>
      <c r="E2" s="318" t="s">
        <v>33</v>
      </c>
      <c r="F2" s="318" t="s">
        <v>34</v>
      </c>
      <c r="G2" s="318" t="s">
        <v>166</v>
      </c>
      <c r="H2" s="318" t="s">
        <v>167</v>
      </c>
      <c r="I2" s="318" t="s">
        <v>168</v>
      </c>
      <c r="J2" s="318" t="s">
        <v>36</v>
      </c>
      <c r="K2" s="318" t="s">
        <v>37</v>
      </c>
      <c r="L2" s="318" t="s">
        <v>38</v>
      </c>
      <c r="M2" s="318" t="s">
        <v>39</v>
      </c>
      <c r="N2" s="318" t="s">
        <v>40</v>
      </c>
      <c r="O2" s="318" t="s">
        <v>41</v>
      </c>
      <c r="P2" s="319" t="s">
        <v>42</v>
      </c>
      <c r="Q2" s="320" t="s">
        <v>169</v>
      </c>
      <c r="R2" s="321"/>
      <c r="S2" s="322" t="s">
        <v>165</v>
      </c>
      <c r="T2" s="323" t="s">
        <v>42</v>
      </c>
      <c r="U2" s="324" t="s">
        <v>169</v>
      </c>
      <c r="V2" s="6"/>
    </row>
    <row r="3" spans="1:38" ht="16.5" customHeight="1">
      <c r="A3" s="325" t="s">
        <v>44</v>
      </c>
      <c r="B3" s="326" t="s">
        <v>170</v>
      </c>
      <c r="C3" s="327">
        <f t="shared" ref="C3:C7" si="0">SUM(D3:Q3)</f>
        <v>50860</v>
      </c>
      <c r="D3" s="328">
        <v>2446</v>
      </c>
      <c r="E3" s="329">
        <v>4041</v>
      </c>
      <c r="F3" s="329">
        <v>2296</v>
      </c>
      <c r="G3" s="329">
        <v>3342</v>
      </c>
      <c r="H3" s="329">
        <v>9669</v>
      </c>
      <c r="I3" s="329">
        <v>8785</v>
      </c>
      <c r="J3" s="329" t="s">
        <v>171</v>
      </c>
      <c r="K3" s="329">
        <v>4330</v>
      </c>
      <c r="L3" s="329">
        <v>3153</v>
      </c>
      <c r="M3" s="329">
        <v>4584</v>
      </c>
      <c r="N3" s="329">
        <v>4932</v>
      </c>
      <c r="O3" s="329">
        <v>3084</v>
      </c>
      <c r="P3" s="330" t="s">
        <v>171</v>
      </c>
      <c r="Q3" s="331">
        <v>198</v>
      </c>
      <c r="R3" s="321"/>
      <c r="S3" s="332" t="s">
        <v>171</v>
      </c>
      <c r="T3" s="333" t="s">
        <v>171</v>
      </c>
      <c r="U3" s="334" t="s">
        <v>171</v>
      </c>
      <c r="V3" s="6"/>
    </row>
    <row r="4" spans="1:38" ht="16.5" customHeight="1">
      <c r="A4" s="335"/>
      <c r="B4" s="336" t="s">
        <v>47</v>
      </c>
      <c r="C4" s="337">
        <f t="shared" si="0"/>
        <v>50785</v>
      </c>
      <c r="D4" s="338">
        <v>2072</v>
      </c>
      <c r="E4" s="339">
        <v>5191</v>
      </c>
      <c r="F4" s="339">
        <v>2101</v>
      </c>
      <c r="G4" s="339">
        <v>3859</v>
      </c>
      <c r="H4" s="339">
        <v>9326</v>
      </c>
      <c r="I4" s="339">
        <v>8701</v>
      </c>
      <c r="J4" s="339">
        <v>1553</v>
      </c>
      <c r="K4" s="339">
        <v>3711</v>
      </c>
      <c r="L4" s="339">
        <v>2693</v>
      </c>
      <c r="M4" s="339">
        <v>3805</v>
      </c>
      <c r="N4" s="339">
        <v>4952</v>
      </c>
      <c r="O4" s="339">
        <v>2676</v>
      </c>
      <c r="P4" s="340" t="s">
        <v>171</v>
      </c>
      <c r="Q4" s="341">
        <v>145</v>
      </c>
      <c r="R4" s="321"/>
      <c r="S4" s="342" t="s">
        <v>171</v>
      </c>
      <c r="T4" s="343" t="s">
        <v>171</v>
      </c>
      <c r="U4" s="344" t="s">
        <v>171</v>
      </c>
      <c r="V4" s="6"/>
    </row>
    <row r="5" spans="1:38" ht="16.5" customHeight="1">
      <c r="A5" s="335"/>
      <c r="B5" s="336" t="s">
        <v>49</v>
      </c>
      <c r="C5" s="337">
        <f t="shared" si="0"/>
        <v>51023</v>
      </c>
      <c r="D5" s="338">
        <v>2312</v>
      </c>
      <c r="E5" s="339">
        <v>6204</v>
      </c>
      <c r="F5" s="339">
        <v>2923</v>
      </c>
      <c r="G5" s="339">
        <v>4977</v>
      </c>
      <c r="H5" s="339">
        <v>7870</v>
      </c>
      <c r="I5" s="339">
        <v>7857</v>
      </c>
      <c r="J5" s="339">
        <v>1353</v>
      </c>
      <c r="K5" s="339">
        <v>4297</v>
      </c>
      <c r="L5" s="339">
        <v>2196</v>
      </c>
      <c r="M5" s="339">
        <v>3225</v>
      </c>
      <c r="N5" s="339">
        <v>5303</v>
      </c>
      <c r="O5" s="339">
        <v>2352</v>
      </c>
      <c r="P5" s="340" t="s">
        <v>171</v>
      </c>
      <c r="Q5" s="341">
        <v>154</v>
      </c>
      <c r="R5" s="321"/>
      <c r="S5" s="342" t="s">
        <v>171</v>
      </c>
      <c r="T5" s="343" t="s">
        <v>171</v>
      </c>
      <c r="U5" s="344" t="s">
        <v>171</v>
      </c>
      <c r="V5" s="6"/>
    </row>
    <row r="6" spans="1:38" ht="16.5" customHeight="1">
      <c r="A6" s="335"/>
      <c r="B6" s="336" t="s">
        <v>51</v>
      </c>
      <c r="C6" s="337">
        <f t="shared" si="0"/>
        <v>52638</v>
      </c>
      <c r="D6" s="338">
        <v>2562</v>
      </c>
      <c r="E6" s="339">
        <v>7020</v>
      </c>
      <c r="F6" s="339">
        <v>4232</v>
      </c>
      <c r="G6" s="339">
        <v>6017</v>
      </c>
      <c r="H6" s="339">
        <v>5546</v>
      </c>
      <c r="I6" s="339">
        <v>6716</v>
      </c>
      <c r="J6" s="339">
        <v>1372</v>
      </c>
      <c r="K6" s="339">
        <v>4944</v>
      </c>
      <c r="L6" s="339">
        <v>2168</v>
      </c>
      <c r="M6" s="339">
        <v>3170</v>
      </c>
      <c r="N6" s="339">
        <v>6485</v>
      </c>
      <c r="O6" s="339">
        <v>2232</v>
      </c>
      <c r="P6" s="340" t="s">
        <v>171</v>
      </c>
      <c r="Q6" s="341">
        <v>174</v>
      </c>
      <c r="R6" s="321"/>
      <c r="S6" s="342" t="s">
        <v>171</v>
      </c>
      <c r="T6" s="343" t="s">
        <v>171</v>
      </c>
      <c r="U6" s="344" t="s">
        <v>171</v>
      </c>
      <c r="V6" s="6"/>
    </row>
    <row r="7" spans="1:38" ht="16.5" customHeight="1">
      <c r="A7" s="345" t="s">
        <v>52</v>
      </c>
      <c r="B7" s="346" t="s">
        <v>53</v>
      </c>
      <c r="C7" s="347">
        <f t="shared" si="0"/>
        <v>52336</v>
      </c>
      <c r="D7" s="348">
        <v>2555</v>
      </c>
      <c r="E7" s="349">
        <v>6984</v>
      </c>
      <c r="F7" s="349">
        <v>4542</v>
      </c>
      <c r="G7" s="349">
        <v>6269</v>
      </c>
      <c r="H7" s="349">
        <v>4959</v>
      </c>
      <c r="I7" s="349">
        <v>6053</v>
      </c>
      <c r="J7" s="349">
        <v>1354</v>
      </c>
      <c r="K7" s="349">
        <v>5414</v>
      </c>
      <c r="L7" s="349">
        <v>2110</v>
      </c>
      <c r="M7" s="349">
        <v>3092</v>
      </c>
      <c r="N7" s="349">
        <v>6660</v>
      </c>
      <c r="O7" s="349">
        <v>2187</v>
      </c>
      <c r="P7" s="350" t="s">
        <v>172</v>
      </c>
      <c r="Q7" s="351">
        <v>157</v>
      </c>
      <c r="R7" s="321"/>
      <c r="S7" s="342">
        <v>4924</v>
      </c>
      <c r="T7" s="352">
        <v>4924</v>
      </c>
      <c r="U7" s="344" t="s">
        <v>171</v>
      </c>
      <c r="V7" s="6"/>
    </row>
    <row r="8" spans="1:38" ht="16.5" customHeight="1">
      <c r="A8" s="353"/>
      <c r="B8" s="336" t="s">
        <v>54</v>
      </c>
      <c r="C8" s="354">
        <f>SUM(D8:Q8)</f>
        <v>51891</v>
      </c>
      <c r="D8" s="355">
        <v>2738</v>
      </c>
      <c r="E8" s="356">
        <v>6881</v>
      </c>
      <c r="F8" s="356">
        <v>4929</v>
      </c>
      <c r="G8" s="356">
        <v>6438</v>
      </c>
      <c r="H8" s="356">
        <v>4514</v>
      </c>
      <c r="I8" s="356">
        <v>5559</v>
      </c>
      <c r="J8" s="356">
        <v>1341</v>
      </c>
      <c r="K8" s="356">
        <v>5669</v>
      </c>
      <c r="L8" s="356">
        <v>1999</v>
      </c>
      <c r="M8" s="356">
        <v>2956</v>
      </c>
      <c r="N8" s="356">
        <v>6491</v>
      </c>
      <c r="O8" s="356">
        <v>2173</v>
      </c>
      <c r="P8" s="357" t="s">
        <v>171</v>
      </c>
      <c r="Q8" s="358">
        <v>203</v>
      </c>
      <c r="R8" s="359"/>
      <c r="S8" s="342">
        <f t="shared" ref="S8:S13" si="1">T8+U8</f>
        <v>4710</v>
      </c>
      <c r="T8" s="360">
        <v>4710</v>
      </c>
      <c r="U8" s="361">
        <v>0</v>
      </c>
    </row>
    <row r="9" spans="1:38" ht="16.5" customHeight="1">
      <c r="A9" s="353"/>
      <c r="B9" s="336" t="s">
        <v>55</v>
      </c>
      <c r="C9" s="354">
        <f t="shared" ref="C9:C15" si="2">SUM(D9:Q9)</f>
        <v>50653</v>
      </c>
      <c r="D9" s="355">
        <v>2599</v>
      </c>
      <c r="E9" s="356">
        <v>7056</v>
      </c>
      <c r="F9" s="356">
        <v>5041</v>
      </c>
      <c r="G9" s="356">
        <v>6116</v>
      </c>
      <c r="H9" s="356">
        <v>4047</v>
      </c>
      <c r="I9" s="356">
        <v>4979</v>
      </c>
      <c r="J9" s="356">
        <v>1272</v>
      </c>
      <c r="K9" s="356">
        <v>6108</v>
      </c>
      <c r="L9" s="356">
        <v>1851</v>
      </c>
      <c r="M9" s="356">
        <v>2798</v>
      </c>
      <c r="N9" s="356">
        <v>6523</v>
      </c>
      <c r="O9" s="356">
        <v>2026</v>
      </c>
      <c r="P9" s="357" t="s">
        <v>171</v>
      </c>
      <c r="Q9" s="358">
        <v>237</v>
      </c>
      <c r="R9" s="359"/>
      <c r="S9" s="342">
        <f t="shared" si="1"/>
        <v>4539</v>
      </c>
      <c r="T9" s="360">
        <v>4529</v>
      </c>
      <c r="U9" s="361">
        <v>10</v>
      </c>
    </row>
    <row r="10" spans="1:38" ht="15" hidden="1" customHeight="1">
      <c r="A10" s="353"/>
      <c r="B10" s="336" t="s">
        <v>173</v>
      </c>
      <c r="C10" s="354">
        <f t="shared" si="2"/>
        <v>50119</v>
      </c>
      <c r="D10" s="355">
        <v>2636</v>
      </c>
      <c r="E10" s="356">
        <v>7103</v>
      </c>
      <c r="F10" s="356">
        <v>5024</v>
      </c>
      <c r="G10" s="356">
        <v>6080</v>
      </c>
      <c r="H10" s="356">
        <v>3881</v>
      </c>
      <c r="I10" s="356">
        <v>4804</v>
      </c>
      <c r="J10" s="356">
        <v>1230</v>
      </c>
      <c r="K10" s="356">
        <v>6048</v>
      </c>
      <c r="L10" s="356">
        <v>1815</v>
      </c>
      <c r="M10" s="356">
        <v>2718</v>
      </c>
      <c r="N10" s="356">
        <v>6503</v>
      </c>
      <c r="O10" s="356">
        <v>1976</v>
      </c>
      <c r="P10" s="357" t="s">
        <v>171</v>
      </c>
      <c r="Q10" s="358">
        <v>301</v>
      </c>
      <c r="R10" s="359"/>
      <c r="S10" s="342">
        <f t="shared" si="1"/>
        <v>4456</v>
      </c>
      <c r="T10" s="360">
        <v>4447</v>
      </c>
      <c r="U10" s="361">
        <v>9</v>
      </c>
      <c r="V10" s="6"/>
    </row>
    <row r="11" spans="1:38" ht="15" hidden="1" customHeight="1">
      <c r="A11" s="353"/>
      <c r="B11" s="336" t="s">
        <v>174</v>
      </c>
      <c r="C11" s="354">
        <f t="shared" si="2"/>
        <v>49863</v>
      </c>
      <c r="D11" s="355">
        <v>2611</v>
      </c>
      <c r="E11" s="356">
        <v>7136</v>
      </c>
      <c r="F11" s="356">
        <v>5005</v>
      </c>
      <c r="G11" s="356">
        <v>6095</v>
      </c>
      <c r="H11" s="356">
        <v>3790</v>
      </c>
      <c r="I11" s="356">
        <v>4775</v>
      </c>
      <c r="J11" s="356">
        <v>1209</v>
      </c>
      <c r="K11" s="356">
        <v>5972</v>
      </c>
      <c r="L11" s="356">
        <v>1783</v>
      </c>
      <c r="M11" s="356">
        <v>2668</v>
      </c>
      <c r="N11" s="356">
        <v>6503</v>
      </c>
      <c r="O11" s="356">
        <v>1970</v>
      </c>
      <c r="P11" s="357" t="s">
        <v>171</v>
      </c>
      <c r="Q11" s="358">
        <v>346</v>
      </c>
      <c r="R11" s="359"/>
      <c r="S11" s="342">
        <f t="shared" si="1"/>
        <v>4370</v>
      </c>
      <c r="T11" s="360">
        <v>4360</v>
      </c>
      <c r="U11" s="361">
        <v>10</v>
      </c>
      <c r="V11" s="6"/>
    </row>
    <row r="12" spans="1:38" ht="15" hidden="1" customHeight="1">
      <c r="A12" s="353"/>
      <c r="B12" s="336" t="s">
        <v>175</v>
      </c>
      <c r="C12" s="354">
        <f t="shared" si="2"/>
        <v>49566</v>
      </c>
      <c r="D12" s="355">
        <v>2641</v>
      </c>
      <c r="E12" s="356">
        <v>7147</v>
      </c>
      <c r="F12" s="356">
        <v>5019</v>
      </c>
      <c r="G12" s="356">
        <v>6018</v>
      </c>
      <c r="H12" s="356">
        <v>3795</v>
      </c>
      <c r="I12" s="356">
        <v>4685</v>
      </c>
      <c r="J12" s="356">
        <v>1198</v>
      </c>
      <c r="K12" s="356">
        <v>5950</v>
      </c>
      <c r="L12" s="356">
        <v>1737</v>
      </c>
      <c r="M12" s="356">
        <v>2596</v>
      </c>
      <c r="N12" s="356">
        <v>6519</v>
      </c>
      <c r="O12" s="356">
        <v>1937</v>
      </c>
      <c r="P12" s="357" t="s">
        <v>171</v>
      </c>
      <c r="Q12" s="358">
        <v>324</v>
      </c>
      <c r="R12" s="359"/>
      <c r="S12" s="342">
        <f t="shared" si="1"/>
        <v>4347</v>
      </c>
      <c r="T12" s="360">
        <v>4337</v>
      </c>
      <c r="U12" s="361">
        <v>10</v>
      </c>
      <c r="V12" s="6"/>
    </row>
    <row r="13" spans="1:38" ht="16.5" customHeight="1" thickBot="1">
      <c r="A13" s="353"/>
      <c r="B13" s="336" t="s">
        <v>56</v>
      </c>
      <c r="C13" s="354">
        <f t="shared" si="2"/>
        <v>49405</v>
      </c>
      <c r="D13" s="355">
        <v>2635</v>
      </c>
      <c r="E13" s="356">
        <v>7171</v>
      </c>
      <c r="F13" s="356">
        <v>5104</v>
      </c>
      <c r="G13" s="356">
        <v>5998</v>
      </c>
      <c r="H13" s="356">
        <v>3671</v>
      </c>
      <c r="I13" s="356">
        <v>4595</v>
      </c>
      <c r="J13" s="356">
        <v>1166</v>
      </c>
      <c r="K13" s="356">
        <v>5935</v>
      </c>
      <c r="L13" s="356">
        <v>1729</v>
      </c>
      <c r="M13" s="356">
        <v>2568</v>
      </c>
      <c r="N13" s="356">
        <v>6557</v>
      </c>
      <c r="O13" s="356">
        <v>1930</v>
      </c>
      <c r="P13" s="357" t="s">
        <v>171</v>
      </c>
      <c r="Q13" s="358">
        <v>346</v>
      </c>
      <c r="R13" s="359"/>
      <c r="S13" s="362">
        <f t="shared" si="1"/>
        <v>4294</v>
      </c>
      <c r="T13" s="363">
        <v>4284</v>
      </c>
      <c r="U13" s="364">
        <v>10</v>
      </c>
    </row>
    <row r="14" spans="1:38" ht="15" hidden="1" customHeight="1">
      <c r="A14" s="353"/>
      <c r="B14" s="336" t="s">
        <v>176</v>
      </c>
      <c r="C14" s="354">
        <f t="shared" si="2"/>
        <v>53156</v>
      </c>
      <c r="D14" s="355">
        <v>2593</v>
      </c>
      <c r="E14" s="356">
        <v>7132</v>
      </c>
      <c r="F14" s="356">
        <v>5000</v>
      </c>
      <c r="G14" s="356">
        <v>5971</v>
      </c>
      <c r="H14" s="356">
        <v>3639</v>
      </c>
      <c r="I14" s="356">
        <v>4523</v>
      </c>
      <c r="J14" s="356">
        <v>1153</v>
      </c>
      <c r="K14" s="356">
        <v>5846</v>
      </c>
      <c r="L14" s="356">
        <v>1688</v>
      </c>
      <c r="M14" s="356">
        <v>2536</v>
      </c>
      <c r="N14" s="356">
        <v>6506</v>
      </c>
      <c r="O14" s="356">
        <v>1914</v>
      </c>
      <c r="P14" s="357">
        <v>4281</v>
      </c>
      <c r="Q14" s="358">
        <v>374</v>
      </c>
      <c r="R14" s="359"/>
      <c r="S14" s="6"/>
      <c r="T14" s="6"/>
      <c r="U14" s="6"/>
    </row>
    <row r="15" spans="1:38" ht="15" hidden="1" customHeight="1">
      <c r="A15" s="353"/>
      <c r="B15" s="336" t="s">
        <v>177</v>
      </c>
      <c r="C15" s="354">
        <f t="shared" si="2"/>
        <v>52727</v>
      </c>
      <c r="D15" s="355">
        <v>2575</v>
      </c>
      <c r="E15" s="356">
        <v>7051</v>
      </c>
      <c r="F15" s="356">
        <v>4947</v>
      </c>
      <c r="G15" s="356">
        <v>5951</v>
      </c>
      <c r="H15" s="356">
        <v>3587</v>
      </c>
      <c r="I15" s="356">
        <v>4444</v>
      </c>
      <c r="J15" s="356">
        <v>1139</v>
      </c>
      <c r="K15" s="356">
        <v>5781</v>
      </c>
      <c r="L15" s="356">
        <v>1658</v>
      </c>
      <c r="M15" s="356">
        <v>2480</v>
      </c>
      <c r="N15" s="356">
        <v>6646</v>
      </c>
      <c r="O15" s="356">
        <v>1870</v>
      </c>
      <c r="P15" s="357">
        <v>4222</v>
      </c>
      <c r="Q15" s="358">
        <v>376</v>
      </c>
      <c r="R15" s="359"/>
      <c r="S15" s="359"/>
      <c r="T15" s="359"/>
      <c r="U15" s="359"/>
      <c r="W15" s="63"/>
      <c r="X15" s="359"/>
      <c r="Y15" s="359"/>
      <c r="Z15" s="359"/>
      <c r="AA15" s="359"/>
      <c r="AB15" s="359"/>
      <c r="AC15" s="359"/>
      <c r="AD15" s="359"/>
      <c r="AE15" s="359"/>
      <c r="AF15" s="359"/>
      <c r="AG15" s="359"/>
      <c r="AH15" s="359"/>
      <c r="AI15" s="359"/>
      <c r="AJ15" s="359"/>
      <c r="AK15" s="359"/>
      <c r="AL15" s="359"/>
    </row>
    <row r="16" spans="1:38" ht="15" hidden="1" customHeight="1">
      <c r="A16" s="353"/>
      <c r="B16" s="336" t="s">
        <v>178</v>
      </c>
      <c r="C16" s="354">
        <v>52030</v>
      </c>
      <c r="D16" s="355">
        <v>2577</v>
      </c>
      <c r="E16" s="356">
        <v>6942</v>
      </c>
      <c r="F16" s="356">
        <v>4984</v>
      </c>
      <c r="G16" s="356">
        <v>5808</v>
      </c>
      <c r="H16" s="356">
        <v>3506</v>
      </c>
      <c r="I16" s="356">
        <v>4331</v>
      </c>
      <c r="J16" s="356">
        <v>1110</v>
      </c>
      <c r="K16" s="356">
        <v>5771</v>
      </c>
      <c r="L16" s="356">
        <v>1625</v>
      </c>
      <c r="M16" s="356">
        <v>2435</v>
      </c>
      <c r="N16" s="356">
        <v>6648</v>
      </c>
      <c r="O16" s="356">
        <v>1844</v>
      </c>
      <c r="P16" s="357">
        <v>4139</v>
      </c>
      <c r="Q16" s="358">
        <v>310</v>
      </c>
      <c r="R16" s="359"/>
      <c r="S16" s="359"/>
      <c r="T16" s="359"/>
      <c r="U16" s="359"/>
    </row>
    <row r="17" spans="1:22" ht="15" hidden="1" customHeight="1">
      <c r="A17" s="353"/>
      <c r="B17" s="336" t="s">
        <v>179</v>
      </c>
      <c r="C17" s="354">
        <v>51663</v>
      </c>
      <c r="D17" s="355">
        <v>2596</v>
      </c>
      <c r="E17" s="356">
        <v>7066</v>
      </c>
      <c r="F17" s="356">
        <v>5017</v>
      </c>
      <c r="G17" s="356">
        <v>5694</v>
      </c>
      <c r="H17" s="356">
        <v>3417</v>
      </c>
      <c r="I17" s="356">
        <v>4265</v>
      </c>
      <c r="J17" s="356">
        <v>1078</v>
      </c>
      <c r="K17" s="356">
        <v>5716</v>
      </c>
      <c r="L17" s="356">
        <v>1586</v>
      </c>
      <c r="M17" s="356">
        <v>2410</v>
      </c>
      <c r="N17" s="356">
        <v>6657</v>
      </c>
      <c r="O17" s="356">
        <v>1826</v>
      </c>
      <c r="P17" s="357">
        <v>4053</v>
      </c>
      <c r="Q17" s="358">
        <v>282</v>
      </c>
      <c r="R17" s="359"/>
      <c r="S17" s="359"/>
      <c r="T17" s="359"/>
      <c r="U17" s="359"/>
    </row>
    <row r="18" spans="1:22" ht="16.5" customHeight="1">
      <c r="A18" s="353"/>
      <c r="B18" s="336" t="s">
        <v>57</v>
      </c>
      <c r="C18" s="354">
        <v>51364</v>
      </c>
      <c r="D18" s="355">
        <v>2597</v>
      </c>
      <c r="E18" s="356">
        <v>7083</v>
      </c>
      <c r="F18" s="356">
        <v>5074</v>
      </c>
      <c r="G18" s="356">
        <v>5709</v>
      </c>
      <c r="H18" s="356">
        <v>3379</v>
      </c>
      <c r="I18" s="356">
        <v>4172</v>
      </c>
      <c r="J18" s="356">
        <v>1092</v>
      </c>
      <c r="K18" s="356">
        <v>5607</v>
      </c>
      <c r="L18" s="356">
        <v>1563</v>
      </c>
      <c r="M18" s="356">
        <v>2377</v>
      </c>
      <c r="N18" s="356">
        <v>6637</v>
      </c>
      <c r="O18" s="356">
        <v>1781</v>
      </c>
      <c r="P18" s="357">
        <v>3989</v>
      </c>
      <c r="Q18" s="358">
        <v>304</v>
      </c>
      <c r="R18" s="359"/>
      <c r="S18" s="359"/>
      <c r="T18" s="359"/>
      <c r="U18" s="359"/>
    </row>
    <row r="19" spans="1:22" ht="15" hidden="1" customHeight="1">
      <c r="A19" s="353"/>
      <c r="B19" s="336" t="s">
        <v>180</v>
      </c>
      <c r="C19" s="354">
        <v>50891</v>
      </c>
      <c r="D19" s="355">
        <v>2606</v>
      </c>
      <c r="E19" s="356">
        <v>7143</v>
      </c>
      <c r="F19" s="356">
        <v>5014</v>
      </c>
      <c r="G19" s="356">
        <v>5712</v>
      </c>
      <c r="H19" s="356">
        <v>3327</v>
      </c>
      <c r="I19" s="356">
        <v>4077</v>
      </c>
      <c r="J19" s="356">
        <v>1066</v>
      </c>
      <c r="K19" s="356">
        <v>5546</v>
      </c>
      <c r="L19" s="356">
        <v>1552</v>
      </c>
      <c r="M19" s="356">
        <v>2305</v>
      </c>
      <c r="N19" s="356">
        <v>6607</v>
      </c>
      <c r="O19" s="356">
        <v>1765</v>
      </c>
      <c r="P19" s="357">
        <v>3904</v>
      </c>
      <c r="Q19" s="358">
        <v>267</v>
      </c>
      <c r="R19" s="359"/>
      <c r="S19" s="359"/>
      <c r="T19" s="359"/>
      <c r="U19" s="359"/>
    </row>
    <row r="20" spans="1:22" ht="15" hidden="1" customHeight="1">
      <c r="A20" s="365"/>
      <c r="B20" s="366" t="s">
        <v>181</v>
      </c>
      <c r="C20" s="367">
        <f>SUM(D20:Q20)</f>
        <v>50484</v>
      </c>
      <c r="D20" s="368">
        <v>2624</v>
      </c>
      <c r="E20" s="369">
        <v>7083</v>
      </c>
      <c r="F20" s="369">
        <v>4950</v>
      </c>
      <c r="G20" s="369">
        <v>5704</v>
      </c>
      <c r="H20" s="369">
        <v>3279</v>
      </c>
      <c r="I20" s="369">
        <v>4019</v>
      </c>
      <c r="J20" s="369">
        <v>1046</v>
      </c>
      <c r="K20" s="369">
        <v>5482</v>
      </c>
      <c r="L20" s="369">
        <v>1539</v>
      </c>
      <c r="M20" s="369">
        <v>2295</v>
      </c>
      <c r="N20" s="369">
        <v>6640</v>
      </c>
      <c r="O20" s="369">
        <v>1754</v>
      </c>
      <c r="P20" s="370">
        <v>3825</v>
      </c>
      <c r="Q20" s="371">
        <v>244</v>
      </c>
      <c r="R20" s="359"/>
      <c r="S20" s="359"/>
      <c r="T20" s="359"/>
      <c r="U20" s="359"/>
    </row>
    <row r="21" spans="1:22" ht="15" hidden="1" customHeight="1">
      <c r="A21" s="372"/>
      <c r="B21" s="373" t="s">
        <v>182</v>
      </c>
      <c r="C21" s="374">
        <f>SUM(D21:Q21)</f>
        <v>50145</v>
      </c>
      <c r="D21" s="375">
        <v>2622</v>
      </c>
      <c r="E21" s="376">
        <v>7037</v>
      </c>
      <c r="F21" s="376">
        <v>5107</v>
      </c>
      <c r="G21" s="376">
        <v>5764</v>
      </c>
      <c r="H21" s="376">
        <v>3237</v>
      </c>
      <c r="I21" s="376">
        <v>3993</v>
      </c>
      <c r="J21" s="376">
        <v>1037</v>
      </c>
      <c r="K21" s="376">
        <v>5294</v>
      </c>
      <c r="L21" s="376">
        <v>1514</v>
      </c>
      <c r="M21" s="376">
        <v>2236</v>
      </c>
      <c r="N21" s="376">
        <v>6822</v>
      </c>
      <c r="O21" s="376">
        <v>1727</v>
      </c>
      <c r="P21" s="377">
        <v>3755</v>
      </c>
      <c r="Q21" s="378" t="s">
        <v>183</v>
      </c>
      <c r="R21" s="379"/>
      <c r="S21" s="359"/>
      <c r="T21" s="359"/>
      <c r="U21" s="359"/>
    </row>
    <row r="22" spans="1:22" ht="15" hidden="1" customHeight="1">
      <c r="A22" s="372"/>
      <c r="B22" s="373" t="s">
        <v>184</v>
      </c>
      <c r="C22" s="374">
        <f>SUM(D22:Q22)</f>
        <v>49730</v>
      </c>
      <c r="D22" s="375">
        <v>2582</v>
      </c>
      <c r="E22" s="376">
        <v>7013</v>
      </c>
      <c r="F22" s="376">
        <v>5104</v>
      </c>
      <c r="G22" s="376">
        <v>5734</v>
      </c>
      <c r="H22" s="376">
        <v>3158</v>
      </c>
      <c r="I22" s="376">
        <v>3920</v>
      </c>
      <c r="J22" s="376">
        <v>1021</v>
      </c>
      <c r="K22" s="376">
        <v>5292</v>
      </c>
      <c r="L22" s="376">
        <v>1498</v>
      </c>
      <c r="M22" s="376">
        <v>2195</v>
      </c>
      <c r="N22" s="376">
        <v>6796</v>
      </c>
      <c r="O22" s="376">
        <v>1708</v>
      </c>
      <c r="P22" s="377">
        <v>3709</v>
      </c>
      <c r="Q22" s="378" t="s">
        <v>183</v>
      </c>
      <c r="R22" s="379"/>
      <c r="S22" s="359"/>
      <c r="T22" s="359"/>
      <c r="U22" s="359"/>
    </row>
    <row r="23" spans="1:22" ht="16.5" customHeight="1">
      <c r="A23" s="372"/>
      <c r="B23" s="373" t="s">
        <v>63</v>
      </c>
      <c r="C23" s="374">
        <v>49288</v>
      </c>
      <c r="D23" s="375">
        <v>2609</v>
      </c>
      <c r="E23" s="376">
        <v>6976</v>
      </c>
      <c r="F23" s="376">
        <v>5085</v>
      </c>
      <c r="G23" s="376">
        <v>5714</v>
      </c>
      <c r="H23" s="376">
        <v>3069</v>
      </c>
      <c r="I23" s="376">
        <v>3859</v>
      </c>
      <c r="J23" s="376">
        <v>998</v>
      </c>
      <c r="K23" s="376">
        <v>5237</v>
      </c>
      <c r="L23" s="376">
        <v>1468</v>
      </c>
      <c r="M23" s="376">
        <v>2159</v>
      </c>
      <c r="N23" s="376">
        <v>6784</v>
      </c>
      <c r="O23" s="376">
        <v>1677</v>
      </c>
      <c r="P23" s="377">
        <v>3653</v>
      </c>
      <c r="Q23" s="378" t="s">
        <v>171</v>
      </c>
      <c r="R23" s="359"/>
      <c r="S23" s="359"/>
      <c r="T23" s="359"/>
      <c r="U23" s="359"/>
    </row>
    <row r="24" spans="1:22" ht="16.5" customHeight="1">
      <c r="A24" s="353"/>
      <c r="B24" s="373" t="s">
        <v>185</v>
      </c>
      <c r="C24" s="380">
        <v>48894</v>
      </c>
      <c r="D24" s="381">
        <v>2539</v>
      </c>
      <c r="E24" s="382">
        <v>6904</v>
      </c>
      <c r="F24" s="382">
        <v>5072</v>
      </c>
      <c r="G24" s="382">
        <v>5683</v>
      </c>
      <c r="H24" s="382">
        <v>3033</v>
      </c>
      <c r="I24" s="382">
        <v>3815</v>
      </c>
      <c r="J24" s="382">
        <v>976</v>
      </c>
      <c r="K24" s="382">
        <v>5268</v>
      </c>
      <c r="L24" s="382">
        <v>1468</v>
      </c>
      <c r="M24" s="382">
        <v>2116</v>
      </c>
      <c r="N24" s="382">
        <v>6796</v>
      </c>
      <c r="O24" s="382">
        <v>1662</v>
      </c>
      <c r="P24" s="383">
        <v>3562</v>
      </c>
      <c r="Q24" s="384" t="s">
        <v>171</v>
      </c>
      <c r="R24" s="359"/>
      <c r="S24" s="359"/>
      <c r="T24" s="359"/>
      <c r="U24" s="359"/>
    </row>
    <row r="25" spans="1:22" ht="16.5" customHeight="1">
      <c r="A25" s="353"/>
      <c r="B25" s="336" t="s">
        <v>186</v>
      </c>
      <c r="C25" s="354">
        <v>48341</v>
      </c>
      <c r="D25" s="355">
        <v>2509</v>
      </c>
      <c r="E25" s="355">
        <v>6936</v>
      </c>
      <c r="F25" s="355">
        <v>5077</v>
      </c>
      <c r="G25" s="355">
        <v>5597</v>
      </c>
      <c r="H25" s="355">
        <v>3015</v>
      </c>
      <c r="I25" s="355">
        <v>3742</v>
      </c>
      <c r="J25" s="355">
        <v>965</v>
      </c>
      <c r="K25" s="355">
        <v>5201</v>
      </c>
      <c r="L25" s="355">
        <v>1413</v>
      </c>
      <c r="M25" s="355">
        <v>2065</v>
      </c>
      <c r="N25" s="355">
        <v>6722</v>
      </c>
      <c r="O25" s="355">
        <v>1612</v>
      </c>
      <c r="P25" s="356">
        <v>3487</v>
      </c>
      <c r="Q25" s="358" t="s">
        <v>187</v>
      </c>
      <c r="R25" s="359"/>
      <c r="S25" s="359"/>
      <c r="T25" s="359"/>
      <c r="U25" s="359"/>
    </row>
    <row r="26" spans="1:22" ht="16.5" customHeight="1">
      <c r="A26" s="353"/>
      <c r="B26" s="336" t="s">
        <v>493</v>
      </c>
      <c r="C26" s="354">
        <v>47756</v>
      </c>
      <c r="D26" s="355">
        <v>2458</v>
      </c>
      <c r="E26" s="355">
        <v>6890</v>
      </c>
      <c r="F26" s="355">
        <v>5012</v>
      </c>
      <c r="G26" s="355">
        <v>5573</v>
      </c>
      <c r="H26" s="355">
        <v>2981</v>
      </c>
      <c r="I26" s="355">
        <v>3636</v>
      </c>
      <c r="J26" s="355">
        <v>956</v>
      </c>
      <c r="K26" s="355">
        <v>5173</v>
      </c>
      <c r="L26" s="355">
        <v>1390</v>
      </c>
      <c r="M26" s="355">
        <v>2037</v>
      </c>
      <c r="N26" s="355">
        <v>6627</v>
      </c>
      <c r="O26" s="355">
        <v>1583</v>
      </c>
      <c r="P26" s="355">
        <v>3440</v>
      </c>
      <c r="Q26" s="358" t="s">
        <v>187</v>
      </c>
      <c r="R26" s="359"/>
      <c r="S26" s="359"/>
      <c r="T26" s="359"/>
      <c r="U26" s="359"/>
    </row>
    <row r="27" spans="1:22" s="387" customFormat="1" ht="16.5" customHeight="1" thickBot="1">
      <c r="A27" s="1024" t="s">
        <v>188</v>
      </c>
      <c r="B27" s="1025"/>
      <c r="C27" s="766">
        <v>100</v>
      </c>
      <c r="D27" s="767">
        <f>D26/C26*100</f>
        <v>5.1469972359494101</v>
      </c>
      <c r="E27" s="767">
        <f>E26/C26*100</f>
        <v>14.427506491330933</v>
      </c>
      <c r="F27" s="767">
        <f>F26/C26*100</f>
        <v>10.495016333026216</v>
      </c>
      <c r="G27" s="767">
        <f>G26/C26*100</f>
        <v>11.669737833989446</v>
      </c>
      <c r="H27" s="767">
        <f>H26/C26*100</f>
        <v>6.2421475835497109</v>
      </c>
      <c r="I27" s="767">
        <f>I26/C26*100</f>
        <v>7.613702990200184</v>
      </c>
      <c r="J27" s="767">
        <f>J26/C26*100</f>
        <v>2.0018427003936679</v>
      </c>
      <c r="K27" s="767">
        <f>K26/C26*100</f>
        <v>10.832146745958623</v>
      </c>
      <c r="L27" s="767">
        <f>L26/C26*100</f>
        <v>2.9106290309071112</v>
      </c>
      <c r="M27" s="767">
        <f>M26/C26*100</f>
        <v>4.2654326157969678</v>
      </c>
      <c r="N27" s="767">
        <f>N26/C26*100</f>
        <v>13.876790350950666</v>
      </c>
      <c r="O27" s="767">
        <f>O26/C26*100</f>
        <v>3.3147667308819835</v>
      </c>
      <c r="P27" s="767">
        <f>P26/C26*100</f>
        <v>7.2032833570650805</v>
      </c>
      <c r="Q27" s="407" t="s">
        <v>183</v>
      </c>
      <c r="R27" s="385"/>
      <c r="S27" s="386"/>
      <c r="T27" s="385"/>
      <c r="U27" s="385"/>
      <c r="V27" s="385"/>
    </row>
    <row r="28" spans="1:22">
      <c r="A28" s="388" t="s">
        <v>189</v>
      </c>
      <c r="B28" s="388"/>
      <c r="C28" s="63"/>
      <c r="D28" s="6"/>
      <c r="E28" s="6"/>
      <c r="G28" s="389" t="s">
        <v>190</v>
      </c>
      <c r="H28" s="58" t="s">
        <v>191</v>
      </c>
      <c r="I28" s="58"/>
      <c r="J28" s="58"/>
      <c r="K28" s="58"/>
      <c r="L28" s="58"/>
      <c r="M28" s="6"/>
      <c r="N28" s="6"/>
      <c r="O28" s="6"/>
      <c r="P28" s="6"/>
      <c r="Q28" s="6"/>
    </row>
    <row r="29" spans="1:22">
      <c r="A29" s="98"/>
      <c r="B29" s="388"/>
      <c r="C29" s="390"/>
      <c r="G29" s="55"/>
      <c r="H29" s="55" t="s">
        <v>192</v>
      </c>
      <c r="I29" s="55"/>
      <c r="J29" s="55"/>
      <c r="K29" s="55"/>
      <c r="L29" s="55"/>
    </row>
    <row r="30" spans="1:22" ht="3" customHeight="1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22" ht="16.5" customHeight="1" thickBot="1">
      <c r="A31" s="1" t="s">
        <v>193</v>
      </c>
      <c r="B31" s="315"/>
      <c r="C31" s="62"/>
      <c r="D31" s="62"/>
      <c r="E31" s="62"/>
      <c r="F31" s="62"/>
      <c r="G31" s="62"/>
      <c r="H31" s="62"/>
      <c r="O31" s="1023"/>
      <c r="P31" s="1023"/>
      <c r="Q31" s="1023"/>
      <c r="R31" s="81"/>
      <c r="S31" s="1023" t="s">
        <v>194</v>
      </c>
      <c r="T31" s="1023"/>
      <c r="U31" s="1023"/>
    </row>
    <row r="32" spans="1:22" ht="15" customHeight="1" thickBot="1">
      <c r="A32" s="1019" t="s">
        <v>31</v>
      </c>
      <c r="B32" s="1020"/>
      <c r="C32" s="316" t="s">
        <v>165</v>
      </c>
      <c r="D32" s="317" t="s">
        <v>32</v>
      </c>
      <c r="E32" s="318" t="s">
        <v>33</v>
      </c>
      <c r="F32" s="318" t="s">
        <v>34</v>
      </c>
      <c r="G32" s="318" t="s">
        <v>166</v>
      </c>
      <c r="H32" s="318" t="s">
        <v>167</v>
      </c>
      <c r="I32" s="318" t="s">
        <v>168</v>
      </c>
      <c r="J32" s="318" t="s">
        <v>36</v>
      </c>
      <c r="K32" s="318" t="s">
        <v>37</v>
      </c>
      <c r="L32" s="318" t="s">
        <v>38</v>
      </c>
      <c r="M32" s="318" t="s">
        <v>39</v>
      </c>
      <c r="N32" s="318" t="s">
        <v>40</v>
      </c>
      <c r="O32" s="318" t="s">
        <v>41</v>
      </c>
      <c r="P32" s="319" t="s">
        <v>42</v>
      </c>
      <c r="Q32" s="320" t="s">
        <v>169</v>
      </c>
      <c r="R32" s="321"/>
      <c r="S32" s="322" t="s">
        <v>165</v>
      </c>
      <c r="T32" s="323" t="s">
        <v>42</v>
      </c>
      <c r="U32" s="324" t="s">
        <v>169</v>
      </c>
      <c r="V32" s="6"/>
    </row>
    <row r="33" spans="1:22" ht="16.5" customHeight="1">
      <c r="A33" s="325" t="s">
        <v>44</v>
      </c>
      <c r="B33" s="326" t="s">
        <v>170</v>
      </c>
      <c r="C33" s="327">
        <f t="shared" ref="C33:C37" si="3">SUM(D33:Q33)</f>
        <v>11165</v>
      </c>
      <c r="D33" s="328">
        <v>433</v>
      </c>
      <c r="E33" s="329">
        <v>879</v>
      </c>
      <c r="F33" s="329">
        <v>432</v>
      </c>
      <c r="G33" s="329">
        <v>723</v>
      </c>
      <c r="H33" s="329">
        <v>2530</v>
      </c>
      <c r="I33" s="329">
        <v>2398</v>
      </c>
      <c r="J33" s="329" t="s">
        <v>195</v>
      </c>
      <c r="K33" s="329">
        <v>808</v>
      </c>
      <c r="L33" s="329">
        <v>571</v>
      </c>
      <c r="M33" s="329">
        <v>838</v>
      </c>
      <c r="N33" s="329">
        <v>954</v>
      </c>
      <c r="O33" s="329">
        <v>552</v>
      </c>
      <c r="P33" s="330" t="s">
        <v>195</v>
      </c>
      <c r="Q33" s="331">
        <v>47</v>
      </c>
      <c r="R33" s="321"/>
      <c r="S33" s="332" t="s">
        <v>195</v>
      </c>
      <c r="T33" s="333" t="s">
        <v>195</v>
      </c>
      <c r="U33" s="334" t="s">
        <v>195</v>
      </c>
      <c r="V33" s="6"/>
    </row>
    <row r="34" spans="1:22" ht="16.5" customHeight="1">
      <c r="A34" s="335"/>
      <c r="B34" s="336" t="s">
        <v>47</v>
      </c>
      <c r="C34" s="337">
        <f t="shared" si="3"/>
        <v>12973</v>
      </c>
      <c r="D34" s="338">
        <v>435</v>
      </c>
      <c r="E34" s="339">
        <v>1388</v>
      </c>
      <c r="F34" s="339">
        <v>468</v>
      </c>
      <c r="G34" s="339">
        <v>1020</v>
      </c>
      <c r="H34" s="339">
        <v>2959</v>
      </c>
      <c r="I34" s="339">
        <v>2435</v>
      </c>
      <c r="J34" s="339">
        <v>336</v>
      </c>
      <c r="K34" s="339">
        <v>805</v>
      </c>
      <c r="L34" s="339">
        <v>569</v>
      </c>
      <c r="M34" s="339">
        <v>813</v>
      </c>
      <c r="N34" s="339">
        <v>1164</v>
      </c>
      <c r="O34" s="339">
        <v>549</v>
      </c>
      <c r="P34" s="340" t="s">
        <v>195</v>
      </c>
      <c r="Q34" s="341">
        <v>32</v>
      </c>
      <c r="R34" s="321"/>
      <c r="S34" s="342" t="s">
        <v>195</v>
      </c>
      <c r="T34" s="343" t="s">
        <v>195</v>
      </c>
      <c r="U34" s="344" t="s">
        <v>195</v>
      </c>
      <c r="V34" s="6"/>
    </row>
    <row r="35" spans="1:22" ht="16.5" customHeight="1">
      <c r="A35" s="335"/>
      <c r="B35" s="336" t="s">
        <v>49</v>
      </c>
      <c r="C35" s="337">
        <f t="shared" si="3"/>
        <v>15557</v>
      </c>
      <c r="D35" s="338">
        <v>616</v>
      </c>
      <c r="E35" s="339">
        <v>2002</v>
      </c>
      <c r="F35" s="339">
        <v>896</v>
      </c>
      <c r="G35" s="339">
        <v>1556</v>
      </c>
      <c r="H35" s="339">
        <v>2778</v>
      </c>
      <c r="I35" s="339">
        <v>2789</v>
      </c>
      <c r="J35" s="339">
        <v>333</v>
      </c>
      <c r="K35" s="339">
        <v>1197</v>
      </c>
      <c r="L35" s="339">
        <v>533</v>
      </c>
      <c r="M35" s="339">
        <v>786</v>
      </c>
      <c r="N35" s="339">
        <v>1473</v>
      </c>
      <c r="O35" s="339">
        <v>545</v>
      </c>
      <c r="P35" s="340" t="s">
        <v>195</v>
      </c>
      <c r="Q35" s="341">
        <v>53</v>
      </c>
      <c r="R35" s="321"/>
      <c r="S35" s="342" t="s">
        <v>195</v>
      </c>
      <c r="T35" s="343" t="s">
        <v>195</v>
      </c>
      <c r="U35" s="344" t="s">
        <v>195</v>
      </c>
      <c r="V35" s="6"/>
    </row>
    <row r="36" spans="1:22" ht="16.5" customHeight="1">
      <c r="A36" s="335"/>
      <c r="B36" s="336" t="s">
        <v>51</v>
      </c>
      <c r="C36" s="337">
        <f t="shared" si="3"/>
        <v>16999</v>
      </c>
      <c r="D36" s="338">
        <v>719</v>
      </c>
      <c r="E36" s="339">
        <v>2420</v>
      </c>
      <c r="F36" s="339">
        <v>1546</v>
      </c>
      <c r="G36" s="339">
        <v>2031</v>
      </c>
      <c r="H36" s="339">
        <v>2011</v>
      </c>
      <c r="I36" s="339">
        <v>2570</v>
      </c>
      <c r="J36" s="339">
        <v>358</v>
      </c>
      <c r="K36" s="339">
        <v>1427</v>
      </c>
      <c r="L36" s="339">
        <v>553</v>
      </c>
      <c r="M36" s="339">
        <v>831</v>
      </c>
      <c r="N36" s="339">
        <v>1901</v>
      </c>
      <c r="O36" s="339">
        <v>562</v>
      </c>
      <c r="P36" s="340" t="s">
        <v>195</v>
      </c>
      <c r="Q36" s="341">
        <v>70</v>
      </c>
      <c r="R36" s="321"/>
      <c r="S36" s="342" t="s">
        <v>195</v>
      </c>
      <c r="T36" s="343" t="s">
        <v>195</v>
      </c>
      <c r="U36" s="344" t="s">
        <v>195</v>
      </c>
      <c r="V36" s="6"/>
    </row>
    <row r="37" spans="1:22" ht="16.5" customHeight="1">
      <c r="A37" s="335" t="s">
        <v>52</v>
      </c>
      <c r="B37" s="336" t="s">
        <v>53</v>
      </c>
      <c r="C37" s="337">
        <f t="shared" si="3"/>
        <v>17566</v>
      </c>
      <c r="D37" s="338">
        <v>747</v>
      </c>
      <c r="E37" s="339">
        <v>2554</v>
      </c>
      <c r="F37" s="339">
        <v>1707</v>
      </c>
      <c r="G37" s="339">
        <v>2182</v>
      </c>
      <c r="H37" s="339">
        <v>1837</v>
      </c>
      <c r="I37" s="339">
        <v>2442</v>
      </c>
      <c r="J37" s="339">
        <v>352</v>
      </c>
      <c r="K37" s="339">
        <v>1649</v>
      </c>
      <c r="L37" s="339">
        <v>560</v>
      </c>
      <c r="M37" s="339">
        <v>840</v>
      </c>
      <c r="N37" s="339">
        <v>2046</v>
      </c>
      <c r="O37" s="339">
        <v>568</v>
      </c>
      <c r="P37" s="340" t="s">
        <v>195</v>
      </c>
      <c r="Q37" s="341">
        <v>82</v>
      </c>
      <c r="R37" s="321"/>
      <c r="S37" s="342">
        <v>1336</v>
      </c>
      <c r="T37" s="352">
        <v>1336</v>
      </c>
      <c r="U37" s="344" t="s">
        <v>195</v>
      </c>
      <c r="V37" s="6"/>
    </row>
    <row r="38" spans="1:22" ht="16.5" customHeight="1">
      <c r="A38" s="353"/>
      <c r="B38" s="336" t="s">
        <v>54</v>
      </c>
      <c r="C38" s="354">
        <f>SUM(D38:Q38)</f>
        <v>18099</v>
      </c>
      <c r="D38" s="355">
        <v>831</v>
      </c>
      <c r="E38" s="356">
        <v>2595</v>
      </c>
      <c r="F38" s="356">
        <v>1926</v>
      </c>
      <c r="G38" s="356">
        <v>2397</v>
      </c>
      <c r="H38" s="356">
        <v>1752</v>
      </c>
      <c r="I38" s="356">
        <v>2284</v>
      </c>
      <c r="J38" s="356">
        <v>353</v>
      </c>
      <c r="K38" s="356">
        <v>1768</v>
      </c>
      <c r="L38" s="356">
        <v>563</v>
      </c>
      <c r="M38" s="356">
        <v>799</v>
      </c>
      <c r="N38" s="356">
        <v>2089</v>
      </c>
      <c r="O38" s="356">
        <v>607</v>
      </c>
      <c r="P38" s="357" t="s">
        <v>195</v>
      </c>
      <c r="Q38" s="358">
        <v>135</v>
      </c>
      <c r="R38" s="359"/>
      <c r="S38" s="391">
        <f>T38+U38</f>
        <v>1316</v>
      </c>
      <c r="T38" s="392">
        <v>1316</v>
      </c>
      <c r="U38" s="393">
        <v>0</v>
      </c>
    </row>
    <row r="39" spans="1:22" ht="15" hidden="1" customHeight="1">
      <c r="A39" s="353"/>
      <c r="B39" s="336" t="s">
        <v>196</v>
      </c>
      <c r="C39" s="354">
        <f>SUM(D39:Q39)</f>
        <v>18139</v>
      </c>
      <c r="D39" s="355">
        <v>840</v>
      </c>
      <c r="E39" s="356">
        <v>2679</v>
      </c>
      <c r="F39" s="356">
        <v>2029</v>
      </c>
      <c r="G39" s="356">
        <v>2355</v>
      </c>
      <c r="H39" s="356">
        <v>1750</v>
      </c>
      <c r="I39" s="356">
        <v>2131</v>
      </c>
      <c r="J39" s="356">
        <v>355</v>
      </c>
      <c r="K39" s="356">
        <v>1817</v>
      </c>
      <c r="L39" s="356">
        <v>567</v>
      </c>
      <c r="M39" s="356">
        <v>796</v>
      </c>
      <c r="N39" s="356">
        <v>2103</v>
      </c>
      <c r="O39" s="356">
        <v>600</v>
      </c>
      <c r="P39" s="357" t="s">
        <v>171</v>
      </c>
      <c r="Q39" s="358">
        <v>117</v>
      </c>
      <c r="R39" s="359"/>
      <c r="S39" s="394">
        <f>T39+U39</f>
        <v>1326</v>
      </c>
      <c r="T39" s="395">
        <v>1326</v>
      </c>
      <c r="U39" s="396">
        <v>0</v>
      </c>
    </row>
    <row r="40" spans="1:22" ht="15" hidden="1" customHeight="1">
      <c r="A40" s="353"/>
      <c r="B40" s="336" t="s">
        <v>197</v>
      </c>
      <c r="C40" s="354">
        <f t="shared" ref="C40:C49" si="4">SUM(D40:Q40)</f>
        <v>18264</v>
      </c>
      <c r="D40" s="355">
        <v>833</v>
      </c>
      <c r="E40" s="356">
        <v>2745</v>
      </c>
      <c r="F40" s="356">
        <v>2046</v>
      </c>
      <c r="G40" s="356">
        <v>2372</v>
      </c>
      <c r="H40" s="356">
        <v>1739</v>
      </c>
      <c r="I40" s="356">
        <v>2092</v>
      </c>
      <c r="J40" s="356">
        <v>356</v>
      </c>
      <c r="K40" s="356">
        <v>1877</v>
      </c>
      <c r="L40" s="356">
        <v>566</v>
      </c>
      <c r="M40" s="356">
        <v>796</v>
      </c>
      <c r="N40" s="356">
        <v>2108</v>
      </c>
      <c r="O40" s="356">
        <v>600</v>
      </c>
      <c r="P40" s="357" t="s">
        <v>171</v>
      </c>
      <c r="Q40" s="358">
        <v>134</v>
      </c>
      <c r="R40" s="359"/>
      <c r="S40" s="394">
        <f t="shared" ref="S40:S47" si="5">T40+U40</f>
        <v>1308</v>
      </c>
      <c r="T40" s="395">
        <v>1308</v>
      </c>
      <c r="U40" s="396">
        <v>0</v>
      </c>
    </row>
    <row r="41" spans="1:22" ht="15" hidden="1" customHeight="1">
      <c r="A41" s="397" t="s">
        <v>198</v>
      </c>
      <c r="B41" s="336" t="s">
        <v>199</v>
      </c>
      <c r="C41" s="354">
        <f t="shared" si="4"/>
        <v>18385</v>
      </c>
      <c r="D41" s="355">
        <v>824</v>
      </c>
      <c r="E41" s="356">
        <v>2770</v>
      </c>
      <c r="F41" s="356">
        <v>2079</v>
      </c>
      <c r="G41" s="356">
        <v>2402</v>
      </c>
      <c r="H41" s="356">
        <v>1726</v>
      </c>
      <c r="I41" s="356">
        <v>2082</v>
      </c>
      <c r="J41" s="356">
        <v>352</v>
      </c>
      <c r="K41" s="356">
        <v>1917</v>
      </c>
      <c r="L41" s="356">
        <v>560</v>
      </c>
      <c r="M41" s="356">
        <v>793</v>
      </c>
      <c r="N41" s="356">
        <v>2114</v>
      </c>
      <c r="O41" s="356">
        <v>600</v>
      </c>
      <c r="P41" s="357" t="s">
        <v>171</v>
      </c>
      <c r="Q41" s="358">
        <v>166</v>
      </c>
      <c r="R41" s="359"/>
      <c r="S41" s="394">
        <f t="shared" si="5"/>
        <v>1323</v>
      </c>
      <c r="T41" s="395">
        <v>1323</v>
      </c>
      <c r="U41" s="396">
        <v>0</v>
      </c>
    </row>
    <row r="42" spans="1:22" ht="15" hidden="1" customHeight="1">
      <c r="A42" s="397"/>
      <c r="B42" s="336" t="s">
        <v>200</v>
      </c>
      <c r="C42" s="354">
        <f t="shared" si="4"/>
        <v>18475</v>
      </c>
      <c r="D42" s="355">
        <v>814</v>
      </c>
      <c r="E42" s="356">
        <v>2790</v>
      </c>
      <c r="F42" s="356">
        <v>2101</v>
      </c>
      <c r="G42" s="356">
        <v>2367</v>
      </c>
      <c r="H42" s="356">
        <v>1702</v>
      </c>
      <c r="I42" s="356">
        <v>2068</v>
      </c>
      <c r="J42" s="356">
        <v>355</v>
      </c>
      <c r="K42" s="356">
        <v>1957</v>
      </c>
      <c r="L42" s="356">
        <v>559</v>
      </c>
      <c r="M42" s="356">
        <v>788</v>
      </c>
      <c r="N42" s="356">
        <v>2193</v>
      </c>
      <c r="O42" s="356">
        <v>598</v>
      </c>
      <c r="P42" s="357" t="s">
        <v>171</v>
      </c>
      <c r="Q42" s="358">
        <v>183</v>
      </c>
      <c r="R42" s="359"/>
      <c r="S42" s="398">
        <f t="shared" si="5"/>
        <v>1334</v>
      </c>
      <c r="T42" s="399">
        <v>1330</v>
      </c>
      <c r="U42" s="400">
        <v>4</v>
      </c>
    </row>
    <row r="43" spans="1:22" ht="16.5" customHeight="1">
      <c r="A43" s="353"/>
      <c r="B43" s="336" t="s">
        <v>55</v>
      </c>
      <c r="C43" s="354">
        <f t="shared" si="4"/>
        <v>18543</v>
      </c>
      <c r="D43" s="355">
        <v>817</v>
      </c>
      <c r="E43" s="356">
        <v>2797</v>
      </c>
      <c r="F43" s="356">
        <v>2113</v>
      </c>
      <c r="G43" s="356">
        <v>2379</v>
      </c>
      <c r="H43" s="356">
        <v>1675</v>
      </c>
      <c r="I43" s="356">
        <v>2044</v>
      </c>
      <c r="J43" s="356">
        <v>360</v>
      </c>
      <c r="K43" s="356">
        <v>1986</v>
      </c>
      <c r="L43" s="356">
        <v>569</v>
      </c>
      <c r="M43" s="356">
        <v>772</v>
      </c>
      <c r="N43" s="356">
        <v>2250</v>
      </c>
      <c r="O43" s="356">
        <v>596</v>
      </c>
      <c r="P43" s="357" t="s">
        <v>171</v>
      </c>
      <c r="Q43" s="358">
        <v>185</v>
      </c>
      <c r="R43" s="359"/>
      <c r="S43" s="342">
        <f t="shared" si="5"/>
        <v>1340</v>
      </c>
      <c r="T43" s="360">
        <v>1336</v>
      </c>
      <c r="U43" s="361">
        <v>4</v>
      </c>
    </row>
    <row r="44" spans="1:22" ht="15" hidden="1" customHeight="1">
      <c r="A44" s="353"/>
      <c r="B44" s="336" t="s">
        <v>173</v>
      </c>
      <c r="C44" s="354">
        <f t="shared" si="4"/>
        <v>18805</v>
      </c>
      <c r="D44" s="355">
        <v>868</v>
      </c>
      <c r="E44" s="356">
        <v>2885</v>
      </c>
      <c r="F44" s="356">
        <v>2103</v>
      </c>
      <c r="G44" s="356">
        <v>2437</v>
      </c>
      <c r="H44" s="356">
        <v>1655</v>
      </c>
      <c r="I44" s="356">
        <v>2023</v>
      </c>
      <c r="J44" s="356">
        <v>355</v>
      </c>
      <c r="K44" s="356">
        <v>1990</v>
      </c>
      <c r="L44" s="356">
        <v>566</v>
      </c>
      <c r="M44" s="356">
        <v>769</v>
      </c>
      <c r="N44" s="356">
        <v>2304</v>
      </c>
      <c r="O44" s="356">
        <v>601</v>
      </c>
      <c r="P44" s="357" t="s">
        <v>171</v>
      </c>
      <c r="Q44" s="358">
        <v>249</v>
      </c>
      <c r="R44" s="359"/>
      <c r="S44" s="401">
        <f t="shared" si="5"/>
        <v>1335</v>
      </c>
      <c r="T44" s="402">
        <v>1331</v>
      </c>
      <c r="U44" s="403">
        <v>4</v>
      </c>
      <c r="V44" s="6"/>
    </row>
    <row r="45" spans="1:22" ht="15" hidden="1" customHeight="1">
      <c r="A45" s="353"/>
      <c r="B45" s="336" t="s">
        <v>174</v>
      </c>
      <c r="C45" s="354">
        <f t="shared" si="4"/>
        <v>18961</v>
      </c>
      <c r="D45" s="355">
        <v>864</v>
      </c>
      <c r="E45" s="356">
        <v>2943</v>
      </c>
      <c r="F45" s="356">
        <v>2115</v>
      </c>
      <c r="G45" s="356">
        <v>2464</v>
      </c>
      <c r="H45" s="356">
        <v>1640</v>
      </c>
      <c r="I45" s="356">
        <v>2037</v>
      </c>
      <c r="J45" s="356">
        <v>353</v>
      </c>
      <c r="K45" s="356">
        <v>1989</v>
      </c>
      <c r="L45" s="356">
        <v>565</v>
      </c>
      <c r="M45" s="356">
        <v>767</v>
      </c>
      <c r="N45" s="356">
        <v>2334</v>
      </c>
      <c r="O45" s="356">
        <v>603</v>
      </c>
      <c r="P45" s="357" t="s">
        <v>171</v>
      </c>
      <c r="Q45" s="358">
        <v>287</v>
      </c>
      <c r="R45" s="359"/>
      <c r="S45" s="394">
        <f t="shared" si="5"/>
        <v>1329</v>
      </c>
      <c r="T45" s="395">
        <v>1325</v>
      </c>
      <c r="U45" s="396">
        <v>4</v>
      </c>
      <c r="V45" s="6"/>
    </row>
    <row r="46" spans="1:22" ht="15" hidden="1" customHeight="1">
      <c r="A46" s="353"/>
      <c r="B46" s="336" t="s">
        <v>175</v>
      </c>
      <c r="C46" s="354">
        <f t="shared" si="4"/>
        <v>19048</v>
      </c>
      <c r="D46" s="355">
        <v>882</v>
      </c>
      <c r="E46" s="356">
        <v>2980</v>
      </c>
      <c r="F46" s="356">
        <v>2127</v>
      </c>
      <c r="G46" s="356">
        <v>2458</v>
      </c>
      <c r="H46" s="356">
        <v>1663</v>
      </c>
      <c r="I46" s="356">
        <v>2010</v>
      </c>
      <c r="J46" s="356">
        <v>358</v>
      </c>
      <c r="K46" s="356">
        <v>2023</v>
      </c>
      <c r="L46" s="356">
        <v>558</v>
      </c>
      <c r="M46" s="356">
        <v>769</v>
      </c>
      <c r="N46" s="356">
        <v>2346</v>
      </c>
      <c r="O46" s="356">
        <v>609</v>
      </c>
      <c r="P46" s="357" t="s">
        <v>171</v>
      </c>
      <c r="Q46" s="358">
        <v>265</v>
      </c>
      <c r="R46" s="359"/>
      <c r="S46" s="394">
        <f t="shared" si="5"/>
        <v>1320</v>
      </c>
      <c r="T46" s="395">
        <v>1316</v>
      </c>
      <c r="U46" s="396">
        <v>4</v>
      </c>
      <c r="V46" s="6"/>
    </row>
    <row r="47" spans="1:22" ht="16.5" customHeight="1" thickBot="1">
      <c r="A47" s="353"/>
      <c r="B47" s="336" t="s">
        <v>56</v>
      </c>
      <c r="C47" s="354">
        <f t="shared" si="4"/>
        <v>19147</v>
      </c>
      <c r="D47" s="355">
        <v>900</v>
      </c>
      <c r="E47" s="356">
        <v>3023</v>
      </c>
      <c r="F47" s="356">
        <v>2158</v>
      </c>
      <c r="G47" s="356">
        <v>2470</v>
      </c>
      <c r="H47" s="356">
        <v>1621</v>
      </c>
      <c r="I47" s="356">
        <v>1984</v>
      </c>
      <c r="J47" s="356">
        <v>354</v>
      </c>
      <c r="K47" s="356">
        <v>2021</v>
      </c>
      <c r="L47" s="356">
        <v>563</v>
      </c>
      <c r="M47" s="356">
        <v>768</v>
      </c>
      <c r="N47" s="356">
        <v>2384</v>
      </c>
      <c r="O47" s="356">
        <v>605</v>
      </c>
      <c r="P47" s="357" t="s">
        <v>171</v>
      </c>
      <c r="Q47" s="358">
        <v>296</v>
      </c>
      <c r="R47" s="359"/>
      <c r="S47" s="404">
        <f t="shared" si="5"/>
        <v>1323</v>
      </c>
      <c r="T47" s="405">
        <v>1319</v>
      </c>
      <c r="U47" s="406">
        <v>4</v>
      </c>
      <c r="V47" s="6"/>
    </row>
    <row r="48" spans="1:22" ht="15" hidden="1" customHeight="1">
      <c r="A48" s="353"/>
      <c r="B48" s="336" t="s">
        <v>176</v>
      </c>
      <c r="C48" s="354">
        <f t="shared" si="4"/>
        <v>20455</v>
      </c>
      <c r="D48" s="355">
        <v>907</v>
      </c>
      <c r="E48" s="356">
        <v>3009</v>
      </c>
      <c r="F48" s="356">
        <v>2061</v>
      </c>
      <c r="G48" s="356">
        <v>2476</v>
      </c>
      <c r="H48" s="356">
        <v>1612</v>
      </c>
      <c r="I48" s="356">
        <v>1963</v>
      </c>
      <c r="J48" s="356">
        <v>352</v>
      </c>
      <c r="K48" s="356">
        <v>2027</v>
      </c>
      <c r="L48" s="356">
        <v>560</v>
      </c>
      <c r="M48" s="356">
        <v>780</v>
      </c>
      <c r="N48" s="356">
        <v>2427</v>
      </c>
      <c r="O48" s="356">
        <v>618</v>
      </c>
      <c r="P48" s="357">
        <v>1343</v>
      </c>
      <c r="Q48" s="358">
        <v>320</v>
      </c>
      <c r="R48" s="359"/>
      <c r="S48" s="359"/>
      <c r="T48" s="60"/>
      <c r="U48" s="60"/>
      <c r="V48" s="6"/>
    </row>
    <row r="49" spans="1:21" ht="15" hidden="1" customHeight="1">
      <c r="A49" s="353"/>
      <c r="B49" s="336" t="s">
        <v>177</v>
      </c>
      <c r="C49" s="354">
        <f t="shared" si="4"/>
        <v>20526</v>
      </c>
      <c r="D49" s="355">
        <v>915</v>
      </c>
      <c r="E49" s="356">
        <v>2997</v>
      </c>
      <c r="F49" s="356">
        <v>2067</v>
      </c>
      <c r="G49" s="356">
        <v>2473</v>
      </c>
      <c r="H49" s="356">
        <v>1592</v>
      </c>
      <c r="I49" s="356">
        <v>1952</v>
      </c>
      <c r="J49" s="356">
        <v>350</v>
      </c>
      <c r="K49" s="356">
        <v>2041</v>
      </c>
      <c r="L49" s="356">
        <v>555</v>
      </c>
      <c r="M49" s="356">
        <v>779</v>
      </c>
      <c r="N49" s="356">
        <v>2526</v>
      </c>
      <c r="O49" s="356">
        <v>616</v>
      </c>
      <c r="P49" s="357">
        <v>1345</v>
      </c>
      <c r="Q49" s="358">
        <v>318</v>
      </c>
      <c r="R49" s="359"/>
      <c r="S49" s="359"/>
      <c r="T49" s="359"/>
      <c r="U49" s="359"/>
    </row>
    <row r="50" spans="1:21" ht="15" hidden="1" customHeight="1">
      <c r="A50" s="353"/>
      <c r="B50" s="336" t="s">
        <v>178</v>
      </c>
      <c r="C50" s="354">
        <v>20422</v>
      </c>
      <c r="D50" s="355">
        <v>922</v>
      </c>
      <c r="E50" s="356">
        <v>2960</v>
      </c>
      <c r="F50" s="356">
        <v>2096</v>
      </c>
      <c r="G50" s="356">
        <v>2416</v>
      </c>
      <c r="H50" s="356">
        <v>1565</v>
      </c>
      <c r="I50" s="356">
        <v>1945</v>
      </c>
      <c r="J50" s="356">
        <v>353</v>
      </c>
      <c r="K50" s="356">
        <v>2053</v>
      </c>
      <c r="L50" s="356">
        <v>558</v>
      </c>
      <c r="M50" s="356">
        <v>776</v>
      </c>
      <c r="N50" s="356">
        <v>2552</v>
      </c>
      <c r="O50" s="356">
        <v>618</v>
      </c>
      <c r="P50" s="357">
        <v>1347</v>
      </c>
      <c r="Q50" s="358">
        <v>261</v>
      </c>
      <c r="R50" s="359"/>
      <c r="S50" s="359"/>
      <c r="T50" s="359"/>
      <c r="U50" s="359"/>
    </row>
    <row r="51" spans="1:21" ht="15" hidden="1" customHeight="1">
      <c r="A51" s="353"/>
      <c r="B51" s="336" t="s">
        <v>179</v>
      </c>
      <c r="C51" s="354">
        <v>20501</v>
      </c>
      <c r="D51" s="355">
        <v>939</v>
      </c>
      <c r="E51" s="356">
        <v>3052</v>
      </c>
      <c r="F51" s="356">
        <v>2104</v>
      </c>
      <c r="G51" s="356">
        <v>2404</v>
      </c>
      <c r="H51" s="356">
        <v>1546</v>
      </c>
      <c r="I51" s="356">
        <v>1936</v>
      </c>
      <c r="J51" s="356">
        <v>355</v>
      </c>
      <c r="K51" s="356">
        <v>2046</v>
      </c>
      <c r="L51" s="356">
        <v>553</v>
      </c>
      <c r="M51" s="356">
        <v>780</v>
      </c>
      <c r="N51" s="356">
        <v>2586</v>
      </c>
      <c r="O51" s="356">
        <v>630</v>
      </c>
      <c r="P51" s="357">
        <v>1338</v>
      </c>
      <c r="Q51" s="358">
        <v>232</v>
      </c>
      <c r="R51" s="359"/>
      <c r="S51" s="359"/>
      <c r="T51" s="359"/>
      <c r="U51" s="359"/>
    </row>
    <row r="52" spans="1:21" ht="16.5" customHeight="1">
      <c r="A52" s="353"/>
      <c r="B52" s="336" t="s">
        <v>57</v>
      </c>
      <c r="C52" s="354">
        <v>20604</v>
      </c>
      <c r="D52" s="355">
        <v>945</v>
      </c>
      <c r="E52" s="356">
        <v>3098</v>
      </c>
      <c r="F52" s="356">
        <v>2136</v>
      </c>
      <c r="G52" s="356">
        <v>2419</v>
      </c>
      <c r="H52" s="356">
        <v>1533</v>
      </c>
      <c r="I52" s="356">
        <v>1911</v>
      </c>
      <c r="J52" s="356">
        <v>361</v>
      </c>
      <c r="K52" s="356">
        <v>2042</v>
      </c>
      <c r="L52" s="356">
        <v>552</v>
      </c>
      <c r="M52" s="356">
        <v>784</v>
      </c>
      <c r="N52" s="356">
        <v>2598</v>
      </c>
      <c r="O52" s="356">
        <v>627</v>
      </c>
      <c r="P52" s="357">
        <v>1342</v>
      </c>
      <c r="Q52" s="358">
        <v>256</v>
      </c>
      <c r="R52" s="359"/>
      <c r="S52" s="359"/>
      <c r="T52" s="359"/>
      <c r="U52" s="359"/>
    </row>
    <row r="53" spans="1:21" ht="16.5" customHeight="1">
      <c r="A53" s="353"/>
      <c r="B53" s="336" t="s">
        <v>180</v>
      </c>
      <c r="C53" s="354">
        <v>20656</v>
      </c>
      <c r="D53" s="355">
        <v>966</v>
      </c>
      <c r="E53" s="356">
        <v>3150</v>
      </c>
      <c r="F53" s="356">
        <v>2116</v>
      </c>
      <c r="G53" s="356">
        <v>2457</v>
      </c>
      <c r="H53" s="356">
        <v>1533</v>
      </c>
      <c r="I53" s="356">
        <v>1890</v>
      </c>
      <c r="J53" s="356">
        <v>359</v>
      </c>
      <c r="K53" s="356">
        <v>2046</v>
      </c>
      <c r="L53" s="356">
        <v>559</v>
      </c>
      <c r="M53" s="356">
        <v>777</v>
      </c>
      <c r="N53" s="356">
        <v>2607</v>
      </c>
      <c r="O53" s="356">
        <v>620</v>
      </c>
      <c r="P53" s="357">
        <v>1351</v>
      </c>
      <c r="Q53" s="358">
        <v>225</v>
      </c>
      <c r="R53" s="359"/>
      <c r="S53" s="359"/>
      <c r="T53" s="359"/>
      <c r="U53" s="359"/>
    </row>
    <row r="54" spans="1:21" ht="16.5" customHeight="1">
      <c r="A54" s="365"/>
      <c r="B54" s="366" t="s">
        <v>181</v>
      </c>
      <c r="C54" s="367">
        <f>SUM(D54:Q54)</f>
        <v>20658</v>
      </c>
      <c r="D54" s="368">
        <v>982</v>
      </c>
      <c r="E54" s="369">
        <v>3143</v>
      </c>
      <c r="F54" s="369">
        <v>2117</v>
      </c>
      <c r="G54" s="369">
        <v>2459</v>
      </c>
      <c r="H54" s="369">
        <v>1528</v>
      </c>
      <c r="I54" s="369">
        <v>1878</v>
      </c>
      <c r="J54" s="369">
        <v>355</v>
      </c>
      <c r="K54" s="369">
        <v>2057</v>
      </c>
      <c r="L54" s="369">
        <v>561</v>
      </c>
      <c r="M54" s="369">
        <v>776</v>
      </c>
      <c r="N54" s="369">
        <v>2617</v>
      </c>
      <c r="O54" s="369">
        <v>627</v>
      </c>
      <c r="P54" s="370">
        <v>1353</v>
      </c>
      <c r="Q54" s="371">
        <v>205</v>
      </c>
      <c r="R54" s="359"/>
      <c r="S54" s="359"/>
      <c r="T54" s="359"/>
      <c r="U54" s="359"/>
    </row>
    <row r="55" spans="1:21" ht="16.5" customHeight="1">
      <c r="A55" s="372"/>
      <c r="B55" s="373" t="s">
        <v>182</v>
      </c>
      <c r="C55" s="374">
        <f>SUM(D55:Q55)</f>
        <v>20609</v>
      </c>
      <c r="D55" s="375">
        <v>993</v>
      </c>
      <c r="E55" s="376">
        <v>3175</v>
      </c>
      <c r="F55" s="376">
        <v>2186</v>
      </c>
      <c r="G55" s="376">
        <v>2506</v>
      </c>
      <c r="H55" s="376">
        <v>1518</v>
      </c>
      <c r="I55" s="376">
        <v>1880</v>
      </c>
      <c r="J55" s="376">
        <v>362</v>
      </c>
      <c r="K55" s="376">
        <v>2001</v>
      </c>
      <c r="L55" s="376">
        <v>559</v>
      </c>
      <c r="M55" s="376">
        <v>767</v>
      </c>
      <c r="N55" s="376">
        <v>2692</v>
      </c>
      <c r="O55" s="376">
        <v>628</v>
      </c>
      <c r="P55" s="377">
        <v>1342</v>
      </c>
      <c r="Q55" s="378" t="s">
        <v>183</v>
      </c>
      <c r="R55" s="359"/>
      <c r="S55" s="359"/>
      <c r="T55" s="359"/>
      <c r="U55" s="359"/>
    </row>
    <row r="56" spans="1:21" ht="16.5" customHeight="1">
      <c r="A56" s="372"/>
      <c r="B56" s="373" t="s">
        <v>184</v>
      </c>
      <c r="C56" s="374">
        <f>SUM(D56:Q56)</f>
        <v>20592</v>
      </c>
      <c r="D56" s="375">
        <v>990</v>
      </c>
      <c r="E56" s="376">
        <v>3159</v>
      </c>
      <c r="F56" s="376">
        <v>2196</v>
      </c>
      <c r="G56" s="376">
        <v>2497</v>
      </c>
      <c r="H56" s="376">
        <v>1507</v>
      </c>
      <c r="I56" s="376">
        <v>1868</v>
      </c>
      <c r="J56" s="376">
        <v>361</v>
      </c>
      <c r="K56" s="376">
        <v>2007</v>
      </c>
      <c r="L56" s="376">
        <v>560</v>
      </c>
      <c r="M56" s="376">
        <v>765</v>
      </c>
      <c r="N56" s="376">
        <v>2706</v>
      </c>
      <c r="O56" s="376">
        <v>625</v>
      </c>
      <c r="P56" s="377">
        <v>1351</v>
      </c>
      <c r="Q56" s="378" t="s">
        <v>183</v>
      </c>
      <c r="R56" s="359"/>
      <c r="S56" s="359"/>
      <c r="T56" s="359"/>
      <c r="U56" s="359"/>
    </row>
    <row r="57" spans="1:21" ht="16.5" customHeight="1">
      <c r="A57" s="372"/>
      <c r="B57" s="373" t="s">
        <v>63</v>
      </c>
      <c r="C57" s="374">
        <v>20594</v>
      </c>
      <c r="D57" s="375">
        <v>1019</v>
      </c>
      <c r="E57" s="376">
        <v>3147</v>
      </c>
      <c r="F57" s="376">
        <v>2195</v>
      </c>
      <c r="G57" s="376">
        <v>2507</v>
      </c>
      <c r="H57" s="376">
        <v>1497</v>
      </c>
      <c r="I57" s="376">
        <v>1842</v>
      </c>
      <c r="J57" s="376">
        <v>362</v>
      </c>
      <c r="K57" s="376">
        <v>2012</v>
      </c>
      <c r="L57" s="376">
        <v>552</v>
      </c>
      <c r="M57" s="376">
        <v>769</v>
      </c>
      <c r="N57" s="376">
        <v>2727</v>
      </c>
      <c r="O57" s="376">
        <v>626</v>
      </c>
      <c r="P57" s="377">
        <v>1339</v>
      </c>
      <c r="Q57" s="378" t="s">
        <v>183</v>
      </c>
      <c r="R57" s="359"/>
      <c r="S57" s="359"/>
      <c r="T57" s="359"/>
      <c r="U57" s="359"/>
    </row>
    <row r="58" spans="1:21" ht="16.5" customHeight="1">
      <c r="A58" s="408"/>
      <c r="B58" s="346" t="s">
        <v>185</v>
      </c>
      <c r="C58" s="380">
        <v>20624</v>
      </c>
      <c r="D58" s="381">
        <v>987</v>
      </c>
      <c r="E58" s="382">
        <v>3139</v>
      </c>
      <c r="F58" s="382">
        <v>2223</v>
      </c>
      <c r="G58" s="382">
        <v>2505</v>
      </c>
      <c r="H58" s="382">
        <v>1495</v>
      </c>
      <c r="I58" s="382">
        <v>1817</v>
      </c>
      <c r="J58" s="382">
        <v>357</v>
      </c>
      <c r="K58" s="382">
        <v>2038</v>
      </c>
      <c r="L58" s="382">
        <v>562</v>
      </c>
      <c r="M58" s="382">
        <v>769</v>
      </c>
      <c r="N58" s="382">
        <v>2762</v>
      </c>
      <c r="O58" s="382">
        <v>634</v>
      </c>
      <c r="P58" s="383">
        <v>1336</v>
      </c>
      <c r="Q58" s="384" t="s">
        <v>183</v>
      </c>
      <c r="R58" s="359"/>
      <c r="S58" s="359"/>
      <c r="T58" s="359"/>
      <c r="U58" s="359"/>
    </row>
    <row r="59" spans="1:21" ht="16.5" customHeight="1">
      <c r="A59" s="353"/>
      <c r="B59" s="336" t="s">
        <v>186</v>
      </c>
      <c r="C59" s="354">
        <v>20654</v>
      </c>
      <c r="D59" s="355">
        <v>992</v>
      </c>
      <c r="E59" s="355">
        <v>3182</v>
      </c>
      <c r="F59" s="355">
        <v>2234</v>
      </c>
      <c r="G59" s="355">
        <v>2485</v>
      </c>
      <c r="H59" s="355">
        <v>1493</v>
      </c>
      <c r="I59" s="355">
        <v>1812</v>
      </c>
      <c r="J59" s="355">
        <v>359</v>
      </c>
      <c r="K59" s="355">
        <v>2039</v>
      </c>
      <c r="L59" s="355">
        <v>563</v>
      </c>
      <c r="M59" s="355">
        <v>764</v>
      </c>
      <c r="N59" s="355">
        <v>2761</v>
      </c>
      <c r="O59" s="355">
        <v>627</v>
      </c>
      <c r="P59" s="768">
        <v>1343</v>
      </c>
      <c r="Q59" s="358" t="s">
        <v>187</v>
      </c>
      <c r="R59" s="359"/>
      <c r="S59" s="359"/>
      <c r="T59" s="359"/>
      <c r="U59" s="359"/>
    </row>
    <row r="60" spans="1:21" ht="16.5" customHeight="1">
      <c r="A60" s="353"/>
      <c r="B60" s="336" t="s">
        <v>493</v>
      </c>
      <c r="C60" s="354">
        <v>20566</v>
      </c>
      <c r="D60" s="355">
        <v>988</v>
      </c>
      <c r="E60" s="355">
        <v>3187</v>
      </c>
      <c r="F60" s="355">
        <v>2212</v>
      </c>
      <c r="G60" s="355">
        <v>2490</v>
      </c>
      <c r="H60" s="355">
        <v>1469</v>
      </c>
      <c r="I60" s="355">
        <v>1773</v>
      </c>
      <c r="J60" s="355">
        <v>351</v>
      </c>
      <c r="K60" s="355">
        <v>2052</v>
      </c>
      <c r="L60" s="355">
        <v>559</v>
      </c>
      <c r="M60" s="355">
        <v>762</v>
      </c>
      <c r="N60" s="355">
        <v>2749</v>
      </c>
      <c r="O60" s="355">
        <v>621</v>
      </c>
      <c r="P60" s="768">
        <v>1353</v>
      </c>
      <c r="Q60" s="358" t="s">
        <v>187</v>
      </c>
      <c r="R60" s="359"/>
      <c r="S60" s="359"/>
      <c r="T60" s="359"/>
      <c r="U60" s="359"/>
    </row>
    <row r="61" spans="1:21" ht="16.5" customHeight="1" thickBot="1">
      <c r="A61" s="1021" t="s">
        <v>201</v>
      </c>
      <c r="B61" s="1022"/>
      <c r="C61" s="766">
        <v>100</v>
      </c>
      <c r="D61" s="767">
        <f>D60/C60*100</f>
        <v>4.8040455120101138</v>
      </c>
      <c r="E61" s="767">
        <f>E60/C60*100</f>
        <v>15.496450452202664</v>
      </c>
      <c r="F61" s="767">
        <f>F60/C60*100</f>
        <v>10.755616065350578</v>
      </c>
      <c r="G61" s="767">
        <f>G60/C60*100</f>
        <v>12.107361664883788</v>
      </c>
      <c r="H61" s="767">
        <f>H60/C60*100</f>
        <v>7.1428571428571423</v>
      </c>
      <c r="I61" s="767">
        <f>I60/C60*100</f>
        <v>8.621024992706408</v>
      </c>
      <c r="J61" s="767">
        <f>J60/C60*100</f>
        <v>1.7067003792667508</v>
      </c>
      <c r="K61" s="767">
        <f>K60/C60*100</f>
        <v>9.9776329864825453</v>
      </c>
      <c r="L61" s="767">
        <f>L60/C60*100</f>
        <v>2.7180783817951961</v>
      </c>
      <c r="M61" s="767">
        <f>M60/C60*100</f>
        <v>3.7051444131090148</v>
      </c>
      <c r="N61" s="767">
        <f>N60/C60*100</f>
        <v>13.366721773801421</v>
      </c>
      <c r="O61" s="767">
        <f>O60/C60*100</f>
        <v>3.0195468248565596</v>
      </c>
      <c r="P61" s="767">
        <f>P60/C60*100</f>
        <v>6.5788194106778182</v>
      </c>
      <c r="Q61" s="769" t="s">
        <v>183</v>
      </c>
      <c r="R61" s="409"/>
      <c r="S61" s="410"/>
    </row>
    <row r="62" spans="1:21">
      <c r="A62" s="388" t="s">
        <v>189</v>
      </c>
      <c r="B62" s="388"/>
      <c r="G62" s="389" t="s">
        <v>190</v>
      </c>
      <c r="H62" s="55" t="s">
        <v>202</v>
      </c>
      <c r="I62" s="55"/>
      <c r="J62" s="55"/>
      <c r="K62" s="55"/>
      <c r="L62" s="55"/>
    </row>
    <row r="63" spans="1:21">
      <c r="E63" s="6"/>
      <c r="F63" s="388"/>
      <c r="G63" s="58"/>
      <c r="H63" s="55" t="s">
        <v>203</v>
      </c>
      <c r="I63" s="55"/>
      <c r="J63" s="55"/>
      <c r="K63" s="55"/>
      <c r="L63" s="55"/>
    </row>
  </sheetData>
  <mergeCells count="8">
    <mergeCell ref="A32:B32"/>
    <mergeCell ref="A61:B61"/>
    <mergeCell ref="O1:Q1"/>
    <mergeCell ref="S1:U1"/>
    <mergeCell ref="A2:B2"/>
    <mergeCell ref="A27:B27"/>
    <mergeCell ref="O31:Q31"/>
    <mergeCell ref="S31:U31"/>
  </mergeCells>
  <phoneticPr fontId="3"/>
  <pageMargins left="0.70866141732283472" right="0.98425196850393704" top="0.39370078740157483" bottom="0.39370078740157483" header="0.51181102362204722" footer="0.19685039370078741"/>
  <headerFooter alignWithMargins="0">
    <oddFooter>&amp;L&amp;"ＭＳ Ｐ明朝,標準"－１２－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view="pageBreakPreview" topLeftCell="A17" zoomScaleNormal="100" zoomScaleSheetLayoutView="100" workbookViewId="0">
      <selection activeCell="C61" sqref="C61"/>
    </sheetView>
  </sheetViews>
  <sheetFormatPr defaultRowHeight="13.5"/>
  <cols>
    <col min="1" max="1" width="6.125" style="4" customWidth="1"/>
    <col min="2" max="2" width="5.125" style="4" customWidth="1"/>
    <col min="3" max="3" width="8.125" style="4" customWidth="1"/>
    <col min="4" max="4" width="2" style="4" customWidth="1"/>
    <col min="5" max="19" width="7.625" style="4" customWidth="1"/>
    <col min="20" max="20" width="4" style="4" customWidth="1"/>
    <col min="21" max="16384" width="9" style="4"/>
  </cols>
  <sheetData>
    <row r="1" spans="1:20" ht="16.5" customHeight="1" thickBot="1">
      <c r="A1" s="1" t="s">
        <v>538</v>
      </c>
      <c r="B1" s="62"/>
      <c r="C1" s="62"/>
      <c r="D1" s="62"/>
      <c r="E1" s="62"/>
      <c r="F1" s="62"/>
      <c r="Q1" s="5" t="s">
        <v>542</v>
      </c>
      <c r="R1" s="6"/>
      <c r="S1" s="938"/>
    </row>
    <row r="2" spans="1:20" ht="14.45" customHeight="1">
      <c r="A2" s="1038" t="s">
        <v>31</v>
      </c>
      <c r="B2" s="1039"/>
      <c r="C2" s="1079">
        <v>37165</v>
      </c>
      <c r="D2" s="1078"/>
      <c r="E2" s="1076" t="s">
        <v>502</v>
      </c>
      <c r="F2" s="1077"/>
      <c r="G2" s="1078"/>
      <c r="H2" s="1075" t="s">
        <v>205</v>
      </c>
      <c r="I2" s="1075" t="s">
        <v>206</v>
      </c>
      <c r="J2" s="943" t="s">
        <v>207</v>
      </c>
      <c r="K2" s="1076" t="s">
        <v>503</v>
      </c>
      <c r="L2" s="1077"/>
      <c r="M2" s="1077"/>
      <c r="N2" s="1077"/>
      <c r="O2" s="1078"/>
      <c r="P2" s="943" t="s">
        <v>478</v>
      </c>
      <c r="Q2" s="944" t="s">
        <v>204</v>
      </c>
      <c r="R2" s="1071"/>
      <c r="S2" s="1071"/>
    </row>
    <row r="3" spans="1:20" ht="13.5" customHeight="1" thickBot="1">
      <c r="A3" s="1021"/>
      <c r="B3" s="1022"/>
      <c r="C3" s="1073" t="s">
        <v>208</v>
      </c>
      <c r="D3" s="1074"/>
      <c r="E3" s="411" t="s">
        <v>209</v>
      </c>
      <c r="F3" s="412" t="s">
        <v>210</v>
      </c>
      <c r="G3" s="413" t="s">
        <v>211</v>
      </c>
      <c r="H3" s="1074"/>
      <c r="I3" s="1074"/>
      <c r="J3" s="416" t="s">
        <v>215</v>
      </c>
      <c r="K3" s="414" t="s">
        <v>504</v>
      </c>
      <c r="L3" s="415" t="s">
        <v>212</v>
      </c>
      <c r="M3" s="414" t="s">
        <v>505</v>
      </c>
      <c r="N3" s="415" t="s">
        <v>212</v>
      </c>
      <c r="O3" s="413" t="s">
        <v>213</v>
      </c>
      <c r="P3" s="416" t="s">
        <v>479</v>
      </c>
      <c r="Q3" s="949" t="s">
        <v>214</v>
      </c>
      <c r="R3" s="1072"/>
      <c r="S3" s="1072"/>
    </row>
    <row r="4" spans="1:20" ht="14.45" customHeight="1">
      <c r="A4" s="941" t="s">
        <v>44</v>
      </c>
      <c r="B4" s="942" t="s">
        <v>170</v>
      </c>
      <c r="C4" s="417">
        <v>52458</v>
      </c>
      <c r="D4" s="418" t="s">
        <v>80</v>
      </c>
      <c r="E4" s="419">
        <v>1011</v>
      </c>
      <c r="F4" s="420">
        <v>488</v>
      </c>
      <c r="G4" s="421">
        <f>E4-F4</f>
        <v>523</v>
      </c>
      <c r="H4" s="423">
        <f t="shared" ref="H4:H9" si="0">E4/C4*1000</f>
        <v>19.272560905867554</v>
      </c>
      <c r="I4" s="423">
        <f t="shared" ref="I4:I9" si="1">F4/C4*1000</f>
        <v>9.3026802394296375</v>
      </c>
      <c r="J4" s="423">
        <f t="shared" ref="J4:J9" si="2">(E4-F4)/C4*1000</f>
        <v>9.9698806664379127</v>
      </c>
      <c r="K4" s="419" t="s">
        <v>506</v>
      </c>
      <c r="L4" s="421" t="s">
        <v>506</v>
      </c>
      <c r="M4" s="419" t="s">
        <v>506</v>
      </c>
      <c r="N4" s="421" t="s">
        <v>506</v>
      </c>
      <c r="O4" s="422" t="s">
        <v>506</v>
      </c>
      <c r="P4" s="423" t="s">
        <v>506</v>
      </c>
      <c r="Q4" s="234" t="s">
        <v>506</v>
      </c>
      <c r="R4" s="250"/>
      <c r="S4" s="250"/>
    </row>
    <row r="5" spans="1:20" ht="14.45" hidden="1" customHeight="1">
      <c r="A5" s="939"/>
      <c r="B5" s="940" t="s">
        <v>45</v>
      </c>
      <c r="C5" s="424">
        <v>51528</v>
      </c>
      <c r="D5" s="425" t="s">
        <v>80</v>
      </c>
      <c r="E5" s="247">
        <v>781</v>
      </c>
      <c r="F5" s="426">
        <v>446</v>
      </c>
      <c r="G5" s="421">
        <f t="shared" ref="G5:G9" si="3">E5-F5</f>
        <v>335</v>
      </c>
      <c r="H5" s="423">
        <f t="shared" si="0"/>
        <v>15.15680794907623</v>
      </c>
      <c r="I5" s="423">
        <f t="shared" si="1"/>
        <v>8.6554882782176694</v>
      </c>
      <c r="J5" s="423">
        <f t="shared" si="2"/>
        <v>6.5013196708585621</v>
      </c>
      <c r="K5" s="427" t="s">
        <v>507</v>
      </c>
      <c r="L5" s="428" t="s">
        <v>507</v>
      </c>
      <c r="M5" s="427" t="s">
        <v>507</v>
      </c>
      <c r="N5" s="428" t="s">
        <v>507</v>
      </c>
      <c r="O5" s="429" t="s">
        <v>507</v>
      </c>
      <c r="P5" s="430" t="s">
        <v>507</v>
      </c>
      <c r="Q5" s="950" t="s">
        <v>507</v>
      </c>
      <c r="R5" s="250"/>
      <c r="S5" s="250"/>
    </row>
    <row r="6" spans="1:20" ht="14.45" customHeight="1">
      <c r="A6" s="939"/>
      <c r="B6" s="940" t="s">
        <v>47</v>
      </c>
      <c r="C6" s="424">
        <v>50114</v>
      </c>
      <c r="D6" s="425" t="s">
        <v>80</v>
      </c>
      <c r="E6" s="247">
        <v>796</v>
      </c>
      <c r="F6" s="426">
        <v>442</v>
      </c>
      <c r="G6" s="421">
        <f t="shared" si="3"/>
        <v>354</v>
      </c>
      <c r="H6" s="423">
        <f t="shared" si="0"/>
        <v>15.883784970267788</v>
      </c>
      <c r="I6" s="423">
        <f t="shared" si="1"/>
        <v>8.8198906493195519</v>
      </c>
      <c r="J6" s="423">
        <f t="shared" si="2"/>
        <v>7.0638943209482381</v>
      </c>
      <c r="K6" s="247">
        <v>2590</v>
      </c>
      <c r="L6" s="431" t="s">
        <v>507</v>
      </c>
      <c r="M6" s="247">
        <v>3141</v>
      </c>
      <c r="N6" s="431" t="s">
        <v>507</v>
      </c>
      <c r="O6" s="230">
        <f>K6-M6</f>
        <v>-551</v>
      </c>
      <c r="P6" s="432">
        <f>(K6-M6)/C6*1000</f>
        <v>-10.994931556052201</v>
      </c>
      <c r="Q6" s="231">
        <f>G6+O6</f>
        <v>-197</v>
      </c>
      <c r="R6" s="250"/>
      <c r="S6" s="250"/>
    </row>
    <row r="7" spans="1:20" ht="14.45" hidden="1" customHeight="1">
      <c r="A7" s="939"/>
      <c r="B7" s="940" t="s">
        <v>48</v>
      </c>
      <c r="C7" s="424">
        <v>49629</v>
      </c>
      <c r="D7" s="425" t="s">
        <v>80</v>
      </c>
      <c r="E7" s="247">
        <v>717</v>
      </c>
      <c r="F7" s="426">
        <v>468</v>
      </c>
      <c r="G7" s="421">
        <f t="shared" si="3"/>
        <v>249</v>
      </c>
      <c r="H7" s="423">
        <f t="shared" si="0"/>
        <v>14.447198210723569</v>
      </c>
      <c r="I7" s="423">
        <f t="shared" si="1"/>
        <v>9.4299703802212402</v>
      </c>
      <c r="J7" s="423">
        <f t="shared" si="2"/>
        <v>5.0172278305023275</v>
      </c>
      <c r="K7" s="247">
        <v>2623</v>
      </c>
      <c r="L7" s="428" t="s">
        <v>507</v>
      </c>
      <c r="M7" s="247">
        <v>3001</v>
      </c>
      <c r="N7" s="428" t="s">
        <v>507</v>
      </c>
      <c r="O7" s="230">
        <f t="shared" ref="O7:O9" si="4">K7-M7</f>
        <v>-378</v>
      </c>
      <c r="P7" s="432">
        <f>(K7-M7)/C7*1000</f>
        <v>-7.6165145378710024</v>
      </c>
      <c r="Q7" s="231">
        <f>G7+O7</f>
        <v>-129</v>
      </c>
      <c r="R7" s="250"/>
      <c r="S7" s="250"/>
    </row>
    <row r="8" spans="1:20" ht="14.45" customHeight="1">
      <c r="A8" s="939"/>
      <c r="B8" s="940" t="s">
        <v>49</v>
      </c>
      <c r="C8" s="424">
        <v>50785</v>
      </c>
      <c r="D8" s="425" t="s">
        <v>80</v>
      </c>
      <c r="E8" s="247">
        <v>790</v>
      </c>
      <c r="F8" s="426">
        <v>479</v>
      </c>
      <c r="G8" s="421">
        <f t="shared" si="3"/>
        <v>311</v>
      </c>
      <c r="H8" s="423">
        <f t="shared" si="0"/>
        <v>15.555774342817761</v>
      </c>
      <c r="I8" s="423">
        <f t="shared" si="1"/>
        <v>9.4319188736831734</v>
      </c>
      <c r="J8" s="423">
        <f t="shared" si="2"/>
        <v>6.123855469134587</v>
      </c>
      <c r="K8" s="247">
        <v>2466</v>
      </c>
      <c r="L8" s="433">
        <v>1282</v>
      </c>
      <c r="M8" s="247">
        <v>2621</v>
      </c>
      <c r="N8" s="431">
        <v>1518</v>
      </c>
      <c r="O8" s="230">
        <f t="shared" si="4"/>
        <v>-155</v>
      </c>
      <c r="P8" s="432">
        <f>(K8-M8)/C8*1000</f>
        <v>-3.0520823077680417</v>
      </c>
      <c r="Q8" s="231">
        <f>G8+O8</f>
        <v>156</v>
      </c>
      <c r="R8" s="250"/>
      <c r="S8" s="250"/>
    </row>
    <row r="9" spans="1:20" ht="14.45" hidden="1" customHeight="1">
      <c r="A9" s="939"/>
      <c r="B9" s="940" t="s">
        <v>50</v>
      </c>
      <c r="C9" s="424">
        <v>52270</v>
      </c>
      <c r="D9" s="425" t="s">
        <v>80</v>
      </c>
      <c r="E9" s="247">
        <v>722</v>
      </c>
      <c r="F9" s="426">
        <v>389</v>
      </c>
      <c r="G9" s="421">
        <f t="shared" si="3"/>
        <v>333</v>
      </c>
      <c r="H9" s="423">
        <f t="shared" si="0"/>
        <v>13.812894585804477</v>
      </c>
      <c r="I9" s="423">
        <f t="shared" si="1"/>
        <v>7.4421274153434096</v>
      </c>
      <c r="J9" s="423">
        <f t="shared" si="2"/>
        <v>6.3707671704610673</v>
      </c>
      <c r="K9" s="247">
        <v>2174</v>
      </c>
      <c r="L9" s="433">
        <v>1022</v>
      </c>
      <c r="M9" s="247">
        <v>2210</v>
      </c>
      <c r="N9" s="431">
        <v>1226</v>
      </c>
      <c r="O9" s="230">
        <f t="shared" si="4"/>
        <v>-36</v>
      </c>
      <c r="P9" s="432">
        <f>(K9-M9)/C9*1000</f>
        <v>-0.6887315859957911</v>
      </c>
      <c r="Q9" s="231">
        <f>G9+O9</f>
        <v>297</v>
      </c>
      <c r="R9" s="250"/>
      <c r="S9" s="250"/>
    </row>
    <row r="10" spans="1:20" ht="14.45" customHeight="1">
      <c r="A10" s="939"/>
      <c r="B10" s="940" t="s">
        <v>51</v>
      </c>
      <c r="C10" s="424">
        <v>52351</v>
      </c>
      <c r="D10" s="425" t="s">
        <v>80</v>
      </c>
      <c r="E10" s="247">
        <v>589</v>
      </c>
      <c r="F10" s="426">
        <v>465</v>
      </c>
      <c r="G10" s="431">
        <v>124</v>
      </c>
      <c r="H10" s="432">
        <v>11.3</v>
      </c>
      <c r="I10" s="432">
        <v>8.9</v>
      </c>
      <c r="J10" s="432">
        <v>2.4</v>
      </c>
      <c r="K10" s="247">
        <v>2142</v>
      </c>
      <c r="L10" s="433">
        <v>1089</v>
      </c>
      <c r="M10" s="247">
        <v>2330</v>
      </c>
      <c r="N10" s="431">
        <v>1328</v>
      </c>
      <c r="O10" s="230">
        <v>-188</v>
      </c>
      <c r="P10" s="432">
        <v>-0.4</v>
      </c>
      <c r="Q10" s="231">
        <v>-64</v>
      </c>
      <c r="R10" s="250"/>
      <c r="S10" s="250"/>
    </row>
    <row r="11" spans="1:20" ht="14.45" customHeight="1">
      <c r="A11" s="939" t="s">
        <v>52</v>
      </c>
      <c r="B11" s="940" t="s">
        <v>53</v>
      </c>
      <c r="C11" s="424">
        <v>51834</v>
      </c>
      <c r="D11" s="425" t="s">
        <v>80</v>
      </c>
      <c r="E11" s="247">
        <v>510</v>
      </c>
      <c r="F11" s="426">
        <v>469</v>
      </c>
      <c r="G11" s="431">
        <v>41</v>
      </c>
      <c r="H11" s="432">
        <v>9.8000000000000007</v>
      </c>
      <c r="I11" s="432">
        <v>9</v>
      </c>
      <c r="J11" s="432">
        <v>0.8</v>
      </c>
      <c r="K11" s="247">
        <v>2073</v>
      </c>
      <c r="L11" s="433">
        <v>1078</v>
      </c>
      <c r="M11" s="247">
        <v>2212</v>
      </c>
      <c r="N11" s="431">
        <v>1126</v>
      </c>
      <c r="O11" s="230">
        <v>-139</v>
      </c>
      <c r="P11" s="432">
        <v>-2.7</v>
      </c>
      <c r="Q11" s="231">
        <v>-98</v>
      </c>
      <c r="R11" s="250"/>
      <c r="S11" s="250"/>
    </row>
    <row r="12" spans="1:20" ht="14.45" hidden="1" customHeight="1">
      <c r="A12" s="434"/>
      <c r="B12" s="940" t="s">
        <v>54</v>
      </c>
      <c r="C12" s="424">
        <v>51107</v>
      </c>
      <c r="D12" s="435" t="s">
        <v>80</v>
      </c>
      <c r="E12" s="247">
        <v>517</v>
      </c>
      <c r="F12" s="426">
        <v>533</v>
      </c>
      <c r="G12" s="431">
        <f t="shared" ref="G12" si="5">E12-F12</f>
        <v>-16</v>
      </c>
      <c r="H12" s="432">
        <v>10.1</v>
      </c>
      <c r="I12" s="432">
        <v>10.4</v>
      </c>
      <c r="J12" s="432">
        <v>-0.3</v>
      </c>
      <c r="K12" s="247">
        <v>2035</v>
      </c>
      <c r="L12" s="433">
        <v>1099</v>
      </c>
      <c r="M12" s="247">
        <v>2314</v>
      </c>
      <c r="N12" s="431">
        <v>1131</v>
      </c>
      <c r="O12" s="230">
        <f t="shared" ref="O12" si="6">K12-M12</f>
        <v>-279</v>
      </c>
      <c r="P12" s="432">
        <v>-5.5</v>
      </c>
      <c r="Q12" s="231">
        <f>G12+O12</f>
        <v>-295</v>
      </c>
      <c r="R12" s="250"/>
      <c r="S12" s="250"/>
    </row>
    <row r="13" spans="1:20" ht="14.45" customHeight="1">
      <c r="A13" s="1027" t="s">
        <v>54</v>
      </c>
      <c r="B13" s="1028"/>
      <c r="C13" s="424">
        <v>51107</v>
      </c>
      <c r="D13" s="435" t="s">
        <v>80</v>
      </c>
      <c r="E13" s="247">
        <v>517</v>
      </c>
      <c r="F13" s="426">
        <v>533</v>
      </c>
      <c r="G13" s="431">
        <v>-16</v>
      </c>
      <c r="H13" s="432">
        <v>10.1</v>
      </c>
      <c r="I13" s="432">
        <v>10.4</v>
      </c>
      <c r="J13" s="432">
        <v>-0.3</v>
      </c>
      <c r="K13" s="247">
        <v>2035</v>
      </c>
      <c r="L13" s="433">
        <v>1099</v>
      </c>
      <c r="M13" s="247">
        <v>2314</v>
      </c>
      <c r="N13" s="431">
        <v>1131</v>
      </c>
      <c r="O13" s="230">
        <v>-279</v>
      </c>
      <c r="P13" s="432">
        <v>-5.5</v>
      </c>
      <c r="Q13" s="231">
        <v>-295</v>
      </c>
      <c r="R13" s="250"/>
      <c r="S13" s="250"/>
    </row>
    <row r="14" spans="1:20" s="6" customFormat="1" ht="14.45" hidden="1" customHeight="1">
      <c r="A14" s="1027" t="s">
        <v>197</v>
      </c>
      <c r="B14" s="1028"/>
      <c r="C14" s="424">
        <v>50652</v>
      </c>
      <c r="D14" s="425"/>
      <c r="E14" s="247">
        <v>455</v>
      </c>
      <c r="F14" s="426">
        <v>526</v>
      </c>
      <c r="G14" s="431">
        <f t="shared" ref="G14:G22" si="7">E14-F14</f>
        <v>-71</v>
      </c>
      <c r="H14" s="432">
        <v>9</v>
      </c>
      <c r="I14" s="432">
        <v>10.4</v>
      </c>
      <c r="J14" s="432">
        <v>-1.4</v>
      </c>
      <c r="K14" s="247">
        <v>2012</v>
      </c>
      <c r="L14" s="433">
        <v>985</v>
      </c>
      <c r="M14" s="247">
        <v>2082</v>
      </c>
      <c r="N14" s="431">
        <v>1025</v>
      </c>
      <c r="O14" s="230">
        <f t="shared" ref="O14:O23" si="8">K14-M14</f>
        <v>-70</v>
      </c>
      <c r="P14" s="432">
        <v>-1.4</v>
      </c>
      <c r="Q14" s="231">
        <f t="shared" ref="Q14:Q22" si="9">G14+O14</f>
        <v>-141</v>
      </c>
      <c r="R14" s="250"/>
      <c r="S14" s="250"/>
    </row>
    <row r="15" spans="1:20" s="6" customFormat="1" ht="14.45" hidden="1" customHeight="1">
      <c r="A15" s="1027" t="s">
        <v>199</v>
      </c>
      <c r="B15" s="1028"/>
      <c r="C15" s="424">
        <v>50357</v>
      </c>
      <c r="D15" s="425"/>
      <c r="E15" s="436">
        <v>465</v>
      </c>
      <c r="F15" s="426">
        <v>469</v>
      </c>
      <c r="G15" s="431">
        <f t="shared" si="7"/>
        <v>-4</v>
      </c>
      <c r="H15" s="432">
        <v>9.1999999999999993</v>
      </c>
      <c r="I15" s="432">
        <v>9.3000000000000007</v>
      </c>
      <c r="J15" s="432">
        <v>-0.1</v>
      </c>
      <c r="K15" s="247">
        <v>2033</v>
      </c>
      <c r="L15" s="433">
        <v>1040</v>
      </c>
      <c r="M15" s="247">
        <v>2291</v>
      </c>
      <c r="N15" s="431">
        <v>1114</v>
      </c>
      <c r="O15" s="230">
        <f t="shared" si="8"/>
        <v>-258</v>
      </c>
      <c r="P15" s="432">
        <v>-5.0999999999999996</v>
      </c>
      <c r="Q15" s="231">
        <f t="shared" si="9"/>
        <v>-262</v>
      </c>
      <c r="R15" s="250"/>
      <c r="S15" s="250"/>
      <c r="T15" s="437"/>
    </row>
    <row r="16" spans="1:20" s="6" customFormat="1" ht="14.45" hidden="1" customHeight="1">
      <c r="A16" s="1027" t="s">
        <v>200</v>
      </c>
      <c r="B16" s="1028"/>
      <c r="C16" s="438">
        <v>50112</v>
      </c>
      <c r="D16" s="439"/>
      <c r="E16" s="440">
        <v>443</v>
      </c>
      <c r="F16" s="441">
        <v>552</v>
      </c>
      <c r="G16" s="431">
        <f t="shared" si="7"/>
        <v>-109</v>
      </c>
      <c r="H16" s="442">
        <v>8.8000000000000007</v>
      </c>
      <c r="I16" s="442">
        <v>11</v>
      </c>
      <c r="J16" s="442">
        <v>-2.2000000000000002</v>
      </c>
      <c r="K16" s="228">
        <v>1973</v>
      </c>
      <c r="L16" s="433">
        <v>997</v>
      </c>
      <c r="M16" s="228">
        <v>2150</v>
      </c>
      <c r="N16" s="431">
        <v>1063</v>
      </c>
      <c r="O16" s="230">
        <f t="shared" si="8"/>
        <v>-177</v>
      </c>
      <c r="P16" s="442">
        <v>-3.5</v>
      </c>
      <c r="Q16" s="231">
        <f t="shared" si="9"/>
        <v>-286</v>
      </c>
      <c r="R16" s="233"/>
      <c r="S16" s="233"/>
    </row>
    <row r="17" spans="1:19" s="6" customFormat="1" ht="14.45" customHeight="1">
      <c r="A17" s="1027" t="s">
        <v>55</v>
      </c>
      <c r="B17" s="1028"/>
      <c r="C17" s="438">
        <v>49711</v>
      </c>
      <c r="D17" s="435" t="s">
        <v>508</v>
      </c>
      <c r="E17" s="440">
        <v>469</v>
      </c>
      <c r="F17" s="440">
        <v>604</v>
      </c>
      <c r="G17" s="431">
        <f t="shared" si="7"/>
        <v>-135</v>
      </c>
      <c r="H17" s="442">
        <v>9.4</v>
      </c>
      <c r="I17" s="442">
        <v>12.2</v>
      </c>
      <c r="J17" s="442">
        <v>-2.7</v>
      </c>
      <c r="K17" s="228">
        <v>2010</v>
      </c>
      <c r="L17" s="433">
        <v>1060</v>
      </c>
      <c r="M17" s="228">
        <v>2195</v>
      </c>
      <c r="N17" s="431">
        <v>1119</v>
      </c>
      <c r="O17" s="230">
        <f t="shared" si="8"/>
        <v>-185</v>
      </c>
      <c r="P17" s="442">
        <v>-3.7</v>
      </c>
      <c r="Q17" s="231">
        <f t="shared" si="9"/>
        <v>-320</v>
      </c>
      <c r="R17" s="233"/>
      <c r="S17" s="233"/>
    </row>
    <row r="18" spans="1:19" s="6" customFormat="1" ht="14.45" hidden="1" customHeight="1">
      <c r="A18" s="1027" t="s">
        <v>216</v>
      </c>
      <c r="B18" s="1028"/>
      <c r="C18" s="438">
        <v>49518</v>
      </c>
      <c r="D18" s="435"/>
      <c r="E18" s="440">
        <v>466</v>
      </c>
      <c r="F18" s="440">
        <v>511</v>
      </c>
      <c r="G18" s="431">
        <f t="shared" si="7"/>
        <v>-45</v>
      </c>
      <c r="H18" s="442">
        <v>9.4</v>
      </c>
      <c r="I18" s="442">
        <v>10.3</v>
      </c>
      <c r="J18" s="442">
        <v>-0.9</v>
      </c>
      <c r="K18" s="228">
        <v>1970</v>
      </c>
      <c r="L18" s="433">
        <v>991</v>
      </c>
      <c r="M18" s="228">
        <v>2128</v>
      </c>
      <c r="N18" s="431">
        <v>1057</v>
      </c>
      <c r="O18" s="230">
        <f t="shared" si="8"/>
        <v>-158</v>
      </c>
      <c r="P18" s="442">
        <v>-3.2</v>
      </c>
      <c r="Q18" s="231">
        <f t="shared" si="9"/>
        <v>-203</v>
      </c>
      <c r="R18" s="233"/>
      <c r="S18" s="233"/>
    </row>
    <row r="19" spans="1:19" s="6" customFormat="1" ht="14.45" hidden="1" customHeight="1">
      <c r="A19" s="1027" t="s">
        <v>173</v>
      </c>
      <c r="B19" s="1028"/>
      <c r="C19" s="438">
        <v>49274</v>
      </c>
      <c r="D19" s="435"/>
      <c r="E19" s="440">
        <v>405</v>
      </c>
      <c r="F19" s="440">
        <v>507</v>
      </c>
      <c r="G19" s="431">
        <f t="shared" si="7"/>
        <v>-102</v>
      </c>
      <c r="H19" s="442">
        <v>8.1999999999999993</v>
      </c>
      <c r="I19" s="442">
        <v>10.3</v>
      </c>
      <c r="J19" s="442">
        <v>-2.1</v>
      </c>
      <c r="K19" s="228">
        <v>2126</v>
      </c>
      <c r="L19" s="433">
        <v>1099</v>
      </c>
      <c r="M19" s="228">
        <v>2287</v>
      </c>
      <c r="N19" s="431">
        <v>1192</v>
      </c>
      <c r="O19" s="230">
        <f t="shared" si="8"/>
        <v>-161</v>
      </c>
      <c r="P19" s="442">
        <v>-3.3</v>
      </c>
      <c r="Q19" s="231">
        <f t="shared" si="9"/>
        <v>-263</v>
      </c>
      <c r="R19" s="233"/>
      <c r="S19" s="233"/>
    </row>
    <row r="20" spans="1:19" s="6" customFormat="1" ht="14.45" hidden="1" customHeight="1">
      <c r="A20" s="1027" t="s">
        <v>174</v>
      </c>
      <c r="B20" s="1028"/>
      <c r="C20" s="438">
        <v>49029</v>
      </c>
      <c r="D20" s="435"/>
      <c r="E20" s="440">
        <v>420</v>
      </c>
      <c r="F20" s="440">
        <v>565</v>
      </c>
      <c r="G20" s="431">
        <f t="shared" si="7"/>
        <v>-145</v>
      </c>
      <c r="H20" s="442">
        <v>8.6</v>
      </c>
      <c r="I20" s="442">
        <v>11.5</v>
      </c>
      <c r="J20" s="442">
        <v>-3</v>
      </c>
      <c r="K20" s="228">
        <v>2088</v>
      </c>
      <c r="L20" s="433">
        <v>1040</v>
      </c>
      <c r="M20" s="228">
        <v>2245</v>
      </c>
      <c r="N20" s="431">
        <v>1116</v>
      </c>
      <c r="O20" s="230">
        <f t="shared" si="8"/>
        <v>-157</v>
      </c>
      <c r="P20" s="442">
        <v>-3.2</v>
      </c>
      <c r="Q20" s="231">
        <f t="shared" si="9"/>
        <v>-302</v>
      </c>
      <c r="R20" s="233"/>
      <c r="S20" s="233"/>
    </row>
    <row r="21" spans="1:19" s="6" customFormat="1" ht="14.45" hidden="1" customHeight="1">
      <c r="A21" s="1027" t="s">
        <v>175</v>
      </c>
      <c r="B21" s="1028"/>
      <c r="C21" s="438">
        <v>48839</v>
      </c>
      <c r="D21" s="435"/>
      <c r="E21" s="440">
        <v>442</v>
      </c>
      <c r="F21" s="440">
        <v>504</v>
      </c>
      <c r="G21" s="431">
        <f t="shared" si="7"/>
        <v>-62</v>
      </c>
      <c r="H21" s="442">
        <v>9.1</v>
      </c>
      <c r="I21" s="442">
        <v>10.3</v>
      </c>
      <c r="J21" s="442">
        <v>-1.3</v>
      </c>
      <c r="K21" s="228">
        <v>2016</v>
      </c>
      <c r="L21" s="433">
        <v>1068</v>
      </c>
      <c r="M21" s="228">
        <v>2109</v>
      </c>
      <c r="N21" s="431">
        <v>1084</v>
      </c>
      <c r="O21" s="230">
        <f t="shared" si="8"/>
        <v>-93</v>
      </c>
      <c r="P21" s="442">
        <v>-1.9</v>
      </c>
      <c r="Q21" s="231">
        <f t="shared" si="9"/>
        <v>-155</v>
      </c>
      <c r="R21" s="233"/>
      <c r="S21" s="233"/>
    </row>
    <row r="22" spans="1:19" s="6" customFormat="1" ht="14.45" customHeight="1">
      <c r="A22" s="1027" t="s">
        <v>56</v>
      </c>
      <c r="B22" s="1028"/>
      <c r="C22" s="424">
        <v>52592</v>
      </c>
      <c r="D22" s="435" t="s">
        <v>342</v>
      </c>
      <c r="E22" s="440">
        <v>444</v>
      </c>
      <c r="F22" s="440">
        <v>589</v>
      </c>
      <c r="G22" s="431">
        <f t="shared" si="7"/>
        <v>-145</v>
      </c>
      <c r="H22" s="442">
        <v>8.4</v>
      </c>
      <c r="I22" s="442">
        <v>11.2</v>
      </c>
      <c r="J22" s="442">
        <v>-2.8</v>
      </c>
      <c r="K22" s="228">
        <v>2022</v>
      </c>
      <c r="L22" s="433">
        <v>1053</v>
      </c>
      <c r="M22" s="228">
        <v>2430</v>
      </c>
      <c r="N22" s="431">
        <v>1232</v>
      </c>
      <c r="O22" s="230">
        <f t="shared" si="8"/>
        <v>-408</v>
      </c>
      <c r="P22" s="442">
        <v>-7.8</v>
      </c>
      <c r="Q22" s="231">
        <f t="shared" si="9"/>
        <v>-553</v>
      </c>
      <c r="R22" s="233"/>
      <c r="S22" s="233"/>
    </row>
    <row r="23" spans="1:19" s="946" customFormat="1" ht="13.5" customHeight="1">
      <c r="A23" s="1027" t="s">
        <v>509</v>
      </c>
      <c r="B23" s="1028"/>
      <c r="C23" s="424">
        <v>50720</v>
      </c>
      <c r="D23" s="435" t="s">
        <v>508</v>
      </c>
      <c r="E23" s="440">
        <v>390</v>
      </c>
      <c r="F23" s="440">
        <v>619</v>
      </c>
      <c r="G23" s="431">
        <v>-229</v>
      </c>
      <c r="H23" s="442">
        <v>7.7</v>
      </c>
      <c r="I23" s="442">
        <v>12.2</v>
      </c>
      <c r="J23" s="442">
        <v>-4.5</v>
      </c>
      <c r="K23" s="228">
        <v>1532</v>
      </c>
      <c r="L23" s="433">
        <v>743</v>
      </c>
      <c r="M23" s="228">
        <v>1770</v>
      </c>
      <c r="N23" s="431">
        <v>871</v>
      </c>
      <c r="O23" s="230">
        <f t="shared" si="8"/>
        <v>-238</v>
      </c>
      <c r="P23" s="442">
        <v>-4.7</v>
      </c>
      <c r="Q23" s="231">
        <v>-467</v>
      </c>
      <c r="R23" s="233"/>
      <c r="S23" s="233"/>
    </row>
    <row r="24" spans="1:19" s="6" customFormat="1">
      <c r="A24" s="1067" t="s">
        <v>63</v>
      </c>
      <c r="B24" s="1068"/>
      <c r="C24" s="770">
        <v>49044</v>
      </c>
      <c r="D24" s="435" t="s">
        <v>508</v>
      </c>
      <c r="E24" s="443">
        <v>383</v>
      </c>
      <c r="F24" s="443">
        <v>689</v>
      </c>
      <c r="G24" s="444">
        <v>-306</v>
      </c>
      <c r="H24" s="447">
        <v>7.8</v>
      </c>
      <c r="I24" s="447">
        <v>14</v>
      </c>
      <c r="J24" s="447">
        <v>-6.2</v>
      </c>
      <c r="K24" s="233">
        <v>1462</v>
      </c>
      <c r="L24" s="445">
        <v>700</v>
      </c>
      <c r="M24" s="233">
        <v>1554</v>
      </c>
      <c r="N24" s="444">
        <v>777</v>
      </c>
      <c r="O24" s="446">
        <v>-92</v>
      </c>
      <c r="P24" s="447">
        <v>-1.9</v>
      </c>
      <c r="Q24" s="236">
        <v>-398</v>
      </c>
      <c r="R24" s="951"/>
      <c r="S24" s="951"/>
    </row>
    <row r="25" spans="1:19" s="6" customFormat="1">
      <c r="A25" s="1027" t="s">
        <v>185</v>
      </c>
      <c r="B25" s="1028"/>
      <c r="C25" s="884">
        <v>48558</v>
      </c>
      <c r="D25" s="885"/>
      <c r="E25" s="886">
        <v>366</v>
      </c>
      <c r="F25" s="441">
        <v>673</v>
      </c>
      <c r="G25" s="887">
        <v>-307</v>
      </c>
      <c r="H25" s="888">
        <v>7.5</v>
      </c>
      <c r="I25" s="888">
        <v>13.9</v>
      </c>
      <c r="J25" s="888">
        <v>-6.3</v>
      </c>
      <c r="K25" s="886">
        <v>1276</v>
      </c>
      <c r="L25" s="697">
        <v>634</v>
      </c>
      <c r="M25" s="886">
        <v>1522</v>
      </c>
      <c r="N25" s="887">
        <v>699</v>
      </c>
      <c r="O25" s="889">
        <v>-246</v>
      </c>
      <c r="P25" s="888">
        <v>-5.0999999999999996</v>
      </c>
      <c r="Q25" s="952">
        <v>-553</v>
      </c>
      <c r="R25" s="951"/>
      <c r="S25" s="951"/>
    </row>
    <row r="26" spans="1:19" s="6" customFormat="1" ht="14.25" thickBot="1">
      <c r="A26" s="1069" t="s">
        <v>510</v>
      </c>
      <c r="B26" s="1070"/>
      <c r="C26" s="911">
        <v>47980</v>
      </c>
      <c r="D26" s="912"/>
      <c r="E26" s="917">
        <v>364</v>
      </c>
      <c r="F26" s="953">
        <v>644</v>
      </c>
      <c r="G26" s="914">
        <f>E26-F26</f>
        <v>-280</v>
      </c>
      <c r="H26" s="915">
        <v>7.6</v>
      </c>
      <c r="I26" s="915">
        <v>13.4</v>
      </c>
      <c r="J26" s="915">
        <v>-5.8</v>
      </c>
      <c r="K26" s="913">
        <v>1268</v>
      </c>
      <c r="L26" s="931">
        <v>625</v>
      </c>
      <c r="M26" s="913">
        <v>1566</v>
      </c>
      <c r="N26" s="914">
        <v>748</v>
      </c>
      <c r="O26" s="916">
        <f>K26-M26</f>
        <v>-298</v>
      </c>
      <c r="P26" s="915">
        <v>-6.2</v>
      </c>
      <c r="Q26" s="954">
        <f>SUM(G26+O26)</f>
        <v>-578</v>
      </c>
      <c r="R26" s="951"/>
      <c r="S26" s="951"/>
    </row>
    <row r="27" spans="1:19" ht="13.5" customHeight="1">
      <c r="A27" s="448" t="s">
        <v>511</v>
      </c>
      <c r="B27" s="388" t="s">
        <v>512</v>
      </c>
      <c r="C27" s="449"/>
      <c r="D27" s="450"/>
      <c r="E27" s="449"/>
      <c r="F27" s="449"/>
      <c r="G27" s="58"/>
      <c r="H27" s="58"/>
      <c r="I27" s="449"/>
      <c r="J27" s="58"/>
      <c r="K27" s="58"/>
      <c r="L27" s="58"/>
      <c r="M27" s="58"/>
      <c r="N27" s="58"/>
      <c r="O27" s="449"/>
      <c r="P27" s="449"/>
      <c r="Q27" s="449"/>
      <c r="R27" s="449"/>
      <c r="S27" s="449"/>
    </row>
    <row r="28" spans="1:19" ht="3" customHeight="1">
      <c r="A28" s="54"/>
      <c r="B28" s="945"/>
      <c r="C28" s="451"/>
      <c r="D28" s="452"/>
      <c r="E28" s="451"/>
      <c r="F28" s="451"/>
      <c r="G28" s="55"/>
      <c r="H28" s="55"/>
      <c r="I28" s="451"/>
      <c r="J28" s="55"/>
      <c r="K28" s="55"/>
      <c r="L28" s="55"/>
      <c r="M28" s="55"/>
      <c r="N28" s="55"/>
      <c r="O28" s="451"/>
      <c r="P28" s="451"/>
      <c r="Q28" s="451"/>
      <c r="R28" s="451"/>
      <c r="S28" s="451"/>
    </row>
    <row r="29" spans="1:19">
      <c r="A29" s="453" t="s">
        <v>513</v>
      </c>
      <c r="B29" s="454" t="s">
        <v>514</v>
      </c>
      <c r="C29" s="454"/>
      <c r="D29" s="454"/>
      <c r="E29" s="454"/>
      <c r="F29" s="454"/>
      <c r="G29" s="454"/>
      <c r="H29" s="454"/>
      <c r="I29" s="454"/>
      <c r="J29" s="454"/>
      <c r="K29" s="454" t="s">
        <v>515</v>
      </c>
      <c r="L29" s="946"/>
      <c r="M29" s="454"/>
      <c r="N29" s="454"/>
      <c r="O29" s="454"/>
      <c r="P29" s="454"/>
      <c r="Q29" s="454"/>
      <c r="R29" s="454"/>
      <c r="S29" s="454"/>
    </row>
    <row r="30" spans="1:19">
      <c r="A30" s="453"/>
      <c r="B30" s="454" t="s">
        <v>217</v>
      </c>
      <c r="C30" s="454"/>
      <c r="D30" s="454"/>
      <c r="E30" s="454"/>
      <c r="F30" s="454"/>
      <c r="G30" s="454"/>
      <c r="H30" s="454"/>
      <c r="I30" s="454"/>
      <c r="J30" s="454"/>
      <c r="K30" s="454" t="s">
        <v>516</v>
      </c>
      <c r="L30" s="946"/>
      <c r="M30" s="454"/>
      <c r="N30" s="454"/>
      <c r="O30" s="454"/>
      <c r="P30" s="454"/>
      <c r="Q30" s="454"/>
      <c r="R30" s="454"/>
      <c r="S30" s="454"/>
    </row>
    <row r="31" spans="1:19" ht="13.5" customHeight="1">
      <c r="A31" s="453"/>
      <c r="B31" s="454" t="s">
        <v>517</v>
      </c>
      <c r="C31" s="454"/>
      <c r="D31" s="454"/>
      <c r="E31" s="454"/>
      <c r="F31" s="454"/>
      <c r="G31" s="454"/>
      <c r="H31" s="454"/>
      <c r="I31" s="454"/>
      <c r="J31" s="454"/>
      <c r="K31" s="945" t="s">
        <v>480</v>
      </c>
      <c r="L31" s="946"/>
      <c r="M31" s="454"/>
      <c r="N31" s="454"/>
      <c r="O31" s="454"/>
      <c r="P31" s="454"/>
      <c r="Q31" s="454"/>
      <c r="R31" s="454"/>
      <c r="S31" s="454"/>
    </row>
    <row r="32" spans="1:19" ht="13.5" customHeight="1">
      <c r="A32" s="453"/>
      <c r="B32" s="454" t="s">
        <v>518</v>
      </c>
      <c r="C32" s="454"/>
      <c r="D32" s="454"/>
      <c r="E32" s="454"/>
      <c r="F32" s="454"/>
      <c r="G32" s="454"/>
      <c r="H32" s="454"/>
      <c r="I32" s="454"/>
      <c r="J32" s="454"/>
      <c r="K32" s="454" t="s">
        <v>519</v>
      </c>
      <c r="L32" s="946"/>
      <c r="M32" s="454"/>
      <c r="N32" s="454"/>
      <c r="O32" s="454"/>
      <c r="P32" s="454"/>
      <c r="Q32" s="454"/>
      <c r="R32" s="454"/>
      <c r="S32" s="454"/>
    </row>
    <row r="33" spans="1:19">
      <c r="A33" s="771"/>
      <c r="B33" s="454" t="s">
        <v>520</v>
      </c>
      <c r="C33" s="454"/>
      <c r="D33" s="455"/>
      <c r="E33" s="455"/>
      <c r="F33" s="455"/>
      <c r="G33" s="455"/>
      <c r="H33" s="455"/>
      <c r="I33" s="455"/>
      <c r="J33" s="455"/>
      <c r="K33" s="454" t="s">
        <v>481</v>
      </c>
      <c r="L33" s="455"/>
      <c r="N33" s="455"/>
      <c r="O33" s="455"/>
      <c r="P33" s="455"/>
      <c r="Q33" s="455"/>
      <c r="R33" s="454"/>
      <c r="S33" s="454"/>
    </row>
    <row r="34" spans="1:19" ht="13.5" customHeight="1">
      <c r="A34" s="456"/>
      <c r="B34" s="946"/>
      <c r="C34" s="457"/>
      <c r="D34" s="457"/>
      <c r="E34" s="457"/>
      <c r="F34" s="457"/>
      <c r="G34" s="457"/>
      <c r="H34" s="457"/>
      <c r="I34" s="457"/>
      <c r="J34" s="457"/>
      <c r="K34" s="58" t="s">
        <v>539</v>
      </c>
      <c r="L34" s="457"/>
      <c r="M34" s="457"/>
      <c r="N34" s="457"/>
      <c r="O34" s="457"/>
      <c r="P34" s="457"/>
      <c r="Q34" s="457"/>
      <c r="R34" s="457"/>
      <c r="S34" s="457"/>
    </row>
    <row r="35" spans="1:19" ht="5.25" customHeight="1">
      <c r="A35" s="456"/>
      <c r="B35" s="946"/>
      <c r="C35" s="457"/>
      <c r="D35" s="457"/>
      <c r="E35" s="457"/>
      <c r="F35" s="457"/>
      <c r="G35" s="457"/>
      <c r="H35" s="457"/>
      <c r="I35" s="457"/>
      <c r="J35" s="457"/>
      <c r="K35" s="660"/>
      <c r="L35" s="457"/>
      <c r="M35" s="457"/>
      <c r="N35" s="457"/>
      <c r="O35" s="457"/>
      <c r="P35" s="457"/>
      <c r="Q35" s="457"/>
      <c r="R35" s="457"/>
      <c r="S35" s="457"/>
    </row>
    <row r="36" spans="1:19" ht="16.5" customHeight="1" thickBot="1">
      <c r="A36" s="315" t="s">
        <v>521</v>
      </c>
      <c r="B36" s="946"/>
      <c r="C36" s="457"/>
      <c r="D36" s="457"/>
      <c r="E36" s="315" t="s">
        <v>522</v>
      </c>
      <c r="F36" s="315"/>
      <c r="G36" s="457"/>
      <c r="H36" s="457"/>
      <c r="I36" s="457"/>
      <c r="J36" s="457"/>
      <c r="K36" s="660"/>
      <c r="L36" s="457"/>
      <c r="M36" s="457"/>
      <c r="N36" s="457"/>
      <c r="O36" s="1026" t="s">
        <v>543</v>
      </c>
      <c r="P36" s="1026"/>
      <c r="Q36" s="457"/>
      <c r="R36" s="457"/>
      <c r="S36" s="457"/>
    </row>
    <row r="37" spans="1:19" ht="21" customHeight="1" thickBot="1">
      <c r="A37" s="1064" t="s">
        <v>435</v>
      </c>
      <c r="B37" s="1065"/>
      <c r="C37" s="1065"/>
      <c r="D37" s="1066"/>
      <c r="E37" s="955" t="s">
        <v>291</v>
      </c>
      <c r="F37" s="956" t="s">
        <v>4</v>
      </c>
      <c r="G37" s="956" t="s">
        <v>293</v>
      </c>
      <c r="H37" s="956" t="s">
        <v>97</v>
      </c>
      <c r="I37" s="956" t="s">
        <v>295</v>
      </c>
      <c r="J37" s="957" t="s">
        <v>296</v>
      </c>
      <c r="K37" s="956" t="s">
        <v>11</v>
      </c>
      <c r="L37" s="956" t="s">
        <v>12</v>
      </c>
      <c r="M37" s="956" t="s">
        <v>13</v>
      </c>
      <c r="N37" s="956" t="s">
        <v>14</v>
      </c>
      <c r="O37" s="956" t="s">
        <v>440</v>
      </c>
      <c r="P37" s="958" t="s">
        <v>523</v>
      </c>
      <c r="Q37" s="457"/>
      <c r="R37" s="457"/>
      <c r="S37" s="457"/>
    </row>
    <row r="38" spans="1:19" ht="21" customHeight="1">
      <c r="A38" s="1031" t="s">
        <v>524</v>
      </c>
      <c r="B38" s="1032"/>
      <c r="C38" s="1032"/>
      <c r="D38" s="1033"/>
      <c r="E38" s="959">
        <v>418</v>
      </c>
      <c r="F38" s="960">
        <v>373</v>
      </c>
      <c r="G38" s="960">
        <v>353</v>
      </c>
      <c r="H38" s="960">
        <v>292</v>
      </c>
      <c r="I38" s="960">
        <v>273</v>
      </c>
      <c r="J38" s="961">
        <v>262</v>
      </c>
      <c r="K38" s="960">
        <v>257</v>
      </c>
      <c r="L38" s="960">
        <v>288</v>
      </c>
      <c r="M38" s="960">
        <v>218</v>
      </c>
      <c r="N38" s="960">
        <v>220</v>
      </c>
      <c r="O38" s="960">
        <v>203</v>
      </c>
      <c r="P38" s="962">
        <v>213</v>
      </c>
      <c r="Q38" s="457"/>
      <c r="R38" s="457"/>
      <c r="S38" s="457"/>
    </row>
    <row r="39" spans="1:19" ht="21" customHeight="1" thickBot="1">
      <c r="A39" s="1034" t="s">
        <v>525</v>
      </c>
      <c r="B39" s="1035"/>
      <c r="C39" s="1035"/>
      <c r="D39" s="1036"/>
      <c r="E39" s="963">
        <v>56</v>
      </c>
      <c r="F39" s="964">
        <v>61</v>
      </c>
      <c r="G39" s="964">
        <v>58</v>
      </c>
      <c r="H39" s="964">
        <v>62</v>
      </c>
      <c r="I39" s="964">
        <v>71</v>
      </c>
      <c r="J39" s="965">
        <v>85</v>
      </c>
      <c r="K39" s="964">
        <v>121</v>
      </c>
      <c r="L39" s="964">
        <v>90</v>
      </c>
      <c r="M39" s="964">
        <v>104</v>
      </c>
      <c r="N39" s="964">
        <v>91</v>
      </c>
      <c r="O39" s="964">
        <v>85</v>
      </c>
      <c r="P39" s="966">
        <v>88</v>
      </c>
      <c r="Q39" s="457"/>
      <c r="R39" s="457"/>
      <c r="S39" s="457"/>
    </row>
    <row r="40" spans="1:19" ht="14.25" customHeight="1">
      <c r="A40" s="448" t="s">
        <v>526</v>
      </c>
      <c r="B40" s="388" t="s">
        <v>527</v>
      </c>
      <c r="C40" s="457"/>
      <c r="D40" s="457"/>
      <c r="E40" s="457"/>
      <c r="F40" s="457"/>
      <c r="G40" s="457"/>
      <c r="H40" s="457"/>
      <c r="I40" s="457"/>
      <c r="J40" s="457"/>
      <c r="K40" s="660"/>
      <c r="L40" s="457"/>
      <c r="M40" s="457"/>
      <c r="N40" s="457"/>
      <c r="O40" s="457"/>
      <c r="P40" s="457"/>
      <c r="Q40" s="457"/>
      <c r="R40" s="457"/>
      <c r="S40" s="457"/>
    </row>
    <row r="41" spans="1:19" ht="6.75" customHeight="1">
      <c r="A41" s="448"/>
      <c r="B41" s="388"/>
      <c r="C41" s="457"/>
      <c r="D41" s="457"/>
      <c r="E41" s="457"/>
      <c r="F41" s="457"/>
      <c r="G41" s="457"/>
      <c r="H41" s="457"/>
      <c r="I41" s="457"/>
      <c r="J41" s="457"/>
      <c r="K41" s="660"/>
      <c r="L41" s="457"/>
      <c r="M41" s="457"/>
      <c r="N41" s="457"/>
      <c r="O41" s="457"/>
      <c r="P41" s="457"/>
      <c r="Q41" s="457"/>
      <c r="R41" s="457"/>
      <c r="S41" s="457"/>
    </row>
    <row r="42" spans="1:19" s="461" customFormat="1" ht="15" customHeight="1" thickBot="1">
      <c r="A42" s="458" t="s">
        <v>495</v>
      </c>
      <c r="B42" s="459"/>
      <c r="C42" s="459"/>
      <c r="D42" s="459"/>
      <c r="E42" s="459"/>
      <c r="F42" s="459"/>
      <c r="G42" s="460"/>
      <c r="H42" s="460"/>
      <c r="I42" s="460"/>
      <c r="J42" s="460"/>
      <c r="K42" s="460"/>
      <c r="L42" s="460"/>
      <c r="M42" s="460"/>
      <c r="N42" s="460"/>
      <c r="O42" s="460"/>
      <c r="P42" s="460"/>
      <c r="Q42" s="460"/>
      <c r="R42" s="1037" t="s">
        <v>164</v>
      </c>
      <c r="S42" s="1037"/>
    </row>
    <row r="43" spans="1:19" ht="13.5" customHeight="1">
      <c r="A43" s="1038" t="s">
        <v>218</v>
      </c>
      <c r="B43" s="1039"/>
      <c r="C43" s="1042" t="s">
        <v>219</v>
      </c>
      <c r="D43" s="1043"/>
      <c r="E43" s="1048" t="s">
        <v>220</v>
      </c>
      <c r="F43" s="1049"/>
      <c r="G43" s="1049"/>
      <c r="H43" s="1049"/>
      <c r="I43" s="1050"/>
      <c r="J43" s="1048" t="s">
        <v>221</v>
      </c>
      <c r="K43" s="1049"/>
      <c r="L43" s="1049"/>
      <c r="M43" s="1049"/>
      <c r="N43" s="1049"/>
      <c r="O43" s="1049"/>
      <c r="P43" s="1049"/>
      <c r="Q43" s="1049"/>
      <c r="R43" s="1050"/>
      <c r="S43" s="1051" t="s">
        <v>222</v>
      </c>
    </row>
    <row r="44" spans="1:19" ht="13.5" customHeight="1">
      <c r="A44" s="1040"/>
      <c r="B44" s="1041"/>
      <c r="C44" s="1044"/>
      <c r="D44" s="1045"/>
      <c r="E44" s="1054" t="s">
        <v>528</v>
      </c>
      <c r="F44" s="1055"/>
      <c r="G44" s="1054" t="s">
        <v>529</v>
      </c>
      <c r="H44" s="1055"/>
      <c r="I44" s="1056" t="s">
        <v>223</v>
      </c>
      <c r="J44" s="1059" t="s">
        <v>224</v>
      </c>
      <c r="K44" s="1060"/>
      <c r="L44" s="1060"/>
      <c r="M44" s="1061"/>
      <c r="N44" s="1059" t="s">
        <v>225</v>
      </c>
      <c r="O44" s="1060"/>
      <c r="P44" s="1060"/>
      <c r="Q44" s="1061"/>
      <c r="R44" s="1056" t="s">
        <v>226</v>
      </c>
      <c r="S44" s="1052"/>
    </row>
    <row r="45" spans="1:19" ht="13.5" customHeight="1">
      <c r="A45" s="1040"/>
      <c r="B45" s="1041"/>
      <c r="C45" s="1044"/>
      <c r="D45" s="1045"/>
      <c r="E45" s="462"/>
      <c r="F45" s="948"/>
      <c r="G45" s="463"/>
      <c r="H45" s="464"/>
      <c r="I45" s="1057"/>
      <c r="J45" s="321"/>
      <c r="K45" s="321"/>
      <c r="L45" s="465"/>
      <c r="M45" s="947"/>
      <c r="N45" s="321"/>
      <c r="O45" s="321"/>
      <c r="P45" s="465"/>
      <c r="Q45" s="947"/>
      <c r="R45" s="1057"/>
      <c r="S45" s="1052"/>
    </row>
    <row r="46" spans="1:19" ht="13.5" customHeight="1" thickBot="1">
      <c r="A46" s="1021"/>
      <c r="B46" s="1022"/>
      <c r="C46" s="1046"/>
      <c r="D46" s="1047"/>
      <c r="E46" s="906" t="s">
        <v>43</v>
      </c>
      <c r="F46" s="907" t="s">
        <v>227</v>
      </c>
      <c r="G46" s="906" t="s">
        <v>43</v>
      </c>
      <c r="H46" s="907" t="s">
        <v>227</v>
      </c>
      <c r="I46" s="1058"/>
      <c r="J46" s="908" t="s">
        <v>43</v>
      </c>
      <c r="K46" s="909" t="s">
        <v>227</v>
      </c>
      <c r="L46" s="910" t="s">
        <v>228</v>
      </c>
      <c r="M46" s="907" t="s">
        <v>227</v>
      </c>
      <c r="N46" s="908" t="s">
        <v>43</v>
      </c>
      <c r="O46" s="909" t="s">
        <v>227</v>
      </c>
      <c r="P46" s="910" t="s">
        <v>228</v>
      </c>
      <c r="Q46" s="907" t="s">
        <v>227</v>
      </c>
      <c r="R46" s="1058"/>
      <c r="S46" s="1053"/>
    </row>
    <row r="47" spans="1:19" ht="13.5" customHeight="1">
      <c r="A47" s="1062" t="s">
        <v>229</v>
      </c>
      <c r="B47" s="1063"/>
      <c r="C47" s="967">
        <v>48438</v>
      </c>
      <c r="D47" s="968"/>
      <c r="E47" s="969">
        <v>30</v>
      </c>
      <c r="F47" s="970">
        <v>17</v>
      </c>
      <c r="G47" s="969">
        <v>80</v>
      </c>
      <c r="H47" s="970">
        <v>37</v>
      </c>
      <c r="I47" s="971">
        <f t="shared" ref="I47:I58" si="10">E47-G47</f>
        <v>-50</v>
      </c>
      <c r="J47" s="967">
        <v>68</v>
      </c>
      <c r="K47" s="972">
        <v>27</v>
      </c>
      <c r="L47" s="973">
        <v>21</v>
      </c>
      <c r="M47" s="970">
        <v>8</v>
      </c>
      <c r="N47" s="974">
        <v>83</v>
      </c>
      <c r="O47" s="972">
        <v>44</v>
      </c>
      <c r="P47" s="973">
        <v>32</v>
      </c>
      <c r="Q47" s="970">
        <v>21</v>
      </c>
      <c r="R47" s="971">
        <f>J50-N50</f>
        <v>-59</v>
      </c>
      <c r="S47" s="975">
        <f>I50+R50</f>
        <v>-77</v>
      </c>
    </row>
    <row r="48" spans="1:19" ht="13.5" customHeight="1">
      <c r="A48" s="1027" t="s">
        <v>530</v>
      </c>
      <c r="B48" s="1028"/>
      <c r="C48" s="773">
        <v>48373</v>
      </c>
      <c r="D48" s="774"/>
      <c r="E48" s="775">
        <v>25</v>
      </c>
      <c r="F48" s="776">
        <v>16</v>
      </c>
      <c r="G48" s="775">
        <v>57</v>
      </c>
      <c r="H48" s="776">
        <v>35</v>
      </c>
      <c r="I48" s="777">
        <f t="shared" si="10"/>
        <v>-32</v>
      </c>
      <c r="J48" s="773">
        <v>86</v>
      </c>
      <c r="K48" s="426">
        <v>43</v>
      </c>
      <c r="L48" s="778">
        <v>36</v>
      </c>
      <c r="M48" s="776">
        <v>19</v>
      </c>
      <c r="N48" s="779">
        <v>83</v>
      </c>
      <c r="O48" s="426">
        <v>44</v>
      </c>
      <c r="P48" s="778">
        <v>47</v>
      </c>
      <c r="Q48" s="776">
        <v>27</v>
      </c>
      <c r="R48" s="777">
        <f t="shared" ref="R48:R55" si="11">J48-N48</f>
        <v>3</v>
      </c>
      <c r="S48" s="772">
        <f t="shared" ref="S48:S58" si="12">I48+R48</f>
        <v>-29</v>
      </c>
    </row>
    <row r="49" spans="1:21" ht="13.5" customHeight="1">
      <c r="A49" s="1027" t="s">
        <v>531</v>
      </c>
      <c r="B49" s="1028"/>
      <c r="C49" s="773">
        <v>48344</v>
      </c>
      <c r="D49" s="774"/>
      <c r="E49" s="775">
        <v>30</v>
      </c>
      <c r="F49" s="776">
        <v>14</v>
      </c>
      <c r="G49" s="775">
        <v>53</v>
      </c>
      <c r="H49" s="776">
        <v>27</v>
      </c>
      <c r="I49" s="777">
        <f t="shared" si="10"/>
        <v>-23</v>
      </c>
      <c r="J49" s="773">
        <v>263</v>
      </c>
      <c r="K49" s="426">
        <v>135</v>
      </c>
      <c r="L49" s="778">
        <v>129</v>
      </c>
      <c r="M49" s="776">
        <v>73</v>
      </c>
      <c r="N49" s="779">
        <v>405</v>
      </c>
      <c r="O49" s="426">
        <v>209</v>
      </c>
      <c r="P49" s="778">
        <v>212</v>
      </c>
      <c r="Q49" s="776">
        <v>109</v>
      </c>
      <c r="R49" s="777">
        <f>J49-N49</f>
        <v>-142</v>
      </c>
      <c r="S49" s="772">
        <f t="shared" si="12"/>
        <v>-165</v>
      </c>
      <c r="U49" s="92"/>
    </row>
    <row r="50" spans="1:21">
      <c r="A50" s="1027" t="s">
        <v>532</v>
      </c>
      <c r="B50" s="1028"/>
      <c r="C50" s="773">
        <v>48179</v>
      </c>
      <c r="D50" s="774"/>
      <c r="E50" s="775">
        <v>31</v>
      </c>
      <c r="F50" s="776">
        <v>15</v>
      </c>
      <c r="G50" s="775">
        <v>49</v>
      </c>
      <c r="H50" s="776">
        <v>21</v>
      </c>
      <c r="I50" s="777">
        <f t="shared" si="10"/>
        <v>-18</v>
      </c>
      <c r="J50" s="773">
        <v>217</v>
      </c>
      <c r="K50" s="426">
        <v>127</v>
      </c>
      <c r="L50" s="778">
        <v>114</v>
      </c>
      <c r="M50" s="776">
        <v>69</v>
      </c>
      <c r="N50" s="779">
        <v>276</v>
      </c>
      <c r="O50" s="426">
        <v>144</v>
      </c>
      <c r="P50" s="778">
        <v>131</v>
      </c>
      <c r="Q50" s="776">
        <v>62</v>
      </c>
      <c r="R50" s="777">
        <f t="shared" si="11"/>
        <v>-59</v>
      </c>
      <c r="S50" s="772">
        <f t="shared" si="12"/>
        <v>-77</v>
      </c>
    </row>
    <row r="51" spans="1:21">
      <c r="A51" s="1027" t="s">
        <v>533</v>
      </c>
      <c r="B51" s="1028"/>
      <c r="C51" s="773">
        <v>48102</v>
      </c>
      <c r="D51" s="774"/>
      <c r="E51" s="775">
        <v>36</v>
      </c>
      <c r="F51" s="776">
        <v>20</v>
      </c>
      <c r="G51" s="775">
        <v>50</v>
      </c>
      <c r="H51" s="776">
        <v>23</v>
      </c>
      <c r="I51" s="777">
        <f t="shared" si="10"/>
        <v>-14</v>
      </c>
      <c r="J51" s="773">
        <v>85</v>
      </c>
      <c r="K51" s="426">
        <v>47</v>
      </c>
      <c r="L51" s="778">
        <v>46</v>
      </c>
      <c r="M51" s="776">
        <v>26</v>
      </c>
      <c r="N51" s="779">
        <v>87</v>
      </c>
      <c r="O51" s="426">
        <v>44</v>
      </c>
      <c r="P51" s="778">
        <v>41</v>
      </c>
      <c r="Q51" s="776">
        <v>22</v>
      </c>
      <c r="R51" s="777">
        <f>J51-N51</f>
        <v>-2</v>
      </c>
      <c r="S51" s="772">
        <f t="shared" si="12"/>
        <v>-16</v>
      </c>
    </row>
    <row r="52" spans="1:21">
      <c r="A52" s="1027" t="s">
        <v>534</v>
      </c>
      <c r="B52" s="1028"/>
      <c r="C52" s="773">
        <v>48086</v>
      </c>
      <c r="D52" s="774"/>
      <c r="E52" s="775">
        <v>28</v>
      </c>
      <c r="F52" s="776">
        <v>14</v>
      </c>
      <c r="G52" s="775">
        <v>42</v>
      </c>
      <c r="H52" s="776">
        <v>16</v>
      </c>
      <c r="I52" s="777">
        <f t="shared" si="10"/>
        <v>-14</v>
      </c>
      <c r="J52" s="773">
        <v>81</v>
      </c>
      <c r="K52" s="426">
        <v>37</v>
      </c>
      <c r="L52" s="778">
        <v>35</v>
      </c>
      <c r="M52" s="776">
        <v>21</v>
      </c>
      <c r="N52" s="779">
        <v>92</v>
      </c>
      <c r="O52" s="426">
        <v>45</v>
      </c>
      <c r="P52" s="778">
        <v>45</v>
      </c>
      <c r="Q52" s="776">
        <v>20</v>
      </c>
      <c r="R52" s="777">
        <f t="shared" si="11"/>
        <v>-11</v>
      </c>
      <c r="S52" s="772">
        <f t="shared" si="12"/>
        <v>-25</v>
      </c>
    </row>
    <row r="53" spans="1:21">
      <c r="A53" s="1027" t="s">
        <v>535</v>
      </c>
      <c r="B53" s="1028"/>
      <c r="C53" s="773">
        <v>48061</v>
      </c>
      <c r="D53" s="774"/>
      <c r="E53" s="775">
        <v>35</v>
      </c>
      <c r="F53" s="776">
        <v>17</v>
      </c>
      <c r="G53" s="775">
        <v>60</v>
      </c>
      <c r="H53" s="776">
        <v>32</v>
      </c>
      <c r="I53" s="777">
        <f t="shared" si="10"/>
        <v>-25</v>
      </c>
      <c r="J53" s="773">
        <v>77</v>
      </c>
      <c r="K53" s="426">
        <v>39</v>
      </c>
      <c r="L53" s="778">
        <v>44</v>
      </c>
      <c r="M53" s="776">
        <v>26</v>
      </c>
      <c r="N53" s="779">
        <v>82</v>
      </c>
      <c r="O53" s="426">
        <v>39</v>
      </c>
      <c r="P53" s="778">
        <v>34</v>
      </c>
      <c r="Q53" s="776">
        <v>17</v>
      </c>
      <c r="R53" s="777">
        <f t="shared" si="11"/>
        <v>-5</v>
      </c>
      <c r="S53" s="772">
        <f t="shared" si="12"/>
        <v>-30</v>
      </c>
    </row>
    <row r="54" spans="1:21">
      <c r="A54" s="1027" t="s">
        <v>536</v>
      </c>
      <c r="B54" s="1028"/>
      <c r="C54" s="773">
        <v>48031</v>
      </c>
      <c r="D54" s="774"/>
      <c r="E54" s="775">
        <v>28</v>
      </c>
      <c r="F54" s="776">
        <v>12</v>
      </c>
      <c r="G54" s="775">
        <v>45</v>
      </c>
      <c r="H54" s="776">
        <v>25</v>
      </c>
      <c r="I54" s="777">
        <f t="shared" si="10"/>
        <v>-17</v>
      </c>
      <c r="J54" s="773">
        <v>71</v>
      </c>
      <c r="K54" s="426">
        <v>32</v>
      </c>
      <c r="L54" s="778">
        <v>43</v>
      </c>
      <c r="M54" s="776">
        <v>21</v>
      </c>
      <c r="N54" s="779">
        <v>89</v>
      </c>
      <c r="O54" s="426">
        <v>45</v>
      </c>
      <c r="P54" s="778">
        <v>41</v>
      </c>
      <c r="Q54" s="776">
        <v>19</v>
      </c>
      <c r="R54" s="777">
        <f t="shared" si="11"/>
        <v>-18</v>
      </c>
      <c r="S54" s="772">
        <f t="shared" si="12"/>
        <v>-35</v>
      </c>
    </row>
    <row r="55" spans="1:21">
      <c r="A55" s="1027" t="s">
        <v>537</v>
      </c>
      <c r="B55" s="1028"/>
      <c r="C55" s="773">
        <v>47996</v>
      </c>
      <c r="D55" s="774"/>
      <c r="E55" s="775">
        <v>36</v>
      </c>
      <c r="F55" s="776">
        <v>13</v>
      </c>
      <c r="G55" s="775">
        <v>46</v>
      </c>
      <c r="H55" s="776">
        <v>23</v>
      </c>
      <c r="I55" s="777">
        <f t="shared" si="10"/>
        <v>-10</v>
      </c>
      <c r="J55" s="773">
        <v>76</v>
      </c>
      <c r="K55" s="426">
        <v>44</v>
      </c>
      <c r="L55" s="778">
        <v>39</v>
      </c>
      <c r="M55" s="776">
        <v>23</v>
      </c>
      <c r="N55" s="779">
        <v>82</v>
      </c>
      <c r="O55" s="426">
        <v>45</v>
      </c>
      <c r="P55" s="778">
        <v>43</v>
      </c>
      <c r="Q55" s="776">
        <v>23</v>
      </c>
      <c r="R55" s="777">
        <f t="shared" si="11"/>
        <v>-6</v>
      </c>
      <c r="S55" s="772">
        <f t="shared" si="12"/>
        <v>-16</v>
      </c>
    </row>
    <row r="56" spans="1:21">
      <c r="A56" s="1027" t="s">
        <v>230</v>
      </c>
      <c r="B56" s="1028"/>
      <c r="C56" s="773">
        <v>47980</v>
      </c>
      <c r="D56" s="774"/>
      <c r="E56" s="775">
        <v>32</v>
      </c>
      <c r="F56" s="776">
        <v>16</v>
      </c>
      <c r="G56" s="775">
        <v>48</v>
      </c>
      <c r="H56" s="776">
        <v>26</v>
      </c>
      <c r="I56" s="777">
        <f t="shared" si="10"/>
        <v>-16</v>
      </c>
      <c r="J56" s="773">
        <v>74</v>
      </c>
      <c r="K56" s="426">
        <v>38</v>
      </c>
      <c r="L56" s="778">
        <v>35</v>
      </c>
      <c r="M56" s="776">
        <v>19</v>
      </c>
      <c r="N56" s="779">
        <v>122</v>
      </c>
      <c r="O56" s="426">
        <v>67</v>
      </c>
      <c r="P56" s="778">
        <v>56</v>
      </c>
      <c r="Q56" s="776">
        <v>32</v>
      </c>
      <c r="R56" s="777">
        <f>J56-N56</f>
        <v>-48</v>
      </c>
      <c r="S56" s="772">
        <f t="shared" si="12"/>
        <v>-64</v>
      </c>
    </row>
    <row r="57" spans="1:21">
      <c r="A57" s="1027" t="s">
        <v>231</v>
      </c>
      <c r="B57" s="1028"/>
      <c r="C57" s="773">
        <v>47916</v>
      </c>
      <c r="D57" s="774"/>
      <c r="E57" s="775">
        <v>35</v>
      </c>
      <c r="F57" s="776">
        <v>19</v>
      </c>
      <c r="G57" s="775">
        <v>70</v>
      </c>
      <c r="H57" s="776">
        <v>34</v>
      </c>
      <c r="I57" s="777">
        <f t="shared" si="10"/>
        <v>-35</v>
      </c>
      <c r="J57" s="773">
        <v>91</v>
      </c>
      <c r="K57" s="426">
        <v>52</v>
      </c>
      <c r="L57" s="778">
        <v>41</v>
      </c>
      <c r="M57" s="776">
        <v>24</v>
      </c>
      <c r="N57" s="779">
        <v>80</v>
      </c>
      <c r="O57" s="426">
        <v>38</v>
      </c>
      <c r="P57" s="778">
        <v>27</v>
      </c>
      <c r="Q57" s="776">
        <v>17</v>
      </c>
      <c r="R57" s="777">
        <f>J57-N57</f>
        <v>11</v>
      </c>
      <c r="S57" s="772">
        <f t="shared" si="12"/>
        <v>-24</v>
      </c>
    </row>
    <row r="58" spans="1:21" ht="14.25" thickBot="1">
      <c r="A58" s="1029" t="s">
        <v>232</v>
      </c>
      <c r="B58" s="1030"/>
      <c r="C58" s="780">
        <v>47855</v>
      </c>
      <c r="D58" s="781"/>
      <c r="E58" s="782">
        <v>27</v>
      </c>
      <c r="F58" s="783">
        <v>10</v>
      </c>
      <c r="G58" s="782">
        <v>63</v>
      </c>
      <c r="H58" s="783">
        <v>29</v>
      </c>
      <c r="I58" s="784">
        <f t="shared" si="10"/>
        <v>-36</v>
      </c>
      <c r="J58" s="780">
        <v>86</v>
      </c>
      <c r="K58" s="785">
        <v>46</v>
      </c>
      <c r="L58" s="786">
        <v>28</v>
      </c>
      <c r="M58" s="783">
        <v>11</v>
      </c>
      <c r="N58" s="787">
        <v>87</v>
      </c>
      <c r="O58" s="785">
        <v>38</v>
      </c>
      <c r="P58" s="786">
        <v>35</v>
      </c>
      <c r="Q58" s="783">
        <v>21</v>
      </c>
      <c r="R58" s="784">
        <f>J58-N58</f>
        <v>-1</v>
      </c>
      <c r="S58" s="788">
        <f t="shared" si="12"/>
        <v>-37</v>
      </c>
    </row>
    <row r="59" spans="1:21">
      <c r="E59" s="467">
        <f>SUM(E47:E58)</f>
        <v>373</v>
      </c>
      <c r="F59" s="467">
        <f t="shared" ref="F59:S59" si="13">SUM(F47:F58)</f>
        <v>183</v>
      </c>
      <c r="G59" s="467">
        <f t="shared" si="13"/>
        <v>663</v>
      </c>
      <c r="H59" s="467">
        <f t="shared" si="13"/>
        <v>328</v>
      </c>
      <c r="I59" s="468">
        <f t="shared" si="13"/>
        <v>-290</v>
      </c>
      <c r="J59" s="467">
        <f t="shared" si="13"/>
        <v>1275</v>
      </c>
      <c r="K59" s="469">
        <f t="shared" si="13"/>
        <v>667</v>
      </c>
      <c r="L59" s="467">
        <f t="shared" si="13"/>
        <v>611</v>
      </c>
      <c r="M59" s="467">
        <f t="shared" si="13"/>
        <v>340</v>
      </c>
      <c r="N59" s="467">
        <f t="shared" si="13"/>
        <v>1568</v>
      </c>
      <c r="O59" s="469">
        <f t="shared" si="13"/>
        <v>802</v>
      </c>
      <c r="P59" s="467">
        <f t="shared" si="13"/>
        <v>744</v>
      </c>
      <c r="Q59" s="467">
        <f t="shared" si="13"/>
        <v>390</v>
      </c>
      <c r="R59" s="469">
        <f t="shared" si="13"/>
        <v>-337</v>
      </c>
      <c r="S59" s="469">
        <f>SUM(S47:S58)</f>
        <v>-595</v>
      </c>
    </row>
    <row r="60" spans="1:21">
      <c r="J60" s="469"/>
      <c r="K60" s="469"/>
      <c r="L60" s="469"/>
      <c r="M60" s="469"/>
      <c r="N60" s="469"/>
      <c r="O60" s="469"/>
      <c r="P60" s="469"/>
      <c r="Q60" s="469"/>
      <c r="R60" s="469"/>
      <c r="S60" s="469"/>
    </row>
    <row r="61" spans="1:21">
      <c r="C61" s="79"/>
    </row>
  </sheetData>
  <mergeCells count="51">
    <mergeCell ref="A26:B26"/>
    <mergeCell ref="R2:R3"/>
    <mergeCell ref="S2:S3"/>
    <mergeCell ref="C3:D3"/>
    <mergeCell ref="A13:B13"/>
    <mergeCell ref="A14:B14"/>
    <mergeCell ref="I2:I3"/>
    <mergeCell ref="K2:O2"/>
    <mergeCell ref="A15:B15"/>
    <mergeCell ref="A2:B3"/>
    <mergeCell ref="C2:D2"/>
    <mergeCell ref="E2:G2"/>
    <mergeCell ref="H2:H3"/>
    <mergeCell ref="A21:B21"/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R42:S42"/>
    <mergeCell ref="A43:B46"/>
    <mergeCell ref="C43:D46"/>
    <mergeCell ref="E43:I43"/>
    <mergeCell ref="J43:R43"/>
    <mergeCell ref="S43:S46"/>
    <mergeCell ref="E44:F44"/>
    <mergeCell ref="G44:H44"/>
    <mergeCell ref="I44:I46"/>
    <mergeCell ref="J44:M44"/>
    <mergeCell ref="N44:Q44"/>
    <mergeCell ref="R44:R46"/>
    <mergeCell ref="O36:P36"/>
    <mergeCell ref="A55:B55"/>
    <mergeCell ref="A56:B56"/>
    <mergeCell ref="A57:B57"/>
    <mergeCell ref="A58:B58"/>
    <mergeCell ref="A49:B49"/>
    <mergeCell ref="A50:B50"/>
    <mergeCell ref="A51:B51"/>
    <mergeCell ref="A52:B52"/>
    <mergeCell ref="A53:B53"/>
    <mergeCell ref="A54:B54"/>
    <mergeCell ref="A48:B48"/>
    <mergeCell ref="A38:D38"/>
    <mergeCell ref="A39:D39"/>
    <mergeCell ref="A47:B47"/>
    <mergeCell ref="A37:D37"/>
  </mergeCells>
  <phoneticPr fontId="3"/>
  <pageMargins left="0.98425196850393704" right="0.70866141732283472" top="0.39370078740157483" bottom="0.39370078740157483" header="0.51181102362204722" footer="0.19685039370078741"/>
  <headerFooter alignWithMargins="0">
    <oddFooter>&amp;R&amp;"ＭＳ Ｐ明朝,標準"－１３－</oddFooter>
  </headerFooter>
  <rowBreaks count="1" manualBreakCount="1">
    <brk id="58" max="1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view="pageBreakPreview" zoomScaleNormal="100" zoomScaleSheetLayoutView="100" workbookViewId="0">
      <pane xSplit="2" ySplit="2" topLeftCell="C15" activePane="bottomRight" state="frozen"/>
      <selection activeCell="H40" sqref="H40"/>
      <selection pane="topRight" activeCell="H40" sqref="H40"/>
      <selection pane="bottomLeft" activeCell="H40" sqref="H40"/>
      <selection pane="bottomRight" activeCell="M12" sqref="M12:M14"/>
    </sheetView>
  </sheetViews>
  <sheetFormatPr defaultRowHeight="13.5"/>
  <cols>
    <col min="1" max="1" width="7.5" style="4" customWidth="1"/>
    <col min="2" max="2" width="11.125" style="4" bestFit="1" customWidth="1"/>
    <col min="3" max="6" width="8.375" style="4" customWidth="1"/>
    <col min="7" max="8" width="8.375" style="469" customWidth="1"/>
    <col min="9" max="18" width="8.375" style="4" customWidth="1"/>
    <col min="19" max="16384" width="9" style="4"/>
  </cols>
  <sheetData>
    <row r="1" spans="1:18" ht="16.5" customHeight="1" thickBot="1">
      <c r="A1" s="1" t="s">
        <v>434</v>
      </c>
      <c r="B1" s="62"/>
      <c r="C1" s="62"/>
      <c r="D1" s="62"/>
      <c r="E1" s="62"/>
      <c r="F1" s="5"/>
      <c r="G1" s="854"/>
      <c r="H1" s="854"/>
      <c r="I1" s="854"/>
      <c r="J1" s="854"/>
      <c r="K1" s="854"/>
      <c r="L1" s="854"/>
      <c r="M1" s="854"/>
      <c r="N1" s="854"/>
      <c r="O1" s="854"/>
      <c r="R1" s="854" t="s">
        <v>164</v>
      </c>
    </row>
    <row r="2" spans="1:18" ht="13.5" customHeight="1" thickBot="1">
      <c r="A2" s="1092" t="s">
        <v>435</v>
      </c>
      <c r="B2" s="1093"/>
      <c r="C2" s="932" t="s">
        <v>295</v>
      </c>
      <c r="D2" s="933" t="s">
        <v>296</v>
      </c>
      <c r="E2" s="933" t="s">
        <v>11</v>
      </c>
      <c r="F2" s="934" t="s">
        <v>12</v>
      </c>
      <c r="G2" s="934" t="s">
        <v>280</v>
      </c>
      <c r="H2" s="934" t="s">
        <v>436</v>
      </c>
      <c r="I2" s="934" t="s">
        <v>437</v>
      </c>
      <c r="J2" s="934" t="s">
        <v>247</v>
      </c>
      <c r="K2" s="934" t="s">
        <v>13</v>
      </c>
      <c r="L2" s="934" t="s">
        <v>438</v>
      </c>
      <c r="M2" s="934" t="s">
        <v>248</v>
      </c>
      <c r="N2" s="934" t="s">
        <v>439</v>
      </c>
      <c r="O2" s="935" t="s">
        <v>249</v>
      </c>
      <c r="P2" s="936" t="s">
        <v>14</v>
      </c>
      <c r="Q2" s="933" t="s">
        <v>440</v>
      </c>
      <c r="R2" s="937" t="s">
        <v>497</v>
      </c>
    </row>
    <row r="3" spans="1:18">
      <c r="A3" s="1094" t="s">
        <v>441</v>
      </c>
      <c r="B3" s="1095"/>
      <c r="C3" s="855">
        <v>2073</v>
      </c>
      <c r="D3" s="855">
        <v>2035</v>
      </c>
      <c r="E3" s="855">
        <v>2010</v>
      </c>
      <c r="F3" s="855">
        <f>F4+F5</f>
        <v>2022</v>
      </c>
      <c r="G3" s="855">
        <f>G4+G5</f>
        <v>1836</v>
      </c>
      <c r="H3" s="855">
        <v>1651</v>
      </c>
      <c r="I3" s="855">
        <v>1687</v>
      </c>
      <c r="J3" s="855">
        <v>1605</v>
      </c>
      <c r="K3" s="855">
        <v>1532</v>
      </c>
      <c r="L3" s="855">
        <v>1434</v>
      </c>
      <c r="M3" s="855">
        <v>1563</v>
      </c>
      <c r="N3" s="855">
        <v>1474</v>
      </c>
      <c r="O3" s="856">
        <v>1429</v>
      </c>
      <c r="P3" s="857">
        <v>1462</v>
      </c>
      <c r="Q3" s="897">
        <v>1276</v>
      </c>
      <c r="R3" s="890">
        <v>1268</v>
      </c>
    </row>
    <row r="4" spans="1:18" ht="13.5" customHeight="1">
      <c r="A4" s="1082" t="s">
        <v>442</v>
      </c>
      <c r="B4" s="1083"/>
      <c r="C4" s="858">
        <v>1078</v>
      </c>
      <c r="D4" s="858">
        <v>1099</v>
      </c>
      <c r="E4" s="858">
        <v>1060</v>
      </c>
      <c r="F4" s="858">
        <v>1053</v>
      </c>
      <c r="G4" s="858">
        <v>879</v>
      </c>
      <c r="H4" s="858">
        <v>788</v>
      </c>
      <c r="I4" s="858">
        <v>799</v>
      </c>
      <c r="J4" s="858">
        <v>794</v>
      </c>
      <c r="K4" s="858">
        <v>743</v>
      </c>
      <c r="L4" s="858">
        <v>672</v>
      </c>
      <c r="M4" s="858">
        <v>736</v>
      </c>
      <c r="N4" s="858">
        <v>674</v>
      </c>
      <c r="O4" s="859">
        <v>712</v>
      </c>
      <c r="P4" s="860">
        <v>700</v>
      </c>
      <c r="Q4" s="898">
        <v>634</v>
      </c>
      <c r="R4" s="891">
        <v>625</v>
      </c>
    </row>
    <row r="5" spans="1:18" ht="13.5" customHeight="1">
      <c r="A5" s="1084" t="s">
        <v>444</v>
      </c>
      <c r="B5" s="1085"/>
      <c r="C5" s="503">
        <v>995</v>
      </c>
      <c r="D5" s="503">
        <v>936</v>
      </c>
      <c r="E5" s="503">
        <v>950</v>
      </c>
      <c r="F5" s="503">
        <v>969</v>
      </c>
      <c r="G5" s="503">
        <v>957</v>
      </c>
      <c r="H5" s="503">
        <v>863</v>
      </c>
      <c r="I5" s="503">
        <v>888</v>
      </c>
      <c r="J5" s="503">
        <v>811</v>
      </c>
      <c r="K5" s="503">
        <v>789</v>
      </c>
      <c r="L5" s="503">
        <v>762</v>
      </c>
      <c r="M5" s="503">
        <v>827</v>
      </c>
      <c r="N5" s="503">
        <v>800</v>
      </c>
      <c r="O5" s="501">
        <v>717</v>
      </c>
      <c r="P5" s="861">
        <v>762</v>
      </c>
      <c r="Q5" s="899">
        <v>642</v>
      </c>
      <c r="R5" s="892">
        <v>643</v>
      </c>
    </row>
    <row r="6" spans="1:18" ht="13.5" customHeight="1">
      <c r="A6" s="1084" t="s">
        <v>445</v>
      </c>
      <c r="B6" s="1085"/>
      <c r="C6" s="503">
        <v>325</v>
      </c>
      <c r="D6" s="503">
        <v>320</v>
      </c>
      <c r="E6" s="503">
        <v>312</v>
      </c>
      <c r="F6" s="503">
        <f>F8+F9+F10</f>
        <v>417</v>
      </c>
      <c r="G6" s="503">
        <f>G8+G9+G10</f>
        <v>436</v>
      </c>
      <c r="H6" s="503">
        <v>378</v>
      </c>
      <c r="I6" s="503">
        <v>358</v>
      </c>
      <c r="J6" s="503">
        <v>352</v>
      </c>
      <c r="K6" s="503">
        <v>309</v>
      </c>
      <c r="L6" s="503">
        <v>315</v>
      </c>
      <c r="M6" s="503">
        <v>397</v>
      </c>
      <c r="N6" s="503">
        <v>358</v>
      </c>
      <c r="O6" s="501">
        <f>SUM(O8:O10)</f>
        <v>339</v>
      </c>
      <c r="P6" s="861">
        <f>SUM(P8:P10)</f>
        <v>322</v>
      </c>
      <c r="Q6" s="899">
        <v>273</v>
      </c>
      <c r="R6" s="892">
        <f>SUM(R8:R10)</f>
        <v>318</v>
      </c>
    </row>
    <row r="7" spans="1:18" ht="13.5" customHeight="1">
      <c r="A7" s="1086" t="s">
        <v>446</v>
      </c>
      <c r="B7" s="1087"/>
      <c r="C7" s="862">
        <v>670</v>
      </c>
      <c r="D7" s="862">
        <v>616</v>
      </c>
      <c r="E7" s="862">
        <v>638</v>
      </c>
      <c r="F7" s="862">
        <v>552</v>
      </c>
      <c r="G7" s="862">
        <v>521</v>
      </c>
      <c r="H7" s="862">
        <v>485</v>
      </c>
      <c r="I7" s="862">
        <v>530</v>
      </c>
      <c r="J7" s="862">
        <v>459</v>
      </c>
      <c r="K7" s="862">
        <v>480</v>
      </c>
      <c r="L7" s="862">
        <v>447</v>
      </c>
      <c r="M7" s="862">
        <v>430</v>
      </c>
      <c r="N7" s="862">
        <v>442</v>
      </c>
      <c r="O7" s="863">
        <v>378</v>
      </c>
      <c r="P7" s="864">
        <f>P5-P6</f>
        <v>440</v>
      </c>
      <c r="Q7" s="900">
        <v>369</v>
      </c>
      <c r="R7" s="904">
        <v>325</v>
      </c>
    </row>
    <row r="8" spans="1:18" ht="13.5" customHeight="1">
      <c r="A8" s="1082" t="s">
        <v>447</v>
      </c>
      <c r="B8" s="1083"/>
      <c r="C8" s="858">
        <v>180</v>
      </c>
      <c r="D8" s="858">
        <v>175</v>
      </c>
      <c r="E8" s="858">
        <v>164</v>
      </c>
      <c r="F8" s="858">
        <v>238</v>
      </c>
      <c r="G8" s="858">
        <v>260</v>
      </c>
      <c r="H8" s="858">
        <v>217</v>
      </c>
      <c r="I8" s="858">
        <v>208</v>
      </c>
      <c r="J8" s="858">
        <v>205</v>
      </c>
      <c r="K8" s="858">
        <v>197</v>
      </c>
      <c r="L8" s="858">
        <v>202</v>
      </c>
      <c r="M8" s="858">
        <v>261</v>
      </c>
      <c r="N8" s="858">
        <v>234</v>
      </c>
      <c r="O8" s="859">
        <v>226</v>
      </c>
      <c r="P8" s="860">
        <v>187</v>
      </c>
      <c r="Q8" s="901">
        <v>174</v>
      </c>
      <c r="R8" s="894">
        <v>179</v>
      </c>
    </row>
    <row r="9" spans="1:18" ht="13.5" customHeight="1">
      <c r="A9" s="1084" t="s">
        <v>448</v>
      </c>
      <c r="B9" s="1085"/>
      <c r="C9" s="503">
        <v>128</v>
      </c>
      <c r="D9" s="503">
        <v>135</v>
      </c>
      <c r="E9" s="503">
        <v>130</v>
      </c>
      <c r="F9" s="503">
        <v>151</v>
      </c>
      <c r="G9" s="503">
        <v>155</v>
      </c>
      <c r="H9" s="503">
        <v>143</v>
      </c>
      <c r="I9" s="503">
        <v>141</v>
      </c>
      <c r="J9" s="503">
        <v>126</v>
      </c>
      <c r="K9" s="503">
        <v>102</v>
      </c>
      <c r="L9" s="503">
        <v>96</v>
      </c>
      <c r="M9" s="503">
        <v>130</v>
      </c>
      <c r="N9" s="503">
        <v>115</v>
      </c>
      <c r="O9" s="501">
        <v>107</v>
      </c>
      <c r="P9" s="861">
        <v>115</v>
      </c>
      <c r="Q9" s="899">
        <v>91</v>
      </c>
      <c r="R9" s="892">
        <v>126</v>
      </c>
    </row>
    <row r="10" spans="1:18" ht="13.5" customHeight="1">
      <c r="A10" s="1086" t="s">
        <v>449</v>
      </c>
      <c r="B10" s="1087"/>
      <c r="C10" s="862">
        <v>17</v>
      </c>
      <c r="D10" s="862">
        <v>10</v>
      </c>
      <c r="E10" s="862">
        <v>18</v>
      </c>
      <c r="F10" s="862">
        <v>28</v>
      </c>
      <c r="G10" s="862">
        <v>21</v>
      </c>
      <c r="H10" s="862">
        <v>18</v>
      </c>
      <c r="I10" s="862">
        <v>9</v>
      </c>
      <c r="J10" s="862">
        <v>21</v>
      </c>
      <c r="K10" s="862">
        <v>10</v>
      </c>
      <c r="L10" s="862">
        <v>17</v>
      </c>
      <c r="M10" s="862">
        <v>6</v>
      </c>
      <c r="N10" s="862">
        <v>9</v>
      </c>
      <c r="O10" s="863">
        <v>6</v>
      </c>
      <c r="P10" s="864">
        <v>20</v>
      </c>
      <c r="Q10" s="900">
        <v>8</v>
      </c>
      <c r="R10" s="893">
        <v>13</v>
      </c>
    </row>
    <row r="11" spans="1:18" ht="13.5" customHeight="1">
      <c r="A11" s="1088" t="s">
        <v>450</v>
      </c>
      <c r="B11" s="1089"/>
      <c r="C11" s="865">
        <f>SUBTOTAL(9,C12:C20)</f>
        <v>515</v>
      </c>
      <c r="D11" s="865">
        <f>SUBTOTAL(9,D12:D20)</f>
        <v>496</v>
      </c>
      <c r="E11" s="865">
        <v>534</v>
      </c>
      <c r="F11" s="865">
        <f>SUM(F12:F20)</f>
        <v>478</v>
      </c>
      <c r="G11" s="865">
        <f>SUM(G12:G20)</f>
        <v>445</v>
      </c>
      <c r="H11" s="865">
        <v>435</v>
      </c>
      <c r="I11" s="865">
        <v>472</v>
      </c>
      <c r="J11" s="865">
        <v>417</v>
      </c>
      <c r="K11" s="865">
        <v>411</v>
      </c>
      <c r="L11" s="865">
        <v>391</v>
      </c>
      <c r="M11" s="865">
        <v>388</v>
      </c>
      <c r="N11" s="865">
        <v>379</v>
      </c>
      <c r="O11" s="866">
        <f>SUM(O12:O20)</f>
        <v>338</v>
      </c>
      <c r="P11" s="867">
        <f>SUM(P12:P20)</f>
        <v>397</v>
      </c>
      <c r="Q11" s="902">
        <v>332</v>
      </c>
      <c r="R11" s="895">
        <f>SUM(R12:R20)</f>
        <v>289</v>
      </c>
    </row>
    <row r="12" spans="1:18" ht="13.5" customHeight="1">
      <c r="A12" s="1090" t="s">
        <v>451</v>
      </c>
      <c r="B12" s="868" t="s">
        <v>452</v>
      </c>
      <c r="C12" s="869">
        <v>62</v>
      </c>
      <c r="D12" s="869">
        <v>59</v>
      </c>
      <c r="E12" s="869">
        <v>80</v>
      </c>
      <c r="F12" s="1091">
        <v>158</v>
      </c>
      <c r="G12" s="1091">
        <v>139</v>
      </c>
      <c r="H12" s="1103">
        <v>132</v>
      </c>
      <c r="I12" s="1103">
        <v>151</v>
      </c>
      <c r="J12" s="1103">
        <v>171</v>
      </c>
      <c r="K12" s="1103">
        <v>141</v>
      </c>
      <c r="L12" s="1103">
        <v>128</v>
      </c>
      <c r="M12" s="1103">
        <v>130</v>
      </c>
      <c r="N12" s="1103">
        <v>148</v>
      </c>
      <c r="O12" s="1105">
        <v>141</v>
      </c>
      <c r="P12" s="1096">
        <v>134</v>
      </c>
      <c r="Q12" s="1109">
        <v>107</v>
      </c>
      <c r="R12" s="1108">
        <v>100</v>
      </c>
    </row>
    <row r="13" spans="1:18" ht="13.5" customHeight="1">
      <c r="A13" s="1090"/>
      <c r="B13" s="870" t="s">
        <v>453</v>
      </c>
      <c r="C13" s="503">
        <v>23</v>
      </c>
      <c r="D13" s="503">
        <v>30</v>
      </c>
      <c r="E13" s="503">
        <v>19</v>
      </c>
      <c r="F13" s="1091"/>
      <c r="G13" s="1091"/>
      <c r="H13" s="1103"/>
      <c r="I13" s="1103"/>
      <c r="J13" s="1103"/>
      <c r="K13" s="1103"/>
      <c r="L13" s="1103"/>
      <c r="M13" s="1103"/>
      <c r="N13" s="1103"/>
      <c r="O13" s="1105"/>
      <c r="P13" s="1096"/>
      <c r="Q13" s="1109"/>
      <c r="R13" s="1108"/>
    </row>
    <row r="14" spans="1:18" ht="13.5" customHeight="1">
      <c r="A14" s="1090"/>
      <c r="B14" s="871" t="s">
        <v>454</v>
      </c>
      <c r="C14" s="872">
        <v>57</v>
      </c>
      <c r="D14" s="872">
        <v>54</v>
      </c>
      <c r="E14" s="872">
        <v>48</v>
      </c>
      <c r="F14" s="1091"/>
      <c r="G14" s="1091"/>
      <c r="H14" s="1103"/>
      <c r="I14" s="1103"/>
      <c r="J14" s="1103"/>
      <c r="K14" s="1103"/>
      <c r="L14" s="1103"/>
      <c r="M14" s="1103"/>
      <c r="N14" s="1103"/>
      <c r="O14" s="1105"/>
      <c r="P14" s="1096"/>
      <c r="Q14" s="1109"/>
      <c r="R14" s="1108"/>
    </row>
    <row r="15" spans="1:18" ht="13.5" customHeight="1">
      <c r="A15" s="1088" t="s">
        <v>455</v>
      </c>
      <c r="B15" s="1089"/>
      <c r="C15" s="865">
        <v>131</v>
      </c>
      <c r="D15" s="865">
        <v>97</v>
      </c>
      <c r="E15" s="865">
        <v>77</v>
      </c>
      <c r="F15" s="865">
        <v>78</v>
      </c>
      <c r="G15" s="865">
        <v>91</v>
      </c>
      <c r="H15" s="865">
        <v>72</v>
      </c>
      <c r="I15" s="865">
        <v>84</v>
      </c>
      <c r="J15" s="865">
        <v>72</v>
      </c>
      <c r="K15" s="865">
        <v>81</v>
      </c>
      <c r="L15" s="865">
        <v>50</v>
      </c>
      <c r="M15" s="865">
        <v>72</v>
      </c>
      <c r="N15" s="865">
        <v>43</v>
      </c>
      <c r="O15" s="866">
        <v>60</v>
      </c>
      <c r="P15" s="867">
        <v>61</v>
      </c>
      <c r="Q15" s="902">
        <v>45</v>
      </c>
      <c r="R15" s="895">
        <v>34</v>
      </c>
    </row>
    <row r="16" spans="1:18" ht="13.5" customHeight="1">
      <c r="A16" s="1097" t="s">
        <v>456</v>
      </c>
      <c r="B16" s="1098"/>
      <c r="C16" s="865">
        <v>45</v>
      </c>
      <c r="D16" s="865">
        <v>52</v>
      </c>
      <c r="E16" s="865">
        <v>61</v>
      </c>
      <c r="F16" s="873" t="s">
        <v>457</v>
      </c>
      <c r="G16" s="873" t="s">
        <v>457</v>
      </c>
      <c r="H16" s="873" t="s">
        <v>457</v>
      </c>
      <c r="I16" s="873" t="s">
        <v>457</v>
      </c>
      <c r="J16" s="873" t="s">
        <v>457</v>
      </c>
      <c r="K16" s="873" t="s">
        <v>457</v>
      </c>
      <c r="L16" s="873" t="s">
        <v>457</v>
      </c>
      <c r="M16" s="873" t="s">
        <v>458</v>
      </c>
      <c r="N16" s="873" t="s">
        <v>457</v>
      </c>
      <c r="O16" s="874" t="s">
        <v>457</v>
      </c>
      <c r="P16" s="875" t="s">
        <v>457</v>
      </c>
      <c r="Q16" s="903" t="s">
        <v>187</v>
      </c>
      <c r="R16" s="896" t="s">
        <v>457</v>
      </c>
    </row>
    <row r="17" spans="1:18" ht="13.5" customHeight="1">
      <c r="A17" s="1082" t="s">
        <v>459</v>
      </c>
      <c r="B17" s="868" t="s">
        <v>460</v>
      </c>
      <c r="C17" s="869">
        <v>71</v>
      </c>
      <c r="D17" s="869">
        <v>71</v>
      </c>
      <c r="E17" s="869">
        <v>79</v>
      </c>
      <c r="F17" s="1099">
        <v>165</v>
      </c>
      <c r="G17" s="1099">
        <v>111</v>
      </c>
      <c r="H17" s="1101">
        <v>135</v>
      </c>
      <c r="I17" s="1101">
        <v>176</v>
      </c>
      <c r="J17" s="1101">
        <v>95</v>
      </c>
      <c r="K17" s="1101">
        <v>121</v>
      </c>
      <c r="L17" s="1101">
        <v>119</v>
      </c>
      <c r="M17" s="1101">
        <v>123</v>
      </c>
      <c r="N17" s="1101">
        <v>117</v>
      </c>
      <c r="O17" s="1118">
        <v>80</v>
      </c>
      <c r="P17" s="1112">
        <v>114</v>
      </c>
      <c r="Q17" s="1120">
        <v>127</v>
      </c>
      <c r="R17" s="1114">
        <v>94</v>
      </c>
    </row>
    <row r="18" spans="1:18" ht="13.5" customHeight="1">
      <c r="A18" s="1086"/>
      <c r="B18" s="876" t="s">
        <v>461</v>
      </c>
      <c r="C18" s="511">
        <v>45</v>
      </c>
      <c r="D18" s="511">
        <v>62</v>
      </c>
      <c r="E18" s="511">
        <v>76</v>
      </c>
      <c r="F18" s="1100"/>
      <c r="G18" s="1100"/>
      <c r="H18" s="1102"/>
      <c r="I18" s="1102"/>
      <c r="J18" s="1102"/>
      <c r="K18" s="1102"/>
      <c r="L18" s="1102"/>
      <c r="M18" s="1102"/>
      <c r="N18" s="1102"/>
      <c r="O18" s="1119"/>
      <c r="P18" s="1113"/>
      <c r="Q18" s="1121"/>
      <c r="R18" s="1115"/>
    </row>
    <row r="19" spans="1:18" ht="13.5" customHeight="1">
      <c r="A19" s="1090" t="s">
        <v>462</v>
      </c>
      <c r="B19" s="868" t="s">
        <v>463</v>
      </c>
      <c r="C19" s="869">
        <v>65</v>
      </c>
      <c r="D19" s="869">
        <v>45</v>
      </c>
      <c r="E19" s="869">
        <v>60</v>
      </c>
      <c r="F19" s="1091">
        <v>77</v>
      </c>
      <c r="G19" s="1091">
        <v>104</v>
      </c>
      <c r="H19" s="1103">
        <v>96</v>
      </c>
      <c r="I19" s="1103">
        <v>61</v>
      </c>
      <c r="J19" s="1103">
        <v>79</v>
      </c>
      <c r="K19" s="1103">
        <v>68</v>
      </c>
      <c r="L19" s="1103">
        <v>94</v>
      </c>
      <c r="M19" s="1103">
        <v>63</v>
      </c>
      <c r="N19" s="1103">
        <v>71</v>
      </c>
      <c r="O19" s="1105">
        <v>57</v>
      </c>
      <c r="P19" s="1096">
        <v>88</v>
      </c>
      <c r="Q19" s="1080">
        <v>53</v>
      </c>
      <c r="R19" s="1110">
        <v>61</v>
      </c>
    </row>
    <row r="20" spans="1:18" ht="13.5" customHeight="1" thickBot="1">
      <c r="A20" s="1116"/>
      <c r="B20" s="877" t="s">
        <v>464</v>
      </c>
      <c r="C20" s="530">
        <v>16</v>
      </c>
      <c r="D20" s="530">
        <v>26</v>
      </c>
      <c r="E20" s="530">
        <v>34</v>
      </c>
      <c r="F20" s="1117"/>
      <c r="G20" s="1117"/>
      <c r="H20" s="1104"/>
      <c r="I20" s="1104"/>
      <c r="J20" s="1104"/>
      <c r="K20" s="1104"/>
      <c r="L20" s="1104"/>
      <c r="M20" s="1104"/>
      <c r="N20" s="1104"/>
      <c r="O20" s="1106"/>
      <c r="P20" s="1107"/>
      <c r="Q20" s="1081"/>
      <c r="R20" s="1111"/>
    </row>
    <row r="21" spans="1:18" ht="16.5" customHeight="1">
      <c r="A21" s="388" t="s">
        <v>465</v>
      </c>
      <c r="F21" s="99"/>
      <c r="G21" s="878"/>
      <c r="I21" s="469"/>
      <c r="J21" s="469"/>
      <c r="K21" s="469"/>
      <c r="L21" s="469"/>
      <c r="M21" s="469"/>
      <c r="N21" s="469"/>
      <c r="O21" s="469"/>
      <c r="P21" s="469"/>
      <c r="Q21" s="469"/>
    </row>
    <row r="22" spans="1:18" ht="14.25" customHeight="1">
      <c r="A22" s="1123" t="s">
        <v>540</v>
      </c>
      <c r="B22" s="1123"/>
      <c r="C22" s="1123"/>
      <c r="D22" s="1123"/>
      <c r="E22" s="1123"/>
      <c r="F22" s="1123"/>
      <c r="G22" s="1123"/>
      <c r="H22" s="1123"/>
      <c r="I22" s="1123"/>
      <c r="J22" s="1123"/>
      <c r="K22" s="1123"/>
      <c r="L22" s="1123"/>
      <c r="M22" s="1123"/>
      <c r="N22" s="1123"/>
      <c r="O22" s="1123"/>
      <c r="P22" s="1123"/>
      <c r="Q22" s="1123"/>
      <c r="R22" s="1123"/>
    </row>
    <row r="23" spans="1:18" ht="16.5" customHeight="1" thickBot="1">
      <c r="A23" s="239" t="s">
        <v>466</v>
      </c>
      <c r="B23" s="62"/>
      <c r="C23" s="62"/>
      <c r="D23" s="62"/>
      <c r="E23" s="62"/>
      <c r="F23" s="5"/>
      <c r="G23" s="854"/>
      <c r="H23" s="854"/>
      <c r="I23" s="854"/>
      <c r="J23" s="854"/>
      <c r="K23" s="854"/>
      <c r="L23" s="854"/>
      <c r="M23" s="854"/>
      <c r="N23" s="854"/>
      <c r="O23" s="854"/>
      <c r="R23" s="854" t="s">
        <v>164</v>
      </c>
    </row>
    <row r="24" spans="1:18" ht="13.5" customHeight="1" thickBot="1">
      <c r="A24" s="1092" t="s">
        <v>435</v>
      </c>
      <c r="B24" s="1093"/>
      <c r="C24" s="932" t="s">
        <v>295</v>
      </c>
      <c r="D24" s="933" t="s">
        <v>296</v>
      </c>
      <c r="E24" s="933" t="s">
        <v>11</v>
      </c>
      <c r="F24" s="934" t="s">
        <v>12</v>
      </c>
      <c r="G24" s="934" t="s">
        <v>280</v>
      </c>
      <c r="H24" s="934" t="s">
        <v>436</v>
      </c>
      <c r="I24" s="934" t="s">
        <v>437</v>
      </c>
      <c r="J24" s="934" t="s">
        <v>247</v>
      </c>
      <c r="K24" s="934" t="s">
        <v>13</v>
      </c>
      <c r="L24" s="934" t="s">
        <v>438</v>
      </c>
      <c r="M24" s="934" t="s">
        <v>248</v>
      </c>
      <c r="N24" s="934" t="s">
        <v>439</v>
      </c>
      <c r="O24" s="935" t="s">
        <v>249</v>
      </c>
      <c r="P24" s="936" t="s">
        <v>14</v>
      </c>
      <c r="Q24" s="933" t="s">
        <v>440</v>
      </c>
      <c r="R24" s="937" t="s">
        <v>497</v>
      </c>
    </row>
    <row r="25" spans="1:18" ht="13.5" customHeight="1">
      <c r="A25" s="1094" t="s">
        <v>467</v>
      </c>
      <c r="B25" s="1095"/>
      <c r="C25" s="855">
        <v>2212</v>
      </c>
      <c r="D25" s="855">
        <v>2314</v>
      </c>
      <c r="E25" s="855">
        <v>2195</v>
      </c>
      <c r="F25" s="855">
        <f>F26+F27</f>
        <v>2430</v>
      </c>
      <c r="G25" s="855">
        <f>G26+G27</f>
        <v>2150</v>
      </c>
      <c r="H25" s="855">
        <v>2133</v>
      </c>
      <c r="I25" s="855">
        <v>1863</v>
      </c>
      <c r="J25" s="855">
        <v>1733</v>
      </c>
      <c r="K25" s="855">
        <v>1770</v>
      </c>
      <c r="L25" s="855">
        <v>1676</v>
      </c>
      <c r="M25" s="855">
        <v>1630</v>
      </c>
      <c r="N25" s="855">
        <v>1599</v>
      </c>
      <c r="O25" s="856">
        <v>1534</v>
      </c>
      <c r="P25" s="857">
        <v>1554</v>
      </c>
      <c r="Q25" s="897">
        <v>1522</v>
      </c>
      <c r="R25" s="890">
        <v>1566</v>
      </c>
    </row>
    <row r="26" spans="1:18" ht="13.5" customHeight="1">
      <c r="A26" s="1082" t="s">
        <v>468</v>
      </c>
      <c r="B26" s="1083"/>
      <c r="C26" s="858">
        <v>1126</v>
      </c>
      <c r="D26" s="858">
        <v>1131</v>
      </c>
      <c r="E26" s="858">
        <v>1119</v>
      </c>
      <c r="F26" s="858">
        <v>1232</v>
      </c>
      <c r="G26" s="858">
        <v>1126</v>
      </c>
      <c r="H26" s="858">
        <v>1163</v>
      </c>
      <c r="I26" s="858">
        <v>952</v>
      </c>
      <c r="J26" s="858">
        <v>914</v>
      </c>
      <c r="K26" s="858">
        <v>871</v>
      </c>
      <c r="L26" s="858">
        <v>841</v>
      </c>
      <c r="M26" s="858">
        <v>793</v>
      </c>
      <c r="N26" s="858">
        <v>702</v>
      </c>
      <c r="O26" s="859">
        <v>787</v>
      </c>
      <c r="P26" s="860">
        <v>777</v>
      </c>
      <c r="Q26" s="898">
        <v>699</v>
      </c>
      <c r="R26" s="891">
        <v>748</v>
      </c>
    </row>
    <row r="27" spans="1:18" ht="13.5" customHeight="1">
      <c r="A27" s="1084" t="s">
        <v>443</v>
      </c>
      <c r="B27" s="1085"/>
      <c r="C27" s="503">
        <v>1086</v>
      </c>
      <c r="D27" s="503">
        <v>1183</v>
      </c>
      <c r="E27" s="503">
        <v>1076</v>
      </c>
      <c r="F27" s="503">
        <v>1198</v>
      </c>
      <c r="G27" s="503">
        <v>1024</v>
      </c>
      <c r="H27" s="503">
        <v>970</v>
      </c>
      <c r="I27" s="503">
        <v>911</v>
      </c>
      <c r="J27" s="503">
        <v>819</v>
      </c>
      <c r="K27" s="503">
        <v>899</v>
      </c>
      <c r="L27" s="503">
        <v>835</v>
      </c>
      <c r="M27" s="503">
        <v>837</v>
      </c>
      <c r="N27" s="503">
        <v>897</v>
      </c>
      <c r="O27" s="501">
        <v>747</v>
      </c>
      <c r="P27" s="861">
        <v>777</v>
      </c>
      <c r="Q27" s="899">
        <v>823</v>
      </c>
      <c r="R27" s="892">
        <v>818</v>
      </c>
    </row>
    <row r="28" spans="1:18" ht="13.5" customHeight="1">
      <c r="A28" s="1084" t="s">
        <v>445</v>
      </c>
      <c r="B28" s="1085"/>
      <c r="C28" s="503">
        <v>420</v>
      </c>
      <c r="D28" s="503">
        <v>393</v>
      </c>
      <c r="E28" s="503">
        <v>405</v>
      </c>
      <c r="F28" s="503">
        <f>F30+F31+F32</f>
        <v>509</v>
      </c>
      <c r="G28" s="503">
        <f>G30+G31+G32</f>
        <v>438</v>
      </c>
      <c r="H28" s="503">
        <v>404</v>
      </c>
      <c r="I28" s="503">
        <v>421</v>
      </c>
      <c r="J28" s="503">
        <v>357</v>
      </c>
      <c r="K28" s="503">
        <v>415</v>
      </c>
      <c r="L28" s="503">
        <v>404</v>
      </c>
      <c r="M28" s="503">
        <v>394</v>
      </c>
      <c r="N28" s="503">
        <v>390</v>
      </c>
      <c r="O28" s="501">
        <f>SUM(O30:O32)</f>
        <v>317</v>
      </c>
      <c r="P28" s="861">
        <f>SUM(P30:P32)</f>
        <v>362</v>
      </c>
      <c r="Q28" s="899">
        <v>328</v>
      </c>
      <c r="R28" s="892">
        <f>SUM(R30:R32)</f>
        <v>379</v>
      </c>
    </row>
    <row r="29" spans="1:18" ht="13.5" customHeight="1">
      <c r="A29" s="1086" t="s">
        <v>469</v>
      </c>
      <c r="B29" s="1087"/>
      <c r="C29" s="862">
        <v>666</v>
      </c>
      <c r="D29" s="862">
        <v>790</v>
      </c>
      <c r="E29" s="862">
        <v>671</v>
      </c>
      <c r="F29" s="862">
        <v>689</v>
      </c>
      <c r="G29" s="862">
        <v>586</v>
      </c>
      <c r="H29" s="862">
        <v>566</v>
      </c>
      <c r="I29" s="862">
        <v>490</v>
      </c>
      <c r="J29" s="862">
        <v>462</v>
      </c>
      <c r="K29" s="862">
        <v>484</v>
      </c>
      <c r="L29" s="862">
        <v>431</v>
      </c>
      <c r="M29" s="862">
        <v>443</v>
      </c>
      <c r="N29" s="862">
        <v>507</v>
      </c>
      <c r="O29" s="863">
        <v>430</v>
      </c>
      <c r="P29" s="864">
        <f>P27-P28</f>
        <v>415</v>
      </c>
      <c r="Q29" s="900">
        <v>495</v>
      </c>
      <c r="R29" s="893">
        <v>439</v>
      </c>
    </row>
    <row r="30" spans="1:18" ht="13.5" customHeight="1">
      <c r="A30" s="1082" t="s">
        <v>447</v>
      </c>
      <c r="B30" s="1083"/>
      <c r="C30" s="858">
        <v>214</v>
      </c>
      <c r="D30" s="858">
        <v>212</v>
      </c>
      <c r="E30" s="858">
        <v>230</v>
      </c>
      <c r="F30" s="858">
        <v>243</v>
      </c>
      <c r="G30" s="858">
        <v>263</v>
      </c>
      <c r="H30" s="858">
        <v>212</v>
      </c>
      <c r="I30" s="858">
        <v>223</v>
      </c>
      <c r="J30" s="858">
        <v>211</v>
      </c>
      <c r="K30" s="858">
        <v>254</v>
      </c>
      <c r="L30" s="858">
        <v>222</v>
      </c>
      <c r="M30" s="858">
        <v>224</v>
      </c>
      <c r="N30" s="858">
        <v>218</v>
      </c>
      <c r="O30" s="859">
        <v>187</v>
      </c>
      <c r="P30" s="860">
        <v>211</v>
      </c>
      <c r="Q30" s="901">
        <v>189</v>
      </c>
      <c r="R30" s="894">
        <v>217</v>
      </c>
    </row>
    <row r="31" spans="1:18" ht="13.5" customHeight="1">
      <c r="A31" s="1084" t="s">
        <v>448</v>
      </c>
      <c r="B31" s="1085"/>
      <c r="C31" s="503">
        <v>172</v>
      </c>
      <c r="D31" s="503">
        <v>166</v>
      </c>
      <c r="E31" s="503">
        <v>152</v>
      </c>
      <c r="F31" s="503">
        <v>239</v>
      </c>
      <c r="G31" s="503">
        <v>158</v>
      </c>
      <c r="H31" s="503">
        <v>185</v>
      </c>
      <c r="I31" s="503">
        <v>171</v>
      </c>
      <c r="J31" s="503">
        <v>131</v>
      </c>
      <c r="K31" s="503">
        <v>144</v>
      </c>
      <c r="L31" s="503">
        <v>174</v>
      </c>
      <c r="M31" s="503">
        <v>168</v>
      </c>
      <c r="N31" s="503">
        <v>157</v>
      </c>
      <c r="O31" s="501">
        <v>114</v>
      </c>
      <c r="P31" s="861">
        <v>140</v>
      </c>
      <c r="Q31" s="899">
        <v>129</v>
      </c>
      <c r="R31" s="892">
        <v>145</v>
      </c>
    </row>
    <row r="32" spans="1:18" ht="13.5" customHeight="1">
      <c r="A32" s="1086" t="s">
        <v>449</v>
      </c>
      <c r="B32" s="1087"/>
      <c r="C32" s="862">
        <v>34</v>
      </c>
      <c r="D32" s="862">
        <v>15</v>
      </c>
      <c r="E32" s="862">
        <v>23</v>
      </c>
      <c r="F32" s="862">
        <v>27</v>
      </c>
      <c r="G32" s="862">
        <v>17</v>
      </c>
      <c r="H32" s="862">
        <v>7</v>
      </c>
      <c r="I32" s="862">
        <v>27</v>
      </c>
      <c r="J32" s="862">
        <v>15</v>
      </c>
      <c r="K32" s="862">
        <v>17</v>
      </c>
      <c r="L32" s="862">
        <v>8</v>
      </c>
      <c r="M32" s="862">
        <v>2</v>
      </c>
      <c r="N32" s="862">
        <v>15</v>
      </c>
      <c r="O32" s="863">
        <v>16</v>
      </c>
      <c r="P32" s="864">
        <v>11</v>
      </c>
      <c r="Q32" s="900">
        <v>10</v>
      </c>
      <c r="R32" s="893">
        <v>17</v>
      </c>
    </row>
    <row r="33" spans="1:18" ht="13.5" customHeight="1">
      <c r="A33" s="1088" t="s">
        <v>450</v>
      </c>
      <c r="B33" s="1089"/>
      <c r="C33" s="865">
        <v>519</v>
      </c>
      <c r="D33" s="865">
        <v>684</v>
      </c>
      <c r="E33" s="865">
        <v>581</v>
      </c>
      <c r="F33" s="865">
        <f>SUM(F34:F42)</f>
        <v>599</v>
      </c>
      <c r="G33" s="865">
        <f>SUM(G34:G42)</f>
        <v>534</v>
      </c>
      <c r="H33" s="865">
        <v>516</v>
      </c>
      <c r="I33" s="865">
        <v>439</v>
      </c>
      <c r="J33" s="865">
        <v>388</v>
      </c>
      <c r="K33" s="865">
        <v>444</v>
      </c>
      <c r="L33" s="865">
        <v>387</v>
      </c>
      <c r="M33" s="865">
        <v>385</v>
      </c>
      <c r="N33" s="865">
        <v>442</v>
      </c>
      <c r="O33" s="866">
        <f>SUM(O34:O42)</f>
        <v>396</v>
      </c>
      <c r="P33" s="867">
        <f>SUM(P34:P42)</f>
        <v>361</v>
      </c>
      <c r="Q33" s="902">
        <v>435</v>
      </c>
      <c r="R33" s="895">
        <f>SUM(R34:R42)</f>
        <v>390</v>
      </c>
    </row>
    <row r="34" spans="1:18" ht="13.5" customHeight="1">
      <c r="A34" s="1090" t="s">
        <v>451</v>
      </c>
      <c r="B34" s="868" t="s">
        <v>470</v>
      </c>
      <c r="C34" s="869">
        <v>82</v>
      </c>
      <c r="D34" s="869">
        <v>190</v>
      </c>
      <c r="E34" s="869">
        <v>115</v>
      </c>
      <c r="F34" s="1091">
        <v>321</v>
      </c>
      <c r="G34" s="1091">
        <v>212</v>
      </c>
      <c r="H34" s="1103">
        <v>182</v>
      </c>
      <c r="I34" s="1103">
        <v>159</v>
      </c>
      <c r="J34" s="1103">
        <v>153</v>
      </c>
      <c r="K34" s="1103">
        <v>157</v>
      </c>
      <c r="L34" s="1103">
        <v>156</v>
      </c>
      <c r="M34" s="1103">
        <v>165</v>
      </c>
      <c r="N34" s="1103">
        <v>172</v>
      </c>
      <c r="O34" s="1105">
        <v>169</v>
      </c>
      <c r="P34" s="1096">
        <v>124</v>
      </c>
      <c r="Q34" s="1109">
        <v>179</v>
      </c>
      <c r="R34" s="1108">
        <v>206</v>
      </c>
    </row>
    <row r="35" spans="1:18" ht="13.5" customHeight="1">
      <c r="A35" s="1090"/>
      <c r="B35" s="870" t="s">
        <v>471</v>
      </c>
      <c r="C35" s="503">
        <v>23</v>
      </c>
      <c r="D35" s="503">
        <v>20</v>
      </c>
      <c r="E35" s="503">
        <v>20</v>
      </c>
      <c r="F35" s="1091"/>
      <c r="G35" s="1091"/>
      <c r="H35" s="1103"/>
      <c r="I35" s="1103"/>
      <c r="J35" s="1103"/>
      <c r="K35" s="1103"/>
      <c r="L35" s="1103"/>
      <c r="M35" s="1103"/>
      <c r="N35" s="1103"/>
      <c r="O35" s="1105"/>
      <c r="P35" s="1096"/>
      <c r="Q35" s="1109"/>
      <c r="R35" s="1108"/>
    </row>
    <row r="36" spans="1:18" ht="13.5" customHeight="1">
      <c r="A36" s="1090"/>
      <c r="B36" s="871" t="s">
        <v>472</v>
      </c>
      <c r="C36" s="872">
        <v>36</v>
      </c>
      <c r="D36" s="872">
        <v>40</v>
      </c>
      <c r="E36" s="872">
        <v>62</v>
      </c>
      <c r="F36" s="1091"/>
      <c r="G36" s="1091"/>
      <c r="H36" s="1103"/>
      <c r="I36" s="1103"/>
      <c r="J36" s="1103"/>
      <c r="K36" s="1103"/>
      <c r="L36" s="1103"/>
      <c r="M36" s="1103"/>
      <c r="N36" s="1103"/>
      <c r="O36" s="1105"/>
      <c r="P36" s="1096"/>
      <c r="Q36" s="1109"/>
      <c r="R36" s="1108"/>
    </row>
    <row r="37" spans="1:18" ht="13.5" customHeight="1">
      <c r="A37" s="1088" t="s">
        <v>473</v>
      </c>
      <c r="B37" s="1089"/>
      <c r="C37" s="865">
        <v>105</v>
      </c>
      <c r="D37" s="865">
        <v>135</v>
      </c>
      <c r="E37" s="865">
        <v>95</v>
      </c>
      <c r="F37" s="865">
        <v>64</v>
      </c>
      <c r="G37" s="865">
        <v>64</v>
      </c>
      <c r="H37" s="865">
        <v>69</v>
      </c>
      <c r="I37" s="865">
        <v>77</v>
      </c>
      <c r="J37" s="865">
        <v>66</v>
      </c>
      <c r="K37" s="865">
        <v>70</v>
      </c>
      <c r="L37" s="865">
        <v>58</v>
      </c>
      <c r="M37" s="865">
        <v>38</v>
      </c>
      <c r="N37" s="865">
        <v>58</v>
      </c>
      <c r="O37" s="866">
        <v>50</v>
      </c>
      <c r="P37" s="867">
        <v>37</v>
      </c>
      <c r="Q37" s="902">
        <v>64</v>
      </c>
      <c r="R37" s="895">
        <v>39</v>
      </c>
    </row>
    <row r="38" spans="1:18" ht="13.5" customHeight="1">
      <c r="A38" s="1097" t="s">
        <v>456</v>
      </c>
      <c r="B38" s="1098"/>
      <c r="C38" s="865">
        <v>39</v>
      </c>
      <c r="D38" s="865">
        <v>37</v>
      </c>
      <c r="E38" s="865">
        <v>45</v>
      </c>
      <c r="F38" s="873" t="s">
        <v>474</v>
      </c>
      <c r="G38" s="873" t="s">
        <v>474</v>
      </c>
      <c r="H38" s="873" t="s">
        <v>474</v>
      </c>
      <c r="I38" s="873" t="s">
        <v>474</v>
      </c>
      <c r="J38" s="873" t="s">
        <v>474</v>
      </c>
      <c r="K38" s="873" t="s">
        <v>474</v>
      </c>
      <c r="L38" s="873" t="s">
        <v>474</v>
      </c>
      <c r="M38" s="873" t="s">
        <v>183</v>
      </c>
      <c r="N38" s="873" t="s">
        <v>183</v>
      </c>
      <c r="O38" s="874" t="s">
        <v>474</v>
      </c>
      <c r="P38" s="875" t="s">
        <v>474</v>
      </c>
      <c r="Q38" s="903" t="s">
        <v>474</v>
      </c>
      <c r="R38" s="896" t="s">
        <v>474</v>
      </c>
    </row>
    <row r="39" spans="1:18" ht="13.5" customHeight="1">
      <c r="A39" s="1082" t="s">
        <v>459</v>
      </c>
      <c r="B39" s="879" t="s">
        <v>475</v>
      </c>
      <c r="C39" s="869">
        <v>104</v>
      </c>
      <c r="D39" s="869">
        <v>126</v>
      </c>
      <c r="E39" s="869">
        <v>99</v>
      </c>
      <c r="F39" s="1099">
        <v>126</v>
      </c>
      <c r="G39" s="1099">
        <v>177</v>
      </c>
      <c r="H39" s="1101">
        <v>193</v>
      </c>
      <c r="I39" s="1101">
        <v>132</v>
      </c>
      <c r="J39" s="1101">
        <v>122</v>
      </c>
      <c r="K39" s="1101">
        <v>132</v>
      </c>
      <c r="L39" s="1101">
        <v>124</v>
      </c>
      <c r="M39" s="1101">
        <v>106</v>
      </c>
      <c r="N39" s="1101">
        <v>124</v>
      </c>
      <c r="O39" s="1118">
        <v>114</v>
      </c>
      <c r="P39" s="1112">
        <v>148</v>
      </c>
      <c r="Q39" s="1120">
        <v>138</v>
      </c>
      <c r="R39" s="1114">
        <v>90</v>
      </c>
    </row>
    <row r="40" spans="1:18" ht="13.5" customHeight="1">
      <c r="A40" s="1086"/>
      <c r="B40" s="880" t="s">
        <v>476</v>
      </c>
      <c r="C40" s="511">
        <v>55</v>
      </c>
      <c r="D40" s="511">
        <v>69</v>
      </c>
      <c r="E40" s="511">
        <v>63</v>
      </c>
      <c r="F40" s="1100"/>
      <c r="G40" s="1100"/>
      <c r="H40" s="1102"/>
      <c r="I40" s="1102"/>
      <c r="J40" s="1102"/>
      <c r="K40" s="1102"/>
      <c r="L40" s="1102"/>
      <c r="M40" s="1102"/>
      <c r="N40" s="1102"/>
      <c r="O40" s="1119"/>
      <c r="P40" s="1113"/>
      <c r="Q40" s="1121"/>
      <c r="R40" s="1115"/>
    </row>
    <row r="41" spans="1:18" ht="13.5" customHeight="1">
      <c r="A41" s="1090" t="s">
        <v>462</v>
      </c>
      <c r="B41" s="868" t="s">
        <v>477</v>
      </c>
      <c r="C41" s="869">
        <v>53</v>
      </c>
      <c r="D41" s="869">
        <v>43</v>
      </c>
      <c r="E41" s="869">
        <v>68</v>
      </c>
      <c r="F41" s="1091">
        <v>88</v>
      </c>
      <c r="G41" s="1091">
        <v>81</v>
      </c>
      <c r="H41" s="1103">
        <v>72</v>
      </c>
      <c r="I41" s="1103">
        <v>71</v>
      </c>
      <c r="J41" s="1103">
        <v>47</v>
      </c>
      <c r="K41" s="1103">
        <v>85</v>
      </c>
      <c r="L41" s="1103">
        <v>49</v>
      </c>
      <c r="M41" s="1103">
        <v>76</v>
      </c>
      <c r="N41" s="1103">
        <v>88</v>
      </c>
      <c r="O41" s="1105">
        <v>63</v>
      </c>
      <c r="P41" s="1096">
        <v>52</v>
      </c>
      <c r="Q41" s="1080">
        <v>54</v>
      </c>
      <c r="R41" s="1110">
        <v>55</v>
      </c>
    </row>
    <row r="42" spans="1:18" ht="14.25" thickBot="1">
      <c r="A42" s="1116"/>
      <c r="B42" s="877" t="s">
        <v>464</v>
      </c>
      <c r="C42" s="530">
        <v>22</v>
      </c>
      <c r="D42" s="530">
        <v>24</v>
      </c>
      <c r="E42" s="530">
        <v>14</v>
      </c>
      <c r="F42" s="1117"/>
      <c r="G42" s="1117"/>
      <c r="H42" s="1104"/>
      <c r="I42" s="1104"/>
      <c r="J42" s="1104"/>
      <c r="K42" s="1104"/>
      <c r="L42" s="1104"/>
      <c r="M42" s="1104"/>
      <c r="N42" s="1104"/>
      <c r="O42" s="1106"/>
      <c r="P42" s="1107"/>
      <c r="Q42" s="1081"/>
      <c r="R42" s="1111"/>
    </row>
    <row r="43" spans="1:18" ht="14.25" customHeight="1">
      <c r="A43" s="1122" t="s">
        <v>496</v>
      </c>
      <c r="B43" s="1122"/>
      <c r="C43" s="1122"/>
      <c r="D43" s="1122"/>
      <c r="E43" s="1122"/>
      <c r="F43" s="1122"/>
      <c r="G43" s="90"/>
      <c r="H43" s="918"/>
      <c r="I43" s="918"/>
      <c r="J43" s="918"/>
      <c r="K43" s="918"/>
      <c r="L43" s="918"/>
      <c r="M43" s="918"/>
      <c r="N43" s="918"/>
      <c r="O43" s="918"/>
      <c r="P43" s="918"/>
      <c r="Q43" s="60"/>
      <c r="R43" s="60"/>
    </row>
    <row r="44" spans="1:18" ht="14.25" customHeight="1">
      <c r="A44" s="1123" t="s">
        <v>540</v>
      </c>
      <c r="B44" s="1123"/>
      <c r="C44" s="1123"/>
      <c r="D44" s="1123"/>
      <c r="E44" s="1123"/>
      <c r="F44" s="1123"/>
      <c r="G44" s="1123"/>
      <c r="H44" s="1123"/>
      <c r="I44" s="1123"/>
      <c r="J44" s="1123"/>
      <c r="K44" s="1123"/>
      <c r="L44" s="1123"/>
      <c r="M44" s="1123"/>
      <c r="N44" s="1123"/>
      <c r="O44" s="1123"/>
      <c r="P44" s="1123"/>
      <c r="Q44" s="1123"/>
      <c r="R44" s="1123"/>
    </row>
  </sheetData>
  <mergeCells count="111">
    <mergeCell ref="A43:F43"/>
    <mergeCell ref="A22:R22"/>
    <mergeCell ref="A44:R44"/>
    <mergeCell ref="N41:N42"/>
    <mergeCell ref="O41:O42"/>
    <mergeCell ref="P41:P42"/>
    <mergeCell ref="R41:R42"/>
    <mergeCell ref="R39:R40"/>
    <mergeCell ref="A41:A42"/>
    <mergeCell ref="F41:F42"/>
    <mergeCell ref="G41:G42"/>
    <mergeCell ref="H41:H42"/>
    <mergeCell ref="I41:I42"/>
    <mergeCell ref="J41:J42"/>
    <mergeCell ref="K41:K42"/>
    <mergeCell ref="L41:L42"/>
    <mergeCell ref="M41:M42"/>
    <mergeCell ref="K39:K40"/>
    <mergeCell ref="L39:L40"/>
    <mergeCell ref="M39:M40"/>
    <mergeCell ref="N39:N40"/>
    <mergeCell ref="O39:O40"/>
    <mergeCell ref="P39:P40"/>
    <mergeCell ref="A39:A40"/>
    <mergeCell ref="F39:F40"/>
    <mergeCell ref="G39:G40"/>
    <mergeCell ref="H39:H40"/>
    <mergeCell ref="I39:I40"/>
    <mergeCell ref="J39:J40"/>
    <mergeCell ref="N34:N36"/>
    <mergeCell ref="O34:O36"/>
    <mergeCell ref="P34:P36"/>
    <mergeCell ref="R34:R36"/>
    <mergeCell ref="Q39:Q40"/>
    <mergeCell ref="A37:B37"/>
    <mergeCell ref="A38:B38"/>
    <mergeCell ref="H34:H36"/>
    <mergeCell ref="I34:I36"/>
    <mergeCell ref="J34:J36"/>
    <mergeCell ref="K34:K36"/>
    <mergeCell ref="L34:L36"/>
    <mergeCell ref="M34:M36"/>
    <mergeCell ref="Q34:Q36"/>
    <mergeCell ref="A31:B31"/>
    <mergeCell ref="A32:B32"/>
    <mergeCell ref="A33:B33"/>
    <mergeCell ref="A34:A36"/>
    <mergeCell ref="F34:F36"/>
    <mergeCell ref="G34:G36"/>
    <mergeCell ref="A25:B25"/>
    <mergeCell ref="A26:B26"/>
    <mergeCell ref="A27:B27"/>
    <mergeCell ref="A28:B28"/>
    <mergeCell ref="A29:B29"/>
    <mergeCell ref="A30:B30"/>
    <mergeCell ref="R19:R20"/>
    <mergeCell ref="A24:B24"/>
    <mergeCell ref="P17:P18"/>
    <mergeCell ref="R17:R18"/>
    <mergeCell ref="A19:A20"/>
    <mergeCell ref="F19:F20"/>
    <mergeCell ref="G19:G20"/>
    <mergeCell ref="H19:H20"/>
    <mergeCell ref="I19:I20"/>
    <mergeCell ref="J19:J20"/>
    <mergeCell ref="K19:K20"/>
    <mergeCell ref="L19:L20"/>
    <mergeCell ref="J17:J18"/>
    <mergeCell ref="K17:K18"/>
    <mergeCell ref="L17:L18"/>
    <mergeCell ref="M17:M18"/>
    <mergeCell ref="N17:N18"/>
    <mergeCell ref="O17:O18"/>
    <mergeCell ref="Q17:Q18"/>
    <mergeCell ref="Q19:Q20"/>
    <mergeCell ref="R12:R14"/>
    <mergeCell ref="A15:B15"/>
    <mergeCell ref="G12:G14"/>
    <mergeCell ref="H12:H14"/>
    <mergeCell ref="I12:I14"/>
    <mergeCell ref="J12:J14"/>
    <mergeCell ref="K12:K14"/>
    <mergeCell ref="L12:L14"/>
    <mergeCell ref="Q12:Q14"/>
    <mergeCell ref="M12:M14"/>
    <mergeCell ref="N12:N14"/>
    <mergeCell ref="O12:O14"/>
    <mergeCell ref="Q41:Q42"/>
    <mergeCell ref="A8:B8"/>
    <mergeCell ref="A9:B9"/>
    <mergeCell ref="A10:B10"/>
    <mergeCell ref="A11:B11"/>
    <mergeCell ref="A12:A14"/>
    <mergeCell ref="F12:F14"/>
    <mergeCell ref="A2:B2"/>
    <mergeCell ref="A3:B3"/>
    <mergeCell ref="A4:B4"/>
    <mergeCell ref="A5:B5"/>
    <mergeCell ref="A6:B6"/>
    <mergeCell ref="A7:B7"/>
    <mergeCell ref="P12:P14"/>
    <mergeCell ref="A16:B16"/>
    <mergeCell ref="A17:A18"/>
    <mergeCell ref="F17:F18"/>
    <mergeCell ref="G17:G18"/>
    <mergeCell ref="H17:H18"/>
    <mergeCell ref="I17:I18"/>
    <mergeCell ref="M19:M20"/>
    <mergeCell ref="N19:N20"/>
    <mergeCell ref="O19:O20"/>
    <mergeCell ref="P19:P20"/>
  </mergeCells>
  <phoneticPr fontId="3"/>
  <pageMargins left="0.98425196850393704" right="0.62992125984251968" top="0.59055118110236227" bottom="0.39370078740157483" header="0.51181102362204722" footer="0.19685039370078741"/>
  <headerFooter scaleWithDoc="0" alignWithMargins="0">
    <oddFooter>&amp;L&amp;"ＭＳ Ｐ明朝,標準"－１４－</oddFooter>
  </headerFooter>
  <ignoredErrors>
    <ignoredError sqref="O6:R6 O28:R28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showWhiteSpace="0" view="pageLayout" zoomScaleNormal="80" zoomScaleSheetLayoutView="100" workbookViewId="0">
      <selection activeCell="Q32" sqref="Q32"/>
    </sheetView>
  </sheetViews>
  <sheetFormatPr defaultRowHeight="13.5"/>
  <cols>
    <col min="1" max="1" width="2.625" style="4" customWidth="1"/>
    <col min="2" max="2" width="23.625" style="4" customWidth="1"/>
    <col min="3" max="3" width="2.5" style="4" customWidth="1"/>
    <col min="4" max="4" width="9.125" style="4" customWidth="1"/>
    <col min="5" max="10" width="9.125" style="4" bestFit="1" customWidth="1"/>
    <col min="11" max="12" width="9.125" style="4" customWidth="1"/>
    <col min="13" max="13" width="7.125" style="4" bestFit="1" customWidth="1"/>
    <col min="14" max="14" width="9" style="4" bestFit="1" customWidth="1"/>
    <col min="15" max="15" width="9.125" style="4" bestFit="1" customWidth="1"/>
    <col min="16" max="17" width="9.125" style="4" customWidth="1"/>
    <col min="18" max="16384" width="9" style="4"/>
  </cols>
  <sheetData>
    <row r="1" spans="1:18" ht="16.5" customHeight="1" thickBot="1">
      <c r="A1" s="1" t="s">
        <v>288</v>
      </c>
      <c r="B1" s="62"/>
      <c r="C1" s="62"/>
      <c r="D1" s="62"/>
      <c r="E1" s="62"/>
      <c r="L1" s="5"/>
      <c r="M1" s="5"/>
      <c r="N1" s="5"/>
      <c r="O1" s="5"/>
      <c r="P1" s="5"/>
      <c r="Q1" s="5" t="s">
        <v>289</v>
      </c>
    </row>
    <row r="2" spans="1:18" ht="15.95" customHeight="1">
      <c r="A2" s="1038" t="s">
        <v>290</v>
      </c>
      <c r="B2" s="1076"/>
      <c r="C2" s="1039"/>
      <c r="D2" s="1127" t="s">
        <v>291</v>
      </c>
      <c r="E2" s="1126" t="s">
        <v>3</v>
      </c>
      <c r="F2" s="1126" t="s">
        <v>4</v>
      </c>
      <c r="G2" s="1126" t="s">
        <v>292</v>
      </c>
      <c r="H2" s="1126" t="s">
        <v>293</v>
      </c>
      <c r="I2" s="1126" t="s">
        <v>294</v>
      </c>
      <c r="J2" s="1126" t="s">
        <v>97</v>
      </c>
      <c r="K2" s="1126" t="s">
        <v>295</v>
      </c>
      <c r="L2" s="1126" t="s">
        <v>296</v>
      </c>
      <c r="M2" s="1076" t="s">
        <v>11</v>
      </c>
      <c r="N2" s="1076"/>
      <c r="O2" s="1129" t="s">
        <v>12</v>
      </c>
      <c r="P2" s="1129" t="s">
        <v>13</v>
      </c>
      <c r="Q2" s="1149" t="s">
        <v>14</v>
      </c>
    </row>
    <row r="3" spans="1:18" ht="15.95" customHeight="1" thickBot="1">
      <c r="A3" s="1021"/>
      <c r="B3" s="1073"/>
      <c r="C3" s="1022"/>
      <c r="D3" s="1128"/>
      <c r="E3" s="1058"/>
      <c r="F3" s="1058"/>
      <c r="G3" s="1058"/>
      <c r="H3" s="1058"/>
      <c r="I3" s="1058"/>
      <c r="J3" s="1058"/>
      <c r="K3" s="1058"/>
      <c r="L3" s="1058"/>
      <c r="M3" s="572" t="s">
        <v>297</v>
      </c>
      <c r="N3" s="466" t="s">
        <v>298</v>
      </c>
      <c r="O3" s="1130"/>
      <c r="P3" s="1130"/>
      <c r="Q3" s="1150"/>
    </row>
    <row r="4" spans="1:18" ht="15.95" customHeight="1">
      <c r="A4" s="1131" t="s">
        <v>299</v>
      </c>
      <c r="B4" s="1132"/>
      <c r="C4" s="476"/>
      <c r="D4" s="573"/>
      <c r="E4" s="573"/>
      <c r="F4" s="573"/>
      <c r="G4" s="573"/>
      <c r="H4" s="573"/>
      <c r="I4" s="573"/>
      <c r="J4" s="573"/>
      <c r="K4" s="573"/>
      <c r="L4" s="573"/>
      <c r="M4" s="574"/>
      <c r="N4" s="575"/>
      <c r="O4" s="576"/>
      <c r="P4" s="576"/>
      <c r="Q4" s="577"/>
    </row>
    <row r="5" spans="1:18" ht="15.95" customHeight="1">
      <c r="A5" s="1133" t="s">
        <v>300</v>
      </c>
      <c r="B5" s="1134"/>
      <c r="C5" s="578"/>
      <c r="D5" s="579">
        <v>25247</v>
      </c>
      <c r="E5" s="579">
        <v>25686</v>
      </c>
      <c r="F5" s="579">
        <v>25379</v>
      </c>
      <c r="G5" s="579">
        <v>27265</v>
      </c>
      <c r="H5" s="579">
        <v>26697</v>
      </c>
      <c r="I5" s="579">
        <v>27481</v>
      </c>
      <c r="J5" s="579">
        <v>26703</v>
      </c>
      <c r="K5" s="579">
        <v>26395</v>
      </c>
      <c r="L5" s="579">
        <v>26978</v>
      </c>
      <c r="M5" s="250">
        <v>25729</v>
      </c>
      <c r="N5" s="580">
        <v>2424</v>
      </c>
      <c r="O5" s="581">
        <f>SUM(O6:O26)</f>
        <v>26108</v>
      </c>
      <c r="P5" s="581">
        <f>SUM(P6:P26)</f>
        <v>24326</v>
      </c>
      <c r="Q5" s="582">
        <v>23953</v>
      </c>
    </row>
    <row r="6" spans="1:18" ht="15.95" customHeight="1">
      <c r="A6" s="1135" t="s">
        <v>301</v>
      </c>
      <c r="B6" s="1136"/>
      <c r="C6" s="920"/>
      <c r="D6" s="583">
        <v>11942</v>
      </c>
      <c r="E6" s="583">
        <v>10019</v>
      </c>
      <c r="F6" s="583">
        <v>8543</v>
      </c>
      <c r="G6" s="583">
        <v>7577</v>
      </c>
      <c r="H6" s="583">
        <v>5651</v>
      </c>
      <c r="I6" s="583">
        <v>4803</v>
      </c>
      <c r="J6" s="583">
        <v>4553</v>
      </c>
      <c r="K6" s="583">
        <v>3796</v>
      </c>
      <c r="L6" s="583">
        <v>3424</v>
      </c>
      <c r="M6" s="584">
        <v>2822</v>
      </c>
      <c r="N6" s="585">
        <v>613</v>
      </c>
      <c r="O6" s="586">
        <v>2996</v>
      </c>
      <c r="P6" s="586">
        <v>2586</v>
      </c>
      <c r="Q6" s="587">
        <v>2294</v>
      </c>
    </row>
    <row r="7" spans="1:18" ht="15.95" customHeight="1">
      <c r="A7" s="1137" t="s">
        <v>302</v>
      </c>
      <c r="B7" s="1138"/>
      <c r="C7" s="588"/>
      <c r="D7" s="919">
        <v>356</v>
      </c>
      <c r="E7" s="919">
        <v>336</v>
      </c>
      <c r="F7" s="919">
        <v>111</v>
      </c>
      <c r="G7" s="919">
        <v>104</v>
      </c>
      <c r="H7" s="919">
        <v>99</v>
      </c>
      <c r="I7" s="919">
        <v>109</v>
      </c>
      <c r="J7" s="919">
        <v>121</v>
      </c>
      <c r="K7" s="919">
        <v>100</v>
      </c>
      <c r="L7" s="919">
        <v>89</v>
      </c>
      <c r="M7" s="247">
        <v>72</v>
      </c>
      <c r="N7" s="589">
        <v>12</v>
      </c>
      <c r="O7" s="248">
        <v>39</v>
      </c>
      <c r="P7" s="248">
        <v>81</v>
      </c>
      <c r="Q7" s="590">
        <v>81</v>
      </c>
    </row>
    <row r="8" spans="1:18" ht="15.95" customHeight="1">
      <c r="A8" s="1124" t="s">
        <v>303</v>
      </c>
      <c r="B8" s="1125"/>
      <c r="C8" s="478"/>
      <c r="D8" s="591">
        <v>10</v>
      </c>
      <c r="E8" s="591">
        <v>12</v>
      </c>
      <c r="F8" s="591">
        <v>9</v>
      </c>
      <c r="G8" s="591">
        <v>2</v>
      </c>
      <c r="H8" s="591">
        <v>3</v>
      </c>
      <c r="I8" s="591">
        <v>2</v>
      </c>
      <c r="J8" s="591">
        <v>1</v>
      </c>
      <c r="K8" s="591">
        <v>2</v>
      </c>
      <c r="L8" s="591">
        <v>2</v>
      </c>
      <c r="M8" s="592">
        <v>1</v>
      </c>
      <c r="N8" s="593">
        <v>7</v>
      </c>
      <c r="O8" s="594">
        <v>8</v>
      </c>
      <c r="P8" s="594">
        <v>11</v>
      </c>
      <c r="Q8" s="595">
        <v>18</v>
      </c>
    </row>
    <row r="9" spans="1:18" ht="15.95" customHeight="1">
      <c r="A9" s="1135" t="s">
        <v>304</v>
      </c>
      <c r="B9" s="1136"/>
      <c r="C9" s="920"/>
      <c r="D9" s="583">
        <v>29</v>
      </c>
      <c r="E9" s="583">
        <v>138</v>
      </c>
      <c r="F9" s="583">
        <v>127</v>
      </c>
      <c r="G9" s="583">
        <v>55</v>
      </c>
      <c r="H9" s="583">
        <v>57</v>
      </c>
      <c r="I9" s="583">
        <v>59</v>
      </c>
      <c r="J9" s="583">
        <v>86</v>
      </c>
      <c r="K9" s="583">
        <v>74</v>
      </c>
      <c r="L9" s="583">
        <v>12</v>
      </c>
      <c r="M9" s="584">
        <v>11</v>
      </c>
      <c r="N9" s="585">
        <v>2</v>
      </c>
      <c r="O9" s="586">
        <v>14</v>
      </c>
      <c r="P9" s="586">
        <v>5</v>
      </c>
      <c r="Q9" s="587">
        <v>7</v>
      </c>
    </row>
    <row r="10" spans="1:18" ht="15.95" customHeight="1">
      <c r="A10" s="1137" t="s">
        <v>305</v>
      </c>
      <c r="B10" s="1138"/>
      <c r="C10" s="588"/>
      <c r="D10" s="919">
        <v>1063</v>
      </c>
      <c r="E10" s="919">
        <v>1646</v>
      </c>
      <c r="F10" s="919">
        <v>1540</v>
      </c>
      <c r="G10" s="919">
        <v>1624</v>
      </c>
      <c r="H10" s="919">
        <v>2224</v>
      </c>
      <c r="I10" s="919">
        <v>2963</v>
      </c>
      <c r="J10" s="919">
        <v>2430</v>
      </c>
      <c r="K10" s="919">
        <v>2506</v>
      </c>
      <c r="L10" s="919">
        <v>2998</v>
      </c>
      <c r="M10" s="247">
        <v>3247</v>
      </c>
      <c r="N10" s="589">
        <v>304</v>
      </c>
      <c r="O10" s="248">
        <v>2655</v>
      </c>
      <c r="P10" s="248">
        <v>1939</v>
      </c>
      <c r="Q10" s="590">
        <v>1890</v>
      </c>
    </row>
    <row r="11" spans="1:18" ht="15.95" customHeight="1">
      <c r="A11" s="1124" t="s">
        <v>306</v>
      </c>
      <c r="B11" s="1125"/>
      <c r="C11" s="478"/>
      <c r="D11" s="591">
        <v>3288</v>
      </c>
      <c r="E11" s="591">
        <v>3797</v>
      </c>
      <c r="F11" s="591">
        <v>4151</v>
      </c>
      <c r="G11" s="591">
        <v>5479</v>
      </c>
      <c r="H11" s="591">
        <v>5055</v>
      </c>
      <c r="I11" s="591">
        <v>5205</v>
      </c>
      <c r="J11" s="591">
        <v>5351</v>
      </c>
      <c r="K11" s="591">
        <v>5497</v>
      </c>
      <c r="L11" s="591">
        <v>5015</v>
      </c>
      <c r="M11" s="592">
        <v>4422</v>
      </c>
      <c r="N11" s="593">
        <v>404</v>
      </c>
      <c r="O11" s="594">
        <v>3923</v>
      </c>
      <c r="P11" s="594">
        <v>3439</v>
      </c>
      <c r="Q11" s="595">
        <v>3413</v>
      </c>
      <c r="R11" s="596"/>
    </row>
    <row r="12" spans="1:18" ht="15.95" customHeight="1">
      <c r="A12" s="1140" t="s">
        <v>307</v>
      </c>
      <c r="B12" s="1141"/>
      <c r="C12" s="597"/>
      <c r="D12" s="1142">
        <v>1120</v>
      </c>
      <c r="E12" s="583">
        <v>137</v>
      </c>
      <c r="F12" s="583">
        <v>127</v>
      </c>
      <c r="G12" s="583">
        <v>144</v>
      </c>
      <c r="H12" s="583">
        <v>160</v>
      </c>
      <c r="I12" s="583">
        <v>165</v>
      </c>
      <c r="J12" s="583">
        <v>185</v>
      </c>
      <c r="K12" s="583">
        <v>194</v>
      </c>
      <c r="L12" s="583">
        <v>184</v>
      </c>
      <c r="M12" s="584">
        <v>187</v>
      </c>
      <c r="N12" s="585">
        <v>4</v>
      </c>
      <c r="O12" s="586">
        <v>161</v>
      </c>
      <c r="P12" s="586">
        <v>162</v>
      </c>
      <c r="Q12" s="587">
        <v>156</v>
      </c>
    </row>
    <row r="13" spans="1:18" ht="15.95" customHeight="1">
      <c r="A13" s="1137" t="s">
        <v>308</v>
      </c>
      <c r="B13" s="1138"/>
      <c r="C13" s="598" t="s">
        <v>22</v>
      </c>
      <c r="D13" s="1143"/>
      <c r="E13" s="919" t="s">
        <v>79</v>
      </c>
      <c r="F13" s="919" t="s">
        <v>79</v>
      </c>
      <c r="G13" s="919" t="s">
        <v>79</v>
      </c>
      <c r="H13" s="919" t="s">
        <v>79</v>
      </c>
      <c r="I13" s="919" t="s">
        <v>79</v>
      </c>
      <c r="J13" s="919" t="s">
        <v>79</v>
      </c>
      <c r="K13" s="919" t="s">
        <v>79</v>
      </c>
      <c r="L13" s="919" t="s">
        <v>79</v>
      </c>
      <c r="M13" s="436" t="s">
        <v>79</v>
      </c>
      <c r="N13" s="589" t="s">
        <v>79</v>
      </c>
      <c r="O13" s="248">
        <v>116</v>
      </c>
      <c r="P13" s="248">
        <v>117</v>
      </c>
      <c r="Q13" s="590">
        <v>125</v>
      </c>
    </row>
    <row r="14" spans="1:18" ht="15.95" customHeight="1">
      <c r="A14" s="1137" t="s">
        <v>309</v>
      </c>
      <c r="B14" s="1138"/>
      <c r="C14" s="598" t="s">
        <v>22</v>
      </c>
      <c r="D14" s="1144"/>
      <c r="E14" s="919">
        <v>1227</v>
      </c>
      <c r="F14" s="919">
        <v>1347</v>
      </c>
      <c r="G14" s="919">
        <v>1398</v>
      </c>
      <c r="H14" s="919">
        <v>1306</v>
      </c>
      <c r="I14" s="919">
        <v>1227</v>
      </c>
      <c r="J14" s="919">
        <v>1181</v>
      </c>
      <c r="K14" s="919">
        <v>1109</v>
      </c>
      <c r="L14" s="919">
        <v>1043</v>
      </c>
      <c r="M14" s="247">
        <v>974</v>
      </c>
      <c r="N14" s="589">
        <v>86</v>
      </c>
      <c r="O14" s="248">
        <v>725</v>
      </c>
      <c r="P14" s="248">
        <v>773</v>
      </c>
      <c r="Q14" s="590">
        <v>769</v>
      </c>
    </row>
    <row r="15" spans="1:18" ht="15.95" customHeight="1">
      <c r="A15" s="1137" t="s">
        <v>310</v>
      </c>
      <c r="B15" s="1138"/>
      <c r="C15" s="598" t="s">
        <v>22</v>
      </c>
      <c r="D15" s="919">
        <v>3386</v>
      </c>
      <c r="E15" s="919">
        <v>3745</v>
      </c>
      <c r="F15" s="919">
        <v>4241</v>
      </c>
      <c r="G15" s="919">
        <v>4779</v>
      </c>
      <c r="H15" s="919">
        <v>5589</v>
      </c>
      <c r="I15" s="919">
        <v>5848</v>
      </c>
      <c r="J15" s="919">
        <v>5436</v>
      </c>
      <c r="K15" s="919">
        <v>5263</v>
      </c>
      <c r="L15" s="919">
        <v>5575</v>
      </c>
      <c r="M15" s="247">
        <v>5022</v>
      </c>
      <c r="N15" s="589">
        <v>313</v>
      </c>
      <c r="O15" s="248">
        <v>4067</v>
      </c>
      <c r="P15" s="248">
        <v>3508</v>
      </c>
      <c r="Q15" s="590">
        <v>3344</v>
      </c>
    </row>
    <row r="16" spans="1:18" ht="15.95" customHeight="1">
      <c r="A16" s="1137" t="s">
        <v>311</v>
      </c>
      <c r="B16" s="1138"/>
      <c r="C16" s="598"/>
      <c r="D16" s="1139">
        <v>367</v>
      </c>
      <c r="E16" s="1139">
        <v>338</v>
      </c>
      <c r="F16" s="1139">
        <v>408</v>
      </c>
      <c r="G16" s="919">
        <v>407</v>
      </c>
      <c r="H16" s="919">
        <v>466</v>
      </c>
      <c r="I16" s="919">
        <v>568</v>
      </c>
      <c r="J16" s="919">
        <v>607</v>
      </c>
      <c r="K16" s="919">
        <v>616</v>
      </c>
      <c r="L16" s="919">
        <v>577</v>
      </c>
      <c r="M16" s="247">
        <v>525</v>
      </c>
      <c r="N16" s="589">
        <v>23</v>
      </c>
      <c r="O16" s="248">
        <v>494</v>
      </c>
      <c r="P16" s="248">
        <v>465</v>
      </c>
      <c r="Q16" s="590">
        <v>456</v>
      </c>
    </row>
    <row r="17" spans="1:17" ht="15.95" customHeight="1">
      <c r="A17" s="1137" t="s">
        <v>312</v>
      </c>
      <c r="B17" s="1138"/>
      <c r="C17" s="598"/>
      <c r="D17" s="1139"/>
      <c r="E17" s="1139"/>
      <c r="F17" s="1139"/>
      <c r="G17" s="919">
        <v>44</v>
      </c>
      <c r="H17" s="919">
        <v>65</v>
      </c>
      <c r="I17" s="919">
        <v>56</v>
      </c>
      <c r="J17" s="919">
        <v>63</v>
      </c>
      <c r="K17" s="919">
        <v>82</v>
      </c>
      <c r="L17" s="919">
        <v>86</v>
      </c>
      <c r="M17" s="247">
        <v>92</v>
      </c>
      <c r="N17" s="589" t="s">
        <v>79</v>
      </c>
      <c r="O17" s="248">
        <v>109</v>
      </c>
      <c r="P17" s="248">
        <v>231</v>
      </c>
      <c r="Q17" s="590">
        <v>235</v>
      </c>
    </row>
    <row r="18" spans="1:17" ht="15.95" customHeight="1">
      <c r="A18" s="1153" t="s">
        <v>487</v>
      </c>
      <c r="B18" s="1154"/>
      <c r="C18" s="598" t="s">
        <v>490</v>
      </c>
      <c r="D18" s="919" t="s">
        <v>79</v>
      </c>
      <c r="E18" s="919" t="s">
        <v>79</v>
      </c>
      <c r="F18" s="919" t="s">
        <v>79</v>
      </c>
      <c r="G18" s="919" t="s">
        <v>79</v>
      </c>
      <c r="H18" s="919" t="s">
        <v>79</v>
      </c>
      <c r="I18" s="919" t="s">
        <v>79</v>
      </c>
      <c r="J18" s="919" t="s">
        <v>79</v>
      </c>
      <c r="K18" s="919" t="s">
        <v>79</v>
      </c>
      <c r="L18" s="919" t="s">
        <v>79</v>
      </c>
      <c r="M18" s="436" t="s">
        <v>79</v>
      </c>
      <c r="N18" s="883" t="s">
        <v>79</v>
      </c>
      <c r="O18" s="247" t="s">
        <v>79</v>
      </c>
      <c r="P18" s="248">
        <v>666</v>
      </c>
      <c r="Q18" s="590">
        <v>718</v>
      </c>
    </row>
    <row r="19" spans="1:17" ht="15.95" customHeight="1">
      <c r="A19" s="1153" t="s">
        <v>488</v>
      </c>
      <c r="B19" s="1154"/>
      <c r="C19" s="598" t="s">
        <v>490</v>
      </c>
      <c r="D19" s="919" t="s">
        <v>79</v>
      </c>
      <c r="E19" s="919" t="s">
        <v>79</v>
      </c>
      <c r="F19" s="919" t="s">
        <v>79</v>
      </c>
      <c r="G19" s="919" t="s">
        <v>79</v>
      </c>
      <c r="H19" s="919" t="s">
        <v>79</v>
      </c>
      <c r="I19" s="919" t="s">
        <v>79</v>
      </c>
      <c r="J19" s="919" t="s">
        <v>79</v>
      </c>
      <c r="K19" s="919" t="s">
        <v>79</v>
      </c>
      <c r="L19" s="919" t="s">
        <v>79</v>
      </c>
      <c r="M19" s="436" t="s">
        <v>79</v>
      </c>
      <c r="N19" s="883" t="s">
        <v>79</v>
      </c>
      <c r="O19" s="247" t="s">
        <v>79</v>
      </c>
      <c r="P19" s="248">
        <v>856</v>
      </c>
      <c r="Q19" s="590">
        <v>772</v>
      </c>
    </row>
    <row r="20" spans="1:17" ht="15.95" customHeight="1">
      <c r="A20" s="1137" t="s">
        <v>313</v>
      </c>
      <c r="B20" s="1138"/>
      <c r="C20" s="598" t="s">
        <v>22</v>
      </c>
      <c r="D20" s="919" t="s">
        <v>79</v>
      </c>
      <c r="E20" s="919" t="s">
        <v>79</v>
      </c>
      <c r="F20" s="919" t="s">
        <v>79</v>
      </c>
      <c r="G20" s="919" t="s">
        <v>79</v>
      </c>
      <c r="H20" s="919" t="s">
        <v>79</v>
      </c>
      <c r="I20" s="919" t="s">
        <v>79</v>
      </c>
      <c r="J20" s="919" t="s">
        <v>79</v>
      </c>
      <c r="K20" s="919" t="s">
        <v>79</v>
      </c>
      <c r="L20" s="919" t="s">
        <v>79</v>
      </c>
      <c r="M20" s="436" t="s">
        <v>79</v>
      </c>
      <c r="N20" s="589" t="s">
        <v>79</v>
      </c>
      <c r="O20" s="248">
        <v>1423</v>
      </c>
      <c r="P20" s="248">
        <v>1528</v>
      </c>
      <c r="Q20" s="590">
        <v>1478</v>
      </c>
    </row>
    <row r="21" spans="1:17" ht="15.95" customHeight="1">
      <c r="A21" s="1137" t="s">
        <v>314</v>
      </c>
      <c r="B21" s="1138"/>
      <c r="C21" s="598" t="s">
        <v>22</v>
      </c>
      <c r="D21" s="919" t="s">
        <v>79</v>
      </c>
      <c r="E21" s="919" t="s">
        <v>79</v>
      </c>
      <c r="F21" s="919" t="s">
        <v>79</v>
      </c>
      <c r="G21" s="919" t="s">
        <v>79</v>
      </c>
      <c r="H21" s="919" t="s">
        <v>79</v>
      </c>
      <c r="I21" s="919" t="s">
        <v>79</v>
      </c>
      <c r="J21" s="919" t="s">
        <v>79</v>
      </c>
      <c r="K21" s="919" t="s">
        <v>79</v>
      </c>
      <c r="L21" s="919" t="s">
        <v>79</v>
      </c>
      <c r="M21" s="436" t="s">
        <v>79</v>
      </c>
      <c r="N21" s="589" t="s">
        <v>79</v>
      </c>
      <c r="O21" s="248">
        <v>3099</v>
      </c>
      <c r="P21" s="248">
        <v>3650</v>
      </c>
      <c r="Q21" s="590">
        <v>4095</v>
      </c>
    </row>
    <row r="22" spans="1:17" ht="15.95" customHeight="1">
      <c r="A22" s="1137" t="s">
        <v>315</v>
      </c>
      <c r="B22" s="1138"/>
      <c r="C22" s="598" t="s">
        <v>22</v>
      </c>
      <c r="D22" s="919" t="s">
        <v>79</v>
      </c>
      <c r="E22" s="919" t="s">
        <v>79</v>
      </c>
      <c r="F22" s="919" t="s">
        <v>79</v>
      </c>
      <c r="G22" s="919" t="s">
        <v>79</v>
      </c>
      <c r="H22" s="919" t="s">
        <v>79</v>
      </c>
      <c r="I22" s="919" t="s">
        <v>79</v>
      </c>
      <c r="J22" s="919" t="s">
        <v>79</v>
      </c>
      <c r="K22" s="919" t="s">
        <v>79</v>
      </c>
      <c r="L22" s="919" t="s">
        <v>79</v>
      </c>
      <c r="M22" s="436" t="s">
        <v>79</v>
      </c>
      <c r="N22" s="589" t="s">
        <v>79</v>
      </c>
      <c r="O22" s="248">
        <v>1202</v>
      </c>
      <c r="P22" s="248">
        <v>1201</v>
      </c>
      <c r="Q22" s="590">
        <v>1284</v>
      </c>
    </row>
    <row r="23" spans="1:17" ht="15.95" customHeight="1">
      <c r="A23" s="1137" t="s">
        <v>316</v>
      </c>
      <c r="B23" s="1138"/>
      <c r="C23" s="598" t="s">
        <v>22</v>
      </c>
      <c r="D23" s="919" t="s">
        <v>79</v>
      </c>
      <c r="E23" s="919" t="s">
        <v>79</v>
      </c>
      <c r="F23" s="919" t="s">
        <v>79</v>
      </c>
      <c r="G23" s="919" t="s">
        <v>79</v>
      </c>
      <c r="H23" s="919" t="s">
        <v>79</v>
      </c>
      <c r="I23" s="919" t="s">
        <v>79</v>
      </c>
      <c r="J23" s="919" t="s">
        <v>79</v>
      </c>
      <c r="K23" s="919" t="s">
        <v>79</v>
      </c>
      <c r="L23" s="919" t="s">
        <v>79</v>
      </c>
      <c r="M23" s="436" t="s">
        <v>79</v>
      </c>
      <c r="N23" s="589" t="s">
        <v>79</v>
      </c>
      <c r="O23" s="248">
        <v>519</v>
      </c>
      <c r="P23" s="248">
        <v>304</v>
      </c>
      <c r="Q23" s="590">
        <v>342</v>
      </c>
    </row>
    <row r="24" spans="1:17" ht="15.95" customHeight="1">
      <c r="A24" s="1145" t="s">
        <v>317</v>
      </c>
      <c r="B24" s="1146"/>
      <c r="C24" s="599"/>
      <c r="D24" s="919">
        <v>2916</v>
      </c>
      <c r="E24" s="919">
        <v>3637</v>
      </c>
      <c r="F24" s="919">
        <v>4035</v>
      </c>
      <c r="G24" s="919">
        <v>4845</v>
      </c>
      <c r="H24" s="919">
        <v>5208</v>
      </c>
      <c r="I24" s="919">
        <v>5630</v>
      </c>
      <c r="J24" s="919">
        <v>5857</v>
      </c>
      <c r="K24" s="919">
        <v>6432</v>
      </c>
      <c r="L24" s="919">
        <v>7039</v>
      </c>
      <c r="M24" s="247">
        <v>7449</v>
      </c>
      <c r="N24" s="589">
        <v>562</v>
      </c>
      <c r="O24" s="248">
        <v>3095</v>
      </c>
      <c r="P24" s="248">
        <v>1176</v>
      </c>
      <c r="Q24" s="590">
        <v>1105</v>
      </c>
    </row>
    <row r="25" spans="1:17" ht="15.95" customHeight="1">
      <c r="A25" s="1147" t="s">
        <v>318</v>
      </c>
      <c r="B25" s="1148"/>
      <c r="C25" s="600"/>
      <c r="D25" s="591">
        <v>769</v>
      </c>
      <c r="E25" s="591">
        <v>649</v>
      </c>
      <c r="F25" s="591">
        <v>728</v>
      </c>
      <c r="G25" s="591">
        <v>798</v>
      </c>
      <c r="H25" s="591">
        <v>797</v>
      </c>
      <c r="I25" s="591">
        <v>834</v>
      </c>
      <c r="J25" s="591">
        <v>803</v>
      </c>
      <c r="K25" s="591">
        <v>713</v>
      </c>
      <c r="L25" s="591">
        <v>845</v>
      </c>
      <c r="M25" s="592">
        <v>841</v>
      </c>
      <c r="N25" s="593">
        <v>89</v>
      </c>
      <c r="O25" s="594">
        <v>972</v>
      </c>
      <c r="P25" s="594">
        <v>941</v>
      </c>
      <c r="Q25" s="595">
        <v>997</v>
      </c>
    </row>
    <row r="26" spans="1:17" ht="15.95" customHeight="1">
      <c r="A26" s="1151" t="s">
        <v>319</v>
      </c>
      <c r="B26" s="1152"/>
      <c r="C26" s="483"/>
      <c r="D26" s="601">
        <v>1</v>
      </c>
      <c r="E26" s="601">
        <v>5</v>
      </c>
      <c r="F26" s="601">
        <v>12</v>
      </c>
      <c r="G26" s="601">
        <v>9</v>
      </c>
      <c r="H26" s="601">
        <v>17</v>
      </c>
      <c r="I26" s="601">
        <v>12</v>
      </c>
      <c r="J26" s="601">
        <v>29</v>
      </c>
      <c r="K26" s="601">
        <v>11</v>
      </c>
      <c r="L26" s="601">
        <v>89</v>
      </c>
      <c r="M26" s="602">
        <v>64</v>
      </c>
      <c r="N26" s="603">
        <v>5</v>
      </c>
      <c r="O26" s="604">
        <v>491</v>
      </c>
      <c r="P26" s="604">
        <v>687</v>
      </c>
      <c r="Q26" s="605">
        <v>374</v>
      </c>
    </row>
    <row r="27" spans="1:17" ht="15.95" customHeight="1">
      <c r="A27" s="1135" t="s">
        <v>299</v>
      </c>
      <c r="B27" s="1136"/>
      <c r="C27" s="920"/>
      <c r="D27" s="583"/>
      <c r="E27" s="583"/>
      <c r="F27" s="583"/>
      <c r="G27" s="583"/>
      <c r="H27" s="583"/>
      <c r="I27" s="583"/>
      <c r="J27" s="583"/>
      <c r="K27" s="583"/>
      <c r="L27" s="583"/>
      <c r="M27" s="584"/>
      <c r="N27" s="585"/>
      <c r="O27" s="586"/>
      <c r="P27" s="586"/>
      <c r="Q27" s="587"/>
    </row>
    <row r="28" spans="1:17" ht="15.95" customHeight="1">
      <c r="A28" s="198"/>
      <c r="B28" s="606" t="s">
        <v>320</v>
      </c>
      <c r="C28" s="607"/>
      <c r="D28" s="919">
        <v>12308</v>
      </c>
      <c r="E28" s="919">
        <v>10367</v>
      </c>
      <c r="F28" s="919">
        <v>8663</v>
      </c>
      <c r="G28" s="919">
        <v>7683</v>
      </c>
      <c r="H28" s="919">
        <v>5753</v>
      </c>
      <c r="I28" s="919">
        <v>4914</v>
      </c>
      <c r="J28" s="919">
        <v>4675</v>
      </c>
      <c r="K28" s="919">
        <v>3898</v>
      </c>
      <c r="L28" s="919">
        <v>3515</v>
      </c>
      <c r="M28" s="247">
        <f>SUM(M6:M8)</f>
        <v>2895</v>
      </c>
      <c r="N28" s="589">
        <f>SUM(N6:N8)</f>
        <v>632</v>
      </c>
      <c r="O28" s="248">
        <f>SUM(O6:O8)</f>
        <v>3043</v>
      </c>
      <c r="P28" s="248">
        <f>SUM(P6:P8)</f>
        <v>2678</v>
      </c>
      <c r="Q28" s="590">
        <v>2393</v>
      </c>
    </row>
    <row r="29" spans="1:17" ht="15.95" customHeight="1">
      <c r="A29" s="198"/>
      <c r="B29" s="606" t="s">
        <v>321</v>
      </c>
      <c r="C29" s="607"/>
      <c r="D29" s="919">
        <v>4380</v>
      </c>
      <c r="E29" s="919">
        <v>5581</v>
      </c>
      <c r="F29" s="919">
        <v>5818</v>
      </c>
      <c r="G29" s="919">
        <v>7158</v>
      </c>
      <c r="H29" s="919">
        <v>7336</v>
      </c>
      <c r="I29" s="919">
        <v>8227</v>
      </c>
      <c r="J29" s="919">
        <v>7867</v>
      </c>
      <c r="K29" s="919">
        <v>8077</v>
      </c>
      <c r="L29" s="919">
        <v>8025</v>
      </c>
      <c r="M29" s="247">
        <f>SUM(M9:M11)</f>
        <v>7680</v>
      </c>
      <c r="N29" s="589">
        <f>SUM(N9:N11)</f>
        <v>710</v>
      </c>
      <c r="O29" s="248">
        <f>SUM(O9:O11)</f>
        <v>6592</v>
      </c>
      <c r="P29" s="248">
        <f>SUM(P9:P11)</f>
        <v>5383</v>
      </c>
      <c r="Q29" s="590">
        <v>5310</v>
      </c>
    </row>
    <row r="30" spans="1:17" ht="15.95" customHeight="1">
      <c r="A30" s="198"/>
      <c r="B30" s="608" t="s">
        <v>322</v>
      </c>
      <c r="C30" s="609"/>
      <c r="D30" s="610">
        <v>8558</v>
      </c>
      <c r="E30" s="610">
        <v>9733</v>
      </c>
      <c r="F30" s="610">
        <v>10886</v>
      </c>
      <c r="G30" s="610">
        <v>12415</v>
      </c>
      <c r="H30" s="610">
        <v>13591</v>
      </c>
      <c r="I30" s="610">
        <v>14328</v>
      </c>
      <c r="J30" s="610">
        <v>14132</v>
      </c>
      <c r="K30" s="610">
        <v>14409</v>
      </c>
      <c r="L30" s="610">
        <v>15349</v>
      </c>
      <c r="M30" s="611">
        <f>SUM(M12:M25)</f>
        <v>15090</v>
      </c>
      <c r="N30" s="612">
        <f>SUM(N12:N25)</f>
        <v>1077</v>
      </c>
      <c r="O30" s="613">
        <f>SUM(O12:O25)</f>
        <v>15982</v>
      </c>
      <c r="P30" s="613">
        <f>SUM(P12:P25)</f>
        <v>15578</v>
      </c>
      <c r="Q30" s="614">
        <v>15876</v>
      </c>
    </row>
    <row r="31" spans="1:17" ht="15.95" customHeight="1">
      <c r="A31" s="198"/>
      <c r="B31" s="615" t="s">
        <v>323</v>
      </c>
      <c r="C31" s="616"/>
      <c r="D31" s="617">
        <v>48.8</v>
      </c>
      <c r="E31" s="617">
        <v>40.4</v>
      </c>
      <c r="F31" s="617">
        <v>34.1</v>
      </c>
      <c r="G31" s="617">
        <v>28.2</v>
      </c>
      <c r="H31" s="617">
        <v>21.5</v>
      </c>
      <c r="I31" s="617">
        <v>17.899999999999999</v>
      </c>
      <c r="J31" s="617">
        <v>17.5</v>
      </c>
      <c r="K31" s="617">
        <v>14.8</v>
      </c>
      <c r="L31" s="617">
        <v>13</v>
      </c>
      <c r="M31" s="618">
        <f>M28/M5*100</f>
        <v>11.251894749115783</v>
      </c>
      <c r="N31" s="619">
        <f>N28/N5*100</f>
        <v>26.072607260726073</v>
      </c>
      <c r="O31" s="620">
        <f>O28/O5*100</f>
        <v>11.655431285429753</v>
      </c>
      <c r="P31" s="620">
        <f>P28/P5*100</f>
        <v>11.008797171750391</v>
      </c>
      <c r="Q31" s="620">
        <f>Q28/Q5*100</f>
        <v>9.9903978624806911</v>
      </c>
    </row>
    <row r="32" spans="1:17" ht="15.95" customHeight="1">
      <c r="A32" s="198"/>
      <c r="B32" s="606" t="s">
        <v>324</v>
      </c>
      <c r="C32" s="607"/>
      <c r="D32" s="621">
        <v>17.3</v>
      </c>
      <c r="E32" s="621">
        <v>21.7</v>
      </c>
      <c r="F32" s="621">
        <v>22.9</v>
      </c>
      <c r="G32" s="621">
        <v>26.3</v>
      </c>
      <c r="H32" s="621">
        <v>27.5</v>
      </c>
      <c r="I32" s="621">
        <v>29.9</v>
      </c>
      <c r="J32" s="621">
        <v>29.5</v>
      </c>
      <c r="K32" s="621">
        <v>30.6</v>
      </c>
      <c r="L32" s="621">
        <v>29.7</v>
      </c>
      <c r="M32" s="622">
        <f>M29/M5*100</f>
        <v>29.849586070193169</v>
      </c>
      <c r="N32" s="623">
        <f>N29/N5*100</f>
        <v>29.290429042904293</v>
      </c>
      <c r="O32" s="624">
        <f>O29/O5*100</f>
        <v>25.248965834227054</v>
      </c>
      <c r="P32" s="624">
        <f>P29/P5*100</f>
        <v>22.128586697360848</v>
      </c>
      <c r="Q32" s="624">
        <f>Q29/Q5*100</f>
        <v>22.168413142403875</v>
      </c>
    </row>
    <row r="33" spans="1:18" ht="15.95" customHeight="1">
      <c r="A33" s="198"/>
      <c r="B33" s="625" t="s">
        <v>325</v>
      </c>
      <c r="C33" s="626"/>
      <c r="D33" s="627">
        <v>33.9</v>
      </c>
      <c r="E33" s="627">
        <v>37.9</v>
      </c>
      <c r="F33" s="627">
        <v>42.9</v>
      </c>
      <c r="G33" s="627">
        <v>45.5</v>
      </c>
      <c r="H33" s="627">
        <v>50.9</v>
      </c>
      <c r="I33" s="627">
        <v>52.1</v>
      </c>
      <c r="J33" s="627">
        <v>52.9</v>
      </c>
      <c r="K33" s="627">
        <v>54.6</v>
      </c>
      <c r="L33" s="627">
        <v>56.9</v>
      </c>
      <c r="M33" s="628">
        <f>M30/M5*100</f>
        <v>58.649772630106099</v>
      </c>
      <c r="N33" s="629">
        <f>N30/N5*100</f>
        <v>44.430693069306933</v>
      </c>
      <c r="O33" s="630">
        <f>O30/O5*100</f>
        <v>61.214953271028037</v>
      </c>
      <c r="P33" s="630">
        <f>P30/P5*100</f>
        <v>64.038477349338152</v>
      </c>
      <c r="Q33" s="630">
        <f>Q30/Q5*100</f>
        <v>66.279797937627862</v>
      </c>
    </row>
    <row r="34" spans="1:18" ht="15.95" customHeight="1">
      <c r="A34" s="1135" t="s">
        <v>326</v>
      </c>
      <c r="B34" s="1136"/>
      <c r="C34" s="920"/>
      <c r="D34" s="631"/>
      <c r="E34" s="631"/>
      <c r="F34" s="631"/>
      <c r="G34" s="631"/>
      <c r="H34" s="631"/>
      <c r="I34" s="631"/>
      <c r="J34" s="631"/>
      <c r="K34" s="631"/>
      <c r="L34" s="631"/>
      <c r="M34" s="632"/>
      <c r="N34" s="633"/>
      <c r="O34" s="634"/>
      <c r="P34" s="634"/>
      <c r="Q34" s="635"/>
    </row>
    <row r="35" spans="1:18" ht="15.95" customHeight="1">
      <c r="A35" s="198"/>
      <c r="B35" s="606" t="s">
        <v>327</v>
      </c>
      <c r="C35" s="607"/>
      <c r="D35" s="919">
        <v>25630</v>
      </c>
      <c r="E35" s="919">
        <v>25840</v>
      </c>
      <c r="F35" s="919">
        <v>25764</v>
      </c>
      <c r="G35" s="919">
        <v>27631</v>
      </c>
      <c r="H35" s="919">
        <v>27280</v>
      </c>
      <c r="I35" s="919">
        <v>28093</v>
      </c>
      <c r="J35" s="919">
        <v>27588</v>
      </c>
      <c r="K35" s="919">
        <v>27184</v>
      </c>
      <c r="L35" s="919">
        <v>27851</v>
      </c>
      <c r="M35" s="247">
        <f>M36+M37</f>
        <v>26834</v>
      </c>
      <c r="N35" s="589">
        <f>N36+N37</f>
        <v>2483</v>
      </c>
      <c r="O35" s="248">
        <f>O36+O37</f>
        <v>27798</v>
      </c>
      <c r="P35" s="248">
        <f>P36+P37</f>
        <v>26215</v>
      </c>
      <c r="Q35" s="590">
        <v>25034</v>
      </c>
    </row>
    <row r="36" spans="1:18" ht="15.95" customHeight="1">
      <c r="A36" s="198"/>
      <c r="B36" s="606" t="s">
        <v>328</v>
      </c>
      <c r="C36" s="607"/>
      <c r="D36" s="919">
        <v>25247</v>
      </c>
      <c r="E36" s="919">
        <v>25686</v>
      </c>
      <c r="F36" s="919">
        <v>25379</v>
      </c>
      <c r="G36" s="919">
        <v>27265</v>
      </c>
      <c r="H36" s="919">
        <v>26697</v>
      </c>
      <c r="I36" s="919">
        <v>27481</v>
      </c>
      <c r="J36" s="919">
        <v>26703</v>
      </c>
      <c r="K36" s="919">
        <v>26395</v>
      </c>
      <c r="L36" s="919">
        <v>26978</v>
      </c>
      <c r="M36" s="247">
        <v>25729</v>
      </c>
      <c r="N36" s="589">
        <v>2424</v>
      </c>
      <c r="O36" s="248">
        <v>26108</v>
      </c>
      <c r="P36" s="248">
        <f>P5</f>
        <v>24326</v>
      </c>
      <c r="Q36" s="590">
        <v>23953</v>
      </c>
    </row>
    <row r="37" spans="1:18" ht="15.95" customHeight="1">
      <c r="A37" s="198"/>
      <c r="B37" s="606" t="s">
        <v>329</v>
      </c>
      <c r="C37" s="607"/>
      <c r="D37" s="919">
        <v>383</v>
      </c>
      <c r="E37" s="919">
        <v>154</v>
      </c>
      <c r="F37" s="919">
        <v>385</v>
      </c>
      <c r="G37" s="919">
        <v>366</v>
      </c>
      <c r="H37" s="919">
        <v>583</v>
      </c>
      <c r="I37" s="919">
        <v>612</v>
      </c>
      <c r="J37" s="919">
        <v>885</v>
      </c>
      <c r="K37" s="919">
        <v>789</v>
      </c>
      <c r="L37" s="919">
        <v>873</v>
      </c>
      <c r="M37" s="247">
        <v>1105</v>
      </c>
      <c r="N37" s="589">
        <v>59</v>
      </c>
      <c r="O37" s="248">
        <v>1690</v>
      </c>
      <c r="P37" s="248">
        <v>1889</v>
      </c>
      <c r="Q37" s="590">
        <v>1081</v>
      </c>
    </row>
    <row r="38" spans="1:18" ht="15.95" customHeight="1">
      <c r="A38" s="198"/>
      <c r="B38" s="606" t="s">
        <v>330</v>
      </c>
      <c r="C38" s="607"/>
      <c r="D38" s="919">
        <v>9673</v>
      </c>
      <c r="E38" s="919">
        <v>9971</v>
      </c>
      <c r="F38" s="919">
        <v>11221</v>
      </c>
      <c r="G38" s="919">
        <v>10474</v>
      </c>
      <c r="H38" s="919">
        <v>12063</v>
      </c>
      <c r="I38" s="919">
        <v>12677</v>
      </c>
      <c r="J38" s="919">
        <v>13561</v>
      </c>
      <c r="K38" s="919">
        <v>14796</v>
      </c>
      <c r="L38" s="919">
        <v>14658</v>
      </c>
      <c r="M38" s="247">
        <v>15367</v>
      </c>
      <c r="N38" s="589">
        <v>1210</v>
      </c>
      <c r="O38" s="248">
        <v>17170</v>
      </c>
      <c r="P38" s="248">
        <v>17345</v>
      </c>
      <c r="Q38" s="590">
        <v>17119</v>
      </c>
    </row>
    <row r="39" spans="1:18" ht="15.95" customHeight="1">
      <c r="A39" s="198"/>
      <c r="B39" s="606" t="s">
        <v>331</v>
      </c>
      <c r="C39" s="607"/>
      <c r="D39" s="636">
        <v>72.599999999999994</v>
      </c>
      <c r="E39" s="636">
        <v>72.099999999999994</v>
      </c>
      <c r="F39" s="636">
        <v>69.599999999999994</v>
      </c>
      <c r="G39" s="636">
        <v>72.5</v>
      </c>
      <c r="H39" s="636">
        <v>69.3</v>
      </c>
      <c r="I39" s="636">
        <v>68.8</v>
      </c>
      <c r="J39" s="636">
        <v>67</v>
      </c>
      <c r="K39" s="636">
        <v>64.7</v>
      </c>
      <c r="L39" s="636">
        <v>65.5</v>
      </c>
      <c r="M39" s="637">
        <f>M35/M41*100</f>
        <v>63.491387469240955</v>
      </c>
      <c r="N39" s="638">
        <f>N35/N41*100</f>
        <v>67.198917456021661</v>
      </c>
      <c r="O39" s="639">
        <f>O35/O41*100</f>
        <v>61.817292296744355</v>
      </c>
      <c r="P39" s="639">
        <f>P35/P41*100</f>
        <v>60.181359044995411</v>
      </c>
      <c r="Q39" s="640">
        <v>59.4</v>
      </c>
      <c r="R39" s="92"/>
    </row>
    <row r="40" spans="1:18" ht="15.95" customHeight="1">
      <c r="A40" s="198"/>
      <c r="B40" s="606" t="s">
        <v>332</v>
      </c>
      <c r="C40" s="607"/>
      <c r="D40" s="636">
        <v>1.5</v>
      </c>
      <c r="E40" s="636">
        <v>0.6</v>
      </c>
      <c r="F40" s="636">
        <v>1.5</v>
      </c>
      <c r="G40" s="636">
        <v>1.3</v>
      </c>
      <c r="H40" s="636">
        <v>2.1</v>
      </c>
      <c r="I40" s="636">
        <v>2.2000000000000002</v>
      </c>
      <c r="J40" s="636">
        <v>3.2</v>
      </c>
      <c r="K40" s="636">
        <v>2.9</v>
      </c>
      <c r="L40" s="636">
        <v>3.1</v>
      </c>
      <c r="M40" s="637">
        <f>M37/M35*100</f>
        <v>4.1179101140344336</v>
      </c>
      <c r="N40" s="638">
        <f>N37/N35*100</f>
        <v>2.3761578735400724</v>
      </c>
      <c r="O40" s="639">
        <f>O37/O35*100</f>
        <v>6.0795740700769842</v>
      </c>
      <c r="P40" s="639">
        <f>P37/P35*100</f>
        <v>7.2057982071333209</v>
      </c>
      <c r="Q40" s="640">
        <v>4.3</v>
      </c>
    </row>
    <row r="41" spans="1:18" ht="15.95" customHeight="1" thickBot="1">
      <c r="A41" s="641"/>
      <c r="B41" s="642" t="s">
        <v>333</v>
      </c>
      <c r="C41" s="643" t="s">
        <v>489</v>
      </c>
      <c r="D41" s="644">
        <v>35305</v>
      </c>
      <c r="E41" s="644">
        <v>35815</v>
      </c>
      <c r="F41" s="644">
        <v>36992</v>
      </c>
      <c r="G41" s="644">
        <v>38106</v>
      </c>
      <c r="H41" s="644">
        <v>39343</v>
      </c>
      <c r="I41" s="644">
        <v>40804</v>
      </c>
      <c r="J41" s="644">
        <v>41179</v>
      </c>
      <c r="K41" s="644">
        <v>42003</v>
      </c>
      <c r="L41" s="644">
        <v>42552</v>
      </c>
      <c r="M41" s="645">
        <v>42264</v>
      </c>
      <c r="N41" s="646">
        <v>3695</v>
      </c>
      <c r="O41" s="647">
        <f>O35+O38</f>
        <v>44968</v>
      </c>
      <c r="P41" s="647">
        <f>P35+P38</f>
        <v>43560</v>
      </c>
      <c r="Q41" s="648">
        <v>42153</v>
      </c>
    </row>
    <row r="42" spans="1:18" ht="12.2" customHeight="1">
      <c r="A42" s="59"/>
      <c r="B42" s="55" t="s">
        <v>334</v>
      </c>
      <c r="C42" s="55"/>
      <c r="D42" s="55"/>
      <c r="E42" s="55"/>
      <c r="F42" s="55"/>
      <c r="G42" s="55"/>
    </row>
    <row r="43" spans="1:18" ht="12.2" customHeight="1">
      <c r="A43" s="55"/>
      <c r="B43" s="55" t="s">
        <v>335</v>
      </c>
      <c r="C43" s="55"/>
      <c r="D43" s="55"/>
      <c r="E43" s="55"/>
      <c r="G43" s="534"/>
      <c r="H43" s="55"/>
      <c r="I43" s="55"/>
      <c r="J43" s="55"/>
      <c r="K43" s="55"/>
      <c r="M43" s="55"/>
    </row>
    <row r="44" spans="1:18" ht="12.2" customHeight="1">
      <c r="A44" s="55"/>
      <c r="B44" s="55" t="s">
        <v>431</v>
      </c>
      <c r="C44" s="55"/>
      <c r="D44" s="55"/>
      <c r="E44" s="55"/>
      <c r="G44" s="534"/>
      <c r="H44" s="55"/>
      <c r="I44" s="55"/>
      <c r="J44" s="55"/>
      <c r="K44" s="55"/>
      <c r="M44" s="55"/>
    </row>
    <row r="45" spans="1:18" ht="12.2" customHeight="1">
      <c r="A45" s="94" t="s">
        <v>20</v>
      </c>
      <c r="B45" s="55" t="s">
        <v>491</v>
      </c>
    </row>
    <row r="46" spans="1:18" ht="12.2" customHeight="1">
      <c r="A46" s="94" t="s">
        <v>20</v>
      </c>
      <c r="B46" s="55" t="s">
        <v>492</v>
      </c>
    </row>
  </sheetData>
  <mergeCells count="43">
    <mergeCell ref="A34:B34"/>
    <mergeCell ref="A24:B24"/>
    <mergeCell ref="A25:B25"/>
    <mergeCell ref="Q2:Q3"/>
    <mergeCell ref="A26:B26"/>
    <mergeCell ref="A27:B27"/>
    <mergeCell ref="A18:B18"/>
    <mergeCell ref="A19:B19"/>
    <mergeCell ref="A20:B20"/>
    <mergeCell ref="A21:B21"/>
    <mergeCell ref="A22:B22"/>
    <mergeCell ref="A23:B23"/>
    <mergeCell ref="A15:B15"/>
    <mergeCell ref="A16:B16"/>
    <mergeCell ref="D16:D17"/>
    <mergeCell ref="E16:E17"/>
    <mergeCell ref="F16:F17"/>
    <mergeCell ref="A17:B17"/>
    <mergeCell ref="A9:B9"/>
    <mergeCell ref="A10:B10"/>
    <mergeCell ref="A11:B11"/>
    <mergeCell ref="A12:B12"/>
    <mergeCell ref="D12:D14"/>
    <mergeCell ref="A13:B13"/>
    <mergeCell ref="A14:B14"/>
    <mergeCell ref="P2:P3"/>
    <mergeCell ref="A4:B4"/>
    <mergeCell ref="A5:B5"/>
    <mergeCell ref="A6:B6"/>
    <mergeCell ref="A7:B7"/>
    <mergeCell ref="M2:N2"/>
    <mergeCell ref="O2:O3"/>
    <mergeCell ref="A8:B8"/>
    <mergeCell ref="I2:I3"/>
    <mergeCell ref="J2:J3"/>
    <mergeCell ref="K2:K3"/>
    <mergeCell ref="L2:L3"/>
    <mergeCell ref="A2:C3"/>
    <mergeCell ref="D2:D3"/>
    <mergeCell ref="E2:E3"/>
    <mergeCell ref="F2:F3"/>
    <mergeCell ref="G2:G3"/>
    <mergeCell ref="H2:H3"/>
  </mergeCells>
  <phoneticPr fontId="3"/>
  <pageMargins left="0.98425196850393704" right="0.98425196850393704" top="0.47244094488188981" bottom="0.19685039370078741" header="0.27559055118110237" footer="0.19685039370078741"/>
  <headerFooter scaleWithDoc="0" alignWithMargins="0">
    <oddFooter>&amp;R&amp;"ＭＳ Ｐ明朝,標準"－１５－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view="pageBreakPreview" topLeftCell="A10" zoomScale="85" zoomScaleNormal="90" zoomScaleSheetLayoutView="85" workbookViewId="0">
      <selection activeCell="Z38" sqref="Z38"/>
    </sheetView>
  </sheetViews>
  <sheetFormatPr defaultRowHeight="13.5"/>
  <cols>
    <col min="1" max="1" width="3.625" style="4" customWidth="1"/>
    <col min="2" max="2" width="31.75" style="4" customWidth="1"/>
    <col min="3" max="3" width="3.625" style="4" customWidth="1"/>
    <col min="4" max="4" width="10.625" style="4" hidden="1" customWidth="1"/>
    <col min="5" max="10" width="9.625" style="4" customWidth="1"/>
    <col min="11" max="11" width="9.625" style="4" hidden="1" customWidth="1"/>
    <col min="12" max="18" width="9.625" style="4" customWidth="1"/>
    <col min="19" max="19" width="9.875" style="4" customWidth="1"/>
    <col min="20" max="16384" width="9" style="4"/>
  </cols>
  <sheetData>
    <row r="1" spans="1:20" ht="16.5" customHeight="1" thickBot="1">
      <c r="A1" s="474" t="s">
        <v>233</v>
      </c>
      <c r="B1" s="475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390"/>
      <c r="P1" s="390"/>
      <c r="Q1" s="390"/>
      <c r="R1" s="390"/>
      <c r="S1" s="390" t="s">
        <v>234</v>
      </c>
    </row>
    <row r="2" spans="1:20" ht="14.1" customHeight="1">
      <c r="A2" s="1157" t="s">
        <v>235</v>
      </c>
      <c r="B2" s="1158"/>
      <c r="C2" s="476"/>
      <c r="D2" s="1161" t="s">
        <v>236</v>
      </c>
      <c r="E2" s="1155" t="s">
        <v>237</v>
      </c>
      <c r="F2" s="1155" t="s">
        <v>238</v>
      </c>
      <c r="G2" s="1155" t="s">
        <v>239</v>
      </c>
      <c r="H2" s="1155" t="s">
        <v>240</v>
      </c>
      <c r="I2" s="1155" t="s">
        <v>241</v>
      </c>
      <c r="J2" s="1155" t="s">
        <v>242</v>
      </c>
      <c r="K2" s="1155" t="s">
        <v>243</v>
      </c>
      <c r="L2" s="1155" t="s">
        <v>244</v>
      </c>
      <c r="M2" s="1163" t="s">
        <v>245</v>
      </c>
      <c r="N2" s="1163"/>
      <c r="O2" s="1155" t="s">
        <v>246</v>
      </c>
      <c r="P2" s="1155" t="s">
        <v>247</v>
      </c>
      <c r="Q2" s="1163" t="s">
        <v>248</v>
      </c>
      <c r="R2" s="1155" t="s">
        <v>249</v>
      </c>
      <c r="S2" s="1165" t="s">
        <v>440</v>
      </c>
    </row>
    <row r="3" spans="1:20" ht="14.1" customHeight="1" thickBot="1">
      <c r="A3" s="1159"/>
      <c r="B3" s="1160"/>
      <c r="C3" s="477"/>
      <c r="D3" s="1162"/>
      <c r="E3" s="1156"/>
      <c r="F3" s="1156"/>
      <c r="G3" s="1156"/>
      <c r="H3" s="1156"/>
      <c r="I3" s="1156"/>
      <c r="J3" s="1156"/>
      <c r="K3" s="1156"/>
      <c r="L3" s="1156"/>
      <c r="M3" s="667" t="s">
        <v>15</v>
      </c>
      <c r="N3" s="668" t="s">
        <v>16</v>
      </c>
      <c r="O3" s="1156"/>
      <c r="P3" s="1156"/>
      <c r="Q3" s="1164"/>
      <c r="R3" s="1156"/>
      <c r="S3" s="1166"/>
    </row>
    <row r="4" spans="1:20" ht="13.5" customHeight="1">
      <c r="A4" s="1167" t="s">
        <v>165</v>
      </c>
      <c r="B4" s="1168"/>
      <c r="C4" s="921"/>
      <c r="D4" s="924">
        <v>3543</v>
      </c>
      <c r="E4" s="925">
        <v>2961</v>
      </c>
      <c r="F4" s="925">
        <v>3543</v>
      </c>
      <c r="G4" s="925">
        <v>3574</v>
      </c>
      <c r="H4" s="925">
        <v>3561</v>
      </c>
      <c r="I4" s="925">
        <v>3547</v>
      </c>
      <c r="J4" s="925">
        <v>3623</v>
      </c>
      <c r="K4" s="541">
        <v>3309</v>
      </c>
      <c r="L4" s="541">
        <v>3310</v>
      </c>
      <c r="M4" s="926">
        <f>M5+M6+M10</f>
        <v>2941</v>
      </c>
      <c r="N4" s="927">
        <f>N5+N6+N10</f>
        <v>144</v>
      </c>
      <c r="O4" s="928">
        <v>3301</v>
      </c>
      <c r="P4" s="541">
        <v>3193</v>
      </c>
      <c r="Q4" s="926">
        <f>SUBTOTAL(9,Q5:Q25)</f>
        <v>2974</v>
      </c>
      <c r="R4" s="541">
        <v>3123</v>
      </c>
      <c r="S4" s="929" t="s">
        <v>498</v>
      </c>
    </row>
    <row r="5" spans="1:20" ht="13.5" customHeight="1">
      <c r="A5" s="1151" t="s">
        <v>250</v>
      </c>
      <c r="B5" s="1152"/>
      <c r="C5" s="483"/>
      <c r="D5" s="484">
        <v>32</v>
      </c>
      <c r="E5" s="485">
        <v>25</v>
      </c>
      <c r="F5" s="485">
        <v>32</v>
      </c>
      <c r="G5" s="485">
        <v>29</v>
      </c>
      <c r="H5" s="485">
        <v>21</v>
      </c>
      <c r="I5" s="485">
        <v>20</v>
      </c>
      <c r="J5" s="485">
        <v>16</v>
      </c>
      <c r="K5" s="486">
        <v>11</v>
      </c>
      <c r="L5" s="486">
        <v>13</v>
      </c>
      <c r="M5" s="487">
        <v>11</v>
      </c>
      <c r="N5" s="488">
        <v>5</v>
      </c>
      <c r="O5" s="790">
        <v>17</v>
      </c>
      <c r="P5" s="486">
        <v>24</v>
      </c>
      <c r="Q5" s="487">
        <v>24</v>
      </c>
      <c r="R5" s="486">
        <v>30</v>
      </c>
      <c r="S5" s="489">
        <v>29</v>
      </c>
    </row>
    <row r="6" spans="1:20" ht="13.5" customHeight="1">
      <c r="A6" s="1135" t="s">
        <v>251</v>
      </c>
      <c r="B6" s="1136"/>
      <c r="C6" s="922"/>
      <c r="D6" s="490">
        <v>595</v>
      </c>
      <c r="E6" s="491">
        <v>489</v>
      </c>
      <c r="F6" s="491">
        <v>595</v>
      </c>
      <c r="G6" s="491">
        <v>619</v>
      </c>
      <c r="H6" s="491">
        <v>589</v>
      </c>
      <c r="I6" s="491">
        <v>572</v>
      </c>
      <c r="J6" s="491">
        <v>586</v>
      </c>
      <c r="K6" s="492">
        <v>533</v>
      </c>
      <c r="L6" s="492">
        <v>490</v>
      </c>
      <c r="M6" s="493">
        <f>SUM(M7:M9)</f>
        <v>426</v>
      </c>
      <c r="N6" s="494">
        <f>SUM(N7:N9)</f>
        <v>25</v>
      </c>
      <c r="O6" s="791">
        <v>451</v>
      </c>
      <c r="P6" s="495">
        <v>436</v>
      </c>
      <c r="Q6" s="496">
        <f>SUBTOTAL(9,Q7:Q9)</f>
        <v>433</v>
      </c>
      <c r="R6" s="495">
        <v>445</v>
      </c>
      <c r="S6" s="497">
        <f>SUM(S7:S9)</f>
        <v>403</v>
      </c>
    </row>
    <row r="7" spans="1:20" ht="13.5" customHeight="1">
      <c r="A7" s="498"/>
      <c r="B7" s="499" t="s">
        <v>252</v>
      </c>
      <c r="C7" s="500"/>
      <c r="D7" s="501">
        <v>1</v>
      </c>
      <c r="E7" s="502" t="s">
        <v>253</v>
      </c>
      <c r="F7" s="503">
        <v>1</v>
      </c>
      <c r="G7" s="503">
        <v>1</v>
      </c>
      <c r="H7" s="503">
        <v>2</v>
      </c>
      <c r="I7" s="503">
        <v>2</v>
      </c>
      <c r="J7" s="503">
        <v>2</v>
      </c>
      <c r="K7" s="502">
        <v>2</v>
      </c>
      <c r="L7" s="502">
        <v>2</v>
      </c>
      <c r="M7" s="504">
        <v>2</v>
      </c>
      <c r="N7" s="505" t="s">
        <v>253</v>
      </c>
      <c r="O7" s="792">
        <v>2</v>
      </c>
      <c r="P7" s="502">
        <v>2</v>
      </c>
      <c r="Q7" s="504">
        <v>1</v>
      </c>
      <c r="R7" s="502">
        <v>1</v>
      </c>
      <c r="S7" s="506">
        <v>1</v>
      </c>
    </row>
    <row r="8" spans="1:20" ht="13.5" customHeight="1">
      <c r="A8" s="498"/>
      <c r="B8" s="499" t="s">
        <v>254</v>
      </c>
      <c r="C8" s="500"/>
      <c r="D8" s="501">
        <v>297</v>
      </c>
      <c r="E8" s="503">
        <v>193</v>
      </c>
      <c r="F8" s="503">
        <v>297</v>
      </c>
      <c r="G8" s="503">
        <v>307</v>
      </c>
      <c r="H8" s="503">
        <v>280</v>
      </c>
      <c r="I8" s="503">
        <v>293</v>
      </c>
      <c r="J8" s="503">
        <v>323</v>
      </c>
      <c r="K8" s="502">
        <v>316</v>
      </c>
      <c r="L8" s="502">
        <v>299</v>
      </c>
      <c r="M8" s="504">
        <v>267</v>
      </c>
      <c r="N8" s="505">
        <v>17</v>
      </c>
      <c r="O8" s="792">
        <v>276</v>
      </c>
      <c r="P8" s="502">
        <v>262</v>
      </c>
      <c r="Q8" s="504">
        <v>264</v>
      </c>
      <c r="R8" s="502">
        <v>264</v>
      </c>
      <c r="S8" s="506">
        <v>248</v>
      </c>
    </row>
    <row r="9" spans="1:20" ht="13.5" customHeight="1">
      <c r="A9" s="507"/>
      <c r="B9" s="508" t="s">
        <v>255</v>
      </c>
      <c r="C9" s="509"/>
      <c r="D9" s="510">
        <v>297</v>
      </c>
      <c r="E9" s="511">
        <v>296</v>
      </c>
      <c r="F9" s="511">
        <v>297</v>
      </c>
      <c r="G9" s="511">
        <v>311</v>
      </c>
      <c r="H9" s="511">
        <v>307</v>
      </c>
      <c r="I9" s="511">
        <v>277</v>
      </c>
      <c r="J9" s="511">
        <v>261</v>
      </c>
      <c r="K9" s="512">
        <v>215</v>
      </c>
      <c r="L9" s="512">
        <v>189</v>
      </c>
      <c r="M9" s="513">
        <v>157</v>
      </c>
      <c r="N9" s="514">
        <v>8</v>
      </c>
      <c r="O9" s="793">
        <v>173</v>
      </c>
      <c r="P9" s="512">
        <v>172</v>
      </c>
      <c r="Q9" s="513">
        <v>168</v>
      </c>
      <c r="R9" s="512">
        <v>180</v>
      </c>
      <c r="S9" s="515">
        <v>154</v>
      </c>
    </row>
    <row r="10" spans="1:20" ht="13.5" customHeight="1">
      <c r="A10" s="516" t="s">
        <v>256</v>
      </c>
      <c r="B10" s="517"/>
      <c r="C10" s="518"/>
      <c r="D10" s="490">
        <v>2916</v>
      </c>
      <c r="E10" s="491">
        <v>2447</v>
      </c>
      <c r="F10" s="491">
        <v>2916</v>
      </c>
      <c r="G10" s="491">
        <v>2926</v>
      </c>
      <c r="H10" s="491">
        <v>2951</v>
      </c>
      <c r="I10" s="491">
        <v>2955</v>
      </c>
      <c r="J10" s="491">
        <v>3021</v>
      </c>
      <c r="K10" s="492">
        <v>2765</v>
      </c>
      <c r="L10" s="492">
        <v>2807</v>
      </c>
      <c r="M10" s="493">
        <f>SUM(M11:M25)</f>
        <v>2504</v>
      </c>
      <c r="N10" s="494">
        <f>SUM(N11:N25)</f>
        <v>114</v>
      </c>
      <c r="O10" s="791">
        <v>2833</v>
      </c>
      <c r="P10" s="495">
        <v>2733</v>
      </c>
      <c r="Q10" s="496">
        <f>SUBTOTAL(9,Q11:Q25)</f>
        <v>2517</v>
      </c>
      <c r="R10" s="495">
        <v>2648</v>
      </c>
      <c r="S10" s="497">
        <f>SUM(S11:S25)</f>
        <v>2463</v>
      </c>
    </row>
    <row r="11" spans="1:20" ht="13.5" customHeight="1">
      <c r="A11" s="498"/>
      <c r="B11" s="499" t="s">
        <v>257</v>
      </c>
      <c r="C11" s="500"/>
      <c r="D11" s="501">
        <v>5</v>
      </c>
      <c r="E11" s="503">
        <v>6</v>
      </c>
      <c r="F11" s="503">
        <v>5</v>
      </c>
      <c r="G11" s="503">
        <v>6</v>
      </c>
      <c r="H11" s="503">
        <v>5</v>
      </c>
      <c r="I11" s="503">
        <v>4</v>
      </c>
      <c r="J11" s="503">
        <v>3</v>
      </c>
      <c r="K11" s="502">
        <v>2</v>
      </c>
      <c r="L11" s="502">
        <v>3</v>
      </c>
      <c r="M11" s="504">
        <v>3</v>
      </c>
      <c r="N11" s="505" t="s">
        <v>253</v>
      </c>
      <c r="O11" s="792">
        <v>5</v>
      </c>
      <c r="P11" s="502">
        <v>5</v>
      </c>
      <c r="Q11" s="504">
        <v>3</v>
      </c>
      <c r="R11" s="502">
        <v>6</v>
      </c>
      <c r="S11" s="506">
        <v>4</v>
      </c>
    </row>
    <row r="12" spans="1:20" ht="13.5" customHeight="1">
      <c r="A12" s="498"/>
      <c r="B12" s="499" t="s">
        <v>258</v>
      </c>
      <c r="C12" s="500"/>
      <c r="D12" s="501">
        <v>67</v>
      </c>
      <c r="E12" s="503">
        <v>80</v>
      </c>
      <c r="F12" s="503">
        <v>67</v>
      </c>
      <c r="G12" s="503">
        <v>64</v>
      </c>
      <c r="H12" s="503">
        <v>61</v>
      </c>
      <c r="I12" s="503">
        <v>51</v>
      </c>
      <c r="J12" s="503">
        <v>57</v>
      </c>
      <c r="K12" s="502">
        <v>50</v>
      </c>
      <c r="L12" s="502">
        <v>67</v>
      </c>
      <c r="M12" s="504">
        <v>44</v>
      </c>
      <c r="N12" s="505">
        <v>3</v>
      </c>
      <c r="O12" s="792">
        <v>54</v>
      </c>
      <c r="P12" s="502" t="s">
        <v>253</v>
      </c>
      <c r="Q12" s="504" t="s">
        <v>253</v>
      </c>
      <c r="R12" s="923" t="s">
        <v>501</v>
      </c>
      <c r="S12" s="930" t="s">
        <v>501</v>
      </c>
      <c r="T12" s="498"/>
    </row>
    <row r="13" spans="1:20" ht="13.5" customHeight="1">
      <c r="A13" s="498"/>
      <c r="B13" s="499" t="s">
        <v>260</v>
      </c>
      <c r="C13" s="500" t="s">
        <v>261</v>
      </c>
      <c r="D13" s="504" t="s">
        <v>253</v>
      </c>
      <c r="E13" s="502" t="s">
        <v>253</v>
      </c>
      <c r="F13" s="502" t="s">
        <v>262</v>
      </c>
      <c r="G13" s="502" t="s">
        <v>253</v>
      </c>
      <c r="H13" s="502" t="s">
        <v>253</v>
      </c>
      <c r="I13" s="502" t="s">
        <v>253</v>
      </c>
      <c r="J13" s="502" t="s">
        <v>253</v>
      </c>
      <c r="K13" s="502" t="s">
        <v>253</v>
      </c>
      <c r="L13" s="502" t="s">
        <v>253</v>
      </c>
      <c r="M13" s="519" t="s">
        <v>253</v>
      </c>
      <c r="N13" s="520" t="s">
        <v>253</v>
      </c>
      <c r="O13" s="502" t="s">
        <v>259</v>
      </c>
      <c r="P13" s="502">
        <v>25</v>
      </c>
      <c r="Q13" s="504">
        <v>25</v>
      </c>
      <c r="R13" s="502">
        <v>20</v>
      </c>
      <c r="S13" s="905">
        <v>21</v>
      </c>
    </row>
    <row r="14" spans="1:20" ht="13.5" customHeight="1">
      <c r="A14" s="498"/>
      <c r="B14" s="499" t="s">
        <v>263</v>
      </c>
      <c r="C14" s="500" t="s">
        <v>261</v>
      </c>
      <c r="D14" s="504" t="s">
        <v>253</v>
      </c>
      <c r="E14" s="502" t="s">
        <v>253</v>
      </c>
      <c r="F14" s="502" t="s">
        <v>262</v>
      </c>
      <c r="G14" s="502" t="s">
        <v>253</v>
      </c>
      <c r="H14" s="502" t="s">
        <v>253</v>
      </c>
      <c r="I14" s="502" t="s">
        <v>253</v>
      </c>
      <c r="J14" s="502" t="s">
        <v>253</v>
      </c>
      <c r="K14" s="502" t="s">
        <v>253</v>
      </c>
      <c r="L14" s="502" t="s">
        <v>253</v>
      </c>
      <c r="M14" s="519" t="s">
        <v>253</v>
      </c>
      <c r="N14" s="520" t="s">
        <v>253</v>
      </c>
      <c r="O14" s="502" t="s">
        <v>253</v>
      </c>
      <c r="P14" s="502">
        <v>44</v>
      </c>
      <c r="Q14" s="504">
        <v>40</v>
      </c>
      <c r="R14" s="502">
        <v>42</v>
      </c>
      <c r="S14" s="506">
        <v>34</v>
      </c>
    </row>
    <row r="15" spans="1:20" ht="13.5" customHeight="1">
      <c r="A15" s="498"/>
      <c r="B15" s="499" t="s">
        <v>264</v>
      </c>
      <c r="C15" s="500" t="s">
        <v>265</v>
      </c>
      <c r="D15" s="501">
        <v>1844</v>
      </c>
      <c r="E15" s="503">
        <v>1511</v>
      </c>
      <c r="F15" s="503">
        <v>1844</v>
      </c>
      <c r="G15" s="503">
        <v>1835</v>
      </c>
      <c r="H15" s="503">
        <v>1812</v>
      </c>
      <c r="I15" s="503">
        <v>1742</v>
      </c>
      <c r="J15" s="503">
        <v>1648</v>
      </c>
      <c r="K15" s="502">
        <v>1566</v>
      </c>
      <c r="L15" s="502">
        <v>1494</v>
      </c>
      <c r="M15" s="519">
        <v>948</v>
      </c>
      <c r="N15" s="504">
        <v>41</v>
      </c>
      <c r="O15" s="792">
        <v>977</v>
      </c>
      <c r="P15" s="502">
        <v>889</v>
      </c>
      <c r="Q15" s="504">
        <v>835</v>
      </c>
      <c r="R15" s="502">
        <v>802</v>
      </c>
      <c r="S15" s="506">
        <v>784</v>
      </c>
    </row>
    <row r="16" spans="1:20" ht="13.5" customHeight="1">
      <c r="A16" s="113"/>
      <c r="B16" s="521" t="s">
        <v>266</v>
      </c>
      <c r="C16" s="522"/>
      <c r="D16" s="501">
        <v>58</v>
      </c>
      <c r="E16" s="503">
        <v>58</v>
      </c>
      <c r="F16" s="503">
        <v>58</v>
      </c>
      <c r="G16" s="503">
        <v>73</v>
      </c>
      <c r="H16" s="503">
        <v>79</v>
      </c>
      <c r="I16" s="503">
        <v>88</v>
      </c>
      <c r="J16" s="503">
        <v>88</v>
      </c>
      <c r="K16" s="502">
        <v>80</v>
      </c>
      <c r="L16" s="502">
        <v>75</v>
      </c>
      <c r="M16" s="519">
        <v>68</v>
      </c>
      <c r="N16" s="504">
        <v>3</v>
      </c>
      <c r="O16" s="792">
        <v>74</v>
      </c>
      <c r="P16" s="502">
        <v>69</v>
      </c>
      <c r="Q16" s="504">
        <v>65</v>
      </c>
      <c r="R16" s="502">
        <v>61</v>
      </c>
      <c r="S16" s="506">
        <v>60</v>
      </c>
    </row>
    <row r="17" spans="1:20" ht="13.5" customHeight="1">
      <c r="A17" s="113"/>
      <c r="B17" s="521" t="s">
        <v>267</v>
      </c>
      <c r="C17" s="522"/>
      <c r="D17" s="501">
        <v>43</v>
      </c>
      <c r="E17" s="503">
        <v>32</v>
      </c>
      <c r="F17" s="503">
        <v>43</v>
      </c>
      <c r="G17" s="503">
        <v>46</v>
      </c>
      <c r="H17" s="503">
        <v>47</v>
      </c>
      <c r="I17" s="503">
        <v>45</v>
      </c>
      <c r="J17" s="503">
        <v>99</v>
      </c>
      <c r="K17" s="502">
        <v>102</v>
      </c>
      <c r="L17" s="502">
        <v>98</v>
      </c>
      <c r="M17" s="519">
        <v>101</v>
      </c>
      <c r="N17" s="504" t="s">
        <v>253</v>
      </c>
      <c r="O17" s="792">
        <v>126</v>
      </c>
      <c r="P17" s="502">
        <v>150</v>
      </c>
      <c r="Q17" s="504">
        <v>136</v>
      </c>
      <c r="R17" s="502">
        <v>145</v>
      </c>
      <c r="S17" s="506">
        <v>124</v>
      </c>
    </row>
    <row r="18" spans="1:20" ht="13.5" customHeight="1">
      <c r="A18" s="113"/>
      <c r="B18" s="521" t="s">
        <v>268</v>
      </c>
      <c r="C18" s="500" t="s">
        <v>261</v>
      </c>
      <c r="D18" s="504" t="s">
        <v>253</v>
      </c>
      <c r="E18" s="502" t="s">
        <v>253</v>
      </c>
      <c r="F18" s="502" t="s">
        <v>262</v>
      </c>
      <c r="G18" s="502" t="s">
        <v>253</v>
      </c>
      <c r="H18" s="502" t="s">
        <v>253</v>
      </c>
      <c r="I18" s="502" t="s">
        <v>253</v>
      </c>
      <c r="J18" s="502" t="s">
        <v>253</v>
      </c>
      <c r="K18" s="502" t="s">
        <v>253</v>
      </c>
      <c r="L18" s="502" t="s">
        <v>253</v>
      </c>
      <c r="M18" s="519" t="s">
        <v>253</v>
      </c>
      <c r="N18" s="520" t="s">
        <v>253</v>
      </c>
      <c r="O18" s="502" t="s">
        <v>253</v>
      </c>
      <c r="P18" s="502">
        <v>125</v>
      </c>
      <c r="Q18" s="504">
        <v>113</v>
      </c>
      <c r="R18" s="502">
        <v>126</v>
      </c>
      <c r="S18" s="506">
        <v>111</v>
      </c>
      <c r="T18" s="523"/>
    </row>
    <row r="19" spans="1:20" ht="13.5" customHeight="1">
      <c r="A19" s="498"/>
      <c r="B19" s="499" t="s">
        <v>269</v>
      </c>
      <c r="C19" s="500" t="s">
        <v>265</v>
      </c>
      <c r="D19" s="504" t="s">
        <v>253</v>
      </c>
      <c r="E19" s="502" t="s">
        <v>253</v>
      </c>
      <c r="F19" s="502" t="s">
        <v>262</v>
      </c>
      <c r="G19" s="502" t="s">
        <v>253</v>
      </c>
      <c r="H19" s="502" t="s">
        <v>253</v>
      </c>
      <c r="I19" s="502" t="s">
        <v>253</v>
      </c>
      <c r="J19" s="502" t="s">
        <v>253</v>
      </c>
      <c r="K19" s="502" t="s">
        <v>253</v>
      </c>
      <c r="L19" s="502" t="s">
        <v>253</v>
      </c>
      <c r="M19" s="519">
        <v>469</v>
      </c>
      <c r="N19" s="504">
        <v>27</v>
      </c>
      <c r="O19" s="792">
        <v>502</v>
      </c>
      <c r="P19" s="502">
        <v>464</v>
      </c>
      <c r="Q19" s="504">
        <v>424</v>
      </c>
      <c r="R19" s="502">
        <v>441</v>
      </c>
      <c r="S19" s="506">
        <v>433</v>
      </c>
    </row>
    <row r="20" spans="1:20" ht="13.5" customHeight="1">
      <c r="A20" s="498"/>
      <c r="B20" s="499" t="s">
        <v>270</v>
      </c>
      <c r="C20" s="500" t="s">
        <v>261</v>
      </c>
      <c r="D20" s="504" t="s">
        <v>253</v>
      </c>
      <c r="E20" s="502" t="s">
        <v>253</v>
      </c>
      <c r="F20" s="502" t="s">
        <v>262</v>
      </c>
      <c r="G20" s="502" t="s">
        <v>253</v>
      </c>
      <c r="H20" s="502" t="s">
        <v>253</v>
      </c>
      <c r="I20" s="502" t="s">
        <v>253</v>
      </c>
      <c r="J20" s="502" t="s">
        <v>253</v>
      </c>
      <c r="K20" s="502" t="s">
        <v>253</v>
      </c>
      <c r="L20" s="502" t="s">
        <v>253</v>
      </c>
      <c r="M20" s="519" t="s">
        <v>253</v>
      </c>
      <c r="N20" s="520" t="s">
        <v>253</v>
      </c>
      <c r="O20" s="502" t="s">
        <v>253</v>
      </c>
      <c r="P20" s="502">
        <v>307</v>
      </c>
      <c r="Q20" s="504">
        <v>297</v>
      </c>
      <c r="R20" s="502">
        <v>303</v>
      </c>
      <c r="S20" s="506">
        <v>299</v>
      </c>
    </row>
    <row r="21" spans="1:20" ht="13.5" customHeight="1">
      <c r="A21" s="498"/>
      <c r="B21" s="499" t="s">
        <v>271</v>
      </c>
      <c r="C21" s="500" t="s">
        <v>265</v>
      </c>
      <c r="D21" s="504" t="s">
        <v>253</v>
      </c>
      <c r="E21" s="502" t="s">
        <v>253</v>
      </c>
      <c r="F21" s="502" t="s">
        <v>262</v>
      </c>
      <c r="G21" s="502" t="s">
        <v>253</v>
      </c>
      <c r="H21" s="502" t="s">
        <v>253</v>
      </c>
      <c r="I21" s="502" t="s">
        <v>253</v>
      </c>
      <c r="J21" s="502" t="s">
        <v>253</v>
      </c>
      <c r="K21" s="502" t="s">
        <v>253</v>
      </c>
      <c r="L21" s="502" t="s">
        <v>253</v>
      </c>
      <c r="M21" s="524">
        <v>69</v>
      </c>
      <c r="N21" s="505">
        <v>4</v>
      </c>
      <c r="O21" s="792">
        <v>125</v>
      </c>
      <c r="P21" s="502">
        <v>108</v>
      </c>
      <c r="Q21" s="504">
        <v>83</v>
      </c>
      <c r="R21" s="502">
        <v>135</v>
      </c>
      <c r="S21" s="506">
        <v>87</v>
      </c>
    </row>
    <row r="22" spans="1:20" ht="13.5" customHeight="1">
      <c r="A22" s="498"/>
      <c r="B22" s="499" t="s">
        <v>272</v>
      </c>
      <c r="C22" s="500" t="s">
        <v>265</v>
      </c>
      <c r="D22" s="504" t="s">
        <v>253</v>
      </c>
      <c r="E22" s="502" t="s">
        <v>253</v>
      </c>
      <c r="F22" s="502" t="s">
        <v>262</v>
      </c>
      <c r="G22" s="502" t="s">
        <v>253</v>
      </c>
      <c r="H22" s="502" t="s">
        <v>253</v>
      </c>
      <c r="I22" s="502" t="s">
        <v>253</v>
      </c>
      <c r="J22" s="502" t="s">
        <v>253</v>
      </c>
      <c r="K22" s="502" t="s">
        <v>253</v>
      </c>
      <c r="L22" s="502" t="s">
        <v>253</v>
      </c>
      <c r="M22" s="524">
        <v>158</v>
      </c>
      <c r="N22" s="505">
        <v>7</v>
      </c>
      <c r="O22" s="792">
        <v>229</v>
      </c>
      <c r="P22" s="502">
        <v>253</v>
      </c>
      <c r="Q22" s="504">
        <v>243</v>
      </c>
      <c r="R22" s="502">
        <v>287</v>
      </c>
      <c r="S22" s="506">
        <v>262</v>
      </c>
      <c r="T22" s="523"/>
    </row>
    <row r="23" spans="1:20" ht="13.5" customHeight="1">
      <c r="A23" s="498"/>
      <c r="B23" s="499" t="s">
        <v>273</v>
      </c>
      <c r="C23" s="500" t="s">
        <v>265</v>
      </c>
      <c r="D23" s="504" t="s">
        <v>253</v>
      </c>
      <c r="E23" s="502" t="s">
        <v>253</v>
      </c>
      <c r="F23" s="502" t="s">
        <v>262</v>
      </c>
      <c r="G23" s="502" t="s">
        <v>253</v>
      </c>
      <c r="H23" s="502" t="s">
        <v>253</v>
      </c>
      <c r="I23" s="502" t="s">
        <v>253</v>
      </c>
      <c r="J23" s="502" t="s">
        <v>253</v>
      </c>
      <c r="K23" s="502" t="s">
        <v>253</v>
      </c>
      <c r="L23" s="502" t="s">
        <v>253</v>
      </c>
      <c r="M23" s="524">
        <v>12</v>
      </c>
      <c r="N23" s="505">
        <v>1</v>
      </c>
      <c r="O23" s="792">
        <v>27</v>
      </c>
      <c r="P23" s="502">
        <v>25</v>
      </c>
      <c r="Q23" s="504">
        <v>27</v>
      </c>
      <c r="R23" s="502">
        <v>26</v>
      </c>
      <c r="S23" s="506">
        <v>25</v>
      </c>
    </row>
    <row r="24" spans="1:20" ht="13.5" customHeight="1">
      <c r="A24" s="498"/>
      <c r="B24" s="499" t="s">
        <v>274</v>
      </c>
      <c r="C24" s="500"/>
      <c r="D24" s="501">
        <v>873</v>
      </c>
      <c r="E24" s="503">
        <v>760</v>
      </c>
      <c r="F24" s="503">
        <v>873</v>
      </c>
      <c r="G24" s="503">
        <v>877</v>
      </c>
      <c r="H24" s="503">
        <v>922</v>
      </c>
      <c r="I24" s="503">
        <v>999</v>
      </c>
      <c r="J24" s="503">
        <v>1100</v>
      </c>
      <c r="K24" s="502">
        <v>965</v>
      </c>
      <c r="L24" s="502">
        <v>1041</v>
      </c>
      <c r="M24" s="504">
        <v>632</v>
      </c>
      <c r="N24" s="505">
        <v>28</v>
      </c>
      <c r="O24" s="792">
        <v>676</v>
      </c>
      <c r="P24" s="502">
        <v>234</v>
      </c>
      <c r="Q24" s="504">
        <v>226</v>
      </c>
      <c r="R24" s="502">
        <v>212</v>
      </c>
      <c r="S24" s="506">
        <v>219</v>
      </c>
    </row>
    <row r="25" spans="1:20" ht="13.5" customHeight="1" thickBot="1">
      <c r="A25" s="525"/>
      <c r="B25" s="526" t="s">
        <v>275</v>
      </c>
      <c r="C25" s="527"/>
      <c r="D25" s="528">
        <v>26</v>
      </c>
      <c r="E25" s="529" t="s">
        <v>262</v>
      </c>
      <c r="F25" s="530">
        <v>26</v>
      </c>
      <c r="G25" s="530">
        <v>25</v>
      </c>
      <c r="H25" s="530">
        <v>25</v>
      </c>
      <c r="I25" s="530">
        <v>26</v>
      </c>
      <c r="J25" s="530">
        <v>26</v>
      </c>
      <c r="K25" s="529" t="s">
        <v>253</v>
      </c>
      <c r="L25" s="529">
        <v>29</v>
      </c>
      <c r="M25" s="531" t="s">
        <v>253</v>
      </c>
      <c r="N25" s="532" t="s">
        <v>253</v>
      </c>
      <c r="O25" s="794">
        <v>38</v>
      </c>
      <c r="P25" s="529">
        <v>35</v>
      </c>
      <c r="Q25" s="531" t="s">
        <v>253</v>
      </c>
      <c r="R25" s="529">
        <v>42</v>
      </c>
      <c r="S25" s="533" t="s">
        <v>262</v>
      </c>
    </row>
    <row r="26" spans="1:20" s="534" customFormat="1" ht="9" customHeight="1">
      <c r="P26" s="535"/>
    </row>
    <row r="27" spans="1:20" ht="16.5" customHeight="1" thickBot="1">
      <c r="A27" s="474" t="s">
        <v>276</v>
      </c>
      <c r="B27" s="475"/>
      <c r="D27" s="3"/>
      <c r="E27" s="3"/>
      <c r="F27" s="3"/>
      <c r="G27" s="3"/>
      <c r="H27" s="3"/>
      <c r="I27" s="60"/>
      <c r="J27" s="60"/>
      <c r="K27" s="60"/>
      <c r="L27" s="60"/>
      <c r="M27" s="63"/>
      <c r="N27" s="63"/>
      <c r="O27" s="63"/>
      <c r="P27" s="93"/>
      <c r="Q27" s="63"/>
      <c r="R27" s="63"/>
      <c r="S27" s="63" t="s">
        <v>164</v>
      </c>
    </row>
    <row r="28" spans="1:20" ht="13.5" customHeight="1">
      <c r="A28" s="1175" t="s">
        <v>235</v>
      </c>
      <c r="B28" s="1176"/>
      <c r="C28" s="472"/>
      <c r="D28" s="677" t="s">
        <v>236</v>
      </c>
      <c r="E28" s="1155" t="s">
        <v>237</v>
      </c>
      <c r="F28" s="1155" t="s">
        <v>238</v>
      </c>
      <c r="G28" s="1171" t="s">
        <v>239</v>
      </c>
      <c r="H28" s="1171" t="s">
        <v>240</v>
      </c>
      <c r="I28" s="1171" t="s">
        <v>241</v>
      </c>
      <c r="J28" s="1171" t="s">
        <v>242</v>
      </c>
      <c r="K28" s="1171" t="s">
        <v>277</v>
      </c>
      <c r="L28" s="1171" t="s">
        <v>278</v>
      </c>
      <c r="M28" s="1173" t="s">
        <v>279</v>
      </c>
      <c r="N28" s="1174"/>
      <c r="O28" s="1171" t="s">
        <v>280</v>
      </c>
      <c r="P28" s="1171" t="s">
        <v>247</v>
      </c>
      <c r="Q28" s="1173" t="s">
        <v>248</v>
      </c>
      <c r="R28" s="1171" t="s">
        <v>249</v>
      </c>
      <c r="S28" s="1180" t="s">
        <v>440</v>
      </c>
    </row>
    <row r="29" spans="1:20" ht="13.5" customHeight="1" thickBot="1">
      <c r="A29" s="1177"/>
      <c r="B29" s="1178"/>
      <c r="C29" s="536"/>
      <c r="D29" s="676"/>
      <c r="E29" s="1156"/>
      <c r="F29" s="1156"/>
      <c r="G29" s="1172"/>
      <c r="H29" s="1172"/>
      <c r="I29" s="1172"/>
      <c r="J29" s="1172"/>
      <c r="K29" s="1172"/>
      <c r="L29" s="1172"/>
      <c r="M29" s="669" t="s">
        <v>15</v>
      </c>
      <c r="N29" s="670" t="s">
        <v>16</v>
      </c>
      <c r="O29" s="1172"/>
      <c r="P29" s="1172"/>
      <c r="Q29" s="1179"/>
      <c r="R29" s="1172"/>
      <c r="S29" s="1181"/>
    </row>
    <row r="30" spans="1:20" ht="13.5" customHeight="1">
      <c r="A30" s="1182" t="s">
        <v>165</v>
      </c>
      <c r="B30" s="1183"/>
      <c r="C30" s="537"/>
      <c r="D30" s="538">
        <v>25536</v>
      </c>
      <c r="E30" s="479">
        <v>20679</v>
      </c>
      <c r="F30" s="479">
        <v>25536</v>
      </c>
      <c r="G30" s="539">
        <v>27127</v>
      </c>
      <c r="H30" s="539">
        <v>26187</v>
      </c>
      <c r="I30" s="539">
        <v>27854</v>
      </c>
      <c r="J30" s="539">
        <v>28988</v>
      </c>
      <c r="K30" s="539">
        <v>24887</v>
      </c>
      <c r="L30" s="539">
        <v>27000</v>
      </c>
      <c r="M30" s="540">
        <f>M31+M32+M36</f>
        <v>22725</v>
      </c>
      <c r="N30" s="481">
        <f>N31+N32+N36</f>
        <v>799</v>
      </c>
      <c r="O30" s="789">
        <v>27288</v>
      </c>
      <c r="P30" s="541">
        <v>27645</v>
      </c>
      <c r="Q30" s="481">
        <f>SUBTOTAL(9,Q31:Q51)</f>
        <v>23928</v>
      </c>
      <c r="R30" s="480">
        <v>26939</v>
      </c>
      <c r="S30" s="482" t="s">
        <v>500</v>
      </c>
    </row>
    <row r="31" spans="1:20" ht="13.5" customHeight="1">
      <c r="A31" s="1184" t="s">
        <v>281</v>
      </c>
      <c r="B31" s="1185"/>
      <c r="C31" s="473"/>
      <c r="D31" s="542">
        <v>192</v>
      </c>
      <c r="E31" s="485">
        <v>203</v>
      </c>
      <c r="F31" s="485">
        <v>192</v>
      </c>
      <c r="G31" s="543">
        <v>206</v>
      </c>
      <c r="H31" s="543">
        <v>152</v>
      </c>
      <c r="I31" s="543">
        <v>163</v>
      </c>
      <c r="J31" s="543">
        <v>151</v>
      </c>
      <c r="K31" s="543">
        <v>108</v>
      </c>
      <c r="L31" s="543">
        <v>75</v>
      </c>
      <c r="M31" s="544">
        <v>66</v>
      </c>
      <c r="N31" s="542">
        <v>30</v>
      </c>
      <c r="O31" s="795">
        <v>75</v>
      </c>
      <c r="P31" s="545">
        <v>288</v>
      </c>
      <c r="Q31" s="546">
        <v>301</v>
      </c>
      <c r="R31" s="545">
        <v>240</v>
      </c>
      <c r="S31" s="547">
        <v>230</v>
      </c>
    </row>
    <row r="32" spans="1:20" ht="13.5" customHeight="1">
      <c r="A32" s="1169" t="s">
        <v>251</v>
      </c>
      <c r="B32" s="1170"/>
      <c r="C32" s="473"/>
      <c r="D32" s="542">
        <v>8930</v>
      </c>
      <c r="E32" s="491">
        <v>7589</v>
      </c>
      <c r="F32" s="491">
        <v>8930</v>
      </c>
      <c r="G32" s="543">
        <v>9451</v>
      </c>
      <c r="H32" s="543">
        <v>8634</v>
      </c>
      <c r="I32" s="543">
        <v>9009</v>
      </c>
      <c r="J32" s="543">
        <v>8561</v>
      </c>
      <c r="K32" s="543">
        <v>8043</v>
      </c>
      <c r="L32" s="543">
        <v>7113</v>
      </c>
      <c r="M32" s="548">
        <f>SUM(M33:M35)</f>
        <v>6184</v>
      </c>
      <c r="N32" s="493">
        <f>SUM(N33:N35)</f>
        <v>223</v>
      </c>
      <c r="O32" s="791">
        <v>6389</v>
      </c>
      <c r="P32" s="495">
        <f>P33+P34+P35</f>
        <v>6028</v>
      </c>
      <c r="Q32" s="496">
        <f>SUBTOTAL(9,Q33:Q35)</f>
        <v>5715</v>
      </c>
      <c r="R32" s="495">
        <v>5688</v>
      </c>
      <c r="S32" s="497">
        <f>SUM(S33:S35)</f>
        <v>5612</v>
      </c>
    </row>
    <row r="33" spans="1:19" ht="13.5" customHeight="1">
      <c r="A33" s="113"/>
      <c r="B33" s="521" t="s">
        <v>252</v>
      </c>
      <c r="C33" s="522"/>
      <c r="D33" s="549">
        <v>10</v>
      </c>
      <c r="E33" s="502" t="s">
        <v>253</v>
      </c>
      <c r="F33" s="503">
        <v>10</v>
      </c>
      <c r="G33" s="550">
        <v>8</v>
      </c>
      <c r="H33" s="550">
        <v>11</v>
      </c>
      <c r="I33" s="550">
        <v>8</v>
      </c>
      <c r="J33" s="550">
        <v>21</v>
      </c>
      <c r="K33" s="550">
        <v>5</v>
      </c>
      <c r="L33" s="550">
        <v>5</v>
      </c>
      <c r="M33" s="551">
        <v>17</v>
      </c>
      <c r="N33" s="504" t="s">
        <v>253</v>
      </c>
      <c r="O33" s="792">
        <v>18</v>
      </c>
      <c r="P33" s="502">
        <v>5</v>
      </c>
      <c r="Q33" s="504">
        <v>3</v>
      </c>
      <c r="R33" s="502">
        <v>3</v>
      </c>
      <c r="S33" s="506">
        <v>2</v>
      </c>
    </row>
    <row r="34" spans="1:19" ht="13.5" customHeight="1">
      <c r="A34" s="113"/>
      <c r="B34" s="521" t="s">
        <v>254</v>
      </c>
      <c r="C34" s="522"/>
      <c r="D34" s="549">
        <v>3159</v>
      </c>
      <c r="E34" s="503">
        <v>1443</v>
      </c>
      <c r="F34" s="503">
        <v>3159</v>
      </c>
      <c r="G34" s="550">
        <v>3569</v>
      </c>
      <c r="H34" s="550">
        <v>2763</v>
      </c>
      <c r="I34" s="550">
        <v>2798</v>
      </c>
      <c r="J34" s="550">
        <v>3230</v>
      </c>
      <c r="K34" s="550">
        <v>3111</v>
      </c>
      <c r="L34" s="550">
        <v>2776</v>
      </c>
      <c r="M34" s="551">
        <v>2267</v>
      </c>
      <c r="N34" s="549">
        <v>103</v>
      </c>
      <c r="O34" s="796">
        <v>2275</v>
      </c>
      <c r="P34" s="550">
        <v>1882</v>
      </c>
      <c r="Q34" s="549">
        <v>1792</v>
      </c>
      <c r="R34" s="550">
        <v>1834</v>
      </c>
      <c r="S34" s="552">
        <v>1839</v>
      </c>
    </row>
    <row r="35" spans="1:19" ht="13.5" customHeight="1">
      <c r="A35" s="113"/>
      <c r="B35" s="553" t="s">
        <v>255</v>
      </c>
      <c r="C35" s="554"/>
      <c r="D35" s="555">
        <v>5761</v>
      </c>
      <c r="E35" s="511">
        <v>6146</v>
      </c>
      <c r="F35" s="511">
        <v>5761</v>
      </c>
      <c r="G35" s="556">
        <v>5874</v>
      </c>
      <c r="H35" s="556">
        <v>5860</v>
      </c>
      <c r="I35" s="556">
        <v>6203</v>
      </c>
      <c r="J35" s="556">
        <v>5310</v>
      </c>
      <c r="K35" s="556">
        <v>4927</v>
      </c>
      <c r="L35" s="556">
        <v>4332</v>
      </c>
      <c r="M35" s="557">
        <v>3900</v>
      </c>
      <c r="N35" s="555">
        <v>120</v>
      </c>
      <c r="O35" s="797">
        <v>4096</v>
      </c>
      <c r="P35" s="558">
        <v>4141</v>
      </c>
      <c r="Q35" s="559">
        <v>3920</v>
      </c>
      <c r="R35" s="558">
        <v>3851</v>
      </c>
      <c r="S35" s="560">
        <v>3771</v>
      </c>
    </row>
    <row r="36" spans="1:19" ht="13.5" customHeight="1">
      <c r="A36" s="1169" t="s">
        <v>256</v>
      </c>
      <c r="B36" s="1170"/>
      <c r="C36" s="473"/>
      <c r="D36" s="542">
        <v>16414</v>
      </c>
      <c r="E36" s="491">
        <v>12887</v>
      </c>
      <c r="F36" s="491">
        <v>16414</v>
      </c>
      <c r="G36" s="543">
        <v>17470</v>
      </c>
      <c r="H36" s="543">
        <v>17401</v>
      </c>
      <c r="I36" s="543">
        <v>18682</v>
      </c>
      <c r="J36" s="543">
        <v>20276</v>
      </c>
      <c r="K36" s="543">
        <v>16736</v>
      </c>
      <c r="L36" s="543">
        <v>19812</v>
      </c>
      <c r="M36" s="548">
        <f>SUM(M37:M51)</f>
        <v>16475</v>
      </c>
      <c r="N36" s="493">
        <f>SUM(N37:N51)</f>
        <v>546</v>
      </c>
      <c r="O36" s="791">
        <v>20824</v>
      </c>
      <c r="P36" s="495">
        <v>21329</v>
      </c>
      <c r="Q36" s="496">
        <f>SUBTOTAL(9,Q37:Q51)</f>
        <v>17912</v>
      </c>
      <c r="R36" s="495">
        <v>21011</v>
      </c>
      <c r="S36" s="497">
        <f>SUM(S37:S51)</f>
        <v>17349</v>
      </c>
    </row>
    <row r="37" spans="1:19" ht="13.5" customHeight="1">
      <c r="A37" s="113"/>
      <c r="B37" s="521" t="s">
        <v>257</v>
      </c>
      <c r="C37" s="522"/>
      <c r="D37" s="549">
        <v>161</v>
      </c>
      <c r="E37" s="503">
        <v>338</v>
      </c>
      <c r="F37" s="503">
        <v>161</v>
      </c>
      <c r="G37" s="550">
        <v>182</v>
      </c>
      <c r="H37" s="550">
        <v>217</v>
      </c>
      <c r="I37" s="550">
        <v>209</v>
      </c>
      <c r="J37" s="550">
        <v>201</v>
      </c>
      <c r="K37" s="550">
        <v>161</v>
      </c>
      <c r="L37" s="550">
        <v>197</v>
      </c>
      <c r="M37" s="519">
        <v>166</v>
      </c>
      <c r="N37" s="504" t="s">
        <v>253</v>
      </c>
      <c r="O37" s="792">
        <v>217</v>
      </c>
      <c r="P37" s="502">
        <v>204</v>
      </c>
      <c r="Q37" s="504">
        <v>153</v>
      </c>
      <c r="R37" s="502">
        <v>203</v>
      </c>
      <c r="S37" s="506">
        <v>149</v>
      </c>
    </row>
    <row r="38" spans="1:19" ht="13.5" customHeight="1">
      <c r="A38" s="113"/>
      <c r="B38" s="521" t="s">
        <v>258</v>
      </c>
      <c r="C38" s="522"/>
      <c r="D38" s="549">
        <v>1678</v>
      </c>
      <c r="E38" s="503">
        <v>1922</v>
      </c>
      <c r="F38" s="503">
        <v>1678</v>
      </c>
      <c r="G38" s="550">
        <v>1676</v>
      </c>
      <c r="H38" s="550">
        <v>1339</v>
      </c>
      <c r="I38" s="550">
        <v>1242</v>
      </c>
      <c r="J38" s="550">
        <v>1086</v>
      </c>
      <c r="K38" s="550">
        <v>855</v>
      </c>
      <c r="L38" s="550">
        <v>922</v>
      </c>
      <c r="M38" s="519">
        <v>881</v>
      </c>
      <c r="N38" s="549">
        <v>7</v>
      </c>
      <c r="O38" s="796">
        <v>1020</v>
      </c>
      <c r="P38" s="550" t="s">
        <v>253</v>
      </c>
      <c r="Q38" s="549" t="s">
        <v>253</v>
      </c>
      <c r="R38" s="550" t="s">
        <v>183</v>
      </c>
      <c r="S38" s="552" t="s">
        <v>183</v>
      </c>
    </row>
    <row r="39" spans="1:19" ht="13.5" customHeight="1">
      <c r="A39" s="109"/>
      <c r="B39" s="499" t="s">
        <v>260</v>
      </c>
      <c r="C39" s="500" t="s">
        <v>261</v>
      </c>
      <c r="D39" s="504" t="s">
        <v>253</v>
      </c>
      <c r="E39" s="502" t="s">
        <v>253</v>
      </c>
      <c r="F39" s="502" t="s">
        <v>262</v>
      </c>
      <c r="G39" s="502" t="s">
        <v>253</v>
      </c>
      <c r="H39" s="502" t="s">
        <v>253</v>
      </c>
      <c r="I39" s="502" t="s">
        <v>253</v>
      </c>
      <c r="J39" s="502" t="s">
        <v>253</v>
      </c>
      <c r="K39" s="502" t="s">
        <v>253</v>
      </c>
      <c r="L39" s="502" t="s">
        <v>253</v>
      </c>
      <c r="M39" s="519" t="s">
        <v>253</v>
      </c>
      <c r="N39" s="520" t="s">
        <v>253</v>
      </c>
      <c r="O39" s="502" t="s">
        <v>253</v>
      </c>
      <c r="P39" s="550">
        <v>259</v>
      </c>
      <c r="Q39" s="549">
        <v>140</v>
      </c>
      <c r="R39" s="550">
        <v>227</v>
      </c>
      <c r="S39" s="550">
        <v>169</v>
      </c>
    </row>
    <row r="40" spans="1:19" ht="13.5" customHeight="1">
      <c r="A40" s="109"/>
      <c r="B40" s="499" t="s">
        <v>263</v>
      </c>
      <c r="C40" s="500" t="s">
        <v>261</v>
      </c>
      <c r="D40" s="504" t="s">
        <v>253</v>
      </c>
      <c r="E40" s="502" t="s">
        <v>253</v>
      </c>
      <c r="F40" s="502" t="s">
        <v>262</v>
      </c>
      <c r="G40" s="502" t="s">
        <v>253</v>
      </c>
      <c r="H40" s="502" t="s">
        <v>253</v>
      </c>
      <c r="I40" s="502" t="s">
        <v>253</v>
      </c>
      <c r="J40" s="502" t="s">
        <v>253</v>
      </c>
      <c r="K40" s="502" t="s">
        <v>253</v>
      </c>
      <c r="L40" s="502" t="s">
        <v>253</v>
      </c>
      <c r="M40" s="519" t="s">
        <v>253</v>
      </c>
      <c r="N40" s="520" t="s">
        <v>253</v>
      </c>
      <c r="O40" s="502" t="s">
        <v>253</v>
      </c>
      <c r="P40" s="550">
        <v>954</v>
      </c>
      <c r="Q40" s="549">
        <v>813</v>
      </c>
      <c r="R40" s="550">
        <v>766</v>
      </c>
      <c r="S40" s="552">
        <v>712</v>
      </c>
    </row>
    <row r="41" spans="1:19" ht="13.5" customHeight="1">
      <c r="A41" s="498"/>
      <c r="B41" s="499" t="s">
        <v>264</v>
      </c>
      <c r="C41" s="500" t="s">
        <v>265</v>
      </c>
      <c r="D41" s="549">
        <v>7372</v>
      </c>
      <c r="E41" s="503">
        <v>5670</v>
      </c>
      <c r="F41" s="503">
        <v>7372</v>
      </c>
      <c r="G41" s="550">
        <v>7782</v>
      </c>
      <c r="H41" s="550">
        <v>7441</v>
      </c>
      <c r="I41" s="550">
        <v>7660</v>
      </c>
      <c r="J41" s="550">
        <v>8362</v>
      </c>
      <c r="K41" s="550">
        <v>7940</v>
      </c>
      <c r="L41" s="550">
        <v>7635</v>
      </c>
      <c r="M41" s="519">
        <v>5569</v>
      </c>
      <c r="N41" s="549">
        <v>152</v>
      </c>
      <c r="O41" s="796">
        <v>5626</v>
      </c>
      <c r="P41" s="550">
        <v>5368</v>
      </c>
      <c r="Q41" s="549">
        <v>4893</v>
      </c>
      <c r="R41" s="550">
        <v>4907</v>
      </c>
      <c r="S41" s="552">
        <v>4820</v>
      </c>
    </row>
    <row r="42" spans="1:19" ht="13.5" customHeight="1">
      <c r="A42" s="113"/>
      <c r="B42" s="521" t="s">
        <v>266</v>
      </c>
      <c r="C42" s="522"/>
      <c r="D42" s="549">
        <v>659</v>
      </c>
      <c r="E42" s="503">
        <v>652</v>
      </c>
      <c r="F42" s="503">
        <v>659</v>
      </c>
      <c r="G42" s="550">
        <v>784</v>
      </c>
      <c r="H42" s="550">
        <v>804</v>
      </c>
      <c r="I42" s="550">
        <v>895</v>
      </c>
      <c r="J42" s="550">
        <v>775</v>
      </c>
      <c r="K42" s="550">
        <v>702</v>
      </c>
      <c r="L42" s="550">
        <v>642</v>
      </c>
      <c r="M42" s="551">
        <v>629</v>
      </c>
      <c r="N42" s="549">
        <v>23</v>
      </c>
      <c r="O42" s="796">
        <v>641</v>
      </c>
      <c r="P42" s="550">
        <v>644</v>
      </c>
      <c r="Q42" s="549">
        <v>574</v>
      </c>
      <c r="R42" s="550">
        <v>557</v>
      </c>
      <c r="S42" s="552">
        <v>596</v>
      </c>
    </row>
    <row r="43" spans="1:19" ht="13.5" customHeight="1">
      <c r="A43" s="113"/>
      <c r="B43" s="521" t="s">
        <v>267</v>
      </c>
      <c r="C43" s="522"/>
      <c r="D43" s="549">
        <v>108</v>
      </c>
      <c r="E43" s="503">
        <v>59</v>
      </c>
      <c r="F43" s="503">
        <v>108</v>
      </c>
      <c r="G43" s="550">
        <v>100</v>
      </c>
      <c r="H43" s="550">
        <v>98</v>
      </c>
      <c r="I43" s="550">
        <v>112</v>
      </c>
      <c r="J43" s="550">
        <v>226</v>
      </c>
      <c r="K43" s="550">
        <v>202</v>
      </c>
      <c r="L43" s="550">
        <v>208</v>
      </c>
      <c r="M43" s="551">
        <v>187</v>
      </c>
      <c r="N43" s="504" t="s">
        <v>253</v>
      </c>
      <c r="O43" s="792">
        <v>248</v>
      </c>
      <c r="P43" s="502">
        <v>375</v>
      </c>
      <c r="Q43" s="504">
        <v>337</v>
      </c>
      <c r="R43" s="502">
        <v>457</v>
      </c>
      <c r="S43" s="506">
        <v>361</v>
      </c>
    </row>
    <row r="44" spans="1:19" ht="13.5" customHeight="1">
      <c r="A44" s="113"/>
      <c r="B44" s="521" t="s">
        <v>268</v>
      </c>
      <c r="C44" s="500" t="s">
        <v>261</v>
      </c>
      <c r="D44" s="504" t="s">
        <v>253</v>
      </c>
      <c r="E44" s="502" t="s">
        <v>253</v>
      </c>
      <c r="F44" s="502" t="s">
        <v>262</v>
      </c>
      <c r="G44" s="502" t="s">
        <v>253</v>
      </c>
      <c r="H44" s="502" t="s">
        <v>253</v>
      </c>
      <c r="I44" s="502" t="s">
        <v>253</v>
      </c>
      <c r="J44" s="502" t="s">
        <v>253</v>
      </c>
      <c r="K44" s="502" t="s">
        <v>253</v>
      </c>
      <c r="L44" s="502" t="s">
        <v>253</v>
      </c>
      <c r="M44" s="519" t="s">
        <v>253</v>
      </c>
      <c r="N44" s="520" t="s">
        <v>253</v>
      </c>
      <c r="O44" s="502" t="s">
        <v>253</v>
      </c>
      <c r="P44" s="502">
        <v>755</v>
      </c>
      <c r="Q44" s="504">
        <v>686</v>
      </c>
      <c r="R44" s="502">
        <v>728</v>
      </c>
      <c r="S44" s="506">
        <v>666</v>
      </c>
    </row>
    <row r="45" spans="1:19" ht="13.5" customHeight="1">
      <c r="A45" s="498"/>
      <c r="B45" s="499" t="s">
        <v>282</v>
      </c>
      <c r="C45" s="500" t="s">
        <v>265</v>
      </c>
      <c r="D45" s="504" t="s">
        <v>253</v>
      </c>
      <c r="E45" s="502" t="s">
        <v>253</v>
      </c>
      <c r="F45" s="502" t="s">
        <v>262</v>
      </c>
      <c r="G45" s="502" t="s">
        <v>253</v>
      </c>
      <c r="H45" s="502" t="s">
        <v>253</v>
      </c>
      <c r="I45" s="502" t="s">
        <v>253</v>
      </c>
      <c r="J45" s="502" t="s">
        <v>253</v>
      </c>
      <c r="K45" s="502" t="s">
        <v>253</v>
      </c>
      <c r="L45" s="502" t="s">
        <v>253</v>
      </c>
      <c r="M45" s="519">
        <v>1923</v>
      </c>
      <c r="N45" s="504">
        <v>105</v>
      </c>
      <c r="O45" s="792">
        <v>2096</v>
      </c>
      <c r="P45" s="502">
        <v>2194</v>
      </c>
      <c r="Q45" s="504">
        <v>2137</v>
      </c>
      <c r="R45" s="502">
        <v>2311</v>
      </c>
      <c r="S45" s="506">
        <v>2254</v>
      </c>
    </row>
    <row r="46" spans="1:19" ht="13.5" customHeight="1">
      <c r="A46" s="498"/>
      <c r="B46" s="499" t="s">
        <v>270</v>
      </c>
      <c r="C46" s="500" t="s">
        <v>261</v>
      </c>
      <c r="D46" s="504" t="s">
        <v>253</v>
      </c>
      <c r="E46" s="502" t="s">
        <v>253</v>
      </c>
      <c r="F46" s="502" t="s">
        <v>262</v>
      </c>
      <c r="G46" s="502" t="s">
        <v>253</v>
      </c>
      <c r="H46" s="502" t="s">
        <v>253</v>
      </c>
      <c r="I46" s="502" t="s">
        <v>253</v>
      </c>
      <c r="J46" s="502" t="s">
        <v>253</v>
      </c>
      <c r="K46" s="502" t="s">
        <v>253</v>
      </c>
      <c r="L46" s="502" t="s">
        <v>253</v>
      </c>
      <c r="M46" s="519" t="s">
        <v>253</v>
      </c>
      <c r="N46" s="520" t="s">
        <v>253</v>
      </c>
      <c r="O46" s="502" t="s">
        <v>253</v>
      </c>
      <c r="P46" s="502">
        <v>982</v>
      </c>
      <c r="Q46" s="504">
        <v>978</v>
      </c>
      <c r="R46" s="502">
        <v>944</v>
      </c>
      <c r="S46" s="506">
        <v>902</v>
      </c>
    </row>
    <row r="47" spans="1:19" ht="13.5" customHeight="1">
      <c r="A47" s="498"/>
      <c r="B47" s="499" t="s">
        <v>271</v>
      </c>
      <c r="C47" s="500" t="s">
        <v>265</v>
      </c>
      <c r="D47" s="504" t="s">
        <v>253</v>
      </c>
      <c r="E47" s="502" t="s">
        <v>253</v>
      </c>
      <c r="F47" s="502" t="s">
        <v>262</v>
      </c>
      <c r="G47" s="502" t="s">
        <v>253</v>
      </c>
      <c r="H47" s="502" t="s">
        <v>253</v>
      </c>
      <c r="I47" s="502" t="s">
        <v>253</v>
      </c>
      <c r="J47" s="502" t="s">
        <v>253</v>
      </c>
      <c r="K47" s="502" t="s">
        <v>253</v>
      </c>
      <c r="L47" s="502" t="s">
        <v>253</v>
      </c>
      <c r="M47" s="519">
        <v>495</v>
      </c>
      <c r="N47" s="504">
        <v>7</v>
      </c>
      <c r="O47" s="792">
        <v>1542</v>
      </c>
      <c r="P47" s="502">
        <v>1454</v>
      </c>
      <c r="Q47" s="504">
        <v>466</v>
      </c>
      <c r="R47" s="502">
        <v>1558</v>
      </c>
      <c r="S47" s="506">
        <v>621</v>
      </c>
    </row>
    <row r="48" spans="1:19" ht="13.5" customHeight="1">
      <c r="A48" s="498"/>
      <c r="B48" s="499" t="s">
        <v>272</v>
      </c>
      <c r="C48" s="500" t="s">
        <v>265</v>
      </c>
      <c r="D48" s="504" t="s">
        <v>253</v>
      </c>
      <c r="E48" s="502" t="s">
        <v>253</v>
      </c>
      <c r="F48" s="502" t="s">
        <v>262</v>
      </c>
      <c r="G48" s="502" t="s">
        <v>253</v>
      </c>
      <c r="H48" s="502" t="s">
        <v>253</v>
      </c>
      <c r="I48" s="502" t="s">
        <v>253</v>
      </c>
      <c r="J48" s="502" t="s">
        <v>253</v>
      </c>
      <c r="K48" s="502" t="s">
        <v>253</v>
      </c>
      <c r="L48" s="502" t="s">
        <v>253</v>
      </c>
      <c r="M48" s="519">
        <v>3104</v>
      </c>
      <c r="N48" s="504">
        <v>199</v>
      </c>
      <c r="O48" s="792">
        <v>4759</v>
      </c>
      <c r="P48" s="502">
        <v>5536</v>
      </c>
      <c r="Q48" s="504">
        <v>5074</v>
      </c>
      <c r="R48" s="502">
        <v>5802</v>
      </c>
      <c r="S48" s="506">
        <v>4633</v>
      </c>
    </row>
    <row r="49" spans="1:21" ht="13.5" customHeight="1">
      <c r="A49" s="498"/>
      <c r="B49" s="499" t="s">
        <v>283</v>
      </c>
      <c r="C49" s="500" t="s">
        <v>265</v>
      </c>
      <c r="D49" s="504" t="s">
        <v>253</v>
      </c>
      <c r="E49" s="502" t="s">
        <v>253</v>
      </c>
      <c r="F49" s="502" t="s">
        <v>262</v>
      </c>
      <c r="G49" s="502" t="s">
        <v>253</v>
      </c>
      <c r="H49" s="502" t="s">
        <v>253</v>
      </c>
      <c r="I49" s="502" t="s">
        <v>253</v>
      </c>
      <c r="J49" s="502" t="s">
        <v>253</v>
      </c>
      <c r="K49" s="502" t="s">
        <v>253</v>
      </c>
      <c r="L49" s="502" t="s">
        <v>253</v>
      </c>
      <c r="M49" s="519">
        <v>383</v>
      </c>
      <c r="N49" s="504">
        <v>3</v>
      </c>
      <c r="O49" s="792">
        <v>574</v>
      </c>
      <c r="P49" s="502">
        <v>371</v>
      </c>
      <c r="Q49" s="504">
        <v>353</v>
      </c>
      <c r="R49" s="502">
        <v>354</v>
      </c>
      <c r="S49" s="506">
        <v>350</v>
      </c>
    </row>
    <row r="50" spans="1:21" ht="13.5" customHeight="1">
      <c r="A50" s="498"/>
      <c r="B50" s="499" t="s">
        <v>274</v>
      </c>
      <c r="C50" s="500"/>
      <c r="D50" s="549">
        <v>5720</v>
      </c>
      <c r="E50" s="503">
        <v>4246</v>
      </c>
      <c r="F50" s="503">
        <v>5720</v>
      </c>
      <c r="G50" s="550">
        <v>6180</v>
      </c>
      <c r="H50" s="550">
        <v>6779</v>
      </c>
      <c r="I50" s="550">
        <v>7816</v>
      </c>
      <c r="J50" s="550">
        <v>8821</v>
      </c>
      <c r="K50" s="550">
        <v>6876</v>
      </c>
      <c r="L50" s="550">
        <v>9333</v>
      </c>
      <c r="M50" s="551">
        <v>3138</v>
      </c>
      <c r="N50" s="549">
        <v>50</v>
      </c>
      <c r="O50" s="796">
        <v>3079</v>
      </c>
      <c r="P50" s="550">
        <v>1158</v>
      </c>
      <c r="Q50" s="549">
        <v>1308</v>
      </c>
      <c r="R50" s="550">
        <v>1110</v>
      </c>
      <c r="S50" s="552">
        <v>1116</v>
      </c>
    </row>
    <row r="51" spans="1:21" ht="13.5" customHeight="1" thickBot="1">
      <c r="A51" s="561"/>
      <c r="B51" s="526" t="s">
        <v>275</v>
      </c>
      <c r="C51" s="562"/>
      <c r="D51" s="563">
        <v>716</v>
      </c>
      <c r="E51" s="529" t="s">
        <v>262</v>
      </c>
      <c r="F51" s="530">
        <v>716</v>
      </c>
      <c r="G51" s="564">
        <v>766</v>
      </c>
      <c r="H51" s="564">
        <v>723</v>
      </c>
      <c r="I51" s="564">
        <v>748</v>
      </c>
      <c r="J51" s="564">
        <v>805</v>
      </c>
      <c r="K51" s="529" t="s">
        <v>253</v>
      </c>
      <c r="L51" s="564">
        <v>875</v>
      </c>
      <c r="M51" s="565" t="s">
        <v>253</v>
      </c>
      <c r="N51" s="531" t="s">
        <v>253</v>
      </c>
      <c r="O51" s="794">
        <v>1022</v>
      </c>
      <c r="P51" s="529">
        <v>1075</v>
      </c>
      <c r="Q51" s="531" t="s">
        <v>253</v>
      </c>
      <c r="R51" s="529">
        <v>1087</v>
      </c>
      <c r="S51" s="533" t="s">
        <v>262</v>
      </c>
    </row>
    <row r="52" spans="1:21" ht="18.75" customHeight="1">
      <c r="A52" s="566"/>
      <c r="B52" s="566" t="s">
        <v>284</v>
      </c>
      <c r="C52" s="566"/>
      <c r="D52" s="566"/>
      <c r="E52" s="566"/>
      <c r="F52" s="566"/>
      <c r="G52" s="566"/>
      <c r="H52" s="566"/>
      <c r="I52" s="94"/>
      <c r="J52" s="94"/>
      <c r="K52" s="94"/>
      <c r="O52" s="567"/>
      <c r="P52" s="568"/>
      <c r="Q52" s="568"/>
      <c r="R52" s="568"/>
      <c r="S52" s="568"/>
      <c r="U52" s="469"/>
    </row>
    <row r="53" spans="1:21" ht="16.5" customHeight="1">
      <c r="A53" s="94"/>
      <c r="B53" s="94" t="s">
        <v>285</v>
      </c>
      <c r="C53" s="94"/>
      <c r="D53" s="94"/>
      <c r="E53" s="94"/>
      <c r="F53" s="94"/>
      <c r="G53" s="94"/>
      <c r="H53" s="94"/>
      <c r="I53" s="94"/>
      <c r="J53" s="94"/>
      <c r="K53" s="94"/>
      <c r="O53" s="569"/>
      <c r="P53" s="570"/>
      <c r="Q53" s="570"/>
      <c r="R53" s="570"/>
      <c r="S53" s="570"/>
    </row>
    <row r="54" spans="1:21">
      <c r="B54" s="571" t="s">
        <v>286</v>
      </c>
      <c r="C54" s="571"/>
      <c r="D54" s="571"/>
      <c r="E54" s="571"/>
      <c r="F54" s="571"/>
      <c r="G54" s="571"/>
      <c r="H54" s="571"/>
    </row>
    <row r="55" spans="1:21">
      <c r="B55" s="571" t="s">
        <v>287</v>
      </c>
      <c r="C55" s="571"/>
      <c r="D55" s="571"/>
      <c r="E55" s="571"/>
      <c r="F55" s="571"/>
      <c r="G55" s="571"/>
      <c r="H55" s="571"/>
    </row>
    <row r="56" spans="1:21">
      <c r="B56" s="571" t="s">
        <v>499</v>
      </c>
      <c r="C56" s="571"/>
      <c r="D56" s="571"/>
      <c r="E56" s="571"/>
      <c r="F56" s="571"/>
      <c r="G56" s="571"/>
      <c r="H56" s="571"/>
    </row>
    <row r="57" spans="1:21">
      <c r="B57" s="94" t="s">
        <v>494</v>
      </c>
    </row>
  </sheetData>
  <mergeCells count="38">
    <mergeCell ref="Q28:Q29"/>
    <mergeCell ref="S28:S29"/>
    <mergeCell ref="A30:B30"/>
    <mergeCell ref="A31:B31"/>
    <mergeCell ref="A32:B32"/>
    <mergeCell ref="O28:O29"/>
    <mergeCell ref="P28:P29"/>
    <mergeCell ref="R28:R29"/>
    <mergeCell ref="A36:B36"/>
    <mergeCell ref="J28:J29"/>
    <mergeCell ref="K28:K29"/>
    <mergeCell ref="L28:L29"/>
    <mergeCell ref="M28:N28"/>
    <mergeCell ref="A28:B29"/>
    <mergeCell ref="E28:E29"/>
    <mergeCell ref="F28:F29"/>
    <mergeCell ref="G28:G29"/>
    <mergeCell ref="H28:H29"/>
    <mergeCell ref="I28:I29"/>
    <mergeCell ref="P2:P3"/>
    <mergeCell ref="Q2:Q3"/>
    <mergeCell ref="S2:S3"/>
    <mergeCell ref="A4:B4"/>
    <mergeCell ref="A5:B5"/>
    <mergeCell ref="M2:N2"/>
    <mergeCell ref="O2:O3"/>
    <mergeCell ref="R2:R3"/>
    <mergeCell ref="A6:B6"/>
    <mergeCell ref="I2:I3"/>
    <mergeCell ref="J2:J3"/>
    <mergeCell ref="K2:K3"/>
    <mergeCell ref="L2:L3"/>
    <mergeCell ref="A2:B3"/>
    <mergeCell ref="D2:D3"/>
    <mergeCell ref="E2:E3"/>
    <mergeCell ref="F2:F3"/>
    <mergeCell ref="G2:G3"/>
    <mergeCell ref="H2:H3"/>
  </mergeCells>
  <phoneticPr fontId="3"/>
  <pageMargins left="0.59055118110236227" right="0.39370078740157483" top="0.39370078740157483" bottom="0.19685039370078741" header="0.51181102362204722" footer="0.19685039370078741"/>
  <headerFooter scaleWithDoc="0" alignWithMargins="0">
    <oddFooter>&amp;L&amp;"ＭＳ Ｐ明朝,標準"－１６－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4"/>
  <sheetViews>
    <sheetView view="pageBreakPreview" topLeftCell="A13" zoomScaleNormal="100" zoomScaleSheetLayoutView="100" workbookViewId="0">
      <selection activeCell="O42" sqref="O42"/>
    </sheetView>
  </sheetViews>
  <sheetFormatPr defaultRowHeight="13.5"/>
  <cols>
    <col min="1" max="1" width="6.125" style="4" customWidth="1"/>
    <col min="2" max="2" width="4.75" style="4" customWidth="1"/>
    <col min="3" max="3" width="7.875" style="4" customWidth="1"/>
    <col min="4" max="4" width="2" style="4" customWidth="1"/>
    <col min="5" max="5" width="8.25" style="4" customWidth="1"/>
    <col min="6" max="6" width="2" style="4" customWidth="1"/>
    <col min="7" max="7" width="8.25" style="4" customWidth="1"/>
    <col min="8" max="8" width="2" style="4" customWidth="1"/>
    <col min="9" max="9" width="8.25" style="4" customWidth="1"/>
    <col min="10" max="10" width="2" style="4" customWidth="1"/>
    <col min="11" max="11" width="8.25" style="4" customWidth="1"/>
    <col min="12" max="12" width="2" style="4" customWidth="1"/>
    <col min="13" max="13" width="8.25" style="4" customWidth="1"/>
    <col min="14" max="14" width="2" style="4" customWidth="1"/>
    <col min="15" max="15" width="8.25" style="4" customWidth="1"/>
    <col min="16" max="16" width="2" style="4" customWidth="1"/>
    <col min="17" max="17" width="8.25" style="4" customWidth="1"/>
    <col min="18" max="18" width="2" style="4" customWidth="1"/>
    <col min="19" max="19" width="8.25" style="4" customWidth="1"/>
    <col min="20" max="20" width="2" style="4" customWidth="1"/>
    <col min="21" max="21" width="8.25" style="4" customWidth="1"/>
    <col min="22" max="22" width="2" style="4" customWidth="1"/>
    <col min="23" max="23" width="8.25" style="6" customWidth="1"/>
    <col min="24" max="24" width="2" style="4" customWidth="1"/>
    <col min="25" max="25" width="8.25" style="4" customWidth="1"/>
    <col min="26" max="26" width="2" style="4" customWidth="1"/>
    <col min="27" max="27" width="8.25" style="4" customWidth="1"/>
    <col min="28" max="28" width="2" style="4" customWidth="1"/>
    <col min="29" max="29" width="8.25" style="4" customWidth="1"/>
    <col min="30" max="30" width="2" style="4" customWidth="1"/>
    <col min="31" max="16384" width="9" style="4"/>
  </cols>
  <sheetData>
    <row r="1" spans="1:30" ht="14.25" thickBot="1">
      <c r="A1" s="1" t="s">
        <v>0</v>
      </c>
      <c r="B1" s="1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Q1" s="3"/>
      <c r="R1" s="3"/>
      <c r="W1" s="5"/>
      <c r="Y1" s="6"/>
      <c r="Z1" s="6"/>
      <c r="AB1" s="5"/>
      <c r="AC1" s="4" t="s">
        <v>1</v>
      </c>
    </row>
    <row r="2" spans="1:30">
      <c r="A2" s="1094" t="s">
        <v>2</v>
      </c>
      <c r="B2" s="1202"/>
      <c r="C2" s="1202"/>
      <c r="D2" s="1095"/>
      <c r="E2" s="1205" t="s">
        <v>3</v>
      </c>
      <c r="F2" s="1206"/>
      <c r="G2" s="1206" t="s">
        <v>4</v>
      </c>
      <c r="H2" s="1186"/>
      <c r="I2" s="1186" t="s">
        <v>5</v>
      </c>
      <c r="J2" s="1043"/>
      <c r="K2" s="1186" t="s">
        <v>6</v>
      </c>
      <c r="L2" s="1043"/>
      <c r="M2" s="1186" t="s">
        <v>7</v>
      </c>
      <c r="N2" s="1043"/>
      <c r="O2" s="1186" t="s">
        <v>8</v>
      </c>
      <c r="P2" s="1043"/>
      <c r="Q2" s="1186" t="s">
        <v>9</v>
      </c>
      <c r="R2" s="1043"/>
      <c r="S2" s="1186" t="s">
        <v>10</v>
      </c>
      <c r="T2" s="1043"/>
      <c r="U2" s="1186" t="s">
        <v>11</v>
      </c>
      <c r="V2" s="1043"/>
      <c r="W2" s="1202" t="s">
        <v>12</v>
      </c>
      <c r="X2" s="1202"/>
      <c r="Y2" s="1202"/>
      <c r="Z2" s="1202"/>
      <c r="AA2" s="1186" t="s">
        <v>13</v>
      </c>
      <c r="AB2" s="1202"/>
      <c r="AC2" s="1186" t="s">
        <v>14</v>
      </c>
      <c r="AD2" s="1190"/>
    </row>
    <row r="3" spans="1:30" ht="14.25" thickBot="1">
      <c r="A3" s="1116"/>
      <c r="B3" s="1203"/>
      <c r="C3" s="1203"/>
      <c r="D3" s="1204"/>
      <c r="E3" s="1207"/>
      <c r="F3" s="1208"/>
      <c r="G3" s="1208"/>
      <c r="H3" s="1187"/>
      <c r="I3" s="1187"/>
      <c r="J3" s="1047"/>
      <c r="K3" s="1187"/>
      <c r="L3" s="1047"/>
      <c r="M3" s="1187"/>
      <c r="N3" s="1047"/>
      <c r="O3" s="1187"/>
      <c r="P3" s="1047"/>
      <c r="Q3" s="1187"/>
      <c r="R3" s="1047"/>
      <c r="S3" s="1187"/>
      <c r="T3" s="1047"/>
      <c r="U3" s="1187"/>
      <c r="V3" s="1047"/>
      <c r="W3" s="1193" t="s">
        <v>15</v>
      </c>
      <c r="X3" s="1194"/>
      <c r="Y3" s="1195" t="s">
        <v>16</v>
      </c>
      <c r="Z3" s="1195"/>
      <c r="AA3" s="1187"/>
      <c r="AB3" s="1203"/>
      <c r="AC3" s="1191"/>
      <c r="AD3" s="1192"/>
    </row>
    <row r="4" spans="1:30" ht="14.25" customHeight="1">
      <c r="A4" s="1196" t="s">
        <v>17</v>
      </c>
      <c r="B4" s="1197"/>
      <c r="C4" s="1168"/>
      <c r="D4" s="1198"/>
      <c r="E4" s="7">
        <v>25691</v>
      </c>
      <c r="F4" s="8"/>
      <c r="G4" s="7">
        <v>22176</v>
      </c>
      <c r="H4" s="8"/>
      <c r="I4" s="7">
        <v>19884</v>
      </c>
      <c r="J4" s="9"/>
      <c r="K4" s="7">
        <v>18010</v>
      </c>
      <c r="L4" s="9"/>
      <c r="M4" s="7">
        <v>17037</v>
      </c>
      <c r="N4" s="9"/>
      <c r="O4" s="7">
        <v>16476</v>
      </c>
      <c r="P4" s="9"/>
      <c r="Q4" s="7">
        <v>15087</v>
      </c>
      <c r="R4" s="9"/>
      <c r="S4" s="7">
        <v>13645</v>
      </c>
      <c r="T4" s="9"/>
      <c r="U4" s="7">
        <v>12343</v>
      </c>
      <c r="V4" s="9"/>
      <c r="W4" s="10">
        <f>W5+W9</f>
        <v>7784</v>
      </c>
      <c r="X4" s="11"/>
      <c r="Y4" s="10">
        <f>Y5+Y9</f>
        <v>2148</v>
      </c>
      <c r="Z4" s="10"/>
      <c r="AA4" s="7">
        <v>7705</v>
      </c>
      <c r="AB4" s="10"/>
      <c r="AC4" s="7">
        <v>5992</v>
      </c>
      <c r="AD4" s="798"/>
    </row>
    <row r="5" spans="1:30" ht="14.25" customHeight="1">
      <c r="A5" s="1169" t="s">
        <v>18</v>
      </c>
      <c r="B5" s="1170"/>
      <c r="C5" s="1136"/>
      <c r="D5" s="1199"/>
      <c r="E5" s="12">
        <v>12373</v>
      </c>
      <c r="F5" s="13"/>
      <c r="G5" s="12">
        <v>10634</v>
      </c>
      <c r="H5" s="13"/>
      <c r="I5" s="12">
        <v>9516</v>
      </c>
      <c r="J5" s="14"/>
      <c r="K5" s="12">
        <v>8615</v>
      </c>
      <c r="L5" s="14"/>
      <c r="M5" s="12">
        <v>8163</v>
      </c>
      <c r="N5" s="14"/>
      <c r="O5" s="12">
        <v>7933</v>
      </c>
      <c r="P5" s="14"/>
      <c r="Q5" s="12">
        <v>7298</v>
      </c>
      <c r="R5" s="14"/>
      <c r="S5" s="12">
        <v>6571</v>
      </c>
      <c r="T5" s="14"/>
      <c r="U5" s="12">
        <v>5966</v>
      </c>
      <c r="V5" s="14"/>
      <c r="W5" s="15">
        <f>SUM(W6:W8)</f>
        <v>3750</v>
      </c>
      <c r="X5" s="15"/>
      <c r="Y5" s="16">
        <f>SUM(Y6:Y8)</f>
        <v>1066</v>
      </c>
      <c r="Z5" s="15"/>
      <c r="AA5" s="12">
        <v>3780</v>
      </c>
      <c r="AB5" s="15"/>
      <c r="AC5" s="799">
        <v>2970</v>
      </c>
      <c r="AD5" s="800"/>
    </row>
    <row r="6" spans="1:30" ht="14.25" customHeight="1">
      <c r="A6" s="17"/>
      <c r="B6" s="18"/>
      <c r="C6" s="1200" t="s">
        <v>19</v>
      </c>
      <c r="D6" s="1201"/>
      <c r="E6" s="19">
        <v>4074</v>
      </c>
      <c r="F6" s="20"/>
      <c r="G6" s="19">
        <v>3001</v>
      </c>
      <c r="H6" s="20"/>
      <c r="I6" s="19">
        <v>2174</v>
      </c>
      <c r="J6" s="21"/>
      <c r="K6" s="19">
        <v>1685</v>
      </c>
      <c r="L6" s="21"/>
      <c r="M6" s="19">
        <v>1535</v>
      </c>
      <c r="N6" s="21"/>
      <c r="O6" s="19">
        <v>1567</v>
      </c>
      <c r="P6" s="21"/>
      <c r="Q6" s="19">
        <v>1456</v>
      </c>
      <c r="R6" s="21"/>
      <c r="S6" s="19">
        <v>1097</v>
      </c>
      <c r="T6" s="21"/>
      <c r="U6" s="19">
        <v>805</v>
      </c>
      <c r="V6" s="22" t="s">
        <v>20</v>
      </c>
      <c r="W6" s="23">
        <v>390</v>
      </c>
      <c r="X6" s="24"/>
      <c r="Y6" s="25">
        <v>144</v>
      </c>
      <c r="Z6" s="24"/>
      <c r="AA6" s="19">
        <v>378</v>
      </c>
      <c r="AB6" s="24"/>
      <c r="AC6" s="19">
        <v>281</v>
      </c>
      <c r="AD6" s="801"/>
    </row>
    <row r="7" spans="1:30" ht="14.25" customHeight="1">
      <c r="A7" s="17"/>
      <c r="B7" s="18"/>
      <c r="C7" s="1209" t="s">
        <v>21</v>
      </c>
      <c r="D7" s="1085"/>
      <c r="E7" s="26">
        <v>7255</v>
      </c>
      <c r="F7" s="27"/>
      <c r="G7" s="26">
        <v>6580</v>
      </c>
      <c r="H7" s="27"/>
      <c r="I7" s="26">
        <v>5736</v>
      </c>
      <c r="J7" s="28" t="s">
        <v>22</v>
      </c>
      <c r="K7" s="26">
        <v>5789</v>
      </c>
      <c r="L7" s="29"/>
      <c r="M7" s="26">
        <v>5460</v>
      </c>
      <c r="N7" s="29"/>
      <c r="O7" s="26">
        <v>5135</v>
      </c>
      <c r="P7" s="29"/>
      <c r="Q7" s="26">
        <v>4531</v>
      </c>
      <c r="R7" s="29"/>
      <c r="S7" s="26">
        <v>4001</v>
      </c>
      <c r="T7" s="29"/>
      <c r="U7" s="26">
        <v>3628</v>
      </c>
      <c r="V7" s="30" t="s">
        <v>20</v>
      </c>
      <c r="W7" s="31">
        <v>2313</v>
      </c>
      <c r="X7" s="32"/>
      <c r="Y7" s="33">
        <v>647</v>
      </c>
      <c r="Z7" s="32"/>
      <c r="AA7" s="26">
        <v>2286</v>
      </c>
      <c r="AB7" s="32"/>
      <c r="AC7" s="26">
        <v>1671</v>
      </c>
      <c r="AD7" s="802"/>
    </row>
    <row r="8" spans="1:30" ht="14.25" customHeight="1">
      <c r="A8" s="34"/>
      <c r="B8" s="35"/>
      <c r="C8" s="1210" t="s">
        <v>23</v>
      </c>
      <c r="D8" s="1211"/>
      <c r="E8" s="36">
        <v>1044</v>
      </c>
      <c r="F8" s="37"/>
      <c r="G8" s="36">
        <v>1053</v>
      </c>
      <c r="H8" s="37"/>
      <c r="I8" s="36">
        <v>1606</v>
      </c>
      <c r="J8" s="38" t="s">
        <v>22</v>
      </c>
      <c r="K8" s="36">
        <v>1141</v>
      </c>
      <c r="L8" s="39"/>
      <c r="M8" s="36">
        <v>1168</v>
      </c>
      <c r="N8" s="39"/>
      <c r="O8" s="36">
        <v>1231</v>
      </c>
      <c r="P8" s="39"/>
      <c r="Q8" s="36">
        <v>1311</v>
      </c>
      <c r="R8" s="39"/>
      <c r="S8" s="36">
        <v>1473</v>
      </c>
      <c r="T8" s="39"/>
      <c r="U8" s="36">
        <v>1533</v>
      </c>
      <c r="V8" s="40" t="s">
        <v>20</v>
      </c>
      <c r="W8" s="41">
        <v>1047</v>
      </c>
      <c r="X8" s="42"/>
      <c r="Y8" s="43">
        <v>275</v>
      </c>
      <c r="Z8" s="42"/>
      <c r="AA8" s="36">
        <v>1116</v>
      </c>
      <c r="AB8" s="42"/>
      <c r="AC8" s="36">
        <v>1018</v>
      </c>
      <c r="AD8" s="803"/>
    </row>
    <row r="9" spans="1:30" ht="14.25" customHeight="1">
      <c r="A9" s="1169" t="s">
        <v>24</v>
      </c>
      <c r="B9" s="1170"/>
      <c r="C9" s="1136"/>
      <c r="D9" s="1199"/>
      <c r="E9" s="12">
        <v>13288</v>
      </c>
      <c r="F9" s="13"/>
      <c r="G9" s="12">
        <v>11542</v>
      </c>
      <c r="H9" s="13"/>
      <c r="I9" s="12">
        <v>10368</v>
      </c>
      <c r="J9" s="44"/>
      <c r="K9" s="12">
        <v>9395</v>
      </c>
      <c r="L9" s="14"/>
      <c r="M9" s="12">
        <v>8874</v>
      </c>
      <c r="N9" s="14"/>
      <c r="O9" s="12">
        <v>8543</v>
      </c>
      <c r="P9" s="14"/>
      <c r="Q9" s="12">
        <v>7789</v>
      </c>
      <c r="R9" s="14"/>
      <c r="S9" s="12">
        <v>7074</v>
      </c>
      <c r="T9" s="14"/>
      <c r="U9" s="12">
        <v>6377</v>
      </c>
      <c r="V9" s="14"/>
      <c r="W9" s="15">
        <f>SUM(W10:W12)</f>
        <v>4034</v>
      </c>
      <c r="X9" s="15"/>
      <c r="Y9" s="16">
        <f>SUM(Y10:Y12)</f>
        <v>1082</v>
      </c>
      <c r="Z9" s="15"/>
      <c r="AA9" s="12">
        <v>3925</v>
      </c>
      <c r="AB9" s="15"/>
      <c r="AC9" s="799">
        <v>3022</v>
      </c>
      <c r="AD9" s="800"/>
    </row>
    <row r="10" spans="1:30" ht="14.25" customHeight="1">
      <c r="A10" s="17"/>
      <c r="B10" s="18"/>
      <c r="C10" s="1200" t="s">
        <v>19</v>
      </c>
      <c r="D10" s="1201"/>
      <c r="E10" s="19">
        <v>3935</v>
      </c>
      <c r="F10" s="20"/>
      <c r="G10" s="19">
        <v>2963</v>
      </c>
      <c r="H10" s="20"/>
      <c r="I10" s="19">
        <v>2052</v>
      </c>
      <c r="J10" s="45"/>
      <c r="K10" s="19">
        <v>1590</v>
      </c>
      <c r="L10" s="21"/>
      <c r="M10" s="19">
        <v>1502</v>
      </c>
      <c r="N10" s="21"/>
      <c r="O10" s="19">
        <v>1568</v>
      </c>
      <c r="P10" s="21"/>
      <c r="Q10" s="19">
        <v>1431</v>
      </c>
      <c r="R10" s="21"/>
      <c r="S10" s="19">
        <v>1075</v>
      </c>
      <c r="T10" s="21"/>
      <c r="U10" s="19">
        <v>827</v>
      </c>
      <c r="V10" s="21"/>
      <c r="W10" s="23">
        <v>437</v>
      </c>
      <c r="X10" s="23"/>
      <c r="Y10" s="25">
        <v>121</v>
      </c>
      <c r="Z10" s="23"/>
      <c r="AA10" s="19">
        <v>353</v>
      </c>
      <c r="AB10" s="23"/>
      <c r="AC10" s="19">
        <v>273</v>
      </c>
      <c r="AD10" s="801"/>
    </row>
    <row r="11" spans="1:30" ht="14.25" customHeight="1">
      <c r="A11" s="17"/>
      <c r="B11" s="18"/>
      <c r="C11" s="1209" t="s">
        <v>21</v>
      </c>
      <c r="D11" s="1085"/>
      <c r="E11" s="26">
        <v>7957</v>
      </c>
      <c r="F11" s="27"/>
      <c r="G11" s="26">
        <v>7172</v>
      </c>
      <c r="H11" s="27"/>
      <c r="I11" s="26">
        <v>6303</v>
      </c>
      <c r="J11" s="28" t="s">
        <v>22</v>
      </c>
      <c r="K11" s="26">
        <v>6239</v>
      </c>
      <c r="L11" s="29"/>
      <c r="M11" s="26">
        <v>5698</v>
      </c>
      <c r="N11" s="29"/>
      <c r="O11" s="26">
        <v>5249</v>
      </c>
      <c r="P11" s="29"/>
      <c r="Q11" s="26">
        <v>4570</v>
      </c>
      <c r="R11" s="29"/>
      <c r="S11" s="26">
        <v>4033</v>
      </c>
      <c r="T11" s="29"/>
      <c r="U11" s="26">
        <v>3505</v>
      </c>
      <c r="V11" s="29"/>
      <c r="W11" s="31">
        <v>2212</v>
      </c>
      <c r="X11" s="31"/>
      <c r="Y11" s="33">
        <v>594</v>
      </c>
      <c r="Z11" s="31"/>
      <c r="AA11" s="26">
        <v>2145</v>
      </c>
      <c r="AB11" s="31"/>
      <c r="AC11" s="26">
        <v>1538</v>
      </c>
      <c r="AD11" s="802"/>
    </row>
    <row r="12" spans="1:30" ht="14.25" customHeight="1" thickBot="1">
      <c r="A12" s="46"/>
      <c r="B12" s="47"/>
      <c r="C12" s="1188" t="s">
        <v>23</v>
      </c>
      <c r="D12" s="1189"/>
      <c r="E12" s="48">
        <v>1396</v>
      </c>
      <c r="F12" s="49"/>
      <c r="G12" s="48">
        <v>1407</v>
      </c>
      <c r="H12" s="49"/>
      <c r="I12" s="48">
        <v>2013</v>
      </c>
      <c r="J12" s="50" t="s">
        <v>22</v>
      </c>
      <c r="K12" s="48">
        <v>1566</v>
      </c>
      <c r="L12" s="51"/>
      <c r="M12" s="48">
        <v>1674</v>
      </c>
      <c r="N12" s="51"/>
      <c r="O12" s="48">
        <v>1726</v>
      </c>
      <c r="P12" s="51"/>
      <c r="Q12" s="48">
        <v>1788</v>
      </c>
      <c r="R12" s="51"/>
      <c r="S12" s="48">
        <v>1966</v>
      </c>
      <c r="T12" s="51"/>
      <c r="U12" s="48">
        <v>2045</v>
      </c>
      <c r="V12" s="51"/>
      <c r="W12" s="52">
        <v>1385</v>
      </c>
      <c r="X12" s="52"/>
      <c r="Y12" s="53">
        <v>367</v>
      </c>
      <c r="Z12" s="52"/>
      <c r="AA12" s="48">
        <v>1427</v>
      </c>
      <c r="AB12" s="52"/>
      <c r="AC12" s="48">
        <v>1211</v>
      </c>
      <c r="AD12" s="804"/>
    </row>
    <row r="13" spans="1:30" s="55" customFormat="1">
      <c r="A13" s="54" t="s">
        <v>25</v>
      </c>
      <c r="C13" s="56" t="s">
        <v>26</v>
      </c>
      <c r="D13" s="56"/>
      <c r="E13" s="56"/>
      <c r="F13" s="56"/>
      <c r="G13" s="56"/>
      <c r="H13" s="56"/>
      <c r="O13" s="4"/>
      <c r="P13" s="56"/>
      <c r="Q13" s="57"/>
      <c r="R13" s="56"/>
      <c r="S13" s="58"/>
      <c r="U13" s="58"/>
      <c r="W13" s="58"/>
    </row>
    <row r="14" spans="1:30" s="55" customFormat="1">
      <c r="A14" s="54" t="s">
        <v>27</v>
      </c>
      <c r="C14" s="56" t="s">
        <v>69</v>
      </c>
      <c r="D14" s="56"/>
      <c r="E14" s="56"/>
      <c r="F14" s="56"/>
      <c r="G14" s="56"/>
      <c r="H14" s="56"/>
      <c r="O14" s="4"/>
      <c r="P14" s="56"/>
      <c r="Q14" s="56"/>
      <c r="R14" s="56"/>
      <c r="W14" s="58"/>
    </row>
    <row r="15" spans="1:30">
      <c r="A15" s="55"/>
      <c r="B15" s="59"/>
      <c r="C15" s="56" t="s">
        <v>28</v>
      </c>
      <c r="D15" s="56"/>
      <c r="E15" s="56"/>
      <c r="F15" s="56"/>
      <c r="G15" s="3"/>
      <c r="H15" s="3"/>
      <c r="I15" s="60"/>
      <c r="J15" s="3"/>
      <c r="K15" s="60"/>
      <c r="L15" s="3"/>
      <c r="M15" s="60"/>
      <c r="N15" s="3"/>
      <c r="P15" s="3"/>
      <c r="Q15" s="60"/>
      <c r="R15" s="3"/>
      <c r="S15" s="6"/>
      <c r="U15" s="6"/>
    </row>
    <row r="16" spans="1:30" ht="5.25" customHeight="1">
      <c r="C16" s="3"/>
      <c r="D16" s="3"/>
      <c r="E16" s="3"/>
      <c r="F16" s="3"/>
      <c r="G16" s="3"/>
      <c r="H16" s="3"/>
      <c r="I16" s="60"/>
      <c r="J16" s="3"/>
      <c r="K16" s="60"/>
      <c r="L16" s="3"/>
      <c r="M16" s="60"/>
      <c r="N16" s="3"/>
      <c r="O16" s="60"/>
      <c r="P16" s="3"/>
      <c r="Q16" s="60"/>
      <c r="R16" s="3"/>
      <c r="S16" s="6"/>
      <c r="U16" s="6"/>
    </row>
    <row r="17" spans="1:27">
      <c r="A17" s="1" t="s">
        <v>29</v>
      </c>
      <c r="B17" s="1"/>
      <c r="C17" s="2"/>
      <c r="D17" s="2"/>
      <c r="E17" s="2"/>
      <c r="F17" s="2"/>
      <c r="G17" s="2"/>
      <c r="H17" s="2"/>
      <c r="I17" s="61"/>
      <c r="J17" s="3"/>
      <c r="K17" s="60"/>
      <c r="L17" s="3"/>
      <c r="M17" s="60"/>
      <c r="N17" s="3"/>
      <c r="O17" s="60"/>
      <c r="P17" s="3"/>
      <c r="Q17" s="60"/>
      <c r="R17" s="3"/>
      <c r="S17" s="6"/>
      <c r="U17" s="6"/>
    </row>
    <row r="18" spans="1:27" ht="14.25" thickBot="1">
      <c r="A18" s="1" t="s">
        <v>30</v>
      </c>
      <c r="B18" s="1"/>
      <c r="C18" s="62"/>
      <c r="D18" s="62"/>
      <c r="I18" s="6"/>
      <c r="K18" s="6"/>
      <c r="M18" s="6"/>
      <c r="Q18" s="6"/>
      <c r="S18" s="6"/>
      <c r="U18" s="6"/>
      <c r="Y18" s="63" t="s">
        <v>1</v>
      </c>
    </row>
    <row r="19" spans="1:27" ht="14.25" customHeight="1" thickBot="1">
      <c r="A19" s="1212" t="s">
        <v>31</v>
      </c>
      <c r="B19" s="1213"/>
      <c r="C19" s="1214" t="s">
        <v>32</v>
      </c>
      <c r="D19" s="1215"/>
      <c r="E19" s="1216" t="s">
        <v>33</v>
      </c>
      <c r="F19" s="1217"/>
      <c r="G19" s="1216" t="s">
        <v>34</v>
      </c>
      <c r="H19" s="1217"/>
      <c r="I19" s="1216" t="s">
        <v>35</v>
      </c>
      <c r="J19" s="1217"/>
      <c r="K19" s="1216" t="s">
        <v>36</v>
      </c>
      <c r="L19" s="1217"/>
      <c r="M19" s="1216" t="s">
        <v>37</v>
      </c>
      <c r="N19" s="1217"/>
      <c r="O19" s="1216" t="s">
        <v>38</v>
      </c>
      <c r="P19" s="1217"/>
      <c r="Q19" s="1216" t="s">
        <v>39</v>
      </c>
      <c r="R19" s="1217"/>
      <c r="S19" s="1216" t="s">
        <v>40</v>
      </c>
      <c r="T19" s="1217"/>
      <c r="U19" s="1215" t="s">
        <v>41</v>
      </c>
      <c r="V19" s="1217"/>
      <c r="W19" s="1215" t="s">
        <v>42</v>
      </c>
      <c r="X19" s="1217"/>
      <c r="Y19" s="1218" t="s">
        <v>43</v>
      </c>
      <c r="Z19" s="1219"/>
    </row>
    <row r="20" spans="1:27" ht="14.25" customHeight="1">
      <c r="A20" s="64" t="s">
        <v>44</v>
      </c>
      <c r="B20" s="65" t="s">
        <v>45</v>
      </c>
      <c r="C20" s="66">
        <v>2073</v>
      </c>
      <c r="D20" s="67"/>
      <c r="E20" s="68">
        <v>1606</v>
      </c>
      <c r="F20" s="69"/>
      <c r="G20" s="68">
        <v>1810</v>
      </c>
      <c r="H20" s="69"/>
      <c r="I20" s="68">
        <v>2528</v>
      </c>
      <c r="J20" s="69"/>
      <c r="K20" s="68">
        <v>2077</v>
      </c>
      <c r="L20" s="69"/>
      <c r="M20" s="68">
        <v>3000</v>
      </c>
      <c r="N20" s="69"/>
      <c r="O20" s="68">
        <v>2775</v>
      </c>
      <c r="P20" s="69"/>
      <c r="Q20" s="68">
        <v>3863</v>
      </c>
      <c r="R20" s="69"/>
      <c r="S20" s="68">
        <v>3390</v>
      </c>
      <c r="T20" s="69"/>
      <c r="U20" s="67">
        <v>2569</v>
      </c>
      <c r="V20" s="70"/>
      <c r="W20" s="67" t="s">
        <v>46</v>
      </c>
      <c r="X20" s="69"/>
      <c r="Y20" s="67">
        <v>25691</v>
      </c>
      <c r="Z20" s="71"/>
    </row>
    <row r="21" spans="1:27" ht="14.25" customHeight="1">
      <c r="A21" s="675"/>
      <c r="B21" s="72" t="s">
        <v>47</v>
      </c>
      <c r="C21" s="73">
        <v>1855</v>
      </c>
      <c r="D21" s="31"/>
      <c r="E21" s="26">
        <v>1375</v>
      </c>
      <c r="F21" s="29"/>
      <c r="G21" s="26">
        <v>1596</v>
      </c>
      <c r="H21" s="29"/>
      <c r="I21" s="26">
        <v>2019</v>
      </c>
      <c r="J21" s="29"/>
      <c r="K21" s="26">
        <v>1345</v>
      </c>
      <c r="L21" s="29"/>
      <c r="M21" s="26">
        <v>3042</v>
      </c>
      <c r="N21" s="29"/>
      <c r="O21" s="26">
        <v>2407</v>
      </c>
      <c r="P21" s="29"/>
      <c r="Q21" s="26">
        <v>3214</v>
      </c>
      <c r="R21" s="29"/>
      <c r="S21" s="26">
        <v>3037</v>
      </c>
      <c r="T21" s="29"/>
      <c r="U21" s="31">
        <v>2286</v>
      </c>
      <c r="V21" s="74"/>
      <c r="W21" s="31" t="s">
        <v>46</v>
      </c>
      <c r="X21" s="29"/>
      <c r="Y21" s="31">
        <v>22176</v>
      </c>
      <c r="Z21" s="75"/>
    </row>
    <row r="22" spans="1:27" ht="14.25" customHeight="1">
      <c r="A22" s="675"/>
      <c r="B22" s="72" t="s">
        <v>48</v>
      </c>
      <c r="C22" s="73">
        <v>1688</v>
      </c>
      <c r="D22" s="31"/>
      <c r="E22" s="26">
        <v>1248</v>
      </c>
      <c r="F22" s="29"/>
      <c r="G22" s="26">
        <v>1399</v>
      </c>
      <c r="H22" s="29"/>
      <c r="I22" s="26">
        <v>1722</v>
      </c>
      <c r="J22" s="29"/>
      <c r="K22" s="26">
        <v>1200</v>
      </c>
      <c r="L22" s="29"/>
      <c r="M22" s="26">
        <v>2785</v>
      </c>
      <c r="N22" s="29"/>
      <c r="O22" s="26">
        <v>2189</v>
      </c>
      <c r="P22" s="29"/>
      <c r="Q22" s="26">
        <v>2847</v>
      </c>
      <c r="R22" s="29"/>
      <c r="S22" s="26">
        <v>2691</v>
      </c>
      <c r="T22" s="29"/>
      <c r="U22" s="31">
        <v>2115</v>
      </c>
      <c r="V22" s="74"/>
      <c r="W22" s="31">
        <v>4064</v>
      </c>
      <c r="X22" s="29"/>
      <c r="Y22" s="31">
        <f t="shared" ref="Y22:Y30" si="0">SUM(C22:W22)</f>
        <v>23948</v>
      </c>
      <c r="Z22" s="75"/>
    </row>
    <row r="23" spans="1:27" ht="14.25" customHeight="1">
      <c r="A23" s="675"/>
      <c r="B23" s="72" t="s">
        <v>49</v>
      </c>
      <c r="C23" s="73">
        <v>1486</v>
      </c>
      <c r="D23" s="31"/>
      <c r="E23" s="26">
        <v>1088</v>
      </c>
      <c r="F23" s="29"/>
      <c r="G23" s="26">
        <v>1235</v>
      </c>
      <c r="H23" s="29"/>
      <c r="I23" s="26">
        <v>1420</v>
      </c>
      <c r="J23" s="29"/>
      <c r="K23" s="26">
        <v>1105</v>
      </c>
      <c r="L23" s="29"/>
      <c r="M23" s="26">
        <v>2548</v>
      </c>
      <c r="N23" s="29"/>
      <c r="O23" s="26">
        <v>1984</v>
      </c>
      <c r="P23" s="29"/>
      <c r="Q23" s="26">
        <v>2749</v>
      </c>
      <c r="R23" s="29"/>
      <c r="S23" s="26">
        <v>2437</v>
      </c>
      <c r="T23" s="29"/>
      <c r="U23" s="31">
        <v>1958</v>
      </c>
      <c r="V23" s="74"/>
      <c r="W23" s="31">
        <v>3704</v>
      </c>
      <c r="X23" s="29"/>
      <c r="Y23" s="31">
        <f t="shared" si="0"/>
        <v>21714</v>
      </c>
      <c r="Z23" s="75"/>
    </row>
    <row r="24" spans="1:27" ht="14.25" customHeight="1">
      <c r="A24" s="675"/>
      <c r="B24" s="72" t="s">
        <v>50</v>
      </c>
      <c r="C24" s="73">
        <v>1425</v>
      </c>
      <c r="D24" s="31"/>
      <c r="E24" s="26">
        <v>1039</v>
      </c>
      <c r="F24" s="29"/>
      <c r="G24" s="26">
        <v>1162</v>
      </c>
      <c r="H24" s="29"/>
      <c r="I24" s="26">
        <v>1234</v>
      </c>
      <c r="J24" s="29"/>
      <c r="K24" s="26">
        <v>1084</v>
      </c>
      <c r="L24" s="29"/>
      <c r="M24" s="26">
        <v>2400</v>
      </c>
      <c r="N24" s="29"/>
      <c r="O24" s="26">
        <v>1935</v>
      </c>
      <c r="P24" s="29"/>
      <c r="Q24" s="26">
        <v>2640</v>
      </c>
      <c r="R24" s="29"/>
      <c r="S24" s="26">
        <v>2297</v>
      </c>
      <c r="T24" s="29"/>
      <c r="U24" s="31">
        <v>1821</v>
      </c>
      <c r="V24" s="74"/>
      <c r="W24" s="26">
        <v>3566</v>
      </c>
      <c r="X24" s="29"/>
      <c r="Y24" s="31">
        <f t="shared" si="0"/>
        <v>20603</v>
      </c>
      <c r="Z24" s="75"/>
    </row>
    <row r="25" spans="1:27" ht="14.25" customHeight="1">
      <c r="A25" s="675"/>
      <c r="B25" s="72" t="s">
        <v>51</v>
      </c>
      <c r="C25" s="73">
        <v>1418</v>
      </c>
      <c r="D25" s="31"/>
      <c r="E25" s="26">
        <v>917</v>
      </c>
      <c r="F25" s="29"/>
      <c r="G25" s="26">
        <v>1064</v>
      </c>
      <c r="H25" s="29"/>
      <c r="I25" s="26">
        <v>1018</v>
      </c>
      <c r="J25" s="29"/>
      <c r="K25" s="26">
        <v>1116</v>
      </c>
      <c r="L25" s="29"/>
      <c r="M25" s="26">
        <v>2382</v>
      </c>
      <c r="N25" s="29"/>
      <c r="O25" s="26">
        <v>1884</v>
      </c>
      <c r="P25" s="29"/>
      <c r="Q25" s="26">
        <v>2631</v>
      </c>
      <c r="R25" s="29"/>
      <c r="S25" s="26">
        <v>2229</v>
      </c>
      <c r="T25" s="29"/>
      <c r="U25" s="31">
        <v>1817</v>
      </c>
      <c r="V25" s="74"/>
      <c r="W25" s="31">
        <v>3515</v>
      </c>
      <c r="X25" s="29"/>
      <c r="Y25" s="31">
        <f t="shared" si="0"/>
        <v>19991</v>
      </c>
      <c r="Z25" s="75"/>
    </row>
    <row r="26" spans="1:27" ht="14.25" customHeight="1">
      <c r="A26" s="675" t="s">
        <v>52</v>
      </c>
      <c r="B26" s="72" t="s">
        <v>53</v>
      </c>
      <c r="C26" s="73">
        <v>1215</v>
      </c>
      <c r="D26" s="31"/>
      <c r="E26" s="26">
        <v>818</v>
      </c>
      <c r="F26" s="29"/>
      <c r="G26" s="26">
        <v>940</v>
      </c>
      <c r="H26" s="29"/>
      <c r="I26" s="26">
        <v>829</v>
      </c>
      <c r="J26" s="29"/>
      <c r="K26" s="26">
        <v>1058</v>
      </c>
      <c r="L26" s="29"/>
      <c r="M26" s="26">
        <v>2226</v>
      </c>
      <c r="N26" s="29"/>
      <c r="O26" s="26">
        <v>1785</v>
      </c>
      <c r="P26" s="29"/>
      <c r="Q26" s="26">
        <v>2485</v>
      </c>
      <c r="R26" s="29"/>
      <c r="S26" s="26">
        <v>2061</v>
      </c>
      <c r="T26" s="29"/>
      <c r="U26" s="31">
        <v>1670</v>
      </c>
      <c r="V26" s="74"/>
      <c r="W26" s="31">
        <v>3258</v>
      </c>
      <c r="X26" s="29"/>
      <c r="Y26" s="31">
        <f t="shared" si="0"/>
        <v>18345</v>
      </c>
      <c r="Z26" s="75"/>
    </row>
    <row r="27" spans="1:27" ht="14.25" customHeight="1">
      <c r="A27" s="673"/>
      <c r="B27" s="72" t="s">
        <v>54</v>
      </c>
      <c r="C27" s="73">
        <v>1072</v>
      </c>
      <c r="D27" s="31"/>
      <c r="E27" s="26">
        <v>705</v>
      </c>
      <c r="F27" s="29"/>
      <c r="G27" s="26">
        <v>873</v>
      </c>
      <c r="H27" s="29"/>
      <c r="I27" s="26">
        <v>668</v>
      </c>
      <c r="J27" s="29"/>
      <c r="K27" s="26">
        <v>1000</v>
      </c>
      <c r="L27" s="29"/>
      <c r="M27" s="26">
        <v>2016</v>
      </c>
      <c r="N27" s="29"/>
      <c r="O27" s="26">
        <v>1640</v>
      </c>
      <c r="P27" s="29"/>
      <c r="Q27" s="26">
        <v>2254</v>
      </c>
      <c r="R27" s="29"/>
      <c r="S27" s="26">
        <v>1930</v>
      </c>
      <c r="T27" s="29"/>
      <c r="U27" s="31">
        <v>1487</v>
      </c>
      <c r="V27" s="74"/>
      <c r="W27" s="31">
        <v>2979</v>
      </c>
      <c r="X27" s="29"/>
      <c r="Y27" s="31">
        <f t="shared" si="0"/>
        <v>16624</v>
      </c>
      <c r="Z27" s="75"/>
    </row>
    <row r="28" spans="1:27" ht="14.25" customHeight="1">
      <c r="A28" s="673"/>
      <c r="B28" s="72" t="s">
        <v>55</v>
      </c>
      <c r="C28" s="73">
        <v>922</v>
      </c>
      <c r="D28" s="31"/>
      <c r="E28" s="26">
        <v>581</v>
      </c>
      <c r="F28" s="29"/>
      <c r="G28" s="26">
        <v>784</v>
      </c>
      <c r="H28" s="29"/>
      <c r="I28" s="26">
        <v>610</v>
      </c>
      <c r="J28" s="29"/>
      <c r="K28" s="26">
        <v>907</v>
      </c>
      <c r="L28" s="29"/>
      <c r="M28" s="26">
        <v>1878</v>
      </c>
      <c r="N28" s="29"/>
      <c r="O28" s="26">
        <v>1487</v>
      </c>
      <c r="P28" s="29"/>
      <c r="Q28" s="26">
        <v>2097</v>
      </c>
      <c r="R28" s="29"/>
      <c r="S28" s="26">
        <v>1743</v>
      </c>
      <c r="T28" s="29"/>
      <c r="U28" s="31">
        <v>1334</v>
      </c>
      <c r="V28" s="74"/>
      <c r="W28" s="31">
        <v>2678</v>
      </c>
      <c r="X28" s="29"/>
      <c r="Y28" s="31">
        <f t="shared" si="0"/>
        <v>15021</v>
      </c>
      <c r="Z28" s="75"/>
    </row>
    <row r="29" spans="1:27" ht="14.25" customHeight="1">
      <c r="A29" s="673"/>
      <c r="B29" s="72" t="s">
        <v>56</v>
      </c>
      <c r="C29" s="73">
        <v>501</v>
      </c>
      <c r="D29" s="31"/>
      <c r="E29" s="26">
        <v>196</v>
      </c>
      <c r="F29" s="29"/>
      <c r="G29" s="26">
        <v>336</v>
      </c>
      <c r="H29" s="29"/>
      <c r="I29" s="26">
        <v>176</v>
      </c>
      <c r="J29" s="29"/>
      <c r="K29" s="26">
        <v>562</v>
      </c>
      <c r="L29" s="29"/>
      <c r="M29" s="26">
        <v>1274</v>
      </c>
      <c r="N29" s="29"/>
      <c r="O29" s="26">
        <v>1079</v>
      </c>
      <c r="P29" s="29"/>
      <c r="Q29" s="26">
        <v>1460</v>
      </c>
      <c r="R29" s="29"/>
      <c r="S29" s="26">
        <v>1152</v>
      </c>
      <c r="T29" s="29"/>
      <c r="U29" s="31">
        <v>1048</v>
      </c>
      <c r="V29" s="74"/>
      <c r="W29" s="26">
        <v>2148</v>
      </c>
      <c r="X29" s="29"/>
      <c r="Y29" s="31">
        <f t="shared" si="0"/>
        <v>9932</v>
      </c>
      <c r="Z29" s="75"/>
      <c r="AA29" s="6"/>
    </row>
    <row r="30" spans="1:27" ht="14.25" customHeight="1">
      <c r="A30" s="673"/>
      <c r="B30" s="72" t="s">
        <v>57</v>
      </c>
      <c r="C30" s="73">
        <v>371</v>
      </c>
      <c r="D30" s="31"/>
      <c r="E30" s="26">
        <v>138</v>
      </c>
      <c r="F30" s="29"/>
      <c r="G30" s="26">
        <v>274</v>
      </c>
      <c r="H30" s="29"/>
      <c r="I30" s="26">
        <v>155</v>
      </c>
      <c r="J30" s="29"/>
      <c r="K30" s="26">
        <v>344</v>
      </c>
      <c r="L30" s="29"/>
      <c r="M30" s="26">
        <v>973</v>
      </c>
      <c r="N30" s="29"/>
      <c r="O30" s="26">
        <v>916</v>
      </c>
      <c r="P30" s="29"/>
      <c r="Q30" s="26">
        <v>1159</v>
      </c>
      <c r="R30" s="29"/>
      <c r="S30" s="26">
        <v>920</v>
      </c>
      <c r="T30" s="29"/>
      <c r="U30" s="31">
        <v>807</v>
      </c>
      <c r="V30" s="74"/>
      <c r="W30" s="31">
        <v>1648</v>
      </c>
      <c r="X30" s="29"/>
      <c r="Y30" s="26">
        <f t="shared" si="0"/>
        <v>7705</v>
      </c>
      <c r="Z30" s="75"/>
      <c r="AA30" s="6"/>
    </row>
    <row r="31" spans="1:27" ht="14.25" hidden="1" customHeight="1">
      <c r="A31" s="76" t="s">
        <v>58</v>
      </c>
      <c r="B31" s="76"/>
      <c r="C31" s="77">
        <v>232</v>
      </c>
      <c r="D31" s="77"/>
      <c r="E31" s="77">
        <v>92</v>
      </c>
      <c r="F31" s="78"/>
      <c r="G31" s="77">
        <v>159</v>
      </c>
      <c r="H31" s="78"/>
      <c r="I31" s="77">
        <v>89</v>
      </c>
      <c r="J31" s="78"/>
      <c r="K31" s="77">
        <v>288</v>
      </c>
      <c r="L31" s="77"/>
      <c r="M31" s="77">
        <v>614</v>
      </c>
      <c r="N31" s="77"/>
      <c r="O31" s="77">
        <v>532</v>
      </c>
      <c r="P31" s="77"/>
      <c r="Q31" s="77">
        <v>700</v>
      </c>
      <c r="R31" s="77"/>
      <c r="S31" s="77">
        <v>546</v>
      </c>
      <c r="T31" s="77"/>
      <c r="U31" s="77">
        <v>498</v>
      </c>
      <c r="V31" s="6"/>
      <c r="W31" s="77">
        <f>SUM(C31:V31)</f>
        <v>3750</v>
      </c>
      <c r="X31" s="77"/>
      <c r="Y31" s="77">
        <v>1066</v>
      </c>
      <c r="Z31" s="77"/>
      <c r="AA31" s="6"/>
    </row>
    <row r="32" spans="1:27" ht="18" hidden="1" customHeight="1">
      <c r="A32" s="76" t="s">
        <v>59</v>
      </c>
      <c r="B32" s="76"/>
      <c r="C32" s="77">
        <v>269</v>
      </c>
      <c r="D32" s="77"/>
      <c r="E32" s="77">
        <v>104</v>
      </c>
      <c r="F32" s="78"/>
      <c r="G32" s="77">
        <v>177</v>
      </c>
      <c r="H32" s="78"/>
      <c r="I32" s="77">
        <v>87</v>
      </c>
      <c r="J32" s="78"/>
      <c r="K32" s="77">
        <v>274</v>
      </c>
      <c r="L32" s="77"/>
      <c r="M32" s="77">
        <v>660</v>
      </c>
      <c r="N32" s="77"/>
      <c r="O32" s="77">
        <v>547</v>
      </c>
      <c r="P32" s="77"/>
      <c r="Q32" s="77">
        <v>760</v>
      </c>
      <c r="R32" s="77"/>
      <c r="S32" s="77">
        <v>606</v>
      </c>
      <c r="T32" s="77"/>
      <c r="U32" s="77">
        <v>550</v>
      </c>
      <c r="V32" s="6"/>
      <c r="W32" s="77">
        <f>SUM(C32:V32)</f>
        <v>4034</v>
      </c>
      <c r="X32" s="77"/>
      <c r="Y32" s="77">
        <v>1082</v>
      </c>
      <c r="Z32" s="77"/>
      <c r="AA32" s="6"/>
    </row>
    <row r="33" spans="1:28" ht="14.25" customHeight="1" thickBot="1">
      <c r="A33" s="805"/>
      <c r="B33" s="806" t="s">
        <v>60</v>
      </c>
      <c r="C33" s="807">
        <v>295</v>
      </c>
      <c r="D33" s="808"/>
      <c r="E33" s="809">
        <v>127</v>
      </c>
      <c r="F33" s="810"/>
      <c r="G33" s="809">
        <v>228</v>
      </c>
      <c r="H33" s="810"/>
      <c r="I33" s="809">
        <v>128</v>
      </c>
      <c r="J33" s="810"/>
      <c r="K33" s="809">
        <v>248</v>
      </c>
      <c r="L33" s="808"/>
      <c r="M33" s="809">
        <v>787</v>
      </c>
      <c r="N33" s="808"/>
      <c r="O33" s="809">
        <v>757</v>
      </c>
      <c r="P33" s="808"/>
      <c r="Q33" s="809">
        <v>856</v>
      </c>
      <c r="R33" s="808"/>
      <c r="S33" s="809">
        <v>713</v>
      </c>
      <c r="T33" s="808"/>
      <c r="U33" s="809">
        <v>614</v>
      </c>
      <c r="V33" s="811"/>
      <c r="W33" s="809">
        <v>1239</v>
      </c>
      <c r="X33" s="808"/>
      <c r="Y33" s="809">
        <v>5992</v>
      </c>
      <c r="Z33" s="812"/>
      <c r="AA33" s="6"/>
    </row>
    <row r="34" spans="1:28" ht="3.75" customHeight="1">
      <c r="C34" s="6"/>
      <c r="E34" s="6"/>
      <c r="G34" s="6"/>
      <c r="I34" s="6"/>
      <c r="K34" s="6"/>
      <c r="O34" s="6"/>
      <c r="Q34" s="6"/>
      <c r="S34" s="6"/>
      <c r="U34" s="6"/>
      <c r="Y34" s="672"/>
      <c r="Z34" s="6"/>
      <c r="AA34" s="6"/>
    </row>
    <row r="35" spans="1:28" ht="14.25" thickBot="1">
      <c r="A35" s="1" t="s">
        <v>432</v>
      </c>
      <c r="B35" s="1"/>
      <c r="C35" s="80"/>
      <c r="E35" s="6"/>
      <c r="G35" s="6"/>
      <c r="I35" s="6"/>
      <c r="K35" s="6"/>
      <c r="O35" s="6"/>
      <c r="Q35" s="6"/>
      <c r="S35" s="6"/>
      <c r="U35" s="6"/>
      <c r="Y35" s="672" t="s">
        <v>1</v>
      </c>
      <c r="AA35" s="6"/>
    </row>
    <row r="36" spans="1:28" ht="14.25" thickBot="1">
      <c r="A36" s="1212" t="s">
        <v>31</v>
      </c>
      <c r="B36" s="1213"/>
      <c r="C36" s="1214" t="s">
        <v>32</v>
      </c>
      <c r="D36" s="1215"/>
      <c r="E36" s="1216" t="s">
        <v>33</v>
      </c>
      <c r="F36" s="1217"/>
      <c r="G36" s="1216" t="s">
        <v>34</v>
      </c>
      <c r="H36" s="1217"/>
      <c r="I36" s="1216" t="s">
        <v>35</v>
      </c>
      <c r="J36" s="1217"/>
      <c r="K36" s="1216" t="s">
        <v>36</v>
      </c>
      <c r="L36" s="1217"/>
      <c r="M36" s="1216" t="s">
        <v>37</v>
      </c>
      <c r="N36" s="1217"/>
      <c r="O36" s="1216" t="s">
        <v>38</v>
      </c>
      <c r="P36" s="1217"/>
      <c r="Q36" s="1216" t="s">
        <v>39</v>
      </c>
      <c r="R36" s="1217"/>
      <c r="S36" s="1216" t="s">
        <v>40</v>
      </c>
      <c r="T36" s="1217"/>
      <c r="U36" s="1215" t="s">
        <v>41</v>
      </c>
      <c r="V36" s="1217"/>
      <c r="W36" s="1215" t="s">
        <v>42</v>
      </c>
      <c r="X36" s="1217"/>
      <c r="Y36" s="1218" t="s">
        <v>43</v>
      </c>
      <c r="Z36" s="1219"/>
      <c r="AA36" s="6"/>
    </row>
    <row r="37" spans="1:28" ht="14.25" hidden="1" customHeight="1">
      <c r="A37" s="63" t="s">
        <v>61</v>
      </c>
      <c r="B37" s="63"/>
      <c r="C37" s="82">
        <v>718</v>
      </c>
      <c r="D37" s="83"/>
      <c r="E37" s="84">
        <v>559</v>
      </c>
      <c r="F37" s="85"/>
      <c r="G37" s="84">
        <v>647</v>
      </c>
      <c r="H37" s="85"/>
      <c r="I37" s="84">
        <v>740</v>
      </c>
      <c r="J37" s="85"/>
      <c r="K37" s="84">
        <v>678</v>
      </c>
      <c r="L37" s="85"/>
      <c r="M37" s="84">
        <v>1361</v>
      </c>
      <c r="N37" s="85"/>
      <c r="O37" s="84">
        <v>1203</v>
      </c>
      <c r="P37" s="85"/>
      <c r="Q37" s="84">
        <v>1544</v>
      </c>
      <c r="R37" s="85"/>
      <c r="S37" s="84">
        <v>1163</v>
      </c>
      <c r="T37" s="85"/>
      <c r="U37" s="83">
        <v>1049</v>
      </c>
      <c r="V37" s="86"/>
      <c r="W37" s="83">
        <v>9662</v>
      </c>
      <c r="X37" s="87"/>
      <c r="Y37" s="83" t="e">
        <f>SUM(#REF!)</f>
        <v>#REF!</v>
      </c>
      <c r="Z37" s="88"/>
      <c r="AA37" s="6"/>
    </row>
    <row r="38" spans="1:28" ht="14.25" customHeight="1">
      <c r="A38" s="64" t="s">
        <v>44</v>
      </c>
      <c r="B38" s="65" t="s">
        <v>45</v>
      </c>
      <c r="C38" s="66">
        <v>992</v>
      </c>
      <c r="D38" s="67"/>
      <c r="E38" s="68">
        <v>677</v>
      </c>
      <c r="F38" s="69"/>
      <c r="G38" s="68">
        <v>740</v>
      </c>
      <c r="H38" s="69"/>
      <c r="I38" s="68">
        <v>959</v>
      </c>
      <c r="J38" s="69"/>
      <c r="K38" s="68">
        <v>826</v>
      </c>
      <c r="L38" s="69"/>
      <c r="M38" s="68">
        <v>1618</v>
      </c>
      <c r="N38" s="69"/>
      <c r="O38" s="68">
        <v>1429</v>
      </c>
      <c r="P38" s="69"/>
      <c r="Q38" s="68">
        <v>1832</v>
      </c>
      <c r="R38" s="69"/>
      <c r="S38" s="68">
        <v>1513</v>
      </c>
      <c r="T38" s="69"/>
      <c r="U38" s="67">
        <v>1206</v>
      </c>
      <c r="V38" s="70"/>
      <c r="W38" s="67" t="s">
        <v>46</v>
      </c>
      <c r="X38" s="69"/>
      <c r="Y38" s="31">
        <v>11792</v>
      </c>
      <c r="Z38" s="71"/>
      <c r="AA38" s="6"/>
    </row>
    <row r="39" spans="1:28" ht="14.25" customHeight="1">
      <c r="A39" s="89"/>
      <c r="B39" s="72" t="s">
        <v>47</v>
      </c>
      <c r="C39" s="73">
        <v>718</v>
      </c>
      <c r="D39" s="31"/>
      <c r="E39" s="26">
        <v>559</v>
      </c>
      <c r="F39" s="29"/>
      <c r="G39" s="26">
        <v>647</v>
      </c>
      <c r="H39" s="29"/>
      <c r="I39" s="26">
        <v>740</v>
      </c>
      <c r="J39" s="29"/>
      <c r="K39" s="26">
        <v>678</v>
      </c>
      <c r="L39" s="29"/>
      <c r="M39" s="26">
        <v>1361</v>
      </c>
      <c r="N39" s="29"/>
      <c r="O39" s="26">
        <v>1203</v>
      </c>
      <c r="P39" s="29"/>
      <c r="Q39" s="26">
        <v>1544</v>
      </c>
      <c r="R39" s="29"/>
      <c r="S39" s="26">
        <v>1163</v>
      </c>
      <c r="T39" s="29"/>
      <c r="U39" s="31">
        <v>1049</v>
      </c>
      <c r="V39" s="74"/>
      <c r="W39" s="31" t="s">
        <v>46</v>
      </c>
      <c r="X39" s="29"/>
      <c r="Y39" s="31">
        <v>9662</v>
      </c>
      <c r="Z39" s="75"/>
      <c r="AA39" s="6"/>
    </row>
    <row r="40" spans="1:28" ht="14.25" customHeight="1">
      <c r="A40" s="89"/>
      <c r="B40" s="72" t="s">
        <v>48</v>
      </c>
      <c r="C40" s="73">
        <v>666</v>
      </c>
      <c r="D40" s="31"/>
      <c r="E40" s="26">
        <v>466</v>
      </c>
      <c r="F40" s="29"/>
      <c r="G40" s="26">
        <v>582</v>
      </c>
      <c r="H40" s="29"/>
      <c r="I40" s="26">
        <v>629</v>
      </c>
      <c r="J40" s="29"/>
      <c r="K40" s="26">
        <v>576</v>
      </c>
      <c r="L40" s="29"/>
      <c r="M40" s="26">
        <v>1235</v>
      </c>
      <c r="N40" s="29"/>
      <c r="O40" s="26">
        <v>1050</v>
      </c>
      <c r="P40" s="29"/>
      <c r="Q40" s="26">
        <v>1273</v>
      </c>
      <c r="R40" s="29"/>
      <c r="S40" s="26">
        <v>947</v>
      </c>
      <c r="T40" s="29"/>
      <c r="U40" s="31">
        <v>904</v>
      </c>
      <c r="V40" s="74"/>
      <c r="W40" s="31">
        <v>1884</v>
      </c>
      <c r="X40" s="29"/>
      <c r="Y40" s="31">
        <f t="shared" ref="Y40:Y47" si="1">SUM(C40:W40)</f>
        <v>10212</v>
      </c>
      <c r="Z40" s="75"/>
      <c r="AA40" s="6"/>
    </row>
    <row r="41" spans="1:28" ht="14.25" customHeight="1">
      <c r="A41" s="675"/>
      <c r="B41" s="72" t="s">
        <v>49</v>
      </c>
      <c r="C41" s="73">
        <v>454</v>
      </c>
      <c r="D41" s="31"/>
      <c r="E41" s="26">
        <v>340</v>
      </c>
      <c r="F41" s="29"/>
      <c r="G41" s="26">
        <v>443</v>
      </c>
      <c r="H41" s="29"/>
      <c r="I41" s="26">
        <v>439</v>
      </c>
      <c r="J41" s="29"/>
      <c r="K41" s="26">
        <v>522</v>
      </c>
      <c r="L41" s="29"/>
      <c r="M41" s="26">
        <v>1071</v>
      </c>
      <c r="N41" s="29"/>
      <c r="O41" s="26">
        <v>865</v>
      </c>
      <c r="P41" s="29"/>
      <c r="Q41" s="26">
        <v>1105</v>
      </c>
      <c r="R41" s="29"/>
      <c r="S41" s="26">
        <v>773</v>
      </c>
      <c r="T41" s="29"/>
      <c r="U41" s="31">
        <v>785</v>
      </c>
      <c r="V41" s="74"/>
      <c r="W41" s="31">
        <v>1398</v>
      </c>
      <c r="X41" s="29"/>
      <c r="Y41" s="31">
        <f t="shared" si="1"/>
        <v>8195</v>
      </c>
      <c r="Z41" s="75"/>
      <c r="AA41" s="6"/>
    </row>
    <row r="42" spans="1:28" ht="14.25" customHeight="1">
      <c r="A42" s="675"/>
      <c r="B42" s="72" t="s">
        <v>50</v>
      </c>
      <c r="C42" s="73">
        <v>406</v>
      </c>
      <c r="D42" s="31"/>
      <c r="E42" s="26">
        <v>296</v>
      </c>
      <c r="F42" s="29"/>
      <c r="G42" s="26">
        <v>368</v>
      </c>
      <c r="H42" s="29"/>
      <c r="I42" s="26">
        <v>340</v>
      </c>
      <c r="J42" s="29"/>
      <c r="K42" s="26">
        <v>433</v>
      </c>
      <c r="L42" s="29"/>
      <c r="M42" s="26">
        <v>942</v>
      </c>
      <c r="N42" s="29"/>
      <c r="O42" s="26">
        <v>776</v>
      </c>
      <c r="P42" s="29"/>
      <c r="Q42" s="26">
        <v>1046</v>
      </c>
      <c r="R42" s="29"/>
      <c r="S42" s="26">
        <v>659</v>
      </c>
      <c r="T42" s="29"/>
      <c r="U42" s="31">
        <v>663</v>
      </c>
      <c r="V42" s="74"/>
      <c r="W42" s="31">
        <v>1276</v>
      </c>
      <c r="X42" s="29"/>
      <c r="Y42" s="31">
        <f t="shared" si="1"/>
        <v>7205</v>
      </c>
      <c r="Z42" s="75"/>
      <c r="AA42" s="90"/>
    </row>
    <row r="43" spans="1:28" ht="14.25" customHeight="1">
      <c r="A43" s="675"/>
      <c r="B43" s="72" t="s">
        <v>51</v>
      </c>
      <c r="C43" s="73">
        <v>429</v>
      </c>
      <c r="D43" s="31"/>
      <c r="E43" s="26">
        <v>323</v>
      </c>
      <c r="F43" s="29"/>
      <c r="G43" s="26">
        <v>349</v>
      </c>
      <c r="H43" s="29"/>
      <c r="I43" s="26">
        <v>298</v>
      </c>
      <c r="J43" s="29"/>
      <c r="K43" s="26">
        <v>383</v>
      </c>
      <c r="L43" s="29"/>
      <c r="M43" s="26">
        <v>834</v>
      </c>
      <c r="N43" s="29"/>
      <c r="O43" s="26">
        <v>784</v>
      </c>
      <c r="P43" s="29"/>
      <c r="Q43" s="26">
        <v>976</v>
      </c>
      <c r="R43" s="29"/>
      <c r="S43" s="26">
        <v>635</v>
      </c>
      <c r="T43" s="29"/>
      <c r="U43" s="31">
        <v>661</v>
      </c>
      <c r="V43" s="74"/>
      <c r="W43" s="31">
        <v>1199</v>
      </c>
      <c r="X43" s="29"/>
      <c r="Y43" s="31">
        <f t="shared" si="1"/>
        <v>6871</v>
      </c>
      <c r="Z43" s="75"/>
      <c r="AA43" s="6"/>
    </row>
    <row r="44" spans="1:28" ht="14.25" customHeight="1">
      <c r="A44" s="675" t="s">
        <v>52</v>
      </c>
      <c r="B44" s="72" t="s">
        <v>53</v>
      </c>
      <c r="C44" s="73">
        <v>407</v>
      </c>
      <c r="D44" s="31"/>
      <c r="E44" s="26">
        <v>252</v>
      </c>
      <c r="F44" s="29"/>
      <c r="G44" s="26">
        <v>318</v>
      </c>
      <c r="H44" s="29"/>
      <c r="I44" s="26">
        <v>259</v>
      </c>
      <c r="J44" s="29"/>
      <c r="K44" s="26">
        <v>391</v>
      </c>
      <c r="L44" s="29"/>
      <c r="M44" s="26">
        <v>836</v>
      </c>
      <c r="N44" s="29"/>
      <c r="O44" s="26">
        <v>682</v>
      </c>
      <c r="P44" s="29"/>
      <c r="Q44" s="26">
        <v>900</v>
      </c>
      <c r="R44" s="29"/>
      <c r="S44" s="26">
        <v>637</v>
      </c>
      <c r="T44" s="29"/>
      <c r="U44" s="31">
        <v>627</v>
      </c>
      <c r="V44" s="74"/>
      <c r="W44" s="31">
        <v>1119</v>
      </c>
      <c r="X44" s="29"/>
      <c r="Y44" s="31">
        <f t="shared" si="1"/>
        <v>6428</v>
      </c>
      <c r="Z44" s="75"/>
      <c r="AA44" s="6"/>
    </row>
    <row r="45" spans="1:28" ht="14.25" customHeight="1">
      <c r="A45" s="675"/>
      <c r="B45" s="72" t="s">
        <v>54</v>
      </c>
      <c r="C45" s="73">
        <v>334</v>
      </c>
      <c r="D45" s="31"/>
      <c r="E45" s="26">
        <v>236</v>
      </c>
      <c r="F45" s="29"/>
      <c r="G45" s="26">
        <v>271</v>
      </c>
      <c r="H45" s="29"/>
      <c r="I45" s="26">
        <v>190</v>
      </c>
      <c r="J45" s="29"/>
      <c r="K45" s="26">
        <v>323</v>
      </c>
      <c r="L45" s="29"/>
      <c r="M45" s="26">
        <v>732</v>
      </c>
      <c r="N45" s="29"/>
      <c r="O45" s="26">
        <v>647</v>
      </c>
      <c r="P45" s="29"/>
      <c r="Q45" s="26">
        <v>804</v>
      </c>
      <c r="R45" s="29"/>
      <c r="S45" s="26">
        <v>577</v>
      </c>
      <c r="T45" s="29"/>
      <c r="U45" s="31">
        <v>502</v>
      </c>
      <c r="V45" s="74"/>
      <c r="W45" s="31">
        <v>956</v>
      </c>
      <c r="X45" s="29"/>
      <c r="Y45" s="31">
        <f t="shared" si="1"/>
        <v>5572</v>
      </c>
      <c r="Z45" s="75"/>
      <c r="AA45" s="6"/>
    </row>
    <row r="46" spans="1:28" ht="14.25" customHeight="1">
      <c r="A46" s="673"/>
      <c r="B46" s="72" t="s">
        <v>55</v>
      </c>
      <c r="C46" s="73">
        <v>258</v>
      </c>
      <c r="D46" s="30" t="s">
        <v>62</v>
      </c>
      <c r="E46" s="26">
        <v>88</v>
      </c>
      <c r="F46" s="30" t="s">
        <v>62</v>
      </c>
      <c r="G46" s="26">
        <v>140</v>
      </c>
      <c r="H46" s="30" t="s">
        <v>62</v>
      </c>
      <c r="I46" s="26">
        <v>86</v>
      </c>
      <c r="J46" s="30" t="s">
        <v>62</v>
      </c>
      <c r="K46" s="26">
        <v>284</v>
      </c>
      <c r="L46" s="30" t="s">
        <v>62</v>
      </c>
      <c r="M46" s="26">
        <v>616</v>
      </c>
      <c r="N46" s="30" t="s">
        <v>62</v>
      </c>
      <c r="O46" s="26">
        <v>544</v>
      </c>
      <c r="P46" s="30" t="s">
        <v>62</v>
      </c>
      <c r="Q46" s="26">
        <v>664</v>
      </c>
      <c r="R46" s="30" t="s">
        <v>62</v>
      </c>
      <c r="S46" s="26">
        <v>463</v>
      </c>
      <c r="T46" s="30" t="s">
        <v>62</v>
      </c>
      <c r="U46" s="31">
        <v>422</v>
      </c>
      <c r="V46" s="30" t="s">
        <v>62</v>
      </c>
      <c r="W46" s="31">
        <v>856</v>
      </c>
      <c r="X46" s="30" t="s">
        <v>62</v>
      </c>
      <c r="Y46" s="31">
        <f t="shared" si="1"/>
        <v>4421</v>
      </c>
      <c r="Z46" s="91" t="s">
        <v>62</v>
      </c>
      <c r="AA46" s="6"/>
    </row>
    <row r="47" spans="1:28" ht="14.25" customHeight="1">
      <c r="A47" s="673"/>
      <c r="B47" s="72" t="s">
        <v>56</v>
      </c>
      <c r="C47" s="73">
        <v>182</v>
      </c>
      <c r="D47" s="30" t="s">
        <v>62</v>
      </c>
      <c r="E47" s="26">
        <v>70</v>
      </c>
      <c r="F47" s="30" t="s">
        <v>62</v>
      </c>
      <c r="G47" s="26">
        <v>132</v>
      </c>
      <c r="H47" s="30" t="s">
        <v>62</v>
      </c>
      <c r="I47" s="26">
        <v>64</v>
      </c>
      <c r="J47" s="30" t="s">
        <v>62</v>
      </c>
      <c r="K47" s="26">
        <v>219</v>
      </c>
      <c r="L47" s="30" t="s">
        <v>62</v>
      </c>
      <c r="M47" s="26">
        <v>529</v>
      </c>
      <c r="N47" s="30" t="s">
        <v>62</v>
      </c>
      <c r="O47" s="26">
        <v>455</v>
      </c>
      <c r="P47" s="30" t="s">
        <v>62</v>
      </c>
      <c r="Q47" s="26">
        <v>566</v>
      </c>
      <c r="R47" s="30" t="s">
        <v>62</v>
      </c>
      <c r="S47" s="26">
        <v>420</v>
      </c>
      <c r="T47" s="30" t="s">
        <v>62</v>
      </c>
      <c r="U47" s="31">
        <v>383</v>
      </c>
      <c r="V47" s="30" t="s">
        <v>62</v>
      </c>
      <c r="W47" s="26">
        <v>784</v>
      </c>
      <c r="X47" s="30" t="s">
        <v>62</v>
      </c>
      <c r="Y47" s="31">
        <f t="shared" si="1"/>
        <v>3804</v>
      </c>
      <c r="Z47" s="91" t="s">
        <v>62</v>
      </c>
      <c r="AA47" s="6"/>
      <c r="AB47" s="92"/>
    </row>
    <row r="48" spans="1:28" ht="14.25" customHeight="1">
      <c r="A48" s="673"/>
      <c r="B48" s="72" t="s">
        <v>57</v>
      </c>
      <c r="C48" s="73">
        <v>141</v>
      </c>
      <c r="D48" s="30" t="s">
        <v>62</v>
      </c>
      <c r="E48" s="26">
        <v>50</v>
      </c>
      <c r="F48" s="30" t="s">
        <v>62</v>
      </c>
      <c r="G48" s="26">
        <v>97</v>
      </c>
      <c r="H48" s="30" t="s">
        <v>62</v>
      </c>
      <c r="I48" s="26">
        <v>68</v>
      </c>
      <c r="J48" s="30" t="s">
        <v>62</v>
      </c>
      <c r="K48" s="26">
        <v>154</v>
      </c>
      <c r="L48" s="30" t="s">
        <v>62</v>
      </c>
      <c r="M48" s="26">
        <v>424</v>
      </c>
      <c r="N48" s="30" t="s">
        <v>62</v>
      </c>
      <c r="O48" s="26">
        <v>408</v>
      </c>
      <c r="P48" s="30" t="s">
        <v>62</v>
      </c>
      <c r="Q48" s="31">
        <v>472</v>
      </c>
      <c r="R48" s="30" t="s">
        <v>62</v>
      </c>
      <c r="S48" s="26">
        <v>343</v>
      </c>
      <c r="T48" s="30" t="s">
        <v>62</v>
      </c>
      <c r="U48" s="31">
        <v>307</v>
      </c>
      <c r="V48" s="30" t="s">
        <v>62</v>
      </c>
      <c r="W48" s="31">
        <v>652</v>
      </c>
      <c r="X48" s="30" t="s">
        <v>62</v>
      </c>
      <c r="Y48" s="26">
        <v>3116</v>
      </c>
      <c r="Z48" s="91" t="s">
        <v>62</v>
      </c>
      <c r="AA48" s="6"/>
    </row>
    <row r="49" spans="1:27" ht="14.25" customHeight="1" thickBot="1">
      <c r="A49" s="813"/>
      <c r="B49" s="93" t="s">
        <v>63</v>
      </c>
      <c r="C49" s="814">
        <v>102</v>
      </c>
      <c r="D49" s="815" t="s">
        <v>62</v>
      </c>
      <c r="E49" s="48">
        <v>29</v>
      </c>
      <c r="F49" s="815" t="s">
        <v>62</v>
      </c>
      <c r="G49" s="48">
        <v>75</v>
      </c>
      <c r="H49" s="815" t="s">
        <v>62</v>
      </c>
      <c r="I49" s="48">
        <v>53</v>
      </c>
      <c r="J49" s="815" t="s">
        <v>62</v>
      </c>
      <c r="K49" s="48">
        <v>98</v>
      </c>
      <c r="L49" s="815" t="s">
        <v>62</v>
      </c>
      <c r="M49" s="48">
        <v>338</v>
      </c>
      <c r="N49" s="815" t="s">
        <v>62</v>
      </c>
      <c r="O49" s="48">
        <v>315</v>
      </c>
      <c r="P49" s="815" t="s">
        <v>62</v>
      </c>
      <c r="Q49" s="52">
        <v>335</v>
      </c>
      <c r="R49" s="815" t="s">
        <v>62</v>
      </c>
      <c r="S49" s="48">
        <v>236</v>
      </c>
      <c r="T49" s="815" t="s">
        <v>62</v>
      </c>
      <c r="U49" s="52">
        <v>213</v>
      </c>
      <c r="V49" s="815" t="s">
        <v>62</v>
      </c>
      <c r="W49" s="52">
        <v>431</v>
      </c>
      <c r="X49" s="815" t="s">
        <v>62</v>
      </c>
      <c r="Y49" s="816">
        <v>2225</v>
      </c>
      <c r="Z49" s="817" t="s">
        <v>62</v>
      </c>
      <c r="AA49" s="6"/>
    </row>
    <row r="50" spans="1:27">
      <c r="A50" s="54" t="s">
        <v>64</v>
      </c>
      <c r="B50" s="55" t="s">
        <v>65</v>
      </c>
      <c r="H50" s="55"/>
      <c r="I50" s="55"/>
      <c r="J50" s="55"/>
      <c r="K50" s="55"/>
      <c r="L50" s="55"/>
      <c r="M50" s="55"/>
      <c r="N50" s="55"/>
      <c r="Q50" s="55"/>
      <c r="R50" s="55"/>
      <c r="S50" s="55"/>
      <c r="T50" s="55"/>
      <c r="U50" s="55"/>
      <c r="W50" s="4"/>
    </row>
    <row r="51" spans="1:27">
      <c r="A51" s="54" t="s">
        <v>66</v>
      </c>
      <c r="B51" s="55" t="s">
        <v>67</v>
      </c>
      <c r="K51" s="94"/>
      <c r="L51" s="94"/>
      <c r="M51" s="94"/>
      <c r="N51" s="94"/>
      <c r="O51" s="94"/>
    </row>
    <row r="52" spans="1:27" ht="16.5" customHeight="1">
      <c r="A52" s="55"/>
      <c r="B52" s="55" t="s">
        <v>68</v>
      </c>
    </row>
    <row r="53" spans="1:27" s="95" customFormat="1" ht="16.5" customHeight="1">
      <c r="A53" s="55"/>
      <c r="B53" s="55"/>
    </row>
    <row r="54" spans="1:27">
      <c r="A54" s="55"/>
      <c r="B54" s="55"/>
      <c r="O54" s="96"/>
    </row>
  </sheetData>
  <mergeCells count="50">
    <mergeCell ref="S36:T36"/>
    <mergeCell ref="U36:V36"/>
    <mergeCell ref="W36:X36"/>
    <mergeCell ref="Y36:Z36"/>
    <mergeCell ref="Y19:Z19"/>
    <mergeCell ref="S19:T19"/>
    <mergeCell ref="U19:V19"/>
    <mergeCell ref="W19:X19"/>
    <mergeCell ref="A36:B36"/>
    <mergeCell ref="C36:D36"/>
    <mergeCell ref="E36:F36"/>
    <mergeCell ref="G36:H36"/>
    <mergeCell ref="I36:J36"/>
    <mergeCell ref="O36:P36"/>
    <mergeCell ref="Q36:R36"/>
    <mergeCell ref="M19:N19"/>
    <mergeCell ref="O19:P19"/>
    <mergeCell ref="Q19:R19"/>
    <mergeCell ref="E19:F19"/>
    <mergeCell ref="G19:H19"/>
    <mergeCell ref="I19:J19"/>
    <mergeCell ref="K36:L36"/>
    <mergeCell ref="M36:N36"/>
    <mergeCell ref="K19:L19"/>
    <mergeCell ref="A9:D9"/>
    <mergeCell ref="C10:D10"/>
    <mergeCell ref="C11:D11"/>
    <mergeCell ref="A19:B19"/>
    <mergeCell ref="C19:D19"/>
    <mergeCell ref="A2:D3"/>
    <mergeCell ref="E2:F3"/>
    <mergeCell ref="G2:H3"/>
    <mergeCell ref="C7:D7"/>
    <mergeCell ref="C8:D8"/>
    <mergeCell ref="I2:J3"/>
    <mergeCell ref="K2:L3"/>
    <mergeCell ref="M2:N3"/>
    <mergeCell ref="C12:D12"/>
    <mergeCell ref="AC2:AD3"/>
    <mergeCell ref="W3:X3"/>
    <mergeCell ref="Y3:Z3"/>
    <mergeCell ref="A4:D4"/>
    <mergeCell ref="A5:D5"/>
    <mergeCell ref="C6:D6"/>
    <mergeCell ref="O2:P3"/>
    <mergeCell ref="Q2:R3"/>
    <mergeCell ref="S2:T3"/>
    <mergeCell ref="U2:V3"/>
    <mergeCell ref="W2:Z2"/>
    <mergeCell ref="AA2:AB3"/>
  </mergeCells>
  <phoneticPr fontId="3"/>
  <pageMargins left="0.98425196850393704" right="0.78740157480314965" top="0.39370078740157483" bottom="0.39370078740157483" header="0.51181102362204722" footer="0.19685039370078741"/>
  <headerFooter scaleWithDoc="0" alignWithMargins="0">
    <oddFooter>&amp;R&amp;"ＭＳ Ｐ明朝,標準"－１７－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view="pageBreakPreview" zoomScaleNormal="100" zoomScaleSheetLayoutView="100" workbookViewId="0">
      <pane xSplit="3" ySplit="3" topLeftCell="D13" activePane="bottomRight" state="frozen"/>
      <selection activeCell="H40" sqref="H40"/>
      <selection pane="topRight" activeCell="H40" sqref="H40"/>
      <selection pane="bottomLeft" activeCell="H40" sqref="H40"/>
      <selection pane="bottomRight" activeCell="W25" sqref="W25"/>
    </sheetView>
  </sheetViews>
  <sheetFormatPr defaultRowHeight="13.5"/>
  <cols>
    <col min="1" max="1" width="3.625" style="4" customWidth="1"/>
    <col min="2" max="2" width="15.5" style="4" customWidth="1"/>
    <col min="3" max="3" width="10.625" style="4" hidden="1" customWidth="1"/>
    <col min="4" max="5" width="8.125" style="4" bestFit="1" customWidth="1"/>
    <col min="6" max="12" width="8.25" style="4" bestFit="1" customWidth="1"/>
    <col min="13" max="13" width="2.125" style="4" customWidth="1"/>
    <col min="14" max="14" width="8.25" style="4" customWidth="1"/>
    <col min="15" max="15" width="2.125" style="4" customWidth="1"/>
    <col min="16" max="16" width="8.25" style="4" customWidth="1"/>
    <col min="17" max="17" width="2.125" style="4" customWidth="1"/>
    <col min="18" max="18" width="8.25" style="97" customWidth="1"/>
    <col min="19" max="19" width="2.125" style="4" customWidth="1"/>
    <col min="20" max="20" width="8.25" style="97" customWidth="1"/>
    <col min="21" max="21" width="2.125" style="4" customWidth="1"/>
    <col min="22" max="22" width="6.25" style="4" customWidth="1"/>
    <col min="23" max="16384" width="9" style="4"/>
  </cols>
  <sheetData>
    <row r="1" spans="1:22" ht="16.5" customHeight="1" thickBot="1">
      <c r="A1" s="1" t="s">
        <v>83</v>
      </c>
      <c r="B1" s="1"/>
      <c r="C1" s="1"/>
      <c r="D1" s="1"/>
      <c r="E1" s="1"/>
      <c r="F1" s="1"/>
      <c r="G1" s="1"/>
      <c r="N1" s="219"/>
      <c r="O1" s="219"/>
      <c r="P1" s="219"/>
      <c r="Q1" s="672"/>
      <c r="R1" s="219"/>
      <c r="S1" s="672"/>
      <c r="T1" s="219"/>
      <c r="U1" s="672" t="s">
        <v>336</v>
      </c>
      <c r="V1" s="219"/>
    </row>
    <row r="2" spans="1:22" ht="13.7" customHeight="1">
      <c r="A2" s="1223" t="s">
        <v>2</v>
      </c>
      <c r="B2" s="1224"/>
      <c r="C2" s="678" t="s">
        <v>61</v>
      </c>
      <c r="D2" s="1221" t="s">
        <v>3</v>
      </c>
      <c r="E2" s="1221" t="s">
        <v>4</v>
      </c>
      <c r="F2" s="1221" t="s">
        <v>82</v>
      </c>
      <c r="G2" s="1221" t="s">
        <v>6</v>
      </c>
      <c r="H2" s="1221" t="s">
        <v>7</v>
      </c>
      <c r="I2" s="1221" t="s">
        <v>8</v>
      </c>
      <c r="J2" s="1206" t="s">
        <v>337</v>
      </c>
      <c r="K2" s="1206" t="s">
        <v>338</v>
      </c>
      <c r="L2" s="1186" t="s">
        <v>11</v>
      </c>
      <c r="M2" s="1043"/>
      <c r="N2" s="1232" t="s">
        <v>12</v>
      </c>
      <c r="O2" s="1233"/>
      <c r="P2" s="1233"/>
      <c r="Q2" s="1234"/>
      <c r="R2" s="1186" t="s">
        <v>13</v>
      </c>
      <c r="S2" s="1202"/>
      <c r="T2" s="1186" t="s">
        <v>14</v>
      </c>
      <c r="U2" s="1190"/>
    </row>
    <row r="3" spans="1:22" ht="12" customHeight="1" thickBot="1">
      <c r="A3" s="1225"/>
      <c r="B3" s="1226"/>
      <c r="C3" s="49"/>
      <c r="D3" s="1222"/>
      <c r="E3" s="1222"/>
      <c r="F3" s="1222"/>
      <c r="G3" s="1222"/>
      <c r="H3" s="1222"/>
      <c r="I3" s="1222"/>
      <c r="J3" s="1208"/>
      <c r="K3" s="1208"/>
      <c r="L3" s="1187"/>
      <c r="M3" s="1047"/>
      <c r="N3" s="1228" t="s">
        <v>15</v>
      </c>
      <c r="O3" s="1193"/>
      <c r="P3" s="1229" t="s">
        <v>16</v>
      </c>
      <c r="Q3" s="1195"/>
      <c r="R3" s="1187"/>
      <c r="S3" s="1203"/>
      <c r="T3" s="1187"/>
      <c r="U3" s="1227"/>
    </row>
    <row r="4" spans="1:22" ht="13.7" customHeight="1">
      <c r="A4" s="1230" t="s">
        <v>339</v>
      </c>
      <c r="B4" s="1231"/>
      <c r="C4" s="218"/>
      <c r="D4" s="214"/>
      <c r="E4" s="216"/>
      <c r="F4" s="216"/>
      <c r="G4" s="216"/>
      <c r="H4" s="217"/>
      <c r="I4" s="216"/>
      <c r="J4" s="217"/>
      <c r="K4" s="216"/>
      <c r="L4" s="215"/>
      <c r="M4" s="214"/>
      <c r="N4" s="212"/>
      <c r="O4" s="212"/>
      <c r="P4" s="213"/>
      <c r="Q4" s="212"/>
      <c r="R4" s="210"/>
      <c r="S4" s="211"/>
      <c r="T4" s="210"/>
      <c r="U4" s="818"/>
    </row>
    <row r="5" spans="1:22" ht="13.7" customHeight="1">
      <c r="A5" s="113"/>
      <c r="B5" s="116" t="s">
        <v>340</v>
      </c>
      <c r="C5" s="115">
        <v>4445</v>
      </c>
      <c r="D5" s="115">
        <v>4738</v>
      </c>
      <c r="E5" s="209">
        <v>4445</v>
      </c>
      <c r="F5" s="209">
        <v>4332</v>
      </c>
      <c r="G5" s="209">
        <v>4096</v>
      </c>
      <c r="H5" s="207">
        <v>3873</v>
      </c>
      <c r="I5" s="209">
        <v>3691</v>
      </c>
      <c r="J5" s="207">
        <v>3363</v>
      </c>
      <c r="K5" s="209">
        <v>3095</v>
      </c>
      <c r="L5" s="206">
        <v>2869</v>
      </c>
      <c r="M5" s="115"/>
      <c r="N5" s="207">
        <v>2645</v>
      </c>
      <c r="O5" s="207"/>
      <c r="P5" s="208">
        <v>584</v>
      </c>
      <c r="Q5" s="207"/>
      <c r="R5" s="206">
        <v>2872</v>
      </c>
      <c r="S5" s="136"/>
      <c r="T5" s="206">
        <v>2575</v>
      </c>
      <c r="U5" s="801"/>
    </row>
    <row r="6" spans="1:22" ht="13.7" customHeight="1">
      <c r="A6" s="113"/>
      <c r="B6" s="112" t="s">
        <v>341</v>
      </c>
      <c r="C6" s="110">
        <v>1052</v>
      </c>
      <c r="D6" s="110">
        <v>1575</v>
      </c>
      <c r="E6" s="111">
        <v>1052</v>
      </c>
      <c r="F6" s="111">
        <v>657</v>
      </c>
      <c r="G6" s="111">
        <v>505</v>
      </c>
      <c r="H6" s="680">
        <v>537</v>
      </c>
      <c r="I6" s="111">
        <v>575</v>
      </c>
      <c r="J6" s="680">
        <v>590</v>
      </c>
      <c r="K6" s="111">
        <v>489</v>
      </c>
      <c r="L6" s="679">
        <v>377</v>
      </c>
      <c r="M6" s="192" t="s">
        <v>80</v>
      </c>
      <c r="N6" s="680">
        <v>384</v>
      </c>
      <c r="O6" s="189" t="s">
        <v>80</v>
      </c>
      <c r="P6" s="470">
        <v>73</v>
      </c>
      <c r="Q6" s="189" t="s">
        <v>80</v>
      </c>
      <c r="R6" s="471">
        <v>447</v>
      </c>
      <c r="S6" s="189" t="s">
        <v>342</v>
      </c>
      <c r="T6" s="471">
        <v>412</v>
      </c>
      <c r="U6" s="819" t="s">
        <v>342</v>
      </c>
    </row>
    <row r="7" spans="1:22" ht="13.7" customHeight="1">
      <c r="A7" s="113"/>
      <c r="B7" s="112" t="s">
        <v>343</v>
      </c>
      <c r="C7" s="110">
        <v>3393</v>
      </c>
      <c r="D7" s="110">
        <v>3163</v>
      </c>
      <c r="E7" s="111">
        <v>3393</v>
      </c>
      <c r="F7" s="111">
        <v>3675</v>
      </c>
      <c r="G7" s="111">
        <v>3591</v>
      </c>
      <c r="H7" s="680">
        <v>3336</v>
      </c>
      <c r="I7" s="111">
        <v>3116</v>
      </c>
      <c r="J7" s="680">
        <v>2773</v>
      </c>
      <c r="K7" s="111">
        <v>2606</v>
      </c>
      <c r="L7" s="679">
        <v>1836</v>
      </c>
      <c r="M7" s="192" t="s">
        <v>80</v>
      </c>
      <c r="N7" s="680">
        <v>1459</v>
      </c>
      <c r="O7" s="189" t="s">
        <v>80</v>
      </c>
      <c r="P7" s="470">
        <v>430</v>
      </c>
      <c r="Q7" s="189" t="s">
        <v>80</v>
      </c>
      <c r="R7" s="471">
        <v>1483</v>
      </c>
      <c r="S7" s="189" t="s">
        <v>342</v>
      </c>
      <c r="T7" s="471">
        <v>1190</v>
      </c>
      <c r="U7" s="819" t="s">
        <v>342</v>
      </c>
      <c r="V7" s="3"/>
    </row>
    <row r="8" spans="1:22" ht="13.7" customHeight="1">
      <c r="A8" s="113"/>
      <c r="B8" s="205" t="s">
        <v>484</v>
      </c>
      <c r="C8" s="110">
        <v>1742</v>
      </c>
      <c r="D8" s="110">
        <v>1837</v>
      </c>
      <c r="E8" s="111">
        <v>1742</v>
      </c>
      <c r="F8" s="111">
        <v>1509</v>
      </c>
      <c r="G8" s="111">
        <v>1162</v>
      </c>
      <c r="H8" s="680">
        <v>895</v>
      </c>
      <c r="I8" s="111">
        <v>772</v>
      </c>
      <c r="J8" s="680">
        <v>467</v>
      </c>
      <c r="K8" s="111">
        <v>511</v>
      </c>
      <c r="L8" s="679">
        <v>348</v>
      </c>
      <c r="M8" s="192" t="s">
        <v>80</v>
      </c>
      <c r="N8" s="680">
        <v>251</v>
      </c>
      <c r="O8" s="189" t="s">
        <v>80</v>
      </c>
      <c r="P8" s="470">
        <v>90</v>
      </c>
      <c r="Q8" s="189" t="s">
        <v>80</v>
      </c>
      <c r="R8" s="471">
        <v>228</v>
      </c>
      <c r="S8" s="189" t="s">
        <v>342</v>
      </c>
      <c r="T8" s="471">
        <v>191</v>
      </c>
      <c r="U8" s="819" t="s">
        <v>342</v>
      </c>
    </row>
    <row r="9" spans="1:22" ht="13.7" customHeight="1">
      <c r="A9" s="113"/>
      <c r="B9" s="204" t="s">
        <v>344</v>
      </c>
      <c r="C9" s="203">
        <v>1651</v>
      </c>
      <c r="D9" s="203">
        <v>1326</v>
      </c>
      <c r="E9" s="202">
        <v>1651</v>
      </c>
      <c r="F9" s="202">
        <v>2166</v>
      </c>
      <c r="G9" s="202">
        <v>2429</v>
      </c>
      <c r="H9" s="201">
        <v>2441</v>
      </c>
      <c r="I9" s="202">
        <v>2344</v>
      </c>
      <c r="J9" s="201">
        <v>2306</v>
      </c>
      <c r="K9" s="202">
        <v>2095</v>
      </c>
      <c r="L9" s="157">
        <v>1488</v>
      </c>
      <c r="M9" s="188" t="s">
        <v>80</v>
      </c>
      <c r="N9" s="201">
        <v>1208</v>
      </c>
      <c r="O9" s="185" t="s">
        <v>80</v>
      </c>
      <c r="P9" s="200">
        <v>340</v>
      </c>
      <c r="Q9" s="185" t="s">
        <v>80</v>
      </c>
      <c r="R9" s="199">
        <v>1255</v>
      </c>
      <c r="S9" s="185" t="s">
        <v>80</v>
      </c>
      <c r="T9" s="199">
        <v>999</v>
      </c>
      <c r="U9" s="820" t="s">
        <v>342</v>
      </c>
    </row>
    <row r="10" spans="1:22" ht="13.7" customHeight="1">
      <c r="A10" s="1169" t="s">
        <v>433</v>
      </c>
      <c r="B10" s="1220"/>
      <c r="C10" s="184"/>
      <c r="D10" s="182"/>
      <c r="E10" s="183"/>
      <c r="F10" s="183"/>
      <c r="G10" s="183"/>
      <c r="H10" s="180"/>
      <c r="I10" s="183"/>
      <c r="J10" s="180"/>
      <c r="K10" s="183"/>
      <c r="L10" s="179"/>
      <c r="M10" s="182"/>
      <c r="N10" s="180"/>
      <c r="O10" s="180"/>
      <c r="P10" s="181"/>
      <c r="Q10" s="180"/>
      <c r="R10" s="179"/>
      <c r="S10" s="6"/>
      <c r="T10" s="179"/>
      <c r="U10" s="821"/>
    </row>
    <row r="11" spans="1:22" ht="13.7" customHeight="1">
      <c r="A11" s="198"/>
      <c r="B11" s="197" t="s">
        <v>81</v>
      </c>
      <c r="C11" s="139">
        <v>100</v>
      </c>
      <c r="D11" s="139">
        <v>100</v>
      </c>
      <c r="E11" s="140">
        <v>100</v>
      </c>
      <c r="F11" s="140">
        <v>100</v>
      </c>
      <c r="G11" s="140">
        <v>100</v>
      </c>
      <c r="H11" s="138">
        <v>100</v>
      </c>
      <c r="I11" s="140">
        <v>100</v>
      </c>
      <c r="J11" s="138">
        <v>100</v>
      </c>
      <c r="K11" s="140">
        <v>100</v>
      </c>
      <c r="L11" s="137">
        <v>100</v>
      </c>
      <c r="M11" s="196" t="s">
        <v>80</v>
      </c>
      <c r="N11" s="138">
        <v>100</v>
      </c>
      <c r="O11" s="194" t="s">
        <v>80</v>
      </c>
      <c r="P11" s="195">
        <v>100</v>
      </c>
      <c r="Q11" s="194" t="s">
        <v>80</v>
      </c>
      <c r="R11" s="137">
        <v>100</v>
      </c>
      <c r="S11" s="194" t="s">
        <v>80</v>
      </c>
      <c r="T11" s="137">
        <v>100</v>
      </c>
      <c r="U11" s="822" t="s">
        <v>342</v>
      </c>
    </row>
    <row r="12" spans="1:22" ht="13.7" customHeight="1">
      <c r="A12" s="113"/>
      <c r="B12" s="112" t="s">
        <v>341</v>
      </c>
      <c r="C12" s="134">
        <v>23.7</v>
      </c>
      <c r="D12" s="134">
        <v>33.200000000000003</v>
      </c>
      <c r="E12" s="135">
        <v>23.7</v>
      </c>
      <c r="F12" s="135">
        <v>15.2</v>
      </c>
      <c r="G12" s="135">
        <v>12.3</v>
      </c>
      <c r="H12" s="133">
        <v>13.9</v>
      </c>
      <c r="I12" s="135">
        <v>15.6</v>
      </c>
      <c r="J12" s="133">
        <v>17.5</v>
      </c>
      <c r="K12" s="135">
        <v>15.8</v>
      </c>
      <c r="L12" s="132">
        <v>17</v>
      </c>
      <c r="M12" s="192" t="s">
        <v>80</v>
      </c>
      <c r="N12" s="133">
        <v>20.8</v>
      </c>
      <c r="O12" s="189" t="s">
        <v>80</v>
      </c>
      <c r="P12" s="191">
        <v>14.5</v>
      </c>
      <c r="Q12" s="189" t="s">
        <v>80</v>
      </c>
      <c r="R12" s="193">
        <v>23.2</v>
      </c>
      <c r="S12" s="189" t="s">
        <v>80</v>
      </c>
      <c r="T12" s="193" t="s">
        <v>345</v>
      </c>
      <c r="U12" s="819" t="s">
        <v>342</v>
      </c>
    </row>
    <row r="13" spans="1:22" ht="13.7" customHeight="1">
      <c r="A13" s="113"/>
      <c r="B13" s="112" t="s">
        <v>343</v>
      </c>
      <c r="C13" s="134">
        <v>76.3</v>
      </c>
      <c r="D13" s="134">
        <v>66.8</v>
      </c>
      <c r="E13" s="135">
        <v>76.3</v>
      </c>
      <c r="F13" s="135">
        <v>84.8</v>
      </c>
      <c r="G13" s="135">
        <v>87.7</v>
      </c>
      <c r="H13" s="133">
        <v>86.1</v>
      </c>
      <c r="I13" s="135">
        <v>84.4</v>
      </c>
      <c r="J13" s="133">
        <v>82.5</v>
      </c>
      <c r="K13" s="135">
        <v>84.2</v>
      </c>
      <c r="L13" s="132">
        <v>83</v>
      </c>
      <c r="M13" s="192" t="s">
        <v>80</v>
      </c>
      <c r="N13" s="133">
        <v>79.2</v>
      </c>
      <c r="O13" s="189" t="s">
        <v>80</v>
      </c>
      <c r="P13" s="191">
        <v>85.5</v>
      </c>
      <c r="Q13" s="189" t="s">
        <v>80</v>
      </c>
      <c r="R13" s="193">
        <v>76.8</v>
      </c>
      <c r="S13" s="189" t="s">
        <v>80</v>
      </c>
      <c r="T13" s="193" t="s">
        <v>346</v>
      </c>
      <c r="U13" s="819" t="s">
        <v>342</v>
      </c>
    </row>
    <row r="14" spans="1:22" ht="13.7" customHeight="1">
      <c r="A14" s="113"/>
      <c r="B14" s="205" t="s">
        <v>485</v>
      </c>
      <c r="C14" s="134">
        <v>39.200000000000003</v>
      </c>
      <c r="D14" s="134">
        <v>38.799999999999997</v>
      </c>
      <c r="E14" s="135">
        <v>39.200000000000003</v>
      </c>
      <c r="F14" s="135">
        <v>34.799999999999997</v>
      </c>
      <c r="G14" s="135">
        <v>28.4</v>
      </c>
      <c r="H14" s="133">
        <v>23.1</v>
      </c>
      <c r="I14" s="135">
        <v>20.9</v>
      </c>
      <c r="J14" s="133">
        <v>13.9</v>
      </c>
      <c r="K14" s="135">
        <v>16.5</v>
      </c>
      <c r="L14" s="132">
        <v>15.7</v>
      </c>
      <c r="M14" s="192" t="s">
        <v>80</v>
      </c>
      <c r="N14" s="133">
        <v>13.6</v>
      </c>
      <c r="O14" s="189" t="s">
        <v>80</v>
      </c>
      <c r="P14" s="191">
        <v>17.899999999999999</v>
      </c>
      <c r="Q14" s="189" t="s">
        <v>80</v>
      </c>
      <c r="R14" s="190">
        <v>11.8</v>
      </c>
      <c r="S14" s="189" t="s">
        <v>80</v>
      </c>
      <c r="T14" s="190">
        <v>11.9</v>
      </c>
      <c r="U14" s="819" t="s">
        <v>342</v>
      </c>
    </row>
    <row r="15" spans="1:22" ht="13.7" customHeight="1">
      <c r="A15" s="113"/>
      <c r="B15" s="204" t="s">
        <v>486</v>
      </c>
      <c r="C15" s="128">
        <v>37.1</v>
      </c>
      <c r="D15" s="128">
        <v>28</v>
      </c>
      <c r="E15" s="129">
        <v>37.1</v>
      </c>
      <c r="F15" s="129">
        <v>50</v>
      </c>
      <c r="G15" s="129">
        <v>59.3</v>
      </c>
      <c r="H15" s="127">
        <v>63</v>
      </c>
      <c r="I15" s="129">
        <v>63.5</v>
      </c>
      <c r="J15" s="127">
        <v>68.599999999999994</v>
      </c>
      <c r="K15" s="129">
        <v>67.7</v>
      </c>
      <c r="L15" s="126">
        <v>67.2</v>
      </c>
      <c r="M15" s="188" t="s">
        <v>80</v>
      </c>
      <c r="N15" s="127">
        <v>65.599999999999994</v>
      </c>
      <c r="O15" s="185" t="s">
        <v>80</v>
      </c>
      <c r="P15" s="187">
        <v>67.599999999999994</v>
      </c>
      <c r="Q15" s="185" t="s">
        <v>80</v>
      </c>
      <c r="R15" s="186" t="s">
        <v>347</v>
      </c>
      <c r="S15" s="185" t="s">
        <v>80</v>
      </c>
      <c r="T15" s="186" t="s">
        <v>348</v>
      </c>
      <c r="U15" s="820" t="s">
        <v>342</v>
      </c>
    </row>
    <row r="16" spans="1:22" ht="13.7" customHeight="1">
      <c r="A16" s="1169" t="s">
        <v>339</v>
      </c>
      <c r="B16" s="1220"/>
      <c r="C16" s="184"/>
      <c r="D16" s="182"/>
      <c r="E16" s="183"/>
      <c r="F16" s="183"/>
      <c r="G16" s="183"/>
      <c r="H16" s="180"/>
      <c r="I16" s="183"/>
      <c r="J16" s="180"/>
      <c r="K16" s="183"/>
      <c r="L16" s="179"/>
      <c r="M16" s="182"/>
      <c r="N16" s="180"/>
      <c r="O16" s="180"/>
      <c r="P16" s="181"/>
      <c r="Q16" s="180"/>
      <c r="R16" s="179"/>
      <c r="S16" s="6"/>
      <c r="T16" s="179"/>
      <c r="U16" s="821"/>
    </row>
    <row r="17" spans="1:23" ht="13.7" customHeight="1">
      <c r="A17" s="113"/>
      <c r="B17" s="141" t="s">
        <v>541</v>
      </c>
      <c r="C17" s="178">
        <v>3593.7</v>
      </c>
      <c r="D17" s="177">
        <v>3819.8</v>
      </c>
      <c r="E17" s="176">
        <v>3593.7</v>
      </c>
      <c r="F17" s="176">
        <v>3626</v>
      </c>
      <c r="G17" s="176">
        <v>3378.8</v>
      </c>
      <c r="H17" s="173">
        <v>3238.6</v>
      </c>
      <c r="I17" s="176">
        <v>3083.15</v>
      </c>
      <c r="J17" s="173">
        <v>3034.27</v>
      </c>
      <c r="K17" s="176">
        <v>2794.56</v>
      </c>
      <c r="L17" s="175">
        <v>2594.46</v>
      </c>
      <c r="M17" s="174"/>
      <c r="N17" s="823">
        <f>N18+N19+N20</f>
        <v>2204.34</v>
      </c>
      <c r="O17" s="173"/>
      <c r="P17" s="824">
        <f>P18+P19+P20</f>
        <v>708</v>
      </c>
      <c r="Q17" s="173"/>
      <c r="R17" s="172">
        <v>2787</v>
      </c>
      <c r="S17" s="136"/>
      <c r="T17" s="172">
        <v>2663</v>
      </c>
      <c r="U17" s="801"/>
    </row>
    <row r="18" spans="1:23" ht="13.7" customHeight="1">
      <c r="A18" s="113"/>
      <c r="B18" s="112" t="s">
        <v>349</v>
      </c>
      <c r="C18" s="163">
        <v>2452.3000000000002</v>
      </c>
      <c r="D18" s="171">
        <v>2513.8000000000002</v>
      </c>
      <c r="E18" s="170">
        <v>2452.3000000000002</v>
      </c>
      <c r="F18" s="170">
        <v>2449</v>
      </c>
      <c r="G18" s="170">
        <v>2240.1999999999998</v>
      </c>
      <c r="H18" s="167">
        <v>2149.3000000000002</v>
      </c>
      <c r="I18" s="170">
        <v>2052.48</v>
      </c>
      <c r="J18" s="167">
        <v>2020.53</v>
      </c>
      <c r="K18" s="170">
        <v>1898.39</v>
      </c>
      <c r="L18" s="169">
        <v>1809.13</v>
      </c>
      <c r="M18" s="168"/>
      <c r="N18" s="825">
        <v>1560</v>
      </c>
      <c r="O18" s="167"/>
      <c r="P18" s="826">
        <v>573</v>
      </c>
      <c r="Q18" s="167"/>
      <c r="R18" s="166">
        <v>2067</v>
      </c>
      <c r="S18" s="114"/>
      <c r="T18" s="166">
        <v>2051</v>
      </c>
      <c r="U18" s="802"/>
    </row>
    <row r="19" spans="1:23" ht="13.5" customHeight="1">
      <c r="A19" s="113"/>
      <c r="B19" s="112" t="s">
        <v>350</v>
      </c>
      <c r="C19" s="163">
        <v>688</v>
      </c>
      <c r="D19" s="163">
        <v>836.8</v>
      </c>
      <c r="E19" s="165">
        <v>688</v>
      </c>
      <c r="F19" s="165">
        <v>678.8</v>
      </c>
      <c r="G19" s="165">
        <v>697.8</v>
      </c>
      <c r="H19" s="162">
        <v>634.5</v>
      </c>
      <c r="I19" s="165">
        <v>577.53</v>
      </c>
      <c r="J19" s="162">
        <v>627.27</v>
      </c>
      <c r="K19" s="165">
        <v>560.6</v>
      </c>
      <c r="L19" s="164">
        <v>545.55999999999995</v>
      </c>
      <c r="M19" s="163"/>
      <c r="N19" s="680">
        <v>475</v>
      </c>
      <c r="O19" s="162"/>
      <c r="P19" s="470">
        <v>95</v>
      </c>
      <c r="Q19" s="162"/>
      <c r="R19" s="679">
        <v>566</v>
      </c>
      <c r="S19" s="114"/>
      <c r="T19" s="679">
        <v>501</v>
      </c>
      <c r="U19" s="802"/>
    </row>
    <row r="20" spans="1:23" ht="13.5" customHeight="1">
      <c r="A20" s="131"/>
      <c r="B20" s="130" t="s">
        <v>351</v>
      </c>
      <c r="C20" s="159">
        <v>453.4</v>
      </c>
      <c r="D20" s="159">
        <v>469.2</v>
      </c>
      <c r="E20" s="161">
        <v>453.4</v>
      </c>
      <c r="F20" s="161">
        <v>498.2</v>
      </c>
      <c r="G20" s="161">
        <v>440.8</v>
      </c>
      <c r="H20" s="158">
        <v>454.8</v>
      </c>
      <c r="I20" s="161">
        <v>453.14</v>
      </c>
      <c r="J20" s="158">
        <v>386.47</v>
      </c>
      <c r="K20" s="161">
        <v>335.57</v>
      </c>
      <c r="L20" s="160">
        <v>239.77</v>
      </c>
      <c r="M20" s="159"/>
      <c r="N20" s="201">
        <v>169.34</v>
      </c>
      <c r="O20" s="158"/>
      <c r="P20" s="200">
        <v>40</v>
      </c>
      <c r="Q20" s="158"/>
      <c r="R20" s="157">
        <v>153</v>
      </c>
      <c r="S20" s="125"/>
      <c r="T20" s="157">
        <v>111</v>
      </c>
      <c r="U20" s="803"/>
    </row>
    <row r="21" spans="1:23" ht="13.5" hidden="1" customHeight="1">
      <c r="A21" s="113" t="s">
        <v>352</v>
      </c>
      <c r="B21" s="124" t="s">
        <v>352</v>
      </c>
      <c r="C21" s="156">
        <v>269.8</v>
      </c>
      <c r="D21" s="155"/>
      <c r="E21" s="153"/>
      <c r="F21" s="153">
        <v>330.6</v>
      </c>
      <c r="G21" s="153">
        <v>393.3</v>
      </c>
      <c r="H21" s="154">
        <v>416.8</v>
      </c>
      <c r="I21" s="153">
        <v>421.87</v>
      </c>
      <c r="J21" s="154">
        <v>361.7</v>
      </c>
      <c r="K21" s="153">
        <v>279.54000000000002</v>
      </c>
      <c r="L21" s="149" t="s">
        <v>353</v>
      </c>
      <c r="M21" s="152"/>
      <c r="N21" s="150"/>
      <c r="O21" s="150"/>
      <c r="P21" s="151"/>
      <c r="Q21" s="150"/>
      <c r="R21" s="149"/>
      <c r="S21" s="6"/>
      <c r="T21" s="149"/>
      <c r="U21" s="821"/>
    </row>
    <row r="22" spans="1:23" ht="13.5" hidden="1" customHeight="1">
      <c r="A22" s="113" t="s">
        <v>354</v>
      </c>
      <c r="B22" s="124" t="s">
        <v>354</v>
      </c>
      <c r="C22" s="156">
        <v>174.2</v>
      </c>
      <c r="D22" s="155"/>
      <c r="E22" s="153"/>
      <c r="F22" s="153">
        <v>155.6</v>
      </c>
      <c r="G22" s="153">
        <v>38.5</v>
      </c>
      <c r="H22" s="154">
        <v>14.4</v>
      </c>
      <c r="I22" s="153">
        <v>8.1</v>
      </c>
      <c r="J22" s="154">
        <v>1.2</v>
      </c>
      <c r="K22" s="153">
        <v>3.5</v>
      </c>
      <c r="L22" s="149" t="s">
        <v>353</v>
      </c>
      <c r="M22" s="152"/>
      <c r="N22" s="150"/>
      <c r="O22" s="150"/>
      <c r="P22" s="151"/>
      <c r="Q22" s="150"/>
      <c r="R22" s="149"/>
      <c r="S22" s="6"/>
      <c r="T22" s="149"/>
      <c r="U22" s="821"/>
    </row>
    <row r="23" spans="1:23" ht="19.5" hidden="1" customHeight="1">
      <c r="A23" s="113" t="s">
        <v>355</v>
      </c>
      <c r="B23" s="124" t="s">
        <v>355</v>
      </c>
      <c r="C23" s="156">
        <v>2.5</v>
      </c>
      <c r="D23" s="155"/>
      <c r="E23" s="153"/>
      <c r="F23" s="153">
        <v>3.5</v>
      </c>
      <c r="G23" s="153">
        <v>3.2</v>
      </c>
      <c r="H23" s="154">
        <v>2.2000000000000002</v>
      </c>
      <c r="I23" s="153">
        <v>2.4</v>
      </c>
      <c r="J23" s="154">
        <v>0.84</v>
      </c>
      <c r="K23" s="153">
        <v>1.03</v>
      </c>
      <c r="L23" s="149" t="s">
        <v>353</v>
      </c>
      <c r="M23" s="152"/>
      <c r="N23" s="150"/>
      <c r="O23" s="150"/>
      <c r="P23" s="151"/>
      <c r="Q23" s="150"/>
      <c r="R23" s="149"/>
      <c r="S23" s="6"/>
      <c r="T23" s="149"/>
      <c r="U23" s="821"/>
    </row>
    <row r="24" spans="1:23" ht="19.5" hidden="1" customHeight="1">
      <c r="A24" s="113" t="s">
        <v>356</v>
      </c>
      <c r="B24" s="124" t="s">
        <v>356</v>
      </c>
      <c r="C24" s="156">
        <v>6.9</v>
      </c>
      <c r="D24" s="155"/>
      <c r="E24" s="153"/>
      <c r="F24" s="153">
        <v>8.5</v>
      </c>
      <c r="G24" s="153">
        <v>5.8</v>
      </c>
      <c r="H24" s="154">
        <v>21.4</v>
      </c>
      <c r="I24" s="153">
        <v>20.77</v>
      </c>
      <c r="J24" s="154">
        <v>22.73</v>
      </c>
      <c r="K24" s="153">
        <v>51.5</v>
      </c>
      <c r="L24" s="149" t="s">
        <v>353</v>
      </c>
      <c r="M24" s="152"/>
      <c r="N24" s="150"/>
      <c r="O24" s="150"/>
      <c r="P24" s="151"/>
      <c r="Q24" s="150"/>
      <c r="R24" s="149"/>
      <c r="S24" s="6"/>
      <c r="T24" s="149"/>
      <c r="U24" s="821"/>
    </row>
    <row r="25" spans="1:23" ht="13.5" customHeight="1">
      <c r="A25" s="1169" t="s">
        <v>357</v>
      </c>
      <c r="B25" s="1220"/>
      <c r="C25" s="148"/>
      <c r="D25" s="145"/>
      <c r="E25" s="147"/>
      <c r="F25" s="147"/>
      <c r="G25" s="147"/>
      <c r="H25" s="143"/>
      <c r="I25" s="147"/>
      <c r="J25" s="143"/>
      <c r="K25" s="147"/>
      <c r="L25" s="146"/>
      <c r="M25" s="145"/>
      <c r="N25" s="143"/>
      <c r="O25" s="143"/>
      <c r="P25" s="144"/>
      <c r="Q25" s="143"/>
      <c r="R25" s="142"/>
      <c r="S25" s="6"/>
      <c r="T25" s="142"/>
      <c r="U25" s="821"/>
      <c r="W25" s="79"/>
    </row>
    <row r="26" spans="1:23" ht="13.7" customHeight="1">
      <c r="A26" s="113"/>
      <c r="B26" s="141" t="s">
        <v>541</v>
      </c>
      <c r="C26" s="139">
        <v>100</v>
      </c>
      <c r="D26" s="139">
        <v>100</v>
      </c>
      <c r="E26" s="140">
        <v>100</v>
      </c>
      <c r="F26" s="140">
        <v>100</v>
      </c>
      <c r="G26" s="140">
        <v>100</v>
      </c>
      <c r="H26" s="138">
        <v>100</v>
      </c>
      <c r="I26" s="140">
        <v>100</v>
      </c>
      <c r="J26" s="138">
        <v>100</v>
      </c>
      <c r="K26" s="140">
        <v>100</v>
      </c>
      <c r="L26" s="137">
        <v>100</v>
      </c>
      <c r="M26" s="139"/>
      <c r="N26" s="138">
        <f>N27+N28+N29</f>
        <v>100</v>
      </c>
      <c r="O26" s="138"/>
      <c r="P26" s="195">
        <f>P27+P28+P29</f>
        <v>100.00000000000001</v>
      </c>
      <c r="Q26" s="138"/>
      <c r="R26" s="137">
        <v>100</v>
      </c>
      <c r="S26" s="136"/>
      <c r="T26" s="137">
        <v>100</v>
      </c>
      <c r="U26" s="801"/>
    </row>
    <row r="27" spans="1:23" ht="13.7" customHeight="1">
      <c r="A27" s="113"/>
      <c r="B27" s="112" t="s">
        <v>349</v>
      </c>
      <c r="C27" s="134">
        <v>68.2</v>
      </c>
      <c r="D27" s="134">
        <v>65.8</v>
      </c>
      <c r="E27" s="135">
        <v>68.2</v>
      </c>
      <c r="F27" s="135">
        <v>67.5</v>
      </c>
      <c r="G27" s="135">
        <v>66.3</v>
      </c>
      <c r="H27" s="133">
        <v>66.400000000000006</v>
      </c>
      <c r="I27" s="135">
        <v>66.599999999999994</v>
      </c>
      <c r="J27" s="133">
        <v>66.599999999999994</v>
      </c>
      <c r="K27" s="135">
        <v>67.900000000000006</v>
      </c>
      <c r="L27" s="132">
        <v>69.7</v>
      </c>
      <c r="M27" s="134"/>
      <c r="N27" s="133">
        <v>70.8</v>
      </c>
      <c r="O27" s="133"/>
      <c r="P27" s="191">
        <v>80.900000000000006</v>
      </c>
      <c r="Q27" s="133"/>
      <c r="R27" s="132">
        <v>74.2</v>
      </c>
      <c r="S27" s="114"/>
      <c r="T27" s="132">
        <v>77</v>
      </c>
      <c r="U27" s="802"/>
    </row>
    <row r="28" spans="1:23" ht="13.7" customHeight="1">
      <c r="A28" s="113"/>
      <c r="B28" s="112" t="s">
        <v>350</v>
      </c>
      <c r="C28" s="134">
        <v>19.100000000000001</v>
      </c>
      <c r="D28" s="134">
        <v>21.9</v>
      </c>
      <c r="E28" s="135">
        <v>19.100000000000001</v>
      </c>
      <c r="F28" s="135">
        <v>18.7</v>
      </c>
      <c r="G28" s="135">
        <v>20.7</v>
      </c>
      <c r="H28" s="133">
        <v>19.600000000000001</v>
      </c>
      <c r="I28" s="135">
        <v>18.7</v>
      </c>
      <c r="J28" s="133">
        <v>20.7</v>
      </c>
      <c r="K28" s="135">
        <v>20.100000000000001</v>
      </c>
      <c r="L28" s="132">
        <v>21</v>
      </c>
      <c r="M28" s="134"/>
      <c r="N28" s="133">
        <v>21.5</v>
      </c>
      <c r="O28" s="133"/>
      <c r="P28" s="191">
        <v>13.4</v>
      </c>
      <c r="Q28" s="133"/>
      <c r="R28" s="132">
        <v>20.3</v>
      </c>
      <c r="S28" s="114"/>
      <c r="T28" s="132">
        <v>18.8</v>
      </c>
      <c r="U28" s="802"/>
    </row>
    <row r="29" spans="1:23" ht="13.7" customHeight="1">
      <c r="A29" s="131"/>
      <c r="B29" s="130" t="s">
        <v>351</v>
      </c>
      <c r="C29" s="128">
        <v>12.6</v>
      </c>
      <c r="D29" s="128">
        <v>12.3</v>
      </c>
      <c r="E29" s="129">
        <v>12.6</v>
      </c>
      <c r="F29" s="129">
        <v>13.7</v>
      </c>
      <c r="G29" s="129">
        <v>13</v>
      </c>
      <c r="H29" s="127">
        <v>14</v>
      </c>
      <c r="I29" s="129">
        <v>14.7</v>
      </c>
      <c r="J29" s="127">
        <v>12.7</v>
      </c>
      <c r="K29" s="129">
        <v>12</v>
      </c>
      <c r="L29" s="126">
        <v>9.24</v>
      </c>
      <c r="M29" s="128"/>
      <c r="N29" s="127">
        <v>7.7</v>
      </c>
      <c r="O29" s="127"/>
      <c r="P29" s="187">
        <v>5.7</v>
      </c>
      <c r="Q29" s="127"/>
      <c r="R29" s="126">
        <v>5.5</v>
      </c>
      <c r="S29" s="125"/>
      <c r="T29" s="126">
        <v>4.2</v>
      </c>
      <c r="U29" s="803"/>
    </row>
    <row r="30" spans="1:23" ht="13.7" hidden="1" customHeight="1">
      <c r="A30" s="113" t="s">
        <v>358</v>
      </c>
      <c r="B30" s="124" t="s">
        <v>358</v>
      </c>
      <c r="C30" s="123">
        <v>80.8</v>
      </c>
      <c r="D30" s="121"/>
      <c r="E30" s="122"/>
      <c r="F30" s="122">
        <v>83.7</v>
      </c>
      <c r="G30" s="122">
        <v>82.5</v>
      </c>
      <c r="H30" s="119">
        <v>83.6</v>
      </c>
      <c r="I30" s="122">
        <v>83.5</v>
      </c>
      <c r="J30" s="119">
        <v>90.2</v>
      </c>
      <c r="K30" s="122">
        <v>90.3</v>
      </c>
      <c r="L30" s="118">
        <v>90.4</v>
      </c>
      <c r="M30" s="121"/>
      <c r="N30" s="119"/>
      <c r="O30" s="119"/>
      <c r="P30" s="120"/>
      <c r="Q30" s="119"/>
      <c r="R30" s="118"/>
      <c r="S30" s="6"/>
      <c r="T30" s="118"/>
      <c r="U30" s="821"/>
    </row>
    <row r="31" spans="1:23" ht="13.7" customHeight="1">
      <c r="A31" s="1240" t="s">
        <v>78</v>
      </c>
      <c r="B31" s="1241"/>
      <c r="C31" s="117">
        <v>4445</v>
      </c>
      <c r="D31" s="105">
        <v>4738</v>
      </c>
      <c r="E31" s="107">
        <v>4445</v>
      </c>
      <c r="F31" s="107">
        <v>4332</v>
      </c>
      <c r="G31" s="107">
        <v>4096</v>
      </c>
      <c r="H31" s="103">
        <v>3873</v>
      </c>
      <c r="I31" s="107">
        <v>3691</v>
      </c>
      <c r="J31" s="103">
        <v>3363</v>
      </c>
      <c r="K31" s="107">
        <v>3095</v>
      </c>
      <c r="L31" s="106">
        <v>2869</v>
      </c>
      <c r="M31" s="105"/>
      <c r="N31" s="103">
        <v>2645</v>
      </c>
      <c r="O31" s="103"/>
      <c r="P31" s="104">
        <v>584</v>
      </c>
      <c r="Q31" s="103"/>
      <c r="R31" s="106">
        <v>2872</v>
      </c>
      <c r="S31" s="6"/>
      <c r="T31" s="106">
        <v>2575</v>
      </c>
      <c r="U31" s="821"/>
    </row>
    <row r="32" spans="1:23" ht="13.7" customHeight="1">
      <c r="A32" s="113"/>
      <c r="B32" s="116" t="s">
        <v>77</v>
      </c>
      <c r="C32" s="115">
        <v>1</v>
      </c>
      <c r="D32" s="111">
        <v>8</v>
      </c>
      <c r="E32" s="111">
        <v>1</v>
      </c>
      <c r="F32" s="111">
        <v>4</v>
      </c>
      <c r="G32" s="111">
        <v>5</v>
      </c>
      <c r="H32" s="680">
        <v>4</v>
      </c>
      <c r="I32" s="111">
        <v>2</v>
      </c>
      <c r="J32" s="680">
        <v>1</v>
      </c>
      <c r="K32" s="111">
        <v>2</v>
      </c>
      <c r="L32" s="679">
        <v>10</v>
      </c>
      <c r="M32" s="110"/>
      <c r="N32" s="827" t="s">
        <v>259</v>
      </c>
      <c r="O32" s="828"/>
      <c r="P32" s="72" t="s">
        <v>259</v>
      </c>
      <c r="Q32" s="680"/>
      <c r="R32" s="679" t="s">
        <v>259</v>
      </c>
      <c r="S32" s="829"/>
      <c r="T32" s="679" t="s">
        <v>259</v>
      </c>
      <c r="U32" s="802"/>
    </row>
    <row r="33" spans="1:23" ht="13.7" customHeight="1">
      <c r="A33" s="113"/>
      <c r="B33" s="112" t="s">
        <v>76</v>
      </c>
      <c r="C33" s="110">
        <v>801</v>
      </c>
      <c r="D33" s="105">
        <v>874</v>
      </c>
      <c r="E33" s="107">
        <v>801</v>
      </c>
      <c r="F33" s="107">
        <v>779</v>
      </c>
      <c r="G33" s="107">
        <v>860</v>
      </c>
      <c r="H33" s="103">
        <v>811</v>
      </c>
      <c r="I33" s="107">
        <v>789</v>
      </c>
      <c r="J33" s="103">
        <v>672</v>
      </c>
      <c r="K33" s="107">
        <v>682</v>
      </c>
      <c r="L33" s="72" t="s">
        <v>359</v>
      </c>
      <c r="M33" s="110"/>
      <c r="N33" s="680">
        <v>5</v>
      </c>
      <c r="O33" s="830" t="s">
        <v>80</v>
      </c>
      <c r="P33" s="680" t="s">
        <v>46</v>
      </c>
      <c r="Q33" s="192"/>
      <c r="R33" s="679">
        <v>5</v>
      </c>
      <c r="S33" s="192" t="s">
        <v>80</v>
      </c>
      <c r="T33" s="679">
        <v>11</v>
      </c>
      <c r="U33" s="819" t="s">
        <v>22</v>
      </c>
    </row>
    <row r="34" spans="1:23" ht="13.7" customHeight="1">
      <c r="A34" s="113"/>
      <c r="B34" s="112" t="s">
        <v>360</v>
      </c>
      <c r="C34" s="110">
        <v>702</v>
      </c>
      <c r="D34" s="111">
        <v>721</v>
      </c>
      <c r="E34" s="111">
        <v>702</v>
      </c>
      <c r="F34" s="111">
        <v>720</v>
      </c>
      <c r="G34" s="111">
        <v>644</v>
      </c>
      <c r="H34" s="680">
        <v>651</v>
      </c>
      <c r="I34" s="111">
        <v>621</v>
      </c>
      <c r="J34" s="680">
        <v>549</v>
      </c>
      <c r="K34" s="111">
        <v>480</v>
      </c>
      <c r="L34" s="679">
        <v>462</v>
      </c>
      <c r="M34" s="192" t="s">
        <v>80</v>
      </c>
      <c r="N34" s="680">
        <v>375</v>
      </c>
      <c r="O34" s="189" t="s">
        <v>80</v>
      </c>
      <c r="P34" s="470">
        <v>72</v>
      </c>
      <c r="Q34" s="189" t="s">
        <v>80</v>
      </c>
      <c r="R34" s="679">
        <v>350</v>
      </c>
      <c r="S34" s="189" t="s">
        <v>80</v>
      </c>
      <c r="T34" s="679">
        <v>287</v>
      </c>
      <c r="U34" s="819" t="s">
        <v>22</v>
      </c>
    </row>
    <row r="35" spans="1:23" ht="13.7" customHeight="1">
      <c r="A35" s="113"/>
      <c r="B35" s="112" t="s">
        <v>361</v>
      </c>
      <c r="C35" s="110">
        <v>1487</v>
      </c>
      <c r="D35" s="110">
        <v>1606</v>
      </c>
      <c r="E35" s="111">
        <v>1487</v>
      </c>
      <c r="F35" s="111">
        <v>1359</v>
      </c>
      <c r="G35" s="111">
        <v>1300</v>
      </c>
      <c r="H35" s="680">
        <v>1187</v>
      </c>
      <c r="I35" s="111">
        <v>1115</v>
      </c>
      <c r="J35" s="680">
        <v>1033</v>
      </c>
      <c r="K35" s="111">
        <v>928</v>
      </c>
      <c r="L35" s="679">
        <v>846</v>
      </c>
      <c r="M35" s="192" t="s">
        <v>80</v>
      </c>
      <c r="N35" s="680">
        <v>716</v>
      </c>
      <c r="O35" s="189" t="s">
        <v>80</v>
      </c>
      <c r="P35" s="470">
        <v>192</v>
      </c>
      <c r="Q35" s="189" t="s">
        <v>80</v>
      </c>
      <c r="R35" s="679">
        <v>750</v>
      </c>
      <c r="S35" s="189" t="s">
        <v>80</v>
      </c>
      <c r="T35" s="679">
        <v>637</v>
      </c>
      <c r="U35" s="819" t="s">
        <v>22</v>
      </c>
    </row>
    <row r="36" spans="1:23" ht="13.7" customHeight="1">
      <c r="A36" s="113"/>
      <c r="B36" s="112" t="s">
        <v>362</v>
      </c>
      <c r="C36" s="110">
        <v>963</v>
      </c>
      <c r="D36" s="110">
        <v>1017</v>
      </c>
      <c r="E36" s="111">
        <v>963</v>
      </c>
      <c r="F36" s="111">
        <v>895</v>
      </c>
      <c r="G36" s="111">
        <v>733</v>
      </c>
      <c r="H36" s="680">
        <v>655</v>
      </c>
      <c r="I36" s="111">
        <v>624</v>
      </c>
      <c r="J36" s="680">
        <v>551</v>
      </c>
      <c r="K36" s="111">
        <v>492</v>
      </c>
      <c r="L36" s="679">
        <v>442</v>
      </c>
      <c r="M36" s="192" t="s">
        <v>80</v>
      </c>
      <c r="N36" s="680">
        <v>368</v>
      </c>
      <c r="O36" s="189" t="s">
        <v>80</v>
      </c>
      <c r="P36" s="470">
        <v>117</v>
      </c>
      <c r="Q36" s="189" t="s">
        <v>80</v>
      </c>
      <c r="R36" s="679">
        <v>386</v>
      </c>
      <c r="S36" s="189" t="s">
        <v>80</v>
      </c>
      <c r="T36" s="679">
        <v>282</v>
      </c>
      <c r="U36" s="819" t="s">
        <v>22</v>
      </c>
    </row>
    <row r="37" spans="1:23" ht="13.7" customHeight="1">
      <c r="A37" s="113"/>
      <c r="B37" s="112" t="s">
        <v>363</v>
      </c>
      <c r="C37" s="110">
        <v>360</v>
      </c>
      <c r="D37" s="110">
        <v>386</v>
      </c>
      <c r="E37" s="111">
        <v>360</v>
      </c>
      <c r="F37" s="111">
        <v>369</v>
      </c>
      <c r="G37" s="111">
        <v>327</v>
      </c>
      <c r="H37" s="680">
        <v>320</v>
      </c>
      <c r="I37" s="111">
        <v>288</v>
      </c>
      <c r="J37" s="680">
        <v>261</v>
      </c>
      <c r="K37" s="111">
        <v>231</v>
      </c>
      <c r="L37" s="679">
        <v>193</v>
      </c>
      <c r="M37" s="192" t="s">
        <v>80</v>
      </c>
      <c r="N37" s="680">
        <v>169</v>
      </c>
      <c r="O37" s="831" t="s">
        <v>80</v>
      </c>
      <c r="P37" s="470">
        <v>49</v>
      </c>
      <c r="Q37" s="831" t="s">
        <v>80</v>
      </c>
      <c r="R37" s="679">
        <v>168</v>
      </c>
      <c r="S37" s="831" t="s">
        <v>80</v>
      </c>
      <c r="T37" s="679">
        <v>139</v>
      </c>
      <c r="U37" s="819" t="s">
        <v>22</v>
      </c>
    </row>
    <row r="38" spans="1:23" ht="13.7" customHeight="1">
      <c r="A38" s="113"/>
      <c r="B38" s="112" t="s">
        <v>75</v>
      </c>
      <c r="C38" s="110">
        <v>92</v>
      </c>
      <c r="D38" s="110">
        <v>107</v>
      </c>
      <c r="E38" s="111">
        <v>92</v>
      </c>
      <c r="F38" s="111">
        <v>144</v>
      </c>
      <c r="G38" s="111">
        <v>144</v>
      </c>
      <c r="H38" s="680">
        <v>146</v>
      </c>
      <c r="I38" s="111">
        <v>134</v>
      </c>
      <c r="J38" s="680">
        <v>149</v>
      </c>
      <c r="K38" s="111">
        <v>131</v>
      </c>
      <c r="L38" s="679">
        <v>102</v>
      </c>
      <c r="M38" s="831" t="s">
        <v>80</v>
      </c>
      <c r="N38" s="1242">
        <v>114</v>
      </c>
      <c r="O38" s="1243" t="s">
        <v>80</v>
      </c>
      <c r="P38" s="1245">
        <v>41</v>
      </c>
      <c r="Q38" s="1236" t="s">
        <v>80</v>
      </c>
      <c r="R38" s="1235">
        <v>143</v>
      </c>
      <c r="S38" s="1236" t="s">
        <v>80</v>
      </c>
      <c r="T38" s="1235">
        <v>118</v>
      </c>
      <c r="U38" s="1238" t="s">
        <v>80</v>
      </c>
    </row>
    <row r="39" spans="1:23" ht="13.7" customHeight="1">
      <c r="A39" s="109"/>
      <c r="B39" s="112" t="s">
        <v>74</v>
      </c>
      <c r="C39" s="110">
        <v>29</v>
      </c>
      <c r="D39" s="110">
        <v>14</v>
      </c>
      <c r="E39" s="111">
        <v>29</v>
      </c>
      <c r="F39" s="111">
        <v>46</v>
      </c>
      <c r="G39" s="111">
        <v>44</v>
      </c>
      <c r="H39" s="680">
        <v>56</v>
      </c>
      <c r="I39" s="111">
        <v>70</v>
      </c>
      <c r="J39" s="680">
        <v>65</v>
      </c>
      <c r="K39" s="111">
        <v>57</v>
      </c>
      <c r="L39" s="679">
        <v>61</v>
      </c>
      <c r="M39" s="831" t="s">
        <v>80</v>
      </c>
      <c r="N39" s="1242"/>
      <c r="O39" s="1244"/>
      <c r="P39" s="1245"/>
      <c r="Q39" s="1237"/>
      <c r="R39" s="1235"/>
      <c r="S39" s="1237"/>
      <c r="T39" s="1235"/>
      <c r="U39" s="1239"/>
    </row>
    <row r="40" spans="1:23" ht="13.7" customHeight="1">
      <c r="A40" s="109"/>
      <c r="B40" s="108" t="s">
        <v>73</v>
      </c>
      <c r="C40" s="105">
        <v>10</v>
      </c>
      <c r="D40" s="105">
        <v>5</v>
      </c>
      <c r="E40" s="107">
        <v>10</v>
      </c>
      <c r="F40" s="107">
        <v>16</v>
      </c>
      <c r="G40" s="107">
        <v>39</v>
      </c>
      <c r="H40" s="103">
        <v>43</v>
      </c>
      <c r="I40" s="107">
        <v>48</v>
      </c>
      <c r="J40" s="103">
        <v>82</v>
      </c>
      <c r="K40" s="107">
        <v>92</v>
      </c>
      <c r="L40" s="106">
        <v>97</v>
      </c>
      <c r="M40" s="831" t="s">
        <v>80</v>
      </c>
      <c r="N40" s="106">
        <v>96</v>
      </c>
      <c r="O40" s="830" t="s">
        <v>80</v>
      </c>
      <c r="P40" s="103">
        <v>32</v>
      </c>
      <c r="Q40" s="189" t="s">
        <v>80</v>
      </c>
      <c r="R40" s="106">
        <v>128</v>
      </c>
      <c r="S40" s="189" t="s">
        <v>80</v>
      </c>
      <c r="T40" s="106">
        <v>128</v>
      </c>
      <c r="U40" s="819" t="s">
        <v>22</v>
      </c>
      <c r="W40" s="92"/>
    </row>
    <row r="41" spans="1:23" ht="13.7" customHeight="1" thickBot="1">
      <c r="A41" s="102"/>
      <c r="B41" s="832" t="s">
        <v>72</v>
      </c>
      <c r="C41" s="101"/>
      <c r="D41" s="833" t="s">
        <v>364</v>
      </c>
      <c r="E41" s="834" t="s">
        <v>364</v>
      </c>
      <c r="F41" s="834" t="s">
        <v>364</v>
      </c>
      <c r="G41" s="834" t="s">
        <v>364</v>
      </c>
      <c r="H41" s="834" t="s">
        <v>364</v>
      </c>
      <c r="I41" s="834" t="s">
        <v>364</v>
      </c>
      <c r="J41" s="835" t="s">
        <v>364</v>
      </c>
      <c r="K41" s="835" t="s">
        <v>364</v>
      </c>
      <c r="L41" s="836">
        <v>656</v>
      </c>
      <c r="M41" s="837"/>
      <c r="N41" s="836">
        <v>802</v>
      </c>
      <c r="O41" s="838" t="s">
        <v>80</v>
      </c>
      <c r="P41" s="101">
        <v>81</v>
      </c>
      <c r="Q41" s="839" t="s">
        <v>80</v>
      </c>
      <c r="R41" s="836">
        <v>942</v>
      </c>
      <c r="S41" s="839" t="s">
        <v>80</v>
      </c>
      <c r="T41" s="836">
        <v>973</v>
      </c>
      <c r="U41" s="840" t="s">
        <v>342</v>
      </c>
    </row>
    <row r="42" spans="1:23">
      <c r="A42" s="98" t="s">
        <v>71</v>
      </c>
      <c r="B42" s="55"/>
      <c r="G42" s="55"/>
      <c r="H42" s="55"/>
      <c r="I42" s="55"/>
      <c r="J42" s="55"/>
      <c r="K42" s="55"/>
      <c r="N42" s="6"/>
      <c r="O42" s="6"/>
      <c r="P42" s="6"/>
      <c r="Q42" s="6"/>
      <c r="R42" s="99"/>
      <c r="T42" s="99"/>
    </row>
    <row r="43" spans="1:23" ht="12.75" customHeight="1">
      <c r="A43" s="98" t="s">
        <v>483</v>
      </c>
      <c r="B43" s="55"/>
      <c r="H43" s="55"/>
      <c r="I43" s="55"/>
      <c r="J43" s="55"/>
      <c r="K43" s="55"/>
    </row>
    <row r="44" spans="1:23">
      <c r="A44" s="98" t="s">
        <v>70</v>
      </c>
      <c r="B44" s="98"/>
      <c r="C44" s="100"/>
      <c r="D44" s="100"/>
      <c r="E44" s="100"/>
      <c r="N44" s="6"/>
      <c r="O44" s="6"/>
      <c r="P44" s="6"/>
      <c r="Q44" s="6"/>
      <c r="R44" s="99"/>
      <c r="T44" s="99"/>
    </row>
    <row r="45" spans="1:23">
      <c r="A45" s="882" t="s">
        <v>482</v>
      </c>
      <c r="B45" s="881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</row>
    <row r="46" spans="1:23">
      <c r="A46" s="98" t="s">
        <v>365</v>
      </c>
      <c r="B46" s="98"/>
      <c r="H46" s="98"/>
    </row>
    <row r="47" spans="1:23">
      <c r="A47" s="98" t="s">
        <v>366</v>
      </c>
      <c r="B47" s="98"/>
      <c r="H47" s="98"/>
    </row>
    <row r="48" spans="1:23">
      <c r="D48" s="79"/>
    </row>
  </sheetData>
  <mergeCells count="28">
    <mergeCell ref="R38:R39"/>
    <mergeCell ref="S38:S39"/>
    <mergeCell ref="T38:T39"/>
    <mergeCell ref="U38:U39"/>
    <mergeCell ref="A25:B25"/>
    <mergeCell ref="A31:B31"/>
    <mergeCell ref="N38:N39"/>
    <mergeCell ref="O38:O39"/>
    <mergeCell ref="P38:P39"/>
    <mergeCell ref="Q38:Q39"/>
    <mergeCell ref="T2:U3"/>
    <mergeCell ref="N3:O3"/>
    <mergeCell ref="P3:Q3"/>
    <mergeCell ref="A4:B4"/>
    <mergeCell ref="A10:B10"/>
    <mergeCell ref="N2:Q2"/>
    <mergeCell ref="R2:S3"/>
    <mergeCell ref="A16:B16"/>
    <mergeCell ref="I2:I3"/>
    <mergeCell ref="J2:J3"/>
    <mergeCell ref="K2:K3"/>
    <mergeCell ref="L2:M3"/>
    <mergeCell ref="A2:B3"/>
    <mergeCell ref="D2:D3"/>
    <mergeCell ref="E2:E3"/>
    <mergeCell ref="F2:F3"/>
    <mergeCell ref="G2:G3"/>
    <mergeCell ref="H2:H3"/>
  </mergeCells>
  <phoneticPr fontId="3"/>
  <pageMargins left="0.98425196850393704" right="0.78740157480314965" top="0.62992125984251968" bottom="0.39370078740157483" header="0.51181102362204722" footer="0.19685039370078741"/>
  <headerFooter scaleWithDoc="0" alignWithMargins="0">
    <oddFooter>&amp;L&amp;"ＭＳ Ｐ明朝,標準"－１８－</oddFooter>
  </headerFooter>
  <drawing r:id="rId2"/>
</worksheet>
</file>