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75" windowWidth="27795" windowHeight="11775"/>
  </bookViews>
  <sheets>
    <sheet name="30-1" sheetId="8" r:id="rId1"/>
    <sheet name="30-2" sheetId="14" r:id="rId2"/>
    <sheet name="31" sheetId="17" r:id="rId3"/>
    <sheet name="32-1 " sheetId="20" r:id="rId4"/>
    <sheet name="32-2" sheetId="12" r:id="rId5"/>
    <sheet name="33-1" sheetId="1" r:id="rId6"/>
    <sheet name="33-2" sheetId="6" r:id="rId7"/>
    <sheet name="34-1" sheetId="2" r:id="rId8"/>
    <sheet name="34-2" sheetId="7" r:id="rId9"/>
    <sheet name="35" sheetId="22" r:id="rId10"/>
    <sheet name="36" sheetId="23" r:id="rId11"/>
    <sheet name="37-1" sheetId="5" r:id="rId12"/>
    <sheet name="37-2" sheetId="24" r:id="rId13"/>
    <sheet name="38" sheetId="25" r:id="rId14"/>
    <sheet name="39" sheetId="19" r:id="rId15"/>
  </sheets>
  <definedNames>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6">#REF!</definedName>
    <definedName name="DataEnd" localSheetId="8">#REF!</definedName>
    <definedName name="DataEnd" localSheetId="9">#REF!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 localSheetId="6">#REF!</definedName>
    <definedName name="HyousokuEnd" localSheetId="8">#REF!</definedName>
    <definedName name="HyousokuEnd" localSheetId="9">#REF!</definedName>
    <definedName name="HyousokuEnd" localSheetId="10">#REF!</definedName>
    <definedName name="HyousokuEnd" localSheetId="11">#REF!</definedName>
    <definedName name="HyousokuEnd" localSheetId="12">#REF!</definedName>
    <definedName name="HyousokuEnd" localSheetId="13">#REF!</definedName>
    <definedName name="HyousokuEnd" localSheetId="14">#REF!</definedName>
    <definedName name="HyousokuEnd">#REF!</definedName>
    <definedName name="_xlnm.Print_Area" localSheetId="0">'30-1'!$A$1:$T$46</definedName>
    <definedName name="_xlnm.Print_Area" localSheetId="1">'30-2'!$A$1:$T$41</definedName>
    <definedName name="_xlnm.Print_Area" localSheetId="2">'31'!$A$1:$AA$43</definedName>
    <definedName name="_xlnm.Print_Area" localSheetId="3">'32-1 '!$A$1:$P$25</definedName>
    <definedName name="_xlnm.Print_Area" localSheetId="4">'32-2'!$A$22:$Q$54</definedName>
    <definedName name="_xlnm.Print_Area" localSheetId="5">'33-1'!$A$1:$M$37</definedName>
    <definedName name="_xlnm.Print_Area" localSheetId="6">'33-2'!$A$1:$Y$37</definedName>
    <definedName name="_xlnm.Print_Area" localSheetId="7">'34-1'!$A$1:$M$28</definedName>
    <definedName name="_xlnm.Print_Area" localSheetId="8">'34-2'!$A$1:$V$28</definedName>
    <definedName name="_xlnm.Print_Area" localSheetId="9">'35'!$A$1:$O$54</definedName>
    <definedName name="_xlnm.Print_Area" localSheetId="10">'36'!$A$1:$L$62</definedName>
    <definedName name="_xlnm.Print_Area" localSheetId="11">'37-1'!$A$1:$N$45</definedName>
    <definedName name="_xlnm.Print_Area" localSheetId="12">'37-2'!$A$1:$W$45</definedName>
    <definedName name="_xlnm.Print_Area" localSheetId="14">'39'!$A$1:$AB$82</definedName>
  </definedNames>
  <calcPr calcId="145621"/>
</workbook>
</file>

<file path=xl/calcChain.xml><?xml version="1.0" encoding="utf-8"?>
<calcChain xmlns="http://schemas.openxmlformats.org/spreadsheetml/2006/main">
  <c r="V42" i="24" l="1"/>
  <c r="V37" i="24"/>
  <c r="V36" i="24"/>
  <c r="Q42" i="24" l="1"/>
  <c r="P42" i="24"/>
  <c r="O42" i="24"/>
  <c r="N42" i="24"/>
  <c r="M42" i="24"/>
  <c r="I42" i="24"/>
  <c r="H42" i="24"/>
  <c r="G42" i="24"/>
  <c r="F42" i="24"/>
  <c r="O37" i="24"/>
  <c r="N37" i="24"/>
  <c r="M37" i="24"/>
  <c r="L37" i="24"/>
  <c r="K37" i="24"/>
  <c r="J37" i="24"/>
  <c r="I37" i="24"/>
  <c r="H37" i="24"/>
  <c r="G37" i="24"/>
  <c r="F37" i="24"/>
  <c r="E37" i="24"/>
  <c r="D37" i="24"/>
  <c r="U36" i="24"/>
  <c r="U37" i="24" s="1"/>
  <c r="N46" i="22" l="1"/>
  <c r="L46" i="22"/>
  <c r="J46" i="22"/>
  <c r="H46" i="22"/>
  <c r="F46" i="22"/>
  <c r="L45" i="22"/>
  <c r="J45" i="22"/>
  <c r="L44" i="22"/>
  <c r="J44" i="22"/>
  <c r="L43" i="22"/>
  <c r="J43" i="22"/>
  <c r="J42" i="22"/>
  <c r="H40" i="22"/>
  <c r="F40" i="22"/>
  <c r="Q34" i="8" l="1"/>
  <c r="O34" i="8"/>
  <c r="S34" i="8" s="1"/>
  <c r="O26" i="7" l="1"/>
  <c r="N26" i="7"/>
  <c r="J26" i="7"/>
  <c r="G26" i="7"/>
  <c r="F26" i="7"/>
  <c r="Q22" i="7"/>
  <c r="P22" i="7"/>
  <c r="O22" i="7"/>
  <c r="O25" i="7" s="1"/>
  <c r="N22" i="7"/>
  <c r="N25" i="7" s="1"/>
  <c r="M22" i="7"/>
  <c r="L22" i="7"/>
  <c r="K22" i="7"/>
  <c r="J22" i="7"/>
  <c r="J25" i="7" s="1"/>
  <c r="I22" i="7"/>
  <c r="H22" i="7"/>
  <c r="G22" i="7"/>
  <c r="G25" i="7" s="1"/>
  <c r="F22" i="7"/>
  <c r="F25" i="7" s="1"/>
  <c r="Q19" i="7"/>
  <c r="P19" i="7"/>
  <c r="O19" i="7"/>
  <c r="N19" i="7"/>
  <c r="M19" i="7"/>
  <c r="L19" i="7"/>
  <c r="K19" i="7"/>
  <c r="J19" i="7"/>
  <c r="I19" i="7"/>
  <c r="H19" i="7"/>
  <c r="G19" i="7"/>
  <c r="F19" i="7"/>
  <c r="Q16" i="7"/>
  <c r="P16" i="7"/>
  <c r="O16" i="7"/>
  <c r="N16" i="7"/>
  <c r="M16" i="7"/>
  <c r="L16" i="7"/>
  <c r="K16" i="7"/>
  <c r="J16" i="7"/>
  <c r="I16" i="7"/>
  <c r="H16" i="7"/>
  <c r="G16" i="7"/>
  <c r="F16" i="7"/>
  <c r="Q13" i="7"/>
  <c r="P13" i="7"/>
  <c r="O13" i="7"/>
  <c r="N13" i="7"/>
  <c r="M13" i="7"/>
  <c r="L13" i="7"/>
  <c r="K13" i="7"/>
  <c r="J13" i="7"/>
  <c r="I13" i="7"/>
  <c r="H13" i="7"/>
  <c r="G13" i="7"/>
  <c r="F13" i="7"/>
  <c r="K12" i="7"/>
  <c r="K11" i="7"/>
  <c r="K10" i="7" s="1"/>
  <c r="Q10" i="7"/>
  <c r="Q26" i="7" s="1"/>
  <c r="P10" i="7"/>
  <c r="P26" i="7" s="1"/>
  <c r="O10" i="7"/>
  <c r="N10" i="7"/>
  <c r="M10" i="7"/>
  <c r="M26" i="7" s="1"/>
  <c r="L10" i="7"/>
  <c r="L26" i="7" s="1"/>
  <c r="J10" i="7"/>
  <c r="I10" i="7"/>
  <c r="I26" i="7" s="1"/>
  <c r="H10" i="7"/>
  <c r="H26" i="7" s="1"/>
  <c r="G10" i="7"/>
  <c r="F10" i="7"/>
  <c r="Q6" i="7"/>
  <c r="P6" i="7"/>
  <c r="O6" i="7"/>
  <c r="N6" i="7"/>
  <c r="M6" i="7"/>
  <c r="L6" i="7"/>
  <c r="K6" i="7"/>
  <c r="J6" i="7"/>
  <c r="I6" i="7"/>
  <c r="H6" i="7"/>
  <c r="G6" i="7"/>
  <c r="F6" i="7"/>
  <c r="Q3" i="7"/>
  <c r="P3" i="7"/>
  <c r="O3" i="7"/>
  <c r="N3" i="7"/>
  <c r="M3" i="7"/>
  <c r="L3" i="7"/>
  <c r="K3" i="7"/>
  <c r="J3" i="7"/>
  <c r="I3" i="7"/>
  <c r="H3" i="7"/>
  <c r="G3" i="7"/>
  <c r="F3" i="7"/>
  <c r="H35" i="6"/>
  <c r="H31" i="6"/>
  <c r="G31" i="6"/>
  <c r="F31" i="6"/>
  <c r="E29" i="6"/>
  <c r="C29" i="6"/>
  <c r="H28" i="6"/>
  <c r="G28" i="6"/>
  <c r="F28" i="6"/>
  <c r="E26" i="6"/>
  <c r="C26" i="6"/>
  <c r="H25" i="6"/>
  <c r="G25" i="6"/>
  <c r="F25" i="6"/>
  <c r="E23" i="6"/>
  <c r="C23" i="6"/>
  <c r="H22" i="6"/>
  <c r="G22" i="6"/>
  <c r="F22" i="6"/>
  <c r="E20" i="6"/>
  <c r="C20" i="6"/>
  <c r="H19" i="6"/>
  <c r="G19" i="6"/>
  <c r="F19" i="6"/>
  <c r="E17" i="6"/>
  <c r="C17" i="6"/>
  <c r="H16" i="6"/>
  <c r="G16" i="6"/>
  <c r="F16" i="6"/>
  <c r="E14" i="6"/>
  <c r="C14" i="6"/>
  <c r="H13" i="6"/>
  <c r="G13" i="6"/>
  <c r="F13" i="6"/>
  <c r="H10" i="6"/>
  <c r="H34" i="6" s="1"/>
  <c r="G10" i="6"/>
  <c r="F10" i="6"/>
  <c r="H6" i="6"/>
  <c r="G6" i="6"/>
  <c r="F6" i="6"/>
  <c r="H3" i="6"/>
  <c r="G3" i="6"/>
  <c r="F3" i="6"/>
  <c r="G34" i="6" l="1"/>
  <c r="F35" i="6"/>
  <c r="G35" i="6"/>
  <c r="K26" i="7"/>
  <c r="K25" i="7"/>
  <c r="F34" i="6"/>
  <c r="H25" i="7"/>
  <c r="L25" i="7"/>
  <c r="P25" i="7"/>
  <c r="I25" i="7"/>
  <c r="M25" i="7"/>
  <c r="Q25" i="7"/>
  <c r="Q42" i="5" l="1"/>
  <c r="P42" i="5"/>
  <c r="O42" i="5"/>
  <c r="N42" i="5"/>
  <c r="M42" i="5"/>
  <c r="I42" i="5"/>
  <c r="H42" i="5"/>
  <c r="G42" i="5"/>
  <c r="F42" i="5"/>
  <c r="O37" i="5"/>
  <c r="N37" i="5"/>
  <c r="M37" i="5"/>
  <c r="L37" i="5"/>
  <c r="K37" i="5"/>
  <c r="J37" i="5"/>
  <c r="I37" i="5"/>
  <c r="H37" i="5"/>
  <c r="G37" i="5"/>
  <c r="F37" i="5"/>
  <c r="E37" i="5"/>
  <c r="D37" i="5"/>
  <c r="Q26" i="2" l="1"/>
  <c r="N26" i="2"/>
  <c r="M26" i="2"/>
  <c r="J26" i="2"/>
  <c r="I26" i="2"/>
  <c r="F26" i="2"/>
  <c r="Q22" i="2"/>
  <c r="Q25" i="2" s="1"/>
  <c r="P22" i="2"/>
  <c r="O22" i="2"/>
  <c r="N22" i="2"/>
  <c r="N25" i="2" s="1"/>
  <c r="M22" i="2"/>
  <c r="M25" i="2" s="1"/>
  <c r="L22" i="2"/>
  <c r="K22" i="2"/>
  <c r="J22" i="2"/>
  <c r="J25" i="2" s="1"/>
  <c r="I22" i="2"/>
  <c r="I25" i="2" s="1"/>
  <c r="H22" i="2"/>
  <c r="G22" i="2"/>
  <c r="F22" i="2"/>
  <c r="F25" i="2" s="1"/>
  <c r="Q19" i="2"/>
  <c r="P19" i="2"/>
  <c r="O19" i="2"/>
  <c r="N19" i="2"/>
  <c r="M19" i="2"/>
  <c r="L19" i="2"/>
  <c r="K19" i="2"/>
  <c r="J19" i="2"/>
  <c r="I19" i="2"/>
  <c r="H19" i="2"/>
  <c r="G19" i="2"/>
  <c r="F19" i="2"/>
  <c r="Q16" i="2"/>
  <c r="P16" i="2"/>
  <c r="O16" i="2"/>
  <c r="N16" i="2"/>
  <c r="M16" i="2"/>
  <c r="L16" i="2"/>
  <c r="K16" i="2"/>
  <c r="J16" i="2"/>
  <c r="I16" i="2"/>
  <c r="H16" i="2"/>
  <c r="G16" i="2"/>
  <c r="F16" i="2"/>
  <c r="Q13" i="2"/>
  <c r="P13" i="2"/>
  <c r="O13" i="2"/>
  <c r="N13" i="2"/>
  <c r="M13" i="2"/>
  <c r="L13" i="2"/>
  <c r="K13" i="2"/>
  <c r="J13" i="2"/>
  <c r="I13" i="2"/>
  <c r="H13" i="2"/>
  <c r="G13" i="2"/>
  <c r="F13" i="2"/>
  <c r="K12" i="2"/>
  <c r="K11" i="2"/>
  <c r="Q10" i="2"/>
  <c r="P10" i="2"/>
  <c r="P26" i="2" s="1"/>
  <c r="O10" i="2"/>
  <c r="O26" i="2" s="1"/>
  <c r="N10" i="2"/>
  <c r="M10" i="2"/>
  <c r="L10" i="2"/>
  <c r="L26" i="2" s="1"/>
  <c r="K10" i="2"/>
  <c r="K26" i="2" s="1"/>
  <c r="J10" i="2"/>
  <c r="I10" i="2"/>
  <c r="H10" i="2"/>
  <c r="H26" i="2" s="1"/>
  <c r="G10" i="2"/>
  <c r="G26" i="2" s="1"/>
  <c r="F10" i="2"/>
  <c r="Q6" i="2"/>
  <c r="P6" i="2"/>
  <c r="O6" i="2"/>
  <c r="N6" i="2"/>
  <c r="M6" i="2"/>
  <c r="L6" i="2"/>
  <c r="K6" i="2"/>
  <c r="J6" i="2"/>
  <c r="I6" i="2"/>
  <c r="H6" i="2"/>
  <c r="G6" i="2"/>
  <c r="F6" i="2"/>
  <c r="Q3" i="2"/>
  <c r="P3" i="2"/>
  <c r="O3" i="2"/>
  <c r="N3" i="2"/>
  <c r="M3" i="2"/>
  <c r="L3" i="2"/>
  <c r="K3" i="2"/>
  <c r="J3" i="2"/>
  <c r="I3" i="2"/>
  <c r="H3" i="2"/>
  <c r="G3" i="2"/>
  <c r="F3" i="2"/>
  <c r="F35" i="1"/>
  <c r="H34" i="1"/>
  <c r="H31" i="1"/>
  <c r="F31" i="1"/>
  <c r="E29" i="1"/>
  <c r="C29" i="1"/>
  <c r="H28" i="1"/>
  <c r="G28" i="1"/>
  <c r="F28" i="1"/>
  <c r="E26" i="1"/>
  <c r="C26" i="1"/>
  <c r="H25" i="1"/>
  <c r="G25" i="1"/>
  <c r="F25" i="1"/>
  <c r="E23" i="1"/>
  <c r="C23" i="1"/>
  <c r="H22" i="1"/>
  <c r="G22" i="1"/>
  <c r="F22" i="1"/>
  <c r="E20" i="1"/>
  <c r="C20" i="1"/>
  <c r="H19" i="1"/>
  <c r="G19" i="1"/>
  <c r="F19" i="1"/>
  <c r="E17" i="1"/>
  <c r="C17" i="1"/>
  <c r="H16" i="1"/>
  <c r="G16" i="1"/>
  <c r="F16" i="1"/>
  <c r="E14" i="1"/>
  <c r="C14" i="1"/>
  <c r="H13" i="1"/>
  <c r="G13" i="1"/>
  <c r="F13" i="1"/>
  <c r="H10" i="1"/>
  <c r="H35" i="1" s="1"/>
  <c r="G10" i="1"/>
  <c r="G34" i="1" s="1"/>
  <c r="F10" i="1"/>
  <c r="F34" i="1" s="1"/>
  <c r="H6" i="1"/>
  <c r="G6" i="1"/>
  <c r="F6" i="1"/>
  <c r="H3" i="1"/>
  <c r="G3" i="1"/>
  <c r="F3" i="1"/>
  <c r="G25" i="2" l="1"/>
  <c r="K25" i="2"/>
  <c r="O25" i="2"/>
  <c r="H25" i="2"/>
  <c r="L25" i="2"/>
  <c r="P25" i="2"/>
</calcChain>
</file>

<file path=xl/sharedStrings.xml><?xml version="1.0" encoding="utf-8"?>
<sst xmlns="http://schemas.openxmlformats.org/spreadsheetml/2006/main" count="2216" uniqueCount="766">
  <si>
    <t>小学校概況（各年5月1日現在）</t>
    <rPh sb="0" eb="1">
      <t>ショウ</t>
    </rPh>
    <phoneticPr fontId="2"/>
  </si>
  <si>
    <t>単位：校、学級、人</t>
    <rPh sb="0" eb="2">
      <t>タンイ</t>
    </rPh>
    <rPh sb="3" eb="4">
      <t>コウ</t>
    </rPh>
    <rPh sb="5" eb="7">
      <t>ガッキュウ</t>
    </rPh>
    <rPh sb="8" eb="9">
      <t>ニン</t>
    </rPh>
    <phoneticPr fontId="2"/>
  </si>
  <si>
    <t>区分</t>
    <rPh sb="0" eb="2">
      <t>クブン</t>
    </rPh>
    <phoneticPr fontId="2"/>
  </si>
  <si>
    <t>平成2年度</t>
    <rPh sb="0" eb="2">
      <t>ヘイセイ</t>
    </rPh>
    <rPh sb="3" eb="5">
      <t>ネンド</t>
    </rPh>
    <phoneticPr fontId="2"/>
  </si>
  <si>
    <t>平成7年度</t>
    <rPh sb="0" eb="2">
      <t>ヘイセイ</t>
    </rPh>
    <rPh sb="3" eb="5">
      <t>ネンド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</si>
  <si>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</si>
  <si>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</si>
  <si>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</si>
  <si>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</si>
  <si>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</si>
  <si>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</si>
  <si>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</si>
  <si>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</si>
  <si>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</si>
  <si>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</si>
  <si>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</si>
  <si>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</si>
  <si>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</si>
  <si>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</si>
  <si>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</si>
  <si>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学校数（校）</t>
  </si>
  <si>
    <t>うち本校</t>
    <phoneticPr fontId="2"/>
  </si>
  <si>
    <t>うち分校</t>
    <phoneticPr fontId="2"/>
  </si>
  <si>
    <t>学級数（総数）</t>
  </si>
  <si>
    <t>うち単式</t>
    <phoneticPr fontId="2"/>
  </si>
  <si>
    <t>うち複式</t>
    <phoneticPr fontId="2"/>
  </si>
  <si>
    <t>-</t>
    <phoneticPr fontId="2"/>
  </si>
  <si>
    <t>-</t>
  </si>
  <si>
    <t>うち特別支援</t>
    <rPh sb="2" eb="4">
      <t>トクベツ</t>
    </rPh>
    <rPh sb="4" eb="6">
      <t>シエン</t>
    </rPh>
    <phoneticPr fontId="2"/>
  </si>
  <si>
    <t>児童数（総数）</t>
  </si>
  <si>
    <t>うち男</t>
    <phoneticPr fontId="2"/>
  </si>
  <si>
    <t>うち女</t>
    <phoneticPr fontId="2"/>
  </si>
  <si>
    <t>第一学年（総数）</t>
  </si>
  <si>
    <t>第二学年（総数）</t>
  </si>
  <si>
    <t>うち男</t>
    <phoneticPr fontId="2"/>
  </si>
  <si>
    <t>うち女</t>
    <phoneticPr fontId="2"/>
  </si>
  <si>
    <t>第三学年（総数）</t>
  </si>
  <si>
    <t>第四学年（総数）</t>
  </si>
  <si>
    <t>第五学年（総数）</t>
  </si>
  <si>
    <t>第六学年（総数）</t>
  </si>
  <si>
    <t>教員数（総数）</t>
  </si>
  <si>
    <t>１教員当たり児童数</t>
  </si>
  <si>
    <t>１学級当たり児童数</t>
  </si>
  <si>
    <r>
      <rPr>
        <sz val="9"/>
        <rFont val="ＭＳ 明朝"/>
        <family val="1"/>
        <charset val="128"/>
      </rPr>
      <t>　【資料】</t>
    </r>
    <r>
      <rPr>
        <sz val="9"/>
        <rFont val="ＭＳ Ｐ明朝"/>
        <family val="1"/>
        <charset val="128"/>
      </rPr>
      <t>「学校基本調査」　文部科学省</t>
    </r>
    <rPh sb="16" eb="18">
      <t>カガク</t>
    </rPh>
    <rPh sb="18" eb="19">
      <t>ショウ</t>
    </rPh>
    <phoneticPr fontId="2"/>
  </si>
  <si>
    <r>
      <rPr>
        <sz val="9"/>
        <rFont val="ＭＳ 明朝"/>
        <family val="1"/>
        <charset val="128"/>
      </rPr>
      <t>　【 注 】</t>
    </r>
    <r>
      <rPr>
        <sz val="9"/>
        <rFont val="ＭＳ Ｐ明朝"/>
        <family val="1"/>
        <charset val="128"/>
      </rPr>
      <t>平成16年度以前の数値には、旧関金町を含まない。</t>
    </r>
    <rPh sb="11" eb="12">
      <t>ド</t>
    </rPh>
    <phoneticPr fontId="2"/>
  </si>
  <si>
    <t>中学校概況（各年5月1日現在）</t>
    <rPh sb="0" eb="1">
      <t>チュウ</t>
    </rPh>
    <phoneticPr fontId="2"/>
  </si>
  <si>
    <t>単位：人</t>
  </si>
  <si>
    <t>生徒数（総数）</t>
    <rPh sb="0" eb="2">
      <t>セイト</t>
    </rPh>
    <phoneticPr fontId="2"/>
  </si>
  <si>
    <t>第二学年（総数）</t>
    <rPh sb="1" eb="2">
      <t>2</t>
    </rPh>
    <phoneticPr fontId="2"/>
  </si>
  <si>
    <t>うち男</t>
    <phoneticPr fontId="2"/>
  </si>
  <si>
    <t>うち女</t>
    <phoneticPr fontId="2"/>
  </si>
  <si>
    <t>第三学年（総数）</t>
    <rPh sb="1" eb="2">
      <t>3</t>
    </rPh>
    <phoneticPr fontId="2"/>
  </si>
  <si>
    <t>１教員当たり生徒数</t>
    <rPh sb="6" eb="8">
      <t>セイト</t>
    </rPh>
    <phoneticPr fontId="2"/>
  </si>
  <si>
    <t>１学級当たり生徒数</t>
    <phoneticPr fontId="2"/>
  </si>
  <si>
    <r>
      <rPr>
        <sz val="9"/>
        <rFont val="ＭＳ 明朝"/>
        <family val="1"/>
        <charset val="128"/>
      </rPr>
      <t>　【資料】</t>
    </r>
    <r>
      <rPr>
        <sz val="9"/>
        <rFont val="ＭＳ Ｐ明朝"/>
        <family val="1"/>
        <charset val="128"/>
      </rPr>
      <t>「学校基本調査」　文部科学省</t>
    </r>
    <rPh sb="6" eb="8">
      <t>ガッコウ</t>
    </rPh>
    <rPh sb="8" eb="10">
      <t>キホン</t>
    </rPh>
    <rPh sb="10" eb="12">
      <t>チョウサ</t>
    </rPh>
    <rPh sb="14" eb="16">
      <t>モンブ</t>
    </rPh>
    <rPh sb="16" eb="19">
      <t>カガクショウ</t>
    </rPh>
    <phoneticPr fontId="2"/>
  </si>
  <si>
    <r>
      <rPr>
        <sz val="9"/>
        <rFont val="ＭＳ 明朝"/>
        <family val="1"/>
        <charset val="128"/>
      </rPr>
      <t>　【 注 】</t>
    </r>
    <r>
      <rPr>
        <sz val="9"/>
        <rFont val="ＭＳ Ｐ明朝"/>
        <family val="1"/>
        <charset val="128"/>
      </rPr>
      <t>平成16年度以前の数値には、旧関金町を含まない。</t>
    </r>
    <phoneticPr fontId="2"/>
  </si>
  <si>
    <t>（倉吉市）</t>
    <rPh sb="1" eb="4">
      <t>クラヨシシ</t>
    </rPh>
    <phoneticPr fontId="2"/>
  </si>
  <si>
    <t>（旧関金町）</t>
    <rPh sb="1" eb="2">
      <t>キュウ</t>
    </rPh>
    <rPh sb="2" eb="5">
      <t>セキガネチョウ</t>
    </rPh>
    <phoneticPr fontId="2"/>
  </si>
  <si>
    <t>-</t>
    <phoneticPr fontId="2"/>
  </si>
  <si>
    <t>2)</t>
    <phoneticPr fontId="2"/>
  </si>
  <si>
    <t>会計別当初予算状況</t>
  </si>
  <si>
    <t>単位：千円</t>
  </si>
  <si>
    <t>区分</t>
  </si>
  <si>
    <t>昭和60年度</t>
    <rPh sb="0" eb="2">
      <t>ショウワ</t>
    </rPh>
    <rPh sb="4" eb="6">
      <t>ネンド</t>
    </rPh>
    <phoneticPr fontId="2"/>
  </si>
  <si>
    <t>平成12年度</t>
    <rPh sb="0" eb="2">
      <t>ヘイセイ</t>
    </rPh>
    <rPh sb="4" eb="6">
      <t>ネンド</t>
    </rPh>
    <phoneticPr fontId="2"/>
  </si>
  <si>
    <t>平成15年度</t>
    <rPh sb="0" eb="2">
      <t>ヘイセイ</t>
    </rPh>
    <rPh sb="4" eb="5">
      <t>ネン</t>
    </rPh>
    <phoneticPr fontId="2"/>
  </si>
  <si>
    <t>平成16年度</t>
    <rPh sb="0" eb="2">
      <t>ヘイセイ</t>
    </rPh>
    <rPh sb="4" eb="5">
      <t>ネン</t>
    </rPh>
    <phoneticPr fontId="2"/>
  </si>
  <si>
    <t>（倉吉市）</t>
    <rPh sb="1" eb="3">
      <t>クラヨシ</t>
    </rPh>
    <rPh sb="3" eb="4">
      <t>シ</t>
    </rPh>
    <phoneticPr fontId="2"/>
  </si>
  <si>
    <t>（旧関金町）</t>
    <rPh sb="1" eb="2">
      <t>キュウ</t>
    </rPh>
    <rPh sb="2" eb="4">
      <t>セキガネ</t>
    </rPh>
    <rPh sb="4" eb="5">
      <t>チョウ</t>
    </rPh>
    <phoneticPr fontId="2"/>
  </si>
  <si>
    <t>（一部事務組合）</t>
    <rPh sb="1" eb="3">
      <t>イチブ</t>
    </rPh>
    <rPh sb="3" eb="5">
      <t>ジム</t>
    </rPh>
    <rPh sb="5" eb="7">
      <t>クミアイ</t>
    </rPh>
    <phoneticPr fontId="2"/>
  </si>
  <si>
    <t>一般会計</t>
  </si>
  <si>
    <t>国民健康保険事業</t>
  </si>
  <si>
    <t>後期高齢者医療事業</t>
    <rPh sb="0" eb="2">
      <t>コウキ</t>
    </rPh>
    <rPh sb="2" eb="5">
      <t>コウレイシャ</t>
    </rPh>
    <rPh sb="5" eb="7">
      <t>イリョウ</t>
    </rPh>
    <rPh sb="7" eb="9">
      <t>ジギョウ</t>
    </rPh>
    <phoneticPr fontId="2"/>
  </si>
  <si>
    <t>介護保険事業</t>
    <rPh sb="0" eb="2">
      <t>カイゴ</t>
    </rPh>
    <rPh sb="2" eb="4">
      <t>ホケン</t>
    </rPh>
    <rPh sb="4" eb="6">
      <t>ジギョウ</t>
    </rPh>
    <phoneticPr fontId="2"/>
  </si>
  <si>
    <t>老人保健事業</t>
    <rPh sb="3" eb="4">
      <t>ケン</t>
    </rPh>
    <phoneticPr fontId="2"/>
  </si>
  <si>
    <t>簡易水道事業</t>
  </si>
  <si>
    <t>温泉配湯事業</t>
    <rPh sb="0" eb="2">
      <t>オンセン</t>
    </rPh>
    <rPh sb="2" eb="3">
      <t>クバ</t>
    </rPh>
    <rPh sb="3" eb="4">
      <t>ユ</t>
    </rPh>
    <rPh sb="4" eb="6">
      <t>ジギョウ</t>
    </rPh>
    <phoneticPr fontId="2"/>
  </si>
  <si>
    <t>住宅資金貸付事業</t>
  </si>
  <si>
    <t>高齢者・障害者住宅整備資金貸付事業</t>
    <rPh sb="4" eb="7">
      <t>ショウガイシャ</t>
    </rPh>
    <phoneticPr fontId="2"/>
  </si>
  <si>
    <t>土地取得事業</t>
    <phoneticPr fontId="2"/>
  </si>
  <si>
    <t>東中学校公園線沿道土地区画整理事業</t>
    <phoneticPr fontId="2"/>
  </si>
  <si>
    <t>上灘土地区画整理事業</t>
  </si>
  <si>
    <t>河北土地区画整理事業</t>
  </si>
  <si>
    <t>河北第二土地区画整理事業</t>
    <rPh sb="2" eb="3">
      <t>ダイ</t>
    </rPh>
    <rPh sb="3" eb="4">
      <t>ニ</t>
    </rPh>
    <phoneticPr fontId="2"/>
  </si>
  <si>
    <t>上井羽合線沿道土地区画整理事業</t>
    <rPh sb="0" eb="1">
      <t>ウエ</t>
    </rPh>
    <rPh sb="1" eb="2">
      <t>イ</t>
    </rPh>
    <rPh sb="2" eb="4">
      <t>ハワイ</t>
    </rPh>
    <rPh sb="4" eb="5">
      <t>セン</t>
    </rPh>
    <rPh sb="14" eb="15">
      <t>ワザ</t>
    </rPh>
    <phoneticPr fontId="2"/>
  </si>
  <si>
    <t>宅地造成事業</t>
    <rPh sb="0" eb="2">
      <t>タクチ</t>
    </rPh>
    <rPh sb="2" eb="4">
      <t>ゾウセイ</t>
    </rPh>
    <phoneticPr fontId="2"/>
  </si>
  <si>
    <t>下水道事業</t>
  </si>
  <si>
    <t>駐車場事業</t>
  </si>
  <si>
    <t>集落排水事業</t>
    <phoneticPr fontId="2"/>
  </si>
  <si>
    <t>高城財産区</t>
  </si>
  <si>
    <t>小鴨財産区</t>
  </si>
  <si>
    <t>北谷財産区</t>
    <phoneticPr fontId="2"/>
  </si>
  <si>
    <t>上北条財産区</t>
  </si>
  <si>
    <t>国民宿舎事業</t>
    <rPh sb="0" eb="2">
      <t>コクミン</t>
    </rPh>
    <rPh sb="2" eb="4">
      <t>シュクシャ</t>
    </rPh>
    <rPh sb="4" eb="6">
      <t>ジギョウ</t>
    </rPh>
    <phoneticPr fontId="2"/>
  </si>
  <si>
    <t>矢送財産区</t>
    <rPh sb="0" eb="1">
      <t>ヤ</t>
    </rPh>
    <rPh sb="1" eb="2">
      <t>オク</t>
    </rPh>
    <phoneticPr fontId="2"/>
  </si>
  <si>
    <t>水道事業会計</t>
    <rPh sb="4" eb="6">
      <t>カイケイ</t>
    </rPh>
    <phoneticPr fontId="2"/>
  </si>
  <si>
    <t>（収入）</t>
  </si>
  <si>
    <t>（支出）</t>
  </si>
  <si>
    <r>
      <t>国民宿舎事業会計</t>
    </r>
    <r>
      <rPr>
        <sz val="9"/>
        <rFont val="ＭＳ Ｐ明朝"/>
        <family val="1"/>
        <charset val="128"/>
      </rPr>
      <t>　 1)</t>
    </r>
    <rPh sb="0" eb="2">
      <t>コクミン</t>
    </rPh>
    <rPh sb="2" eb="4">
      <t>シュクシャ</t>
    </rPh>
    <rPh sb="4" eb="6">
      <t>ジギョウ</t>
    </rPh>
    <rPh sb="6" eb="8">
      <t>カイケイ</t>
    </rPh>
    <phoneticPr fontId="2"/>
  </si>
  <si>
    <t>交付税額の推移</t>
    <phoneticPr fontId="2"/>
  </si>
  <si>
    <t>平成12年度</t>
    <rPh sb="0" eb="2">
      <t>ヘイセイ</t>
    </rPh>
    <rPh sb="4" eb="5">
      <t>ネン</t>
    </rPh>
    <phoneticPr fontId="2"/>
  </si>
  <si>
    <t>平成13年度</t>
    <rPh sb="0" eb="2">
      <t>ヘイセイ</t>
    </rPh>
    <rPh sb="4" eb="5">
      <t>ネン</t>
    </rPh>
    <phoneticPr fontId="2"/>
  </si>
  <si>
    <t>平成14年度</t>
    <rPh sb="0" eb="2">
      <t>ヘイセイ</t>
    </rPh>
    <rPh sb="4" eb="5">
      <t>ネン</t>
    </rPh>
    <phoneticPr fontId="2"/>
  </si>
  <si>
    <t>平成16年度
　　　　　3)</t>
    <rPh sb="0" eb="2">
      <t>ヘイセイ</t>
    </rPh>
    <rPh sb="4" eb="5">
      <t>ネン</t>
    </rPh>
    <phoneticPr fontId="2"/>
  </si>
  <si>
    <t>平成17年度</t>
    <rPh sb="0" eb="2">
      <t>ヘイセイ</t>
    </rPh>
    <rPh sb="4" eb="5">
      <t>ネン</t>
    </rPh>
    <phoneticPr fontId="2"/>
  </si>
  <si>
    <t>平成18年度</t>
    <rPh sb="0" eb="2">
      <t>ヘイセイ</t>
    </rPh>
    <rPh sb="4" eb="5">
      <t>ネン</t>
    </rPh>
    <phoneticPr fontId="2"/>
  </si>
  <si>
    <t>平成19年度</t>
    <rPh sb="0" eb="2">
      <t>ヘイセイ</t>
    </rPh>
    <rPh sb="4" eb="5">
      <t>ネン</t>
    </rPh>
    <phoneticPr fontId="2"/>
  </si>
  <si>
    <t>平成20年度</t>
    <rPh sb="0" eb="2">
      <t>ヘイセイ</t>
    </rPh>
    <rPh sb="4" eb="5">
      <t>ネン</t>
    </rPh>
    <phoneticPr fontId="2"/>
  </si>
  <si>
    <t>平成21年度</t>
    <rPh sb="0" eb="2">
      <t>ヘイセイ</t>
    </rPh>
    <rPh sb="4" eb="5">
      <t>ネン</t>
    </rPh>
    <phoneticPr fontId="2"/>
  </si>
  <si>
    <t>平成22年度</t>
    <rPh sb="0" eb="2">
      <t>ヘイセイ</t>
    </rPh>
    <rPh sb="4" eb="5">
      <t>ネン</t>
    </rPh>
    <phoneticPr fontId="2"/>
  </si>
  <si>
    <t>平成23年度</t>
    <rPh sb="0" eb="2">
      <t>ヘイセイ</t>
    </rPh>
    <rPh sb="4" eb="5">
      <t>ネン</t>
    </rPh>
    <phoneticPr fontId="2"/>
  </si>
  <si>
    <t>平成24年度</t>
    <rPh sb="0" eb="2">
      <t>ヘイセイ</t>
    </rPh>
    <rPh sb="4" eb="5">
      <t>ネン</t>
    </rPh>
    <phoneticPr fontId="2"/>
  </si>
  <si>
    <t>平成25年度</t>
    <rPh sb="0" eb="2">
      <t>ヘイセイ</t>
    </rPh>
    <rPh sb="4" eb="5">
      <t>ネン</t>
    </rPh>
    <phoneticPr fontId="2"/>
  </si>
  <si>
    <t>交付税額</t>
  </si>
  <si>
    <t>指数</t>
  </si>
  <si>
    <t>普通交付税</t>
  </si>
  <si>
    <t>特別交付税</t>
  </si>
  <si>
    <t>基準財政需要額</t>
  </si>
  <si>
    <t>（A)</t>
  </si>
  <si>
    <t>基準財政収入額</t>
  </si>
  <si>
    <t>（B)</t>
  </si>
  <si>
    <t>財政力指数</t>
  </si>
  <si>
    <t>（B/A)</t>
  </si>
  <si>
    <t>　【資料】　「倉吉市予算書」等　財政課</t>
    <rPh sb="14" eb="15">
      <t>トウ</t>
    </rPh>
    <phoneticPr fontId="2"/>
  </si>
  <si>
    <r>
      <rPr>
        <sz val="9"/>
        <rFont val="ＭＳ 明朝"/>
        <family val="1"/>
        <charset val="128"/>
      </rPr>
      <t>【 注 】</t>
    </r>
    <r>
      <rPr>
        <sz val="9"/>
        <rFont val="ＭＳ Ｐ明朝"/>
        <family val="1"/>
        <charset val="128"/>
      </rPr>
      <t>1)</t>
    </r>
    <phoneticPr fontId="2"/>
  </si>
  <si>
    <t>国民宿舎事業会計は、平成19年8月に法適用企業から法非適用企業となった。</t>
    <rPh sb="0" eb="2">
      <t>コクミン</t>
    </rPh>
    <rPh sb="2" eb="4">
      <t>シュクシャ</t>
    </rPh>
    <rPh sb="4" eb="6">
      <t>ジギョウ</t>
    </rPh>
    <rPh sb="6" eb="8">
      <t>カイケイ</t>
    </rPh>
    <rPh sb="10" eb="12">
      <t>ヘイセイ</t>
    </rPh>
    <rPh sb="14" eb="15">
      <t>ネン</t>
    </rPh>
    <rPh sb="16" eb="17">
      <t>ガツ</t>
    </rPh>
    <rPh sb="18" eb="19">
      <t>ホウ</t>
    </rPh>
    <rPh sb="19" eb="21">
      <t>テキヨウ</t>
    </rPh>
    <rPh sb="21" eb="23">
      <t>キギョウ</t>
    </rPh>
    <rPh sb="25" eb="26">
      <t>ホウ</t>
    </rPh>
    <rPh sb="26" eb="27">
      <t>ヒ</t>
    </rPh>
    <rPh sb="27" eb="29">
      <t>テキヨウ</t>
    </rPh>
    <rPh sb="29" eb="31">
      <t>キギョウ</t>
    </rPh>
    <phoneticPr fontId="2"/>
  </si>
  <si>
    <t>指数は平成10年度を100とする（平成10年度　交付税額　6,086,836千円）。</t>
    <rPh sb="0" eb="2">
      <t>シスウ</t>
    </rPh>
    <rPh sb="3" eb="5">
      <t>ヘイセイ</t>
    </rPh>
    <rPh sb="7" eb="9">
      <t>ネンド</t>
    </rPh>
    <phoneticPr fontId="2"/>
  </si>
  <si>
    <t>3)</t>
    <phoneticPr fontId="2"/>
  </si>
  <si>
    <t>平成16年度は、倉吉市、関金町、関金町倉吉市中学校組合を合わせて調整した数値。</t>
  </si>
  <si>
    <t>平成27年度</t>
    <rPh sb="0" eb="2">
      <t>ヘイセイ</t>
    </rPh>
    <rPh sb="4" eb="5">
      <t>ネン</t>
    </rPh>
    <rPh sb="5" eb="6">
      <t>ド</t>
    </rPh>
    <phoneticPr fontId="2"/>
  </si>
  <si>
    <t>平成28年度</t>
    <rPh sb="0" eb="2">
      <t>ヘイセイ</t>
    </rPh>
    <rPh sb="4" eb="5">
      <t>ネン</t>
    </rPh>
    <rPh sb="5" eb="6">
      <t>ド</t>
    </rPh>
    <phoneticPr fontId="2"/>
  </si>
  <si>
    <t>うち本校</t>
    <phoneticPr fontId="2"/>
  </si>
  <si>
    <t>うち分校</t>
    <phoneticPr fontId="2"/>
  </si>
  <si>
    <t>うち単式</t>
    <phoneticPr fontId="2"/>
  </si>
  <si>
    <t>うち複式</t>
    <phoneticPr fontId="2"/>
  </si>
  <si>
    <t>-</t>
    <phoneticPr fontId="2"/>
  </si>
  <si>
    <t>-</t>
    <phoneticPr fontId="3"/>
  </si>
  <si>
    <t>うち男</t>
    <phoneticPr fontId="2"/>
  </si>
  <si>
    <t>うち女</t>
    <phoneticPr fontId="2"/>
  </si>
  <si>
    <t>うち男</t>
    <phoneticPr fontId="2"/>
  </si>
  <si>
    <t>うち女</t>
    <phoneticPr fontId="2"/>
  </si>
  <si>
    <t>うち男</t>
    <phoneticPr fontId="2"/>
  </si>
  <si>
    <t>うち女</t>
    <phoneticPr fontId="2"/>
  </si>
  <si>
    <t>１学級当たり生徒数</t>
    <phoneticPr fontId="2"/>
  </si>
  <si>
    <r>
      <rPr>
        <sz val="9"/>
        <rFont val="ＭＳ 明朝"/>
        <family val="1"/>
        <charset val="128"/>
      </rPr>
      <t>　【 注 】</t>
    </r>
    <r>
      <rPr>
        <sz val="9"/>
        <rFont val="ＭＳ Ｐ明朝"/>
        <family val="1"/>
        <charset val="128"/>
      </rPr>
      <t>平成16年度以前の数値には、旧関金町を含まない。</t>
    </r>
    <phoneticPr fontId="2"/>
  </si>
  <si>
    <t>上水道給水状況（各年4月1日～翌年3月31日）</t>
    <rPh sb="8" eb="9">
      <t>カク</t>
    </rPh>
    <rPh sb="9" eb="10">
      <t>ネン</t>
    </rPh>
    <rPh sb="11" eb="12">
      <t>ガツ</t>
    </rPh>
    <rPh sb="13" eb="14">
      <t>ニチ</t>
    </rPh>
    <rPh sb="15" eb="17">
      <t>ヨクネン</t>
    </rPh>
    <rPh sb="18" eb="19">
      <t>ガツ</t>
    </rPh>
    <rPh sb="21" eb="22">
      <t>ニチ</t>
    </rPh>
    <phoneticPr fontId="2"/>
  </si>
  <si>
    <t>単位：人、戸、％、㎥、ℓ</t>
    <rPh sb="0" eb="2">
      <t>タンイ</t>
    </rPh>
    <rPh sb="3" eb="4">
      <t>ニン</t>
    </rPh>
    <rPh sb="5" eb="6">
      <t>コ</t>
    </rPh>
    <phoneticPr fontId="2"/>
  </si>
  <si>
    <t>年度</t>
    <rPh sb="0" eb="2">
      <t>ネンド</t>
    </rPh>
    <phoneticPr fontId="2"/>
  </si>
  <si>
    <t>給水人口</t>
    <phoneticPr fontId="2"/>
  </si>
  <si>
    <t>給水戸数</t>
    <phoneticPr fontId="2"/>
  </si>
  <si>
    <t>給水区域</t>
    <phoneticPr fontId="2"/>
  </si>
  <si>
    <t>配水量</t>
    <phoneticPr fontId="2"/>
  </si>
  <si>
    <t>有収水量</t>
    <phoneticPr fontId="2"/>
  </si>
  <si>
    <t>1日最大</t>
    <phoneticPr fontId="2"/>
  </si>
  <si>
    <t>1日平均</t>
    <phoneticPr fontId="2"/>
  </si>
  <si>
    <t>1人1日</t>
    <phoneticPr fontId="2"/>
  </si>
  <si>
    <t>普及率</t>
    <rPh sb="0" eb="2">
      <t>フキュウ</t>
    </rPh>
    <rPh sb="2" eb="3">
      <t>リツ</t>
    </rPh>
    <phoneticPr fontId="2"/>
  </si>
  <si>
    <t>配水量</t>
    <rPh sb="0" eb="2">
      <t>ハイスイ</t>
    </rPh>
    <rPh sb="2" eb="3">
      <t>リョウ</t>
    </rPh>
    <phoneticPr fontId="2"/>
  </si>
  <si>
    <t>最大配水量</t>
    <rPh sb="0" eb="2">
      <t>サイダイ</t>
    </rPh>
    <rPh sb="2" eb="4">
      <t>ハイスイ</t>
    </rPh>
    <rPh sb="4" eb="5">
      <t>リョウ</t>
    </rPh>
    <phoneticPr fontId="2"/>
  </si>
  <si>
    <t>平均配水量</t>
    <rPh sb="0" eb="2">
      <t>ヘイキン</t>
    </rPh>
    <rPh sb="2" eb="4">
      <t>ハイスイ</t>
    </rPh>
    <rPh sb="4" eb="5">
      <t>リョウ</t>
    </rPh>
    <phoneticPr fontId="2"/>
  </si>
  <si>
    <t>㎥</t>
    <phoneticPr fontId="3"/>
  </si>
  <si>
    <t>ℓ</t>
    <phoneticPr fontId="2"/>
  </si>
  <si>
    <t>平成  2年度</t>
    <rPh sb="0" eb="2">
      <t>ヘイセイ</t>
    </rPh>
    <rPh sb="5" eb="7">
      <t>ネンド</t>
    </rPh>
    <phoneticPr fontId="2"/>
  </si>
  <si>
    <t>7年度</t>
    <rPh sb="1" eb="3">
      <t>ネンド</t>
    </rPh>
    <phoneticPr fontId="2"/>
  </si>
  <si>
    <t>12年度</t>
    <rPh sb="2" eb="4">
      <t>ネンド</t>
    </rPh>
    <phoneticPr fontId="2"/>
  </si>
  <si>
    <t>15年度</t>
    <rPh sb="2" eb="3">
      <t>ネン</t>
    </rPh>
    <rPh sb="3" eb="4">
      <t>ド</t>
    </rPh>
    <phoneticPr fontId="2"/>
  </si>
  <si>
    <t>16年度</t>
    <rPh sb="2" eb="3">
      <t>ネン</t>
    </rPh>
    <phoneticPr fontId="2"/>
  </si>
  <si>
    <t>17年度</t>
    <rPh sb="2" eb="3">
      <t>ネン</t>
    </rPh>
    <phoneticPr fontId="2"/>
  </si>
  <si>
    <t>18年度</t>
    <rPh sb="2" eb="3">
      <t>ネン</t>
    </rPh>
    <phoneticPr fontId="2"/>
  </si>
  <si>
    <t>19年度</t>
    <rPh sb="2" eb="3">
      <t>ネン</t>
    </rPh>
    <phoneticPr fontId="2"/>
  </si>
  <si>
    <t>20年度</t>
    <rPh sb="2" eb="3">
      <t>ネン</t>
    </rPh>
    <phoneticPr fontId="2"/>
  </si>
  <si>
    <t>21年度</t>
    <rPh sb="2" eb="3">
      <t>ネン</t>
    </rPh>
    <phoneticPr fontId="2"/>
  </si>
  <si>
    <t>22年度</t>
    <rPh sb="2" eb="3">
      <t>ネン</t>
    </rPh>
    <phoneticPr fontId="2"/>
  </si>
  <si>
    <t>23年度</t>
    <rPh sb="2" eb="3">
      <t>ネン</t>
    </rPh>
    <phoneticPr fontId="2"/>
  </si>
  <si>
    <t>24年度</t>
    <rPh sb="2" eb="3">
      <t>ネン</t>
    </rPh>
    <phoneticPr fontId="2"/>
  </si>
  <si>
    <t>25年度</t>
    <rPh sb="2" eb="3">
      <t>ネン</t>
    </rPh>
    <phoneticPr fontId="2"/>
  </si>
  <si>
    <t>26年度</t>
    <rPh sb="2" eb="3">
      <t>ネン</t>
    </rPh>
    <phoneticPr fontId="2"/>
  </si>
  <si>
    <t>27年度</t>
    <rPh sb="2" eb="3">
      <t>ネン</t>
    </rPh>
    <phoneticPr fontId="2"/>
  </si>
  <si>
    <t>　　【資料】　水道局</t>
  </si>
  <si>
    <t>簡易水道給水状況（各年4月1日～翌年3月31日）</t>
    <rPh sb="9" eb="10">
      <t>カク</t>
    </rPh>
    <rPh sb="10" eb="11">
      <t>ネン</t>
    </rPh>
    <rPh sb="12" eb="13">
      <t>ガツ</t>
    </rPh>
    <rPh sb="14" eb="15">
      <t>ニチ</t>
    </rPh>
    <rPh sb="16" eb="18">
      <t>ヨクネン</t>
    </rPh>
    <rPh sb="19" eb="20">
      <t>ガツ</t>
    </rPh>
    <rPh sb="22" eb="23">
      <t>ニチ</t>
    </rPh>
    <phoneticPr fontId="2"/>
  </si>
  <si>
    <t>給水戸数</t>
    <phoneticPr fontId="2"/>
  </si>
  <si>
    <t>給水区域</t>
    <phoneticPr fontId="2"/>
  </si>
  <si>
    <t>配水量</t>
    <phoneticPr fontId="2"/>
  </si>
  <si>
    <t>有収水量</t>
    <phoneticPr fontId="2"/>
  </si>
  <si>
    <t>1日最大</t>
    <phoneticPr fontId="2"/>
  </si>
  <si>
    <t>1日平均</t>
    <phoneticPr fontId="2"/>
  </si>
  <si>
    <t>1人1日</t>
    <phoneticPr fontId="2"/>
  </si>
  <si>
    <t>㎥</t>
    <phoneticPr fontId="3"/>
  </si>
  <si>
    <t>ℓ</t>
    <phoneticPr fontId="2"/>
  </si>
  <si>
    <t>15年度</t>
    <rPh sb="2" eb="3">
      <t>ネン</t>
    </rPh>
    <phoneticPr fontId="2"/>
  </si>
  <si>
    <t>16年度</t>
    <rPh sb="2" eb="4">
      <t>ネンド</t>
    </rPh>
    <phoneticPr fontId="2"/>
  </si>
  <si>
    <t>21年度</t>
    <phoneticPr fontId="2"/>
  </si>
  <si>
    <t>22年度</t>
    <rPh sb="2" eb="4">
      <t>ネンド</t>
    </rPh>
    <phoneticPr fontId="2"/>
  </si>
  <si>
    <t>【 注 】　平成16年度以前の数値には、旧関金町を含まない。</t>
    <rPh sb="6" eb="8">
      <t>ヘイセイ</t>
    </rPh>
    <rPh sb="10" eb="11">
      <t>ネン</t>
    </rPh>
    <rPh sb="11" eb="12">
      <t>ド</t>
    </rPh>
    <rPh sb="12" eb="14">
      <t>イゼン</t>
    </rPh>
    <rPh sb="15" eb="17">
      <t>スウチ</t>
    </rPh>
    <rPh sb="20" eb="21">
      <t>キュウ</t>
    </rPh>
    <rPh sb="21" eb="23">
      <t>セキガネ</t>
    </rPh>
    <rPh sb="23" eb="24">
      <t>チョウ</t>
    </rPh>
    <rPh sb="25" eb="26">
      <t>フク</t>
    </rPh>
    <phoneticPr fontId="2"/>
  </si>
  <si>
    <t>下水道の普及状況（各年4月1日～翌年3月31日）</t>
    <rPh sb="9" eb="10">
      <t>カク</t>
    </rPh>
    <rPh sb="10" eb="11">
      <t>ネン</t>
    </rPh>
    <rPh sb="12" eb="13">
      <t>ガツ</t>
    </rPh>
    <rPh sb="14" eb="15">
      <t>ニチ</t>
    </rPh>
    <rPh sb="16" eb="18">
      <t>ヨクネン</t>
    </rPh>
    <rPh sb="19" eb="20">
      <t>ガツ</t>
    </rPh>
    <rPh sb="22" eb="23">
      <t>ニチ</t>
    </rPh>
    <phoneticPr fontId="2"/>
  </si>
  <si>
    <t>単位：ｈａ、世帯、％、人</t>
    <rPh sb="0" eb="2">
      <t>タンイ</t>
    </rPh>
    <rPh sb="6" eb="8">
      <t>セタイ</t>
    </rPh>
    <rPh sb="11" eb="12">
      <t>ニン</t>
    </rPh>
    <phoneticPr fontId="2"/>
  </si>
  <si>
    <t>供用開始
面積</t>
    <phoneticPr fontId="2"/>
  </si>
  <si>
    <t>供用開始世帯数</t>
  </si>
  <si>
    <t>住民基本台帳</t>
    <phoneticPr fontId="2"/>
  </si>
  <si>
    <t>水洗化人口</t>
  </si>
  <si>
    <t>処理可能区域</t>
  </si>
  <si>
    <t>水洗化済</t>
  </si>
  <si>
    <t>水洗化率</t>
  </si>
  <si>
    <t>人口（3月末）</t>
    <rPh sb="0" eb="2">
      <t>ジンコウ</t>
    </rPh>
    <rPh sb="4" eb="6">
      <t>ガツマツ</t>
    </rPh>
    <phoneticPr fontId="2"/>
  </si>
  <si>
    <t>人口普及率</t>
  </si>
  <si>
    <t>水洗化済</t>
    <phoneticPr fontId="2"/>
  </si>
  <si>
    <t>水洗化率</t>
    <phoneticPr fontId="2"/>
  </si>
  <si>
    <t>（ａ）</t>
    <phoneticPr fontId="2"/>
  </si>
  <si>
    <t>（ｂ）</t>
    <phoneticPr fontId="2"/>
  </si>
  <si>
    <t>（ｂ）／（ａ）</t>
    <phoneticPr fontId="2"/>
  </si>
  <si>
    <t>（ｃ）</t>
    <phoneticPr fontId="2"/>
  </si>
  <si>
    <t>（ｄ）</t>
    <phoneticPr fontId="2"/>
  </si>
  <si>
    <t>（ｄ）／（ｃ）</t>
    <phoneticPr fontId="2"/>
  </si>
  <si>
    <t>（ｅ）</t>
    <phoneticPr fontId="2"/>
  </si>
  <si>
    <t>（ｅ）／（ｄ）</t>
    <phoneticPr fontId="2"/>
  </si>
  <si>
    <t>１6年度</t>
    <rPh sb="2" eb="3">
      <t>ネン</t>
    </rPh>
    <phoneticPr fontId="2"/>
  </si>
  <si>
    <t>　　【資料】　下水道課</t>
  </si>
  <si>
    <t>【 注 】　平成16年以前の数値には、旧関金町を含まない。</t>
    <rPh sb="6" eb="8">
      <t>ヘイセイ</t>
    </rPh>
    <rPh sb="10" eb="11">
      <t>ネン</t>
    </rPh>
    <rPh sb="11" eb="13">
      <t>イゼン</t>
    </rPh>
    <rPh sb="14" eb="16">
      <t>スウチ</t>
    </rPh>
    <rPh sb="19" eb="20">
      <t>キュウ</t>
    </rPh>
    <rPh sb="20" eb="22">
      <t>セキガネ</t>
    </rPh>
    <rPh sb="22" eb="23">
      <t>チョウ</t>
    </rPh>
    <rPh sb="24" eb="25">
      <t>フク</t>
    </rPh>
    <phoneticPr fontId="2"/>
  </si>
  <si>
    <t>平成28年度</t>
    <rPh sb="0" eb="2">
      <t>ヘイセイ</t>
    </rPh>
    <rPh sb="4" eb="6">
      <t>ネンド</t>
    </rPh>
    <phoneticPr fontId="3"/>
  </si>
  <si>
    <r>
      <t>平成16年度
　　　　</t>
    </r>
    <r>
      <rPr>
        <sz val="9"/>
        <rFont val="ＭＳ Ｐ明朝"/>
        <family val="1"/>
        <charset val="128"/>
      </rPr>
      <t>　3)</t>
    </r>
    <rPh sb="0" eb="2">
      <t>ヘイセイ</t>
    </rPh>
    <rPh sb="4" eb="5">
      <t>ネン</t>
    </rPh>
    <phoneticPr fontId="2"/>
  </si>
  <si>
    <t>平成26年度</t>
    <rPh sb="0" eb="2">
      <t>ヘイセイ</t>
    </rPh>
    <rPh sb="4" eb="5">
      <t>ネン</t>
    </rPh>
    <phoneticPr fontId="2"/>
  </si>
  <si>
    <t>平成27年度</t>
    <rPh sb="0" eb="2">
      <t>ヘイセイ</t>
    </rPh>
    <rPh sb="4" eb="6">
      <t>ネンド</t>
    </rPh>
    <phoneticPr fontId="3"/>
  </si>
  <si>
    <t>医療施設の状況（各年12月31日現在）</t>
  </si>
  <si>
    <t>年次</t>
    <rPh sb="0" eb="2">
      <t>ネンジ</t>
    </rPh>
    <phoneticPr fontId="2"/>
  </si>
  <si>
    <t>病院数</t>
  </si>
  <si>
    <t>病床数</t>
  </si>
  <si>
    <t>一般診療所</t>
  </si>
  <si>
    <t>歯科</t>
  </si>
  <si>
    <t>施術所数</t>
  </si>
  <si>
    <t>総数</t>
  </si>
  <si>
    <t>一般</t>
    <rPh sb="0" eb="2">
      <t>イッパン</t>
    </rPh>
    <phoneticPr fontId="2"/>
  </si>
  <si>
    <t>療養型</t>
    <rPh sb="0" eb="2">
      <t>リョウヨウ</t>
    </rPh>
    <rPh sb="2" eb="3">
      <t>カタ</t>
    </rPh>
    <phoneticPr fontId="2"/>
  </si>
  <si>
    <t>精神</t>
  </si>
  <si>
    <t>感染症</t>
    <rPh sb="0" eb="2">
      <t>カンセン</t>
    </rPh>
    <rPh sb="2" eb="3">
      <t>ショウ</t>
    </rPh>
    <phoneticPr fontId="2"/>
  </si>
  <si>
    <t>施設数</t>
  </si>
  <si>
    <t>診療所数</t>
  </si>
  <si>
    <t>技工所数</t>
  </si>
  <si>
    <t>昭和60年</t>
    <rPh sb="0" eb="2">
      <t>ショウワ</t>
    </rPh>
    <rPh sb="4" eb="5">
      <t>ネン</t>
    </rPh>
    <phoneticPr fontId="2"/>
  </si>
  <si>
    <t>平成  2年</t>
    <rPh sb="0" eb="2">
      <t>ヘイセイ</t>
    </rPh>
    <rPh sb="5" eb="6">
      <t>ネン</t>
    </rPh>
    <phoneticPr fontId="2"/>
  </si>
  <si>
    <t>7年</t>
    <rPh sb="1" eb="2">
      <t>ネン</t>
    </rPh>
    <phoneticPr fontId="2"/>
  </si>
  <si>
    <t>12年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</si>
  <si>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</si>
  <si>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</si>
  <si>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</si>
  <si>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</si>
  <si>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</si>
  <si>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</si>
  <si>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</si>
  <si>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</si>
  <si>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</si>
  <si>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</si>
  <si>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26年</t>
    <rPh sb="2" eb="3">
      <t>ネン</t>
    </rPh>
    <phoneticPr fontId="2"/>
  </si>
  <si>
    <t>27年</t>
    <rPh sb="2" eb="3">
      <t>ネン</t>
    </rPh>
    <phoneticPr fontId="2"/>
  </si>
  <si>
    <t>28年</t>
    <rPh sb="2" eb="3">
      <t>ネン</t>
    </rPh>
    <phoneticPr fontId="3"/>
  </si>
  <si>
    <t>　【資料】　鳥取県中部総合事務所福祉保健局</t>
    <rPh sb="6" eb="9">
      <t>トットリケン</t>
    </rPh>
    <rPh sb="9" eb="11">
      <t>チュウブ</t>
    </rPh>
    <rPh sb="11" eb="13">
      <t>ソウゴウ</t>
    </rPh>
    <rPh sb="13" eb="15">
      <t>ジム</t>
    </rPh>
    <rPh sb="15" eb="16">
      <t>ショ</t>
    </rPh>
    <rPh sb="16" eb="18">
      <t>フクシ</t>
    </rPh>
    <rPh sb="18" eb="20">
      <t>ホケン</t>
    </rPh>
    <rPh sb="20" eb="21">
      <t>キョク</t>
    </rPh>
    <phoneticPr fontId="2"/>
  </si>
  <si>
    <t>保育所・母子生活支援施設・助産施設の状況</t>
  </si>
  <si>
    <t>（１）公立</t>
    <rPh sb="3" eb="5">
      <t>コウリツ</t>
    </rPh>
    <phoneticPr fontId="2"/>
  </si>
  <si>
    <t>助産施設(12/31現在)</t>
    <rPh sb="10" eb="12">
      <t>ゲンザイ</t>
    </rPh>
    <phoneticPr fontId="2"/>
  </si>
  <si>
    <t>定員</t>
  </si>
  <si>
    <t>職員数（4/1現在）</t>
    <rPh sb="7" eb="9">
      <t>ゲンザイ</t>
    </rPh>
    <phoneticPr fontId="2"/>
  </si>
  <si>
    <t>定員世帯</t>
  </si>
  <si>
    <t>入所世帯</t>
  </si>
  <si>
    <t>入所人員</t>
  </si>
  <si>
    <t>措置人員</t>
  </si>
  <si>
    <t>平成  7年</t>
    <rPh sb="0" eb="2">
      <t>ヘイセイ</t>
    </rPh>
    <rPh sb="5" eb="6">
      <t>ネン</t>
    </rPh>
    <phoneticPr fontId="2"/>
  </si>
  <si>
    <t>【注】平成7年は全て12月31日現在、平成12年の保育所の職員数は3月1日現在の数値である。</t>
    <rPh sb="1" eb="2">
      <t>チュウ</t>
    </rPh>
    <rPh sb="3" eb="5">
      <t>ヘイセイ</t>
    </rPh>
    <rPh sb="6" eb="7">
      <t>ネン</t>
    </rPh>
    <rPh sb="8" eb="9">
      <t>スベ</t>
    </rPh>
    <rPh sb="12" eb="13">
      <t>ガツ</t>
    </rPh>
    <rPh sb="15" eb="16">
      <t>ニチ</t>
    </rPh>
    <rPh sb="16" eb="18">
      <t>ゲンザイ</t>
    </rPh>
    <rPh sb="19" eb="21">
      <t>ヘイセイ</t>
    </rPh>
    <rPh sb="23" eb="24">
      <t>ネン</t>
    </rPh>
    <rPh sb="25" eb="27">
      <t>ホイク</t>
    </rPh>
    <rPh sb="27" eb="28">
      <t>ショ</t>
    </rPh>
    <rPh sb="29" eb="32">
      <t>ショクインスウ</t>
    </rPh>
    <rPh sb="34" eb="35">
      <t>ガツ</t>
    </rPh>
    <rPh sb="36" eb="37">
      <t>ニチ</t>
    </rPh>
    <rPh sb="37" eb="39">
      <t>ゲンザイ</t>
    </rPh>
    <rPh sb="40" eb="42">
      <t>スウチ</t>
    </rPh>
    <phoneticPr fontId="2"/>
  </si>
  <si>
    <t>（２）私立</t>
    <rPh sb="3" eb="5">
      <t>シリツ</t>
    </rPh>
    <phoneticPr fontId="2"/>
  </si>
  <si>
    <t>18年</t>
    <rPh sb="2" eb="3">
      <t>トシ</t>
    </rPh>
    <phoneticPr fontId="2"/>
  </si>
  <si>
    <t>19年</t>
    <rPh sb="2" eb="3">
      <t>トシ</t>
    </rPh>
    <phoneticPr fontId="2"/>
  </si>
  <si>
    <t>20年</t>
    <rPh sb="2" eb="3">
      <t>トシ</t>
    </rPh>
    <phoneticPr fontId="2"/>
  </si>
  <si>
    <t>21年</t>
    <rPh sb="2" eb="3">
      <t>トシ</t>
    </rPh>
    <phoneticPr fontId="2"/>
  </si>
  <si>
    <t>22年</t>
    <rPh sb="2" eb="3">
      <t>トシ</t>
    </rPh>
    <phoneticPr fontId="2"/>
  </si>
  <si>
    <t>　【資料】　子ども家庭課</t>
    <rPh sb="6" eb="7">
      <t>コ</t>
    </rPh>
    <rPh sb="9" eb="11">
      <t>カテイ</t>
    </rPh>
    <rPh sb="11" eb="12">
      <t>カ</t>
    </rPh>
    <phoneticPr fontId="2"/>
  </si>
  <si>
    <t>【 注 】　平成7年は全て12月31日現在、平成12年の保育所の職員数は3月1日現在の数値、平成1７年は、倉吉市と旧関金町を合算した数値である。</t>
    <rPh sb="28" eb="30">
      <t>ホイク</t>
    </rPh>
    <rPh sb="30" eb="31">
      <t>ショ</t>
    </rPh>
    <rPh sb="57" eb="58">
      <t>キュウ</t>
    </rPh>
    <phoneticPr fontId="2"/>
  </si>
  <si>
    <t>市民税の課税状況（課税各年度7月1日現在）</t>
    <rPh sb="9" eb="11">
      <t>カゼイ</t>
    </rPh>
    <rPh sb="11" eb="14">
      <t>カクネンド</t>
    </rPh>
    <rPh sb="15" eb="16">
      <t>ガツ</t>
    </rPh>
    <rPh sb="17" eb="18">
      <t>ニチ</t>
    </rPh>
    <rPh sb="18" eb="20">
      <t>ゲンザイ</t>
    </rPh>
    <phoneticPr fontId="2"/>
  </si>
  <si>
    <t>単位：人、千円</t>
    <phoneticPr fontId="2"/>
  </si>
  <si>
    <t>給与所得者</t>
  </si>
  <si>
    <t>農業所得者</t>
  </si>
  <si>
    <t>その他事業所得者</t>
  </si>
  <si>
    <t>その他所得者</t>
  </si>
  <si>
    <t>分離課税者</t>
  </si>
  <si>
    <t>合　　　計</t>
  </si>
  <si>
    <t>人員</t>
  </si>
  <si>
    <t>１人平均
課税
標準額</t>
    <rPh sb="5" eb="7">
      <t>カゼイ</t>
    </rPh>
    <rPh sb="8" eb="10">
      <t>ヒョウジュン</t>
    </rPh>
    <rPh sb="10" eb="11">
      <t>ガク</t>
    </rPh>
    <phoneticPr fontId="2"/>
  </si>
  <si>
    <t>平成  2年度</t>
    <rPh sb="0" eb="2">
      <t>ヘイセイ</t>
    </rPh>
    <rPh sb="5" eb="6">
      <t>ネン</t>
    </rPh>
    <rPh sb="6" eb="7">
      <t>ド</t>
    </rPh>
    <phoneticPr fontId="2"/>
  </si>
  <si>
    <t>【資料】　「市町村課税状況等の調」　税務課</t>
  </si>
  <si>
    <t>≪算出根拠≫
『第５表（給与所得者）』、『第６表（営業所得者）』、『第７表（農業所得者）』
『第９表（その他の所得者）』、『第１１表（分離課税者）』
『第１２表（合計）』の各表【課税標準額】を【納税義務者数計】で除して算出</t>
    <rPh sb="1" eb="3">
      <t>サンシュツ</t>
    </rPh>
    <rPh sb="3" eb="5">
      <t>コンキョ</t>
    </rPh>
    <rPh sb="47" eb="48">
      <t>ダイ</t>
    </rPh>
    <rPh sb="49" eb="50">
      <t>ヒョウ</t>
    </rPh>
    <rPh sb="53" eb="54">
      <t>タ</t>
    </rPh>
    <rPh sb="55" eb="58">
      <t>ショトクシャ</t>
    </rPh>
    <rPh sb="62" eb="63">
      <t>ダイ</t>
    </rPh>
    <rPh sb="65" eb="66">
      <t>ヒョウ</t>
    </rPh>
    <rPh sb="67" eb="69">
      <t>ブンリ</t>
    </rPh>
    <rPh sb="69" eb="71">
      <t>カゼイ</t>
    </rPh>
    <rPh sb="71" eb="72">
      <t>シャ</t>
    </rPh>
    <rPh sb="76" eb="77">
      <t>ダイ</t>
    </rPh>
    <rPh sb="79" eb="80">
      <t>ヒョウ</t>
    </rPh>
    <rPh sb="81" eb="83">
      <t>ゴウケイ</t>
    </rPh>
    <rPh sb="86" eb="88">
      <t>カクヒョウ</t>
    </rPh>
    <rPh sb="89" eb="91">
      <t>カゼイ</t>
    </rPh>
    <rPh sb="91" eb="93">
      <t>ヒョウジュン</t>
    </rPh>
    <rPh sb="93" eb="94">
      <t>ガク</t>
    </rPh>
    <rPh sb="97" eb="99">
      <t>ノウゼイ</t>
    </rPh>
    <rPh sb="99" eb="102">
      <t>ギムシャ</t>
    </rPh>
    <rPh sb="102" eb="103">
      <t>スウ</t>
    </rPh>
    <rPh sb="103" eb="104">
      <t>ケイ</t>
    </rPh>
    <rPh sb="106" eb="107">
      <t>ジョ</t>
    </rPh>
    <rPh sb="109" eb="111">
      <t>サンシュツ</t>
    </rPh>
    <phoneticPr fontId="2"/>
  </si>
  <si>
    <t>15年度</t>
    <rPh sb="2" eb="4">
      <t>ネンド</t>
    </rPh>
    <phoneticPr fontId="2"/>
  </si>
  <si>
    <t>※平成14年度より
営業所得者に含む</t>
    <rPh sb="1" eb="3">
      <t>ヘイセイ</t>
    </rPh>
    <rPh sb="5" eb="7">
      <t>ネンド</t>
    </rPh>
    <rPh sb="10" eb="12">
      <t>エイギョウ</t>
    </rPh>
    <rPh sb="12" eb="15">
      <t>ショトクシャ</t>
    </rPh>
    <rPh sb="16" eb="17">
      <t>フク</t>
    </rPh>
    <phoneticPr fontId="2"/>
  </si>
  <si>
    <t>17年度</t>
    <rPh sb="2" eb="4">
      <t>ネンド</t>
    </rPh>
    <phoneticPr fontId="2"/>
  </si>
  <si>
    <t>18年度</t>
    <rPh sb="2" eb="4">
      <t>ネンド</t>
    </rPh>
    <phoneticPr fontId="2"/>
  </si>
  <si>
    <t>19年度</t>
    <rPh sb="2" eb="4">
      <t>ネンド</t>
    </rPh>
    <phoneticPr fontId="2"/>
  </si>
  <si>
    <t>20年度</t>
    <rPh sb="2" eb="4">
      <t>ネンド</t>
    </rPh>
    <phoneticPr fontId="2"/>
  </si>
  <si>
    <t>21年度</t>
    <rPh sb="2" eb="4">
      <t>ネンド</t>
    </rPh>
    <phoneticPr fontId="2"/>
  </si>
  <si>
    <t>23年度</t>
    <rPh sb="2" eb="4">
      <t>ネンド</t>
    </rPh>
    <phoneticPr fontId="2"/>
  </si>
  <si>
    <t>単位：千円、％</t>
    <phoneticPr fontId="2"/>
  </si>
  <si>
    <t>24年度</t>
    <rPh sb="2" eb="4">
      <t>ネンド</t>
    </rPh>
    <phoneticPr fontId="2"/>
  </si>
  <si>
    <t>25年度</t>
    <rPh sb="2" eb="4">
      <t>ネンド</t>
    </rPh>
    <phoneticPr fontId="2"/>
  </si>
  <si>
    <t>26年度</t>
    <rPh sb="2" eb="4">
      <t>ネンド</t>
    </rPh>
    <phoneticPr fontId="2"/>
  </si>
  <si>
    <t>27年度</t>
    <rPh sb="2" eb="4">
      <t>ネンド</t>
    </rPh>
    <phoneticPr fontId="2"/>
  </si>
  <si>
    <t>28年度</t>
    <rPh sb="2" eb="4">
      <t>ネンド</t>
    </rPh>
    <phoneticPr fontId="2"/>
  </si>
  <si>
    <t>　【資料】　税務課</t>
    <phoneticPr fontId="3"/>
  </si>
  <si>
    <t>単位：人、千円</t>
    <phoneticPr fontId="2"/>
  </si>
  <si>
    <t>営業所得者</t>
  </si>
  <si>
    <t>平成2年度</t>
    <rPh sb="0" eb="2">
      <t>ヘイセイ</t>
    </rPh>
    <rPh sb="3" eb="4">
      <t>ネン</t>
    </rPh>
    <rPh sb="4" eb="5">
      <t>ド</t>
    </rPh>
    <phoneticPr fontId="2"/>
  </si>
  <si>
    <t>単位：千円、％</t>
    <phoneticPr fontId="2"/>
  </si>
  <si>
    <t>　　【資料】　税務課</t>
    <rPh sb="7" eb="9">
      <t>ゼイム</t>
    </rPh>
    <rPh sb="9" eb="10">
      <t>カ</t>
    </rPh>
    <phoneticPr fontId="2"/>
  </si>
  <si>
    <t>市税等の状況</t>
    <phoneticPr fontId="2"/>
  </si>
  <si>
    <t xml:space="preserve">    単位：千円、％</t>
    <phoneticPr fontId="2"/>
  </si>
  <si>
    <t>平成16年度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</si>
  <si>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</si>
  <si>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</si>
  <si>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</si>
  <si>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</si>
  <si>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賦課額</t>
  </si>
  <si>
    <t>収納率</t>
  </si>
  <si>
    <t>市民税個人</t>
  </si>
  <si>
    <t>市民税法人</t>
  </si>
  <si>
    <t>固定資産税</t>
  </si>
  <si>
    <t>固定資産税交納付金</t>
    <rPh sb="6" eb="7">
      <t>オサム</t>
    </rPh>
    <rPh sb="7" eb="8">
      <t>ヅケ</t>
    </rPh>
    <phoneticPr fontId="2"/>
  </si>
  <si>
    <t>特別土地保有税</t>
  </si>
  <si>
    <t>軽自動車税</t>
  </si>
  <si>
    <t>市たばこ税</t>
  </si>
  <si>
    <t>都市計画税</t>
  </si>
  <si>
    <t>国民健康保険料（税）一般</t>
    <rPh sb="8" eb="9">
      <t>ゼイ</t>
    </rPh>
    <rPh sb="10" eb="12">
      <t>イッパン</t>
    </rPh>
    <phoneticPr fontId="2"/>
  </si>
  <si>
    <t>国民健康保険料（税）退職</t>
    <rPh sb="8" eb="9">
      <t>ゼイ</t>
    </rPh>
    <rPh sb="10" eb="12">
      <t>タイショク</t>
    </rPh>
    <phoneticPr fontId="2"/>
  </si>
  <si>
    <t>国保退職者被保険分</t>
  </si>
  <si>
    <t>－</t>
  </si>
  <si>
    <t>入湯税</t>
    <rPh sb="0" eb="2">
      <t>ニュウトウ</t>
    </rPh>
    <phoneticPr fontId="2"/>
  </si>
  <si>
    <t>-</t>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</si>
  <si>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</si>
  <si>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</si>
  <si>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</si>
  <si>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</si>
  <si>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</si>
  <si>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</si>
  <si>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r>
      <rPr>
        <sz val="9"/>
        <rFont val="ＭＳ 明朝"/>
        <family val="1"/>
        <charset val="128"/>
      </rPr>
      <t>　【 注 】</t>
    </r>
    <r>
      <rPr>
        <sz val="9"/>
        <rFont val="ＭＳ Ｐ明朝"/>
        <family val="1"/>
        <charset val="128"/>
      </rPr>
      <t>①</t>
    </r>
    <r>
      <rPr>
        <sz val="9"/>
        <rFont val="ＭＳ 明朝"/>
        <family val="1"/>
        <charset val="128"/>
      </rPr>
      <t xml:space="preserve"> </t>
    </r>
    <r>
      <rPr>
        <sz val="9"/>
        <rFont val="ＭＳ Ｐ明朝"/>
        <family val="1"/>
        <charset val="128"/>
      </rPr>
      <t>各年度の賦課額及び収納率には、当該年度分のほか、繰越分を含む。</t>
    </r>
    <phoneticPr fontId="2"/>
  </si>
  <si>
    <r>
      <rPr>
        <sz val="9"/>
        <rFont val="ＭＳ 明朝"/>
        <family val="1"/>
        <charset val="128"/>
      </rPr>
      <t>　　　　　</t>
    </r>
    <r>
      <rPr>
        <sz val="9"/>
        <rFont val="ＭＳ Ｐ明朝"/>
        <family val="1"/>
        <charset val="128"/>
      </rPr>
      <t>②</t>
    </r>
    <r>
      <rPr>
        <sz val="9"/>
        <rFont val="ＭＳ 明朝"/>
        <family val="1"/>
        <charset val="128"/>
      </rPr>
      <t xml:space="preserve"> </t>
    </r>
    <r>
      <rPr>
        <sz val="9"/>
        <rFont val="ＭＳ Ｐ明朝"/>
        <family val="1"/>
        <charset val="128"/>
      </rPr>
      <t>国民健康保険料・入湯税は各年度3月31日現在、市税は、次年度の5月31日現在で示す。</t>
    </r>
    <rPh sb="7" eb="9">
      <t>コクミン</t>
    </rPh>
    <rPh sb="9" eb="11">
      <t>ケンコウ</t>
    </rPh>
    <rPh sb="11" eb="13">
      <t>ホケン</t>
    </rPh>
    <rPh sb="13" eb="14">
      <t>リョウ</t>
    </rPh>
    <rPh sb="15" eb="17">
      <t>ニュウトウ</t>
    </rPh>
    <rPh sb="17" eb="18">
      <t>ゼイ</t>
    </rPh>
    <rPh sb="19" eb="22">
      <t>カクネンド</t>
    </rPh>
    <rPh sb="23" eb="24">
      <t>ガツ</t>
    </rPh>
    <rPh sb="26" eb="29">
      <t>ニチゲンザイ</t>
    </rPh>
    <rPh sb="30" eb="32">
      <t>シゼイ</t>
    </rPh>
    <rPh sb="34" eb="37">
      <t>ジネンド</t>
    </rPh>
    <rPh sb="39" eb="40">
      <t>ガツ</t>
    </rPh>
    <rPh sb="42" eb="45">
      <t>ニチゲンザイ</t>
    </rPh>
    <rPh sb="46" eb="47">
      <t>シメ</t>
    </rPh>
    <phoneticPr fontId="2"/>
  </si>
  <si>
    <t>営業等所得者</t>
    <rPh sb="2" eb="3">
      <t>ナド</t>
    </rPh>
    <phoneticPr fontId="3"/>
  </si>
  <si>
    <t>　　　　　③ 平成16年度は、倉吉市と関金町を合算した数値である。</t>
    <rPh sb="7" eb="9">
      <t>ヘイセイ</t>
    </rPh>
    <rPh sb="11" eb="12">
      <t>ネン</t>
    </rPh>
    <rPh sb="12" eb="13">
      <t>ド</t>
    </rPh>
    <rPh sb="15" eb="18">
      <t>クラヨシシ</t>
    </rPh>
    <rPh sb="19" eb="22">
      <t>セキガネチョウ</t>
    </rPh>
    <rPh sb="23" eb="25">
      <t>ガッサン</t>
    </rPh>
    <rPh sb="27" eb="29">
      <t>スウチ</t>
    </rPh>
    <phoneticPr fontId="2"/>
  </si>
  <si>
    <t>供用開始
面積</t>
    <phoneticPr fontId="2"/>
  </si>
  <si>
    <t>住民基本台帳</t>
    <phoneticPr fontId="2"/>
  </si>
  <si>
    <t>水洗化済</t>
    <phoneticPr fontId="2"/>
  </si>
  <si>
    <t>水洗化率</t>
    <phoneticPr fontId="2"/>
  </si>
  <si>
    <t>（ａ）</t>
    <phoneticPr fontId="2"/>
  </si>
  <si>
    <t>（ｂ）</t>
    <phoneticPr fontId="2"/>
  </si>
  <si>
    <t>（ｂ）／（ａ）</t>
    <phoneticPr fontId="2"/>
  </si>
  <si>
    <t>（ｃ）</t>
    <phoneticPr fontId="2"/>
  </si>
  <si>
    <t>（ｄ）</t>
    <phoneticPr fontId="2"/>
  </si>
  <si>
    <t>（ｄ）／（ｃ）</t>
    <phoneticPr fontId="2"/>
  </si>
  <si>
    <t>（ｅ）</t>
    <phoneticPr fontId="2"/>
  </si>
  <si>
    <t>（ｅ）／（ｄ）</t>
    <phoneticPr fontId="2"/>
  </si>
  <si>
    <t xml:space="preserve">  7年度</t>
    <rPh sb="3" eb="5">
      <t>ネンド</t>
    </rPh>
    <phoneticPr fontId="2"/>
  </si>
  <si>
    <t>年金等受給状況（各年3月31日）</t>
    <rPh sb="0" eb="2">
      <t>ネンキン</t>
    </rPh>
    <rPh sb="2" eb="3">
      <t>トウ</t>
    </rPh>
    <rPh sb="3" eb="5">
      <t>ジュキュウ</t>
    </rPh>
    <rPh sb="5" eb="7">
      <t>ジョウキョウ</t>
    </rPh>
    <rPh sb="8" eb="10">
      <t>カクネン</t>
    </rPh>
    <rPh sb="11" eb="12">
      <t>ガツ</t>
    </rPh>
    <rPh sb="14" eb="15">
      <t>ニチ</t>
    </rPh>
    <phoneticPr fontId="2"/>
  </si>
  <si>
    <t>年次</t>
    <rPh sb="0" eb="1">
      <t>トシ</t>
    </rPh>
    <rPh sb="1" eb="2">
      <t>ジ</t>
    </rPh>
    <phoneticPr fontId="2"/>
  </si>
  <si>
    <t>拠出年金</t>
    <rPh sb="0" eb="2">
      <t>キョシュツ</t>
    </rPh>
    <rPh sb="2" eb="4">
      <t>ネンキン</t>
    </rPh>
    <phoneticPr fontId="2"/>
  </si>
  <si>
    <t>福祉年金</t>
    <rPh sb="0" eb="2">
      <t>フクシ</t>
    </rPh>
    <rPh sb="2" eb="4">
      <t>ネンキン</t>
    </rPh>
    <phoneticPr fontId="2"/>
  </si>
  <si>
    <t>敬老年金</t>
    <rPh sb="0" eb="2">
      <t>ケイロウ</t>
    </rPh>
    <rPh sb="2" eb="4">
      <t>ネンキン</t>
    </rPh>
    <phoneticPr fontId="2"/>
  </si>
  <si>
    <t>受給権者</t>
    <rPh sb="0" eb="2">
      <t>ジュキュウ</t>
    </rPh>
    <rPh sb="2" eb="3">
      <t>ケン</t>
    </rPh>
    <rPh sb="3" eb="4">
      <t>シャ</t>
    </rPh>
    <phoneticPr fontId="2"/>
  </si>
  <si>
    <t>年金額</t>
    <rPh sb="0" eb="3">
      <t>ネンキンガク</t>
    </rPh>
    <phoneticPr fontId="2"/>
  </si>
  <si>
    <t>人</t>
    <rPh sb="0" eb="1">
      <t>ニン</t>
    </rPh>
    <phoneticPr fontId="2"/>
  </si>
  <si>
    <t>千円</t>
    <rPh sb="0" eb="2">
      <t>センエン</t>
    </rPh>
    <phoneticPr fontId="2"/>
  </si>
  <si>
    <t>13年</t>
    <rPh sb="2" eb="3">
      <t>ネン</t>
    </rPh>
    <phoneticPr fontId="2"/>
  </si>
  <si>
    <t>14年</t>
    <rPh sb="2" eb="3">
      <t>ネン</t>
    </rPh>
    <phoneticPr fontId="2"/>
  </si>
  <si>
    <t>15年</t>
    <rPh sb="2" eb="3">
      <t>ネン</t>
    </rPh>
    <phoneticPr fontId="2"/>
  </si>
  <si>
    <t>【資料】</t>
    <phoneticPr fontId="2"/>
  </si>
  <si>
    <t>保険年金課</t>
    <rPh sb="0" eb="2">
      <t>ホケン</t>
    </rPh>
    <rPh sb="2" eb="4">
      <t>ネンキン</t>
    </rPh>
    <rPh sb="4" eb="5">
      <t>カ</t>
    </rPh>
    <phoneticPr fontId="2"/>
  </si>
  <si>
    <t>【 注 】</t>
    <phoneticPr fontId="2"/>
  </si>
  <si>
    <t>平成16年以前の数値には、旧関金町を含まない。</t>
    <rPh sb="0" eb="2">
      <t>ヘイセイ</t>
    </rPh>
    <rPh sb="4" eb="5">
      <t>ネン</t>
    </rPh>
    <rPh sb="5" eb="7">
      <t>イゼン</t>
    </rPh>
    <rPh sb="8" eb="10">
      <t>スウチ</t>
    </rPh>
    <rPh sb="13" eb="14">
      <t>キュウ</t>
    </rPh>
    <rPh sb="14" eb="17">
      <t>セキガネチョウ</t>
    </rPh>
    <rPh sb="18" eb="19">
      <t>フク</t>
    </rPh>
    <phoneticPr fontId="2"/>
  </si>
  <si>
    <t>国民健康保険の概要（各年4月～翌年3月）</t>
    <rPh sb="0" eb="2">
      <t>コクミン</t>
    </rPh>
    <rPh sb="2" eb="4">
      <t>ケンコウ</t>
    </rPh>
    <rPh sb="4" eb="6">
      <t>ホケン</t>
    </rPh>
    <rPh sb="7" eb="9">
      <t>ガイヨウ</t>
    </rPh>
    <rPh sb="10" eb="11">
      <t>カク</t>
    </rPh>
    <rPh sb="11" eb="12">
      <t>ネン</t>
    </rPh>
    <rPh sb="13" eb="14">
      <t>ガツ</t>
    </rPh>
    <rPh sb="15" eb="17">
      <t>ヨクネン</t>
    </rPh>
    <rPh sb="18" eb="19">
      <t>ガツ</t>
    </rPh>
    <phoneticPr fontId="2"/>
  </si>
  <si>
    <t>被保険者</t>
    <rPh sb="0" eb="4">
      <t>ヒホケンシャ</t>
    </rPh>
    <phoneticPr fontId="2"/>
  </si>
  <si>
    <t>療養医療費</t>
    <rPh sb="0" eb="2">
      <t>リョウヨウ</t>
    </rPh>
    <rPh sb="2" eb="5">
      <t>イリョウヒ</t>
    </rPh>
    <phoneticPr fontId="2"/>
  </si>
  <si>
    <t>保険料・税（本算定）</t>
    <rPh sb="0" eb="2">
      <t>ホケン</t>
    </rPh>
    <rPh sb="2" eb="3">
      <t>リョウ</t>
    </rPh>
    <rPh sb="4" eb="5">
      <t>ゼイ</t>
    </rPh>
    <rPh sb="6" eb="7">
      <t>ホン</t>
    </rPh>
    <rPh sb="7" eb="9">
      <t>サンテイ</t>
    </rPh>
    <phoneticPr fontId="2"/>
  </si>
  <si>
    <t>国保補助金</t>
    <rPh sb="0" eb="2">
      <t>コクホ</t>
    </rPh>
    <rPh sb="2" eb="5">
      <t>ホジョキン</t>
    </rPh>
    <phoneticPr fontId="2"/>
  </si>
  <si>
    <t>世帯数</t>
    <rPh sb="0" eb="3">
      <t>セタイスウ</t>
    </rPh>
    <phoneticPr fontId="2"/>
  </si>
  <si>
    <t>被保険者数</t>
    <rPh sb="0" eb="1">
      <t>ヒ</t>
    </rPh>
    <rPh sb="1" eb="4">
      <t>ホケンシャ</t>
    </rPh>
    <rPh sb="4" eb="5">
      <t>スウ</t>
    </rPh>
    <phoneticPr fontId="2"/>
  </si>
  <si>
    <t>件数</t>
    <rPh sb="0" eb="2">
      <t>ケンスウ</t>
    </rPh>
    <phoneticPr fontId="2"/>
  </si>
  <si>
    <t>費用額</t>
    <rPh sb="0" eb="2">
      <t>ヒヨウ</t>
    </rPh>
    <rPh sb="2" eb="3">
      <t>ガク</t>
    </rPh>
    <phoneticPr fontId="2"/>
  </si>
  <si>
    <t>1世帯当たり</t>
    <rPh sb="1" eb="3">
      <t>セタイ</t>
    </rPh>
    <rPh sb="3" eb="4">
      <t>ア</t>
    </rPh>
    <phoneticPr fontId="2"/>
  </si>
  <si>
    <t>被保険者1人当たり</t>
    <rPh sb="0" eb="1">
      <t>ヒ</t>
    </rPh>
    <rPh sb="1" eb="4">
      <t>ホケンシャ</t>
    </rPh>
    <rPh sb="5" eb="6">
      <t>ニン</t>
    </rPh>
    <rPh sb="6" eb="7">
      <t>ア</t>
    </rPh>
    <phoneticPr fontId="2"/>
  </si>
  <si>
    <t>世帯</t>
    <rPh sb="0" eb="2">
      <t>セタイ</t>
    </rPh>
    <phoneticPr fontId="2"/>
  </si>
  <si>
    <t>人</t>
    <rPh sb="0" eb="1">
      <t>ヒト</t>
    </rPh>
    <phoneticPr fontId="2"/>
  </si>
  <si>
    <t>件</t>
    <rPh sb="0" eb="1">
      <t>ケン</t>
    </rPh>
    <phoneticPr fontId="2"/>
  </si>
  <si>
    <t>千円</t>
    <rPh sb="0" eb="1">
      <t>セン</t>
    </rPh>
    <rPh sb="1" eb="2">
      <t>エン</t>
    </rPh>
    <phoneticPr fontId="2"/>
  </si>
  <si>
    <t>円</t>
    <rPh sb="0" eb="1">
      <t>エン</t>
    </rPh>
    <phoneticPr fontId="2"/>
  </si>
  <si>
    <t>11年度</t>
    <rPh sb="2" eb="3">
      <t>ネン</t>
    </rPh>
    <rPh sb="3" eb="4">
      <t>ド</t>
    </rPh>
    <phoneticPr fontId="2"/>
  </si>
  <si>
    <t>12年度</t>
    <rPh sb="2" eb="3">
      <t>ネン</t>
    </rPh>
    <phoneticPr fontId="2"/>
  </si>
  <si>
    <t>13年度</t>
    <rPh sb="2" eb="3">
      <t>ネン</t>
    </rPh>
    <phoneticPr fontId="2"/>
  </si>
  <si>
    <t>14年度</t>
    <rPh sb="2" eb="3">
      <t>ネン</t>
    </rPh>
    <phoneticPr fontId="2"/>
  </si>
  <si>
    <t>27年度</t>
    <rPh sb="2" eb="4">
      <t>ネンド</t>
    </rPh>
    <phoneticPr fontId="3"/>
  </si>
  <si>
    <t>① 平成16年以前の数値には、旧関金町を含まない。</t>
    <phoneticPr fontId="2"/>
  </si>
  <si>
    <t>② 保険料・税は、平成19年度以前は医療保険分、平成20年度以降は医療保険分と後期高齢者支援金分を合算した数値である。</t>
    <rPh sb="2" eb="5">
      <t>ホケンリョウ</t>
    </rPh>
    <rPh sb="6" eb="7">
      <t>ゼイ</t>
    </rPh>
    <rPh sb="9" eb="11">
      <t>ヘイセイ</t>
    </rPh>
    <rPh sb="13" eb="15">
      <t>ネンド</t>
    </rPh>
    <rPh sb="15" eb="17">
      <t>イゼン</t>
    </rPh>
    <rPh sb="18" eb="20">
      <t>イリョウ</t>
    </rPh>
    <rPh sb="20" eb="22">
      <t>ホケン</t>
    </rPh>
    <rPh sb="22" eb="23">
      <t>ブン</t>
    </rPh>
    <rPh sb="24" eb="26">
      <t>ヘイセイ</t>
    </rPh>
    <rPh sb="28" eb="30">
      <t>ネンド</t>
    </rPh>
    <rPh sb="30" eb="32">
      <t>イコウ</t>
    </rPh>
    <rPh sb="33" eb="35">
      <t>イリョウ</t>
    </rPh>
    <rPh sb="35" eb="37">
      <t>ホケン</t>
    </rPh>
    <rPh sb="37" eb="38">
      <t>ブン</t>
    </rPh>
    <rPh sb="39" eb="41">
      <t>コウキ</t>
    </rPh>
    <rPh sb="41" eb="44">
      <t>コウレイシャ</t>
    </rPh>
    <rPh sb="44" eb="46">
      <t>シエン</t>
    </rPh>
    <rPh sb="46" eb="47">
      <t>キン</t>
    </rPh>
    <rPh sb="47" eb="48">
      <t>ブン</t>
    </rPh>
    <rPh sb="49" eb="51">
      <t>ガッサン</t>
    </rPh>
    <rPh sb="53" eb="55">
      <t>スウチ</t>
    </rPh>
    <phoneticPr fontId="2"/>
  </si>
  <si>
    <t>住宅の種類・所有関係別住宅数</t>
    <phoneticPr fontId="2"/>
  </si>
  <si>
    <t>単位：戸、世帯、人、室、畳、㎡</t>
    <phoneticPr fontId="2"/>
  </si>
  <si>
    <t>住宅の種類　　　　　　　住宅の所有</t>
    <rPh sb="12" eb="14">
      <t>ジュウタク</t>
    </rPh>
    <rPh sb="15" eb="17">
      <t>ショユウ</t>
    </rPh>
    <phoneticPr fontId="2"/>
  </si>
  <si>
    <t>住宅数</t>
  </si>
  <si>
    <t>世帯数</t>
  </si>
  <si>
    <t>世帯人員</t>
    <rPh sb="0" eb="2">
      <t>セタイ</t>
    </rPh>
    <rPh sb="2" eb="4">
      <t>ジンイン</t>
    </rPh>
    <phoneticPr fontId="2"/>
  </si>
  <si>
    <t>１住宅当たり
居住室数</t>
    <rPh sb="7" eb="9">
      <t>キョジュウ</t>
    </rPh>
    <rPh sb="9" eb="10">
      <t>シツ</t>
    </rPh>
    <rPh sb="10" eb="11">
      <t>スウ</t>
    </rPh>
    <phoneticPr fontId="2"/>
  </si>
  <si>
    <t>１住宅当たり
居住室の畳数</t>
    <rPh sb="7" eb="9">
      <t>キョジュウ</t>
    </rPh>
    <rPh sb="9" eb="10">
      <t>シツ</t>
    </rPh>
    <rPh sb="11" eb="12">
      <t>タタミ</t>
    </rPh>
    <rPh sb="12" eb="13">
      <t>スウ</t>
    </rPh>
    <phoneticPr fontId="2"/>
  </si>
  <si>
    <t>１住宅当たり
延べ面積</t>
    <rPh sb="7" eb="8">
      <t>ノ</t>
    </rPh>
    <rPh sb="9" eb="11">
      <t>メンセキ</t>
    </rPh>
    <phoneticPr fontId="2"/>
  </si>
  <si>
    <t>１人当たり
居住室の畳数</t>
    <rPh sb="6" eb="9">
      <t>キョジュウシツ</t>
    </rPh>
    <rPh sb="10" eb="11">
      <t>タタミ</t>
    </rPh>
    <rPh sb="11" eb="12">
      <t>スウ</t>
    </rPh>
    <phoneticPr fontId="2"/>
  </si>
  <si>
    <t>１室当たり
人員</t>
    <rPh sb="6" eb="8">
      <t>ジンイン</t>
    </rPh>
    <phoneticPr fontId="2"/>
  </si>
  <si>
    <t>年度</t>
    <rPh sb="0" eb="1">
      <t>トシ</t>
    </rPh>
    <rPh sb="1" eb="2">
      <t>ド</t>
    </rPh>
    <phoneticPr fontId="2"/>
  </si>
  <si>
    <t>平成15年</t>
    <rPh sb="0" eb="2">
      <t>ヘイセイ</t>
    </rPh>
    <rPh sb="4" eb="5">
      <t>ネン</t>
    </rPh>
    <phoneticPr fontId="2"/>
  </si>
  <si>
    <t>平成20年</t>
    <rPh sb="0" eb="2">
      <t>ヘイセイ</t>
    </rPh>
    <rPh sb="4" eb="5">
      <t>ネン</t>
    </rPh>
    <phoneticPr fontId="2"/>
  </si>
  <si>
    <t>平成25年</t>
    <rPh sb="0" eb="2">
      <t>ヘイセイ</t>
    </rPh>
    <rPh sb="4" eb="5">
      <t>ネン</t>
    </rPh>
    <phoneticPr fontId="2"/>
  </si>
  <si>
    <t>うち持ち家</t>
    <phoneticPr fontId="2"/>
  </si>
  <si>
    <t>うち借家</t>
    <phoneticPr fontId="2"/>
  </si>
  <si>
    <t>専用住宅</t>
  </si>
  <si>
    <t>農業漁業併用住宅</t>
    <phoneticPr fontId="2"/>
  </si>
  <si>
    <t>-</t>
    <phoneticPr fontId="2"/>
  </si>
  <si>
    <t>店舗等の併用住宅</t>
    <rPh sb="2" eb="3">
      <t>トウ</t>
    </rPh>
    <phoneticPr fontId="2"/>
  </si>
  <si>
    <t>うち持ち家</t>
  </si>
  <si>
    <t>うち借家</t>
  </si>
  <si>
    <t>　　【資料】　「住宅・土地統計調査」　総務省</t>
    <rPh sb="11" eb="13">
      <t>トチ</t>
    </rPh>
    <rPh sb="13" eb="15">
      <t>トウケイ</t>
    </rPh>
    <rPh sb="15" eb="17">
      <t>チョウサ</t>
    </rPh>
    <rPh sb="21" eb="22">
      <t>ショウ</t>
    </rPh>
    <phoneticPr fontId="2"/>
  </si>
  <si>
    <t>　　　【 注 】　平成15年度以前の数値には、旧関金町を含まない。</t>
    <rPh sb="14" eb="15">
      <t>ド</t>
    </rPh>
    <phoneticPr fontId="2"/>
  </si>
  <si>
    <t xml:space="preserve"> </t>
    <phoneticPr fontId="2"/>
  </si>
  <si>
    <t>ごみの量・資源ごみの量</t>
    <rPh sb="3" eb="4">
      <t>リョウ</t>
    </rPh>
    <rPh sb="5" eb="7">
      <t>シゲン</t>
    </rPh>
    <rPh sb="10" eb="11">
      <t>リョウ</t>
    </rPh>
    <phoneticPr fontId="2"/>
  </si>
  <si>
    <t>単位：t</t>
    <rPh sb="0" eb="2">
      <t>タンイ</t>
    </rPh>
    <phoneticPr fontId="2"/>
  </si>
  <si>
    <t>　年度</t>
    <rPh sb="1" eb="3">
      <t>ネンド</t>
    </rPh>
    <phoneticPr fontId="2"/>
  </si>
  <si>
    <t>可燃ごみ</t>
    <rPh sb="0" eb="2">
      <t>カネン</t>
    </rPh>
    <phoneticPr fontId="2"/>
  </si>
  <si>
    <t>びん・缶類</t>
    <rPh sb="3" eb="4">
      <t>カン</t>
    </rPh>
    <rPh sb="4" eb="5">
      <t>ルイ</t>
    </rPh>
    <phoneticPr fontId="2"/>
  </si>
  <si>
    <t>不燃物</t>
    <rPh sb="0" eb="3">
      <t>フネンブツ</t>
    </rPh>
    <phoneticPr fontId="2"/>
  </si>
  <si>
    <t>可燃性粗大</t>
    <rPh sb="0" eb="3">
      <t>カネンセイ</t>
    </rPh>
    <rPh sb="3" eb="5">
      <t>ソダイ</t>
    </rPh>
    <phoneticPr fontId="2"/>
  </si>
  <si>
    <t>不燃性粗大</t>
    <rPh sb="0" eb="3">
      <t>フネンセイ</t>
    </rPh>
    <rPh sb="3" eb="5">
      <t>ソダイ</t>
    </rPh>
    <phoneticPr fontId="2"/>
  </si>
  <si>
    <t>再　生　資　源</t>
    <rPh sb="0" eb="1">
      <t>サイ</t>
    </rPh>
    <rPh sb="2" eb="3">
      <t>ショウ</t>
    </rPh>
    <rPh sb="4" eb="5">
      <t>シ</t>
    </rPh>
    <rPh sb="6" eb="7">
      <t>ゲン</t>
    </rPh>
    <phoneticPr fontId="2"/>
  </si>
  <si>
    <t>家庭系</t>
    <rPh sb="0" eb="2">
      <t>カテイ</t>
    </rPh>
    <rPh sb="2" eb="3">
      <t>ケイ</t>
    </rPh>
    <phoneticPr fontId="2"/>
  </si>
  <si>
    <t>事業系</t>
    <rPh sb="0" eb="2">
      <t>ジギョウ</t>
    </rPh>
    <rPh sb="2" eb="3">
      <t>ケイ</t>
    </rPh>
    <phoneticPr fontId="2"/>
  </si>
  <si>
    <t>家庭系　</t>
    <rPh sb="0" eb="2">
      <t>カテイ</t>
    </rPh>
    <rPh sb="2" eb="3">
      <t>ケイ</t>
    </rPh>
    <phoneticPr fontId="2"/>
  </si>
  <si>
    <t>　事業系　</t>
    <rPh sb="3" eb="4">
      <t>ケイ</t>
    </rPh>
    <phoneticPr fontId="2"/>
  </si>
  <si>
    <t>家　庭　系</t>
    <rPh sb="0" eb="1">
      <t>ケ</t>
    </rPh>
    <rPh sb="2" eb="3">
      <t>ニワ</t>
    </rPh>
    <rPh sb="4" eb="5">
      <t>ケイ</t>
    </rPh>
    <phoneticPr fontId="2"/>
  </si>
  <si>
    <t>事業系  4)</t>
    <rPh sb="0" eb="2">
      <t>ジギョウ</t>
    </rPh>
    <rPh sb="2" eb="3">
      <t>ケイ</t>
    </rPh>
    <phoneticPr fontId="2"/>
  </si>
  <si>
    <t>廃食用油
3)</t>
    <rPh sb="0" eb="1">
      <t>ハイ</t>
    </rPh>
    <rPh sb="1" eb="3">
      <t>ショクヨウ</t>
    </rPh>
    <rPh sb="3" eb="4">
      <t>アブラ</t>
    </rPh>
    <phoneticPr fontId="2"/>
  </si>
  <si>
    <t>缶</t>
    <rPh sb="0" eb="1">
      <t>カン</t>
    </rPh>
    <phoneticPr fontId="2"/>
  </si>
  <si>
    <t xml:space="preserve"> びん  1)</t>
    <phoneticPr fontId="2"/>
  </si>
  <si>
    <t>びん  2)</t>
    <phoneticPr fontId="2"/>
  </si>
  <si>
    <t>新聞紙</t>
    <rPh sb="0" eb="3">
      <t>シンブンシ</t>
    </rPh>
    <phoneticPr fontId="2"/>
  </si>
  <si>
    <t>雑誌</t>
    <rPh sb="0" eb="2">
      <t>ザッシ</t>
    </rPh>
    <phoneticPr fontId="2"/>
  </si>
  <si>
    <t>段ﾎﾞｰﾙ</t>
    <rPh sb="0" eb="1">
      <t>ダン</t>
    </rPh>
    <phoneticPr fontId="2"/>
  </si>
  <si>
    <t>牛乳
パック</t>
    <rPh sb="0" eb="2">
      <t>ギュウニュウ</t>
    </rPh>
    <phoneticPr fontId="2"/>
  </si>
  <si>
    <t>古着</t>
    <rPh sb="0" eb="2">
      <t>フルギ</t>
    </rPh>
    <phoneticPr fontId="2"/>
  </si>
  <si>
    <t>　発泡
　スチロール</t>
    <rPh sb="1" eb="3">
      <t>ハッポウ</t>
    </rPh>
    <phoneticPr fontId="2"/>
  </si>
  <si>
    <t>ペット
ボトル</t>
    <phoneticPr fontId="2"/>
  </si>
  <si>
    <t>古紙類</t>
    <rPh sb="0" eb="2">
      <t>コシ</t>
    </rPh>
    <rPh sb="2" eb="3">
      <t>ルイ</t>
    </rPh>
    <phoneticPr fontId="2"/>
  </si>
  <si>
    <t>　食品
　リサイクル</t>
    <rPh sb="1" eb="3">
      <t>ショクヒン</t>
    </rPh>
    <phoneticPr fontId="2"/>
  </si>
  <si>
    <t xml:space="preserve">平成  8年度   </t>
    <rPh sb="0" eb="2">
      <t>ヘイセイ</t>
    </rPh>
    <rPh sb="5" eb="6">
      <t>ネン</t>
    </rPh>
    <rPh sb="6" eb="7">
      <t>ド</t>
    </rPh>
    <phoneticPr fontId="2"/>
  </si>
  <si>
    <t>-</t>
    <phoneticPr fontId="2"/>
  </si>
  <si>
    <t xml:space="preserve">12年度   </t>
    <rPh sb="2" eb="3">
      <t>ネン</t>
    </rPh>
    <rPh sb="3" eb="4">
      <t>ド</t>
    </rPh>
    <phoneticPr fontId="2"/>
  </si>
  <si>
    <t xml:space="preserve">5)  6.8 </t>
    <phoneticPr fontId="2"/>
  </si>
  <si>
    <t>＊72.2</t>
    <phoneticPr fontId="2"/>
  </si>
  <si>
    <t xml:space="preserve">17年度   </t>
    <rPh sb="2" eb="4">
      <t>ネンド</t>
    </rPh>
    <phoneticPr fontId="2"/>
  </si>
  <si>
    <t xml:space="preserve">18年度   </t>
    <rPh sb="2" eb="4">
      <t>ネンド</t>
    </rPh>
    <phoneticPr fontId="2"/>
  </si>
  <si>
    <t xml:space="preserve">19年度   </t>
    <rPh sb="2" eb="4">
      <t>ネンド</t>
    </rPh>
    <phoneticPr fontId="2"/>
  </si>
  <si>
    <t xml:space="preserve">20年度   </t>
    <rPh sb="2" eb="4">
      <t>ネンド</t>
    </rPh>
    <phoneticPr fontId="2"/>
  </si>
  <si>
    <t xml:space="preserve">21年度   </t>
    <rPh sb="2" eb="4">
      <t>ネンド</t>
    </rPh>
    <phoneticPr fontId="2"/>
  </si>
  <si>
    <t xml:space="preserve">22年度   </t>
    <rPh sb="2" eb="4">
      <t>ネンド</t>
    </rPh>
    <phoneticPr fontId="2"/>
  </si>
  <si>
    <t xml:space="preserve">23年度   </t>
    <rPh sb="2" eb="4">
      <t>ネンド</t>
    </rPh>
    <phoneticPr fontId="2"/>
  </si>
  <si>
    <t xml:space="preserve">24年度   </t>
    <rPh sb="2" eb="4">
      <t>ネンド</t>
    </rPh>
    <phoneticPr fontId="2"/>
  </si>
  <si>
    <t xml:space="preserve">25年度   </t>
    <rPh sb="2" eb="4">
      <t>ネンド</t>
    </rPh>
    <phoneticPr fontId="2"/>
  </si>
  <si>
    <t xml:space="preserve">26年度   </t>
    <rPh sb="2" eb="4">
      <t>ネンド</t>
    </rPh>
    <phoneticPr fontId="2"/>
  </si>
  <si>
    <t xml:space="preserve">27年度   </t>
    <rPh sb="2" eb="4">
      <t>ネンド</t>
    </rPh>
    <phoneticPr fontId="2"/>
  </si>
  <si>
    <t>　　【資料】　環境課</t>
    <rPh sb="7" eb="9">
      <t>カンキョウ</t>
    </rPh>
    <rPh sb="9" eb="10">
      <t>カ</t>
    </rPh>
    <phoneticPr fontId="2"/>
  </si>
  <si>
    <t>平成12年度以前の数値には、旧関金町を含まない。</t>
    <rPh sb="0" eb="2">
      <t>ヘイセイ</t>
    </rPh>
    <rPh sb="4" eb="5">
      <t>ネン</t>
    </rPh>
    <rPh sb="5" eb="6">
      <t>ド</t>
    </rPh>
    <rPh sb="6" eb="8">
      <t>イゼン</t>
    </rPh>
    <rPh sb="9" eb="11">
      <t>スウチ</t>
    </rPh>
    <rPh sb="14" eb="15">
      <t>キュウ</t>
    </rPh>
    <rPh sb="15" eb="18">
      <t>セキガネチョウ</t>
    </rPh>
    <rPh sb="19" eb="20">
      <t>フク</t>
    </rPh>
    <phoneticPr fontId="2"/>
  </si>
  <si>
    <t xml:space="preserve">1) </t>
    <phoneticPr fontId="2"/>
  </si>
  <si>
    <t>平成16年1月から家庭系びんは分別収集することとした。</t>
    <rPh sb="0" eb="2">
      <t>ヘイセイ</t>
    </rPh>
    <rPh sb="4" eb="5">
      <t>ネン</t>
    </rPh>
    <rPh sb="6" eb="7">
      <t>ガツ</t>
    </rPh>
    <rPh sb="9" eb="11">
      <t>カテイ</t>
    </rPh>
    <rPh sb="11" eb="12">
      <t>ケイ</t>
    </rPh>
    <rPh sb="15" eb="17">
      <t>ブンベツ</t>
    </rPh>
    <rPh sb="17" eb="19">
      <t>シュウシュウ</t>
    </rPh>
    <phoneticPr fontId="2"/>
  </si>
  <si>
    <t xml:space="preserve">2) </t>
    <phoneticPr fontId="2"/>
  </si>
  <si>
    <t>平成16年度から事業系びんは分別収集することとした。</t>
    <rPh sb="0" eb="2">
      <t>ヘイセイ</t>
    </rPh>
    <rPh sb="4" eb="5">
      <t>ネン</t>
    </rPh>
    <rPh sb="5" eb="6">
      <t>ド</t>
    </rPh>
    <rPh sb="8" eb="10">
      <t>ジギョウ</t>
    </rPh>
    <rPh sb="10" eb="11">
      <t>ケイ</t>
    </rPh>
    <rPh sb="14" eb="16">
      <t>ブンベツ</t>
    </rPh>
    <rPh sb="16" eb="18">
      <t>シュウシュウ</t>
    </rPh>
    <phoneticPr fontId="2"/>
  </si>
  <si>
    <t xml:space="preserve">3) </t>
    <phoneticPr fontId="2"/>
  </si>
  <si>
    <t>平成19年度から廃食用油は分別収集することとした。</t>
    <rPh sb="0" eb="2">
      <t>ヘイセイ</t>
    </rPh>
    <rPh sb="4" eb="6">
      <t>ネンド</t>
    </rPh>
    <rPh sb="8" eb="9">
      <t>ハイ</t>
    </rPh>
    <rPh sb="9" eb="11">
      <t>ショクヨウ</t>
    </rPh>
    <rPh sb="11" eb="12">
      <t>アブラ</t>
    </rPh>
    <rPh sb="13" eb="15">
      <t>ブンベツ</t>
    </rPh>
    <rPh sb="15" eb="17">
      <t>シュウシュウ</t>
    </rPh>
    <phoneticPr fontId="2"/>
  </si>
  <si>
    <t xml:space="preserve">4) </t>
    <phoneticPr fontId="2"/>
  </si>
  <si>
    <t>平成21年度から事業系古紙類、食品リサイクルを算入。</t>
    <rPh sb="0" eb="2">
      <t>ヘイセイ</t>
    </rPh>
    <rPh sb="4" eb="5">
      <t>ネン</t>
    </rPh>
    <rPh sb="5" eb="6">
      <t>ド</t>
    </rPh>
    <rPh sb="8" eb="10">
      <t>ジギョウ</t>
    </rPh>
    <rPh sb="10" eb="11">
      <t>ケイ</t>
    </rPh>
    <rPh sb="11" eb="13">
      <t>コシ</t>
    </rPh>
    <rPh sb="13" eb="14">
      <t>ルイ</t>
    </rPh>
    <rPh sb="15" eb="17">
      <t>ショクヒン</t>
    </rPh>
    <rPh sb="23" eb="25">
      <t>サンニュウ</t>
    </rPh>
    <phoneticPr fontId="2"/>
  </si>
  <si>
    <t xml:space="preserve">5) </t>
    <phoneticPr fontId="2"/>
  </si>
  <si>
    <t>平成12年11月～平成13年3月</t>
    <rPh sb="0" eb="2">
      <t>ヘイセイ</t>
    </rPh>
    <rPh sb="4" eb="5">
      <t>ネン</t>
    </rPh>
    <rPh sb="7" eb="8">
      <t>ガツ</t>
    </rPh>
    <rPh sb="9" eb="11">
      <t>ヘイセイ</t>
    </rPh>
    <rPh sb="13" eb="14">
      <t>ネン</t>
    </rPh>
    <rPh sb="15" eb="16">
      <t>ガツ</t>
    </rPh>
    <phoneticPr fontId="2"/>
  </si>
  <si>
    <t>　【資料】　職員課、議会事務局</t>
    <rPh sb="6" eb="8">
      <t>ショクイン</t>
    </rPh>
    <rPh sb="8" eb="9">
      <t>カ</t>
    </rPh>
    <rPh sb="10" eb="12">
      <t>ギカイ</t>
    </rPh>
    <rPh sb="12" eb="14">
      <t>ジム</t>
    </rPh>
    <rPh sb="14" eb="15">
      <t>キョク</t>
    </rPh>
    <phoneticPr fontId="2"/>
  </si>
  <si>
    <t>★連続した複数任期の場合は一代としている。</t>
    <rPh sb="1" eb="3">
      <t>レンゾク</t>
    </rPh>
    <rPh sb="5" eb="7">
      <t>フクスウ</t>
    </rPh>
    <rPh sb="7" eb="9">
      <t>ニンキ</t>
    </rPh>
    <rPh sb="10" eb="12">
      <t>バアイ</t>
    </rPh>
    <rPh sb="13" eb="15">
      <t>イチダイ</t>
    </rPh>
    <phoneticPr fontId="2"/>
  </si>
  <si>
    <t>現在</t>
    <rPh sb="0" eb="2">
      <t>ゲンザイ</t>
    </rPh>
    <phoneticPr fontId="3"/>
  </si>
  <si>
    <t>高田　周儀</t>
    <rPh sb="0" eb="2">
      <t>タカタ</t>
    </rPh>
    <rPh sb="3" eb="5">
      <t>チカノリ</t>
    </rPh>
    <phoneticPr fontId="3"/>
  </si>
  <si>
    <t>25代</t>
    <rPh sb="2" eb="3">
      <t>ダイ</t>
    </rPh>
    <phoneticPr fontId="3"/>
  </si>
  <si>
    <t>由田　隆</t>
    <rPh sb="0" eb="2">
      <t>ヨシダ</t>
    </rPh>
    <rPh sb="3" eb="4">
      <t>タカシ</t>
    </rPh>
    <phoneticPr fontId="2"/>
  </si>
  <si>
    <t>24代</t>
    <rPh sb="2" eb="3">
      <t>ダイ</t>
    </rPh>
    <phoneticPr fontId="2"/>
  </si>
  <si>
    <t>多賀　正樹</t>
    <rPh sb="0" eb="2">
      <t>タガ</t>
    </rPh>
    <rPh sb="3" eb="5">
      <t>マサキ</t>
    </rPh>
    <phoneticPr fontId="2"/>
  </si>
  <si>
    <t>谷本　修一</t>
    <rPh sb="0" eb="2">
      <t>タニモト</t>
    </rPh>
    <rPh sb="3" eb="5">
      <t>シュウイチ</t>
    </rPh>
    <phoneticPr fontId="2"/>
  </si>
  <si>
    <t>23代</t>
    <rPh sb="2" eb="3">
      <t>ダイ</t>
    </rPh>
    <phoneticPr fontId="2"/>
  </si>
  <si>
    <t>松井　一郎</t>
  </si>
  <si>
    <t>10代</t>
  </si>
  <si>
    <t>福井　康夫</t>
    <rPh sb="0" eb="2">
      <t>フクイ</t>
    </rPh>
    <rPh sb="3" eb="5">
      <t>ヤスオ</t>
    </rPh>
    <phoneticPr fontId="2"/>
  </si>
  <si>
    <t>22代</t>
    <rPh sb="2" eb="3">
      <t>ダイ</t>
    </rPh>
    <phoneticPr fontId="2"/>
  </si>
  <si>
    <t>福井　春光</t>
  </si>
  <si>
    <t>９代</t>
  </si>
  <si>
    <t>段塚　廣文</t>
    <rPh sb="0" eb="1">
      <t>ダン</t>
    </rPh>
    <rPh sb="1" eb="2">
      <t>ツカ</t>
    </rPh>
    <rPh sb="3" eb="4">
      <t>ヒロシ</t>
    </rPh>
    <rPh sb="4" eb="5">
      <t>ブン</t>
    </rPh>
    <phoneticPr fontId="2"/>
  </si>
  <si>
    <t>21代</t>
    <rPh sb="2" eb="3">
      <t>ダイ</t>
    </rPh>
    <phoneticPr fontId="2"/>
  </si>
  <si>
    <t>８代</t>
  </si>
  <si>
    <t>伊藤　正三</t>
    <rPh sb="0" eb="2">
      <t>イトウ</t>
    </rPh>
    <rPh sb="3" eb="5">
      <t>ショウゾウ</t>
    </rPh>
    <phoneticPr fontId="3"/>
  </si>
  <si>
    <t>33代</t>
    <rPh sb="2" eb="3">
      <t>ダイ</t>
    </rPh>
    <phoneticPr fontId="3"/>
  </si>
  <si>
    <t>山口　博敬</t>
    <rPh sb="0" eb="2">
      <t>ヤマグチ</t>
    </rPh>
    <rPh sb="3" eb="5">
      <t>ヒロトシ</t>
    </rPh>
    <phoneticPr fontId="2"/>
  </si>
  <si>
    <t>20代</t>
    <rPh sb="2" eb="3">
      <t>ダイ</t>
    </rPh>
    <phoneticPr fontId="2"/>
  </si>
  <si>
    <t>田民　義明</t>
  </si>
  <si>
    <t>７代</t>
  </si>
  <si>
    <t>鳥飼　幹男</t>
    <rPh sb="0" eb="2">
      <t>トリカイ</t>
    </rPh>
    <rPh sb="3" eb="5">
      <t>ミキオ</t>
    </rPh>
    <phoneticPr fontId="2"/>
  </si>
  <si>
    <t>32代</t>
    <rPh sb="2" eb="3">
      <t>ダイ</t>
    </rPh>
    <phoneticPr fontId="2"/>
  </si>
  <si>
    <t>19代</t>
    <rPh sb="2" eb="3">
      <t>ダイ</t>
    </rPh>
    <phoneticPr fontId="2"/>
  </si>
  <si>
    <t>宍戸　春清</t>
  </si>
  <si>
    <t>６代</t>
  </si>
  <si>
    <t>大田　進</t>
    <rPh sb="0" eb="2">
      <t>オオタ</t>
    </rPh>
    <rPh sb="3" eb="4">
      <t>ススム</t>
    </rPh>
    <phoneticPr fontId="2"/>
  </si>
  <si>
    <t>31代</t>
    <rPh sb="2" eb="3">
      <t>ダイ</t>
    </rPh>
    <phoneticPr fontId="2"/>
  </si>
  <si>
    <t>18代</t>
    <rPh sb="2" eb="3">
      <t>ダイ</t>
    </rPh>
    <phoneticPr fontId="2"/>
  </si>
  <si>
    <t>５代</t>
  </si>
  <si>
    <t>佐々木　敬敏</t>
    <rPh sb="5" eb="6">
      <t>ビン</t>
    </rPh>
    <phoneticPr fontId="2"/>
  </si>
  <si>
    <t>30代</t>
    <rPh sb="2" eb="3">
      <t>ダイ</t>
    </rPh>
    <phoneticPr fontId="2"/>
  </si>
  <si>
    <t>松井　良孝</t>
    <rPh sb="0" eb="2">
      <t>マツイ</t>
    </rPh>
    <rPh sb="3" eb="5">
      <t>ヨシタカ</t>
    </rPh>
    <phoneticPr fontId="2"/>
  </si>
  <si>
    <t>石田　稔</t>
  </si>
  <si>
    <t>４代</t>
  </si>
  <si>
    <t>金光　隆</t>
    <rPh sb="0" eb="2">
      <t>カネミツ</t>
    </rPh>
    <rPh sb="3" eb="4">
      <t>ル</t>
    </rPh>
    <phoneticPr fontId="2"/>
  </si>
  <si>
    <t>29代</t>
    <rPh sb="2" eb="3">
      <t>ダイ</t>
    </rPh>
    <phoneticPr fontId="2"/>
  </si>
  <si>
    <t>吉田　勤</t>
  </si>
  <si>
    <t>福井　忠利</t>
  </si>
  <si>
    <t>３代</t>
  </si>
  <si>
    <t>坂井　徹</t>
    <rPh sb="0" eb="2">
      <t>サカイ</t>
    </rPh>
    <rPh sb="3" eb="4">
      <t>トオル</t>
    </rPh>
    <phoneticPr fontId="2"/>
  </si>
  <si>
    <t>28代</t>
    <rPh sb="2" eb="3">
      <t>ダイ</t>
    </rPh>
    <phoneticPr fontId="2"/>
  </si>
  <si>
    <t>杉原　義人</t>
  </si>
  <si>
    <t>15代</t>
  </si>
  <si>
    <t>沖江　亀治</t>
  </si>
  <si>
    <t>２代</t>
  </si>
  <si>
    <r>
      <t>段塚　廣</t>
    </r>
    <r>
      <rPr>
        <sz val="9"/>
        <rFont val="ＭＳ Ｐ明朝"/>
        <family val="1"/>
        <charset val="128"/>
      </rPr>
      <t>文</t>
    </r>
    <rPh sb="0" eb="1">
      <t>ダン</t>
    </rPh>
    <rPh sb="1" eb="2">
      <t>ツカ</t>
    </rPh>
    <rPh sb="3" eb="4">
      <t>ヒロシ</t>
    </rPh>
    <rPh sb="4" eb="5">
      <t>ブン</t>
    </rPh>
    <phoneticPr fontId="2"/>
  </si>
  <si>
    <t>27代</t>
  </si>
  <si>
    <t>吉田　忠良</t>
  </si>
  <si>
    <t>14代</t>
  </si>
  <si>
    <t>中川　利夫</t>
  </si>
  <si>
    <t>初代</t>
  </si>
  <si>
    <t>枠島　和江</t>
    <rPh sb="0" eb="2">
      <t>ワクシマ</t>
    </rPh>
    <rPh sb="3" eb="5">
      <t>カズエ</t>
    </rPh>
    <phoneticPr fontId="2"/>
  </si>
  <si>
    <t>13代</t>
  </si>
  <si>
    <t>任期</t>
  </si>
  <si>
    <t>氏名</t>
  </si>
  <si>
    <t>収入役</t>
  </si>
  <si>
    <t>山口　博</t>
  </si>
  <si>
    <t>12代</t>
  </si>
  <si>
    <t>石田　政彦</t>
    <rPh sb="0" eb="2">
      <t>イシダ</t>
    </rPh>
    <rPh sb="3" eb="5">
      <t>マサヒコ</t>
    </rPh>
    <phoneticPr fontId="2"/>
  </si>
  <si>
    <t>矢野　英夫</t>
  </si>
  <si>
    <t>11代</t>
  </si>
  <si>
    <t>現在</t>
    <rPh sb="0" eb="2">
      <t>ゲンザイ</t>
    </rPh>
    <phoneticPr fontId="2"/>
  </si>
  <si>
    <t>山﨑　昌徳</t>
    <rPh sb="0" eb="2">
      <t>ヤマサキ</t>
    </rPh>
    <rPh sb="3" eb="5">
      <t>ショウトク</t>
    </rPh>
    <phoneticPr fontId="2"/>
  </si>
  <si>
    <t>16代</t>
    <rPh sb="2" eb="3">
      <t>ダイ</t>
    </rPh>
    <phoneticPr fontId="2"/>
  </si>
  <si>
    <t>福井　孝良</t>
    <rPh sb="0" eb="2">
      <t>フクイ</t>
    </rPh>
    <rPh sb="3" eb="5">
      <t>タカヨシ</t>
    </rPh>
    <phoneticPr fontId="2"/>
  </si>
  <si>
    <t>八渡　吉永</t>
  </si>
  <si>
    <t>尾坂　英己</t>
    <rPh sb="0" eb="2">
      <t>オサカ</t>
    </rPh>
    <rPh sb="3" eb="4">
      <t>エイ</t>
    </rPh>
    <rPh sb="4" eb="5">
      <t>ミ</t>
    </rPh>
    <phoneticPr fontId="2"/>
  </si>
  <si>
    <t>15代</t>
    <rPh sb="2" eb="3">
      <t>ダイ</t>
    </rPh>
    <phoneticPr fontId="2"/>
  </si>
  <si>
    <t>興治　英夫</t>
  </si>
  <si>
    <t>22代</t>
  </si>
  <si>
    <t>増井　壽雄</t>
    <rPh sb="0" eb="2">
      <t>マスイ</t>
    </rPh>
    <rPh sb="3" eb="4">
      <t>コトブキ</t>
    </rPh>
    <rPh sb="4" eb="5">
      <t>ユウ</t>
    </rPh>
    <phoneticPr fontId="2"/>
  </si>
  <si>
    <t>14代</t>
    <rPh sb="2" eb="3">
      <t>ダイ</t>
    </rPh>
    <phoneticPr fontId="2"/>
  </si>
  <si>
    <t>福井　康夫</t>
  </si>
  <si>
    <t>21代</t>
  </si>
  <si>
    <t>宮本　薫</t>
  </si>
  <si>
    <t>安木　睦夫</t>
    <rPh sb="0" eb="1">
      <t>ヤス</t>
    </rPh>
    <rPh sb="1" eb="2">
      <t>キ</t>
    </rPh>
    <rPh sb="3" eb="5">
      <t>ムツオ</t>
    </rPh>
    <phoneticPr fontId="2"/>
  </si>
  <si>
    <t>熊谷　一男</t>
  </si>
  <si>
    <t>20代</t>
  </si>
  <si>
    <t>大橋　二郎</t>
  </si>
  <si>
    <t>岡崎　功</t>
    <rPh sb="0" eb="2">
      <t>オカザキ</t>
    </rPh>
    <rPh sb="3" eb="4">
      <t>イサオ</t>
    </rPh>
    <phoneticPr fontId="2"/>
  </si>
  <si>
    <t>19代</t>
  </si>
  <si>
    <t>野儀　久市</t>
  </si>
  <si>
    <t>柴田　一彦</t>
  </si>
  <si>
    <t>福田　勝頼</t>
  </si>
  <si>
    <t>18代</t>
  </si>
  <si>
    <t>牧田　実夫</t>
  </si>
  <si>
    <t>秋藤　宏之</t>
  </si>
  <si>
    <t>佐々木　敬</t>
  </si>
  <si>
    <t>17代</t>
  </si>
  <si>
    <t>　 吉　収</t>
    <rPh sb="2" eb="3">
      <t>キチ</t>
    </rPh>
    <phoneticPr fontId="2"/>
  </si>
  <si>
    <t>健代　浩理</t>
    <rPh sb="0" eb="1">
      <t>ケン</t>
    </rPh>
    <phoneticPr fontId="2"/>
  </si>
  <si>
    <t>杉根　修</t>
  </si>
  <si>
    <t>16代</t>
  </si>
  <si>
    <t>山本　寿雄</t>
  </si>
  <si>
    <t>尾崎　八郎</t>
  </si>
  <si>
    <t>藤原　栄喜</t>
  </si>
  <si>
    <t>池田　幸人</t>
  </si>
  <si>
    <t>倉繁　忠吉</t>
  </si>
  <si>
    <t>大嶋　巌</t>
  </si>
  <si>
    <t>議長</t>
  </si>
  <si>
    <t>山田　芳美</t>
  </si>
  <si>
    <t>増田　昭</t>
  </si>
  <si>
    <t>福井　伸一郎</t>
    <rPh sb="0" eb="2">
      <t>フクイ</t>
    </rPh>
    <rPh sb="3" eb="6">
      <t>シンイチロウ</t>
    </rPh>
    <phoneticPr fontId="2"/>
  </si>
  <si>
    <t>小林　正隆</t>
  </si>
  <si>
    <t>福光　純一</t>
    <rPh sb="0" eb="2">
      <t>フクミツ</t>
    </rPh>
    <rPh sb="3" eb="5">
      <t>ジュンイチ</t>
    </rPh>
    <phoneticPr fontId="2"/>
  </si>
  <si>
    <t>八田　洋太郎</t>
    <rPh sb="0" eb="2">
      <t>ハッタ</t>
    </rPh>
    <rPh sb="3" eb="6">
      <t>ヨウタロウ</t>
    </rPh>
    <phoneticPr fontId="2"/>
  </si>
  <si>
    <t>森本　京蔵</t>
  </si>
  <si>
    <t>藤原　善夫</t>
  </si>
  <si>
    <t>足羽　一昭</t>
  </si>
  <si>
    <t>副市長（助役）</t>
    <rPh sb="0" eb="1">
      <t>フク</t>
    </rPh>
    <rPh sb="1" eb="3">
      <t>シチョウ</t>
    </rPh>
    <phoneticPr fontId="2"/>
  </si>
  <si>
    <t>小谷　義雄</t>
  </si>
  <si>
    <t>小川　幸人</t>
  </si>
  <si>
    <t>山脇　明</t>
  </si>
  <si>
    <t>福井　寛</t>
  </si>
  <si>
    <t>石田　耕太郎</t>
    <rPh sb="0" eb="2">
      <t>イシダ</t>
    </rPh>
    <rPh sb="3" eb="6">
      <t>コウタロウ</t>
    </rPh>
    <phoneticPr fontId="2"/>
  </si>
  <si>
    <t>６代</t>
    <rPh sb="1" eb="2">
      <t>ダイ</t>
    </rPh>
    <phoneticPr fontId="2"/>
  </si>
  <si>
    <t>福井　逹夫</t>
  </si>
  <si>
    <t>長谷川　稔</t>
    <rPh sb="0" eb="3">
      <t>ハセガワ</t>
    </rPh>
    <rPh sb="4" eb="5">
      <t>ミノル</t>
    </rPh>
    <phoneticPr fontId="2"/>
  </si>
  <si>
    <t>５代</t>
    <rPh sb="1" eb="2">
      <t>ダイ</t>
    </rPh>
    <phoneticPr fontId="2"/>
  </si>
  <si>
    <t>丸井　晴美</t>
  </si>
  <si>
    <t>早川　芳忠</t>
  </si>
  <si>
    <t>尾崎　茂</t>
  </si>
  <si>
    <t>小谷　善高</t>
  </si>
  <si>
    <t>伊藤　武夫</t>
  </si>
  <si>
    <t>浜辺　正規</t>
  </si>
  <si>
    <t>早川　忠篤</t>
  </si>
  <si>
    <t>副議長</t>
  </si>
  <si>
    <t>市長</t>
  </si>
  <si>
    <t>　　【資料】　総務課</t>
    <rPh sb="7" eb="10">
      <t>ソウムカ</t>
    </rPh>
    <phoneticPr fontId="3"/>
  </si>
  <si>
    <t>せきがね図書館　℡45-2523</t>
    <rPh sb="4" eb="7">
      <t>トショカン</t>
    </rPh>
    <phoneticPr fontId="3"/>
  </si>
  <si>
    <t>℡47-1183</t>
    <phoneticPr fontId="3"/>
  </si>
  <si>
    <t>図書館</t>
    <phoneticPr fontId="3"/>
  </si>
  <si>
    <t>℡22-4409</t>
    <phoneticPr fontId="3"/>
  </si>
  <si>
    <t>博物館</t>
    <rPh sb="0" eb="1">
      <t>ヒロシ</t>
    </rPh>
    <rPh sb="1" eb="2">
      <t>ブツ</t>
    </rPh>
    <rPh sb="2" eb="3">
      <t>カン</t>
    </rPh>
    <phoneticPr fontId="3"/>
  </si>
  <si>
    <t>℡28-3343</t>
    <phoneticPr fontId="3"/>
  </si>
  <si>
    <t>学校給食センター</t>
    <rPh sb="0" eb="2">
      <t>ガッコウ</t>
    </rPh>
    <rPh sb="2" eb="4">
      <t>キュウショク</t>
    </rPh>
    <phoneticPr fontId="3"/>
  </si>
  <si>
    <t>℡22-4419</t>
    <phoneticPr fontId="3"/>
  </si>
  <si>
    <t>文化財課</t>
    <rPh sb="0" eb="1">
      <t>ブン</t>
    </rPh>
    <rPh sb="1" eb="2">
      <t>カ</t>
    </rPh>
    <rPh sb="2" eb="3">
      <t>ザイ</t>
    </rPh>
    <rPh sb="3" eb="4">
      <t>カ</t>
    </rPh>
    <phoneticPr fontId="3"/>
  </si>
  <si>
    <t>事務局</t>
    <rPh sb="0" eb="3">
      <t>ジムキョク</t>
    </rPh>
    <phoneticPr fontId="3"/>
  </si>
  <si>
    <t>教育委員会 教育長</t>
    <rPh sb="0" eb="2">
      <t>キョウイク</t>
    </rPh>
    <rPh sb="2" eb="5">
      <t>イインカイ</t>
    </rPh>
    <rPh sb="6" eb="9">
      <t>キョウイクチョウ</t>
    </rPh>
    <phoneticPr fontId="3"/>
  </si>
  <si>
    <t>地区公民館</t>
    <rPh sb="0" eb="2">
      <t>チク</t>
    </rPh>
    <rPh sb="2" eb="5">
      <t>コウミンカン</t>
    </rPh>
    <phoneticPr fontId="3"/>
  </si>
  <si>
    <t>℡22-8167</t>
    <phoneticPr fontId="3"/>
  </si>
  <si>
    <t>生涯学習課</t>
    <rPh sb="0" eb="1">
      <t>ショウ</t>
    </rPh>
    <rPh sb="1" eb="2">
      <t>ガイ</t>
    </rPh>
    <rPh sb="2" eb="3">
      <t>ガク</t>
    </rPh>
    <rPh sb="3" eb="4">
      <t>ナライ</t>
    </rPh>
    <rPh sb="4" eb="5">
      <t>カ</t>
    </rPh>
    <phoneticPr fontId="3"/>
  </si>
  <si>
    <t>℡22-8166</t>
    <phoneticPr fontId="3"/>
  </si>
  <si>
    <t>学校教育課</t>
    <rPh sb="0" eb="1">
      <t>ガク</t>
    </rPh>
    <rPh sb="1" eb="2">
      <t>コウ</t>
    </rPh>
    <rPh sb="2" eb="3">
      <t>キョウ</t>
    </rPh>
    <rPh sb="3" eb="4">
      <t>イク</t>
    </rPh>
    <rPh sb="4" eb="5">
      <t>カ</t>
    </rPh>
    <phoneticPr fontId="3"/>
  </si>
  <si>
    <t>小・中学校</t>
    <rPh sb="0" eb="1">
      <t>ショウ</t>
    </rPh>
    <rPh sb="2" eb="5">
      <t>チュウガッコウ</t>
    </rPh>
    <phoneticPr fontId="3"/>
  </si>
  <si>
    <t>℡22-8165</t>
    <phoneticPr fontId="3"/>
  </si>
  <si>
    <t>教育総務課</t>
    <rPh sb="0" eb="1">
      <t>キョウ</t>
    </rPh>
    <rPh sb="1" eb="2">
      <t>イク</t>
    </rPh>
    <rPh sb="2" eb="3">
      <t>フサ</t>
    </rPh>
    <rPh sb="3" eb="4">
      <t>ツトム</t>
    </rPh>
    <rPh sb="4" eb="5">
      <t>カ</t>
    </rPh>
    <phoneticPr fontId="3"/>
  </si>
  <si>
    <t>℡26-1032・26-1033・26-1649・26-1659</t>
    <phoneticPr fontId="3"/>
  </si>
  <si>
    <t>工務課</t>
    <rPh sb="0" eb="1">
      <t>コウ</t>
    </rPh>
    <rPh sb="1" eb="2">
      <t>ツトム</t>
    </rPh>
    <rPh sb="2" eb="3">
      <t>カ</t>
    </rPh>
    <phoneticPr fontId="3"/>
  </si>
  <si>
    <t>℡26-1031・26-1675</t>
    <phoneticPr fontId="3"/>
  </si>
  <si>
    <t>業務課</t>
    <rPh sb="0" eb="1">
      <t>ギョウ</t>
    </rPh>
    <rPh sb="1" eb="2">
      <t>ツトム</t>
    </rPh>
    <rPh sb="2" eb="3">
      <t>カ</t>
    </rPh>
    <phoneticPr fontId="3"/>
  </si>
  <si>
    <t>水道局</t>
    <rPh sb="0" eb="3">
      <t>スイドウキョク</t>
    </rPh>
    <phoneticPr fontId="3"/>
  </si>
  <si>
    <t>検査専門員　℡22-8125</t>
    <rPh sb="0" eb="2">
      <t>ケンサ</t>
    </rPh>
    <rPh sb="2" eb="4">
      <t>センモン</t>
    </rPh>
    <rPh sb="4" eb="5">
      <t>イン</t>
    </rPh>
    <phoneticPr fontId="3"/>
  </si>
  <si>
    <t>℡22-8154</t>
    <phoneticPr fontId="3"/>
  </si>
  <si>
    <t>会計課</t>
    <rPh sb="0" eb="1">
      <t>カイ</t>
    </rPh>
    <rPh sb="1" eb="2">
      <t>ケイ</t>
    </rPh>
    <rPh sb="2" eb="3">
      <t>カ</t>
    </rPh>
    <phoneticPr fontId="3"/>
  </si>
  <si>
    <t>会計管理者</t>
    <rPh sb="0" eb="2">
      <t>カイケイ</t>
    </rPh>
    <rPh sb="2" eb="5">
      <t>カンリシャ</t>
    </rPh>
    <phoneticPr fontId="3"/>
  </si>
  <si>
    <t>℡22-8175</t>
    <phoneticPr fontId="3"/>
  </si>
  <si>
    <t>建築住宅課</t>
    <rPh sb="0" eb="2">
      <t>ケンチク</t>
    </rPh>
    <rPh sb="2" eb="4">
      <t>ジュウタク</t>
    </rPh>
    <rPh sb="4" eb="5">
      <t>カ</t>
    </rPh>
    <phoneticPr fontId="3"/>
  </si>
  <si>
    <t>℡22-8176</t>
    <phoneticPr fontId="3"/>
  </si>
  <si>
    <t>下水道課</t>
    <rPh sb="0" eb="1">
      <t>シタ</t>
    </rPh>
    <rPh sb="1" eb="2">
      <t>ミズ</t>
    </rPh>
    <rPh sb="2" eb="3">
      <t>ミチ</t>
    </rPh>
    <rPh sb="3" eb="4">
      <t>カ</t>
    </rPh>
    <phoneticPr fontId="3"/>
  </si>
  <si>
    <t>℡22-8169</t>
    <phoneticPr fontId="3"/>
  </si>
  <si>
    <t>建設課</t>
    <rPh sb="0" eb="1">
      <t>ケン</t>
    </rPh>
    <rPh sb="1" eb="2">
      <t>セツ</t>
    </rPh>
    <rPh sb="2" eb="3">
      <t>カ</t>
    </rPh>
    <phoneticPr fontId="3"/>
  </si>
  <si>
    <t>建設部</t>
    <rPh sb="0" eb="2">
      <t>ケンセツ</t>
    </rPh>
    <rPh sb="2" eb="3">
      <t>ブ</t>
    </rPh>
    <phoneticPr fontId="3"/>
  </si>
  <si>
    <t>℡22-8174・22-8131</t>
    <phoneticPr fontId="3"/>
  </si>
  <si>
    <t>管理計画課</t>
    <rPh sb="0" eb="1">
      <t>カン</t>
    </rPh>
    <rPh sb="1" eb="2">
      <t>リ</t>
    </rPh>
    <rPh sb="2" eb="4">
      <t>ケイカク</t>
    </rPh>
    <rPh sb="4" eb="5">
      <t>カ</t>
    </rPh>
    <phoneticPr fontId="3"/>
  </si>
  <si>
    <t>℡22-8168</t>
    <phoneticPr fontId="3"/>
  </si>
  <si>
    <t>環境課</t>
    <rPh sb="0" eb="1">
      <t>ワ</t>
    </rPh>
    <rPh sb="1" eb="2">
      <t>サカイ</t>
    </rPh>
    <rPh sb="2" eb="3">
      <t>カ</t>
    </rPh>
    <phoneticPr fontId="3"/>
  </si>
  <si>
    <t>℡06-6341-0170</t>
    <phoneticPr fontId="3"/>
  </si>
  <si>
    <t>関西事務所</t>
    <rPh sb="0" eb="2">
      <t>カンサイ</t>
    </rPh>
    <rPh sb="2" eb="5">
      <t>ジムショ</t>
    </rPh>
    <phoneticPr fontId="3"/>
  </si>
  <si>
    <t>℡22-8129</t>
    <phoneticPr fontId="3"/>
  </si>
  <si>
    <t>商工課</t>
    <rPh sb="0" eb="1">
      <t>ショウ</t>
    </rPh>
    <rPh sb="1" eb="2">
      <t>コウ</t>
    </rPh>
    <rPh sb="2" eb="3">
      <t>カ</t>
    </rPh>
    <phoneticPr fontId="3"/>
  </si>
  <si>
    <t>産業環境部</t>
    <rPh sb="0" eb="2">
      <t>サンギョウ</t>
    </rPh>
    <rPh sb="2" eb="5">
      <t>カンキョウブ</t>
    </rPh>
    <phoneticPr fontId="3"/>
  </si>
  <si>
    <t>℡22-8157</t>
    <phoneticPr fontId="3"/>
  </si>
  <si>
    <t>農林課</t>
    <rPh sb="0" eb="1">
      <t>ノウ</t>
    </rPh>
    <rPh sb="1" eb="2">
      <t>ハヤシ</t>
    </rPh>
    <rPh sb="2" eb="3">
      <t>カ</t>
    </rPh>
    <phoneticPr fontId="3"/>
  </si>
  <si>
    <t>℡26-5670</t>
    <phoneticPr fontId="3"/>
  </si>
  <si>
    <t>保健センター</t>
    <rPh sb="0" eb="1">
      <t>タモツ</t>
    </rPh>
    <rPh sb="1" eb="2">
      <t>ケン</t>
    </rPh>
    <phoneticPr fontId="3"/>
  </si>
  <si>
    <t>地域包括支援センター</t>
    <rPh sb="0" eb="2">
      <t>チイキ</t>
    </rPh>
    <rPh sb="2" eb="4">
      <t>ホウカツ</t>
    </rPh>
    <rPh sb="4" eb="6">
      <t>シエン</t>
    </rPh>
    <phoneticPr fontId="3"/>
  </si>
  <si>
    <t>℡22-7851</t>
    <phoneticPr fontId="3"/>
  </si>
  <si>
    <t>長寿社会課</t>
    <rPh sb="0" eb="1">
      <t>チョウ</t>
    </rPh>
    <rPh sb="1" eb="2">
      <t>コトブキ</t>
    </rPh>
    <rPh sb="2" eb="3">
      <t>シャ</t>
    </rPh>
    <rPh sb="3" eb="4">
      <t>カイ</t>
    </rPh>
    <rPh sb="4" eb="5">
      <t>カ</t>
    </rPh>
    <phoneticPr fontId="3"/>
  </si>
  <si>
    <t>（福祉事務所）</t>
    <rPh sb="1" eb="3">
      <t>フクシ</t>
    </rPh>
    <rPh sb="3" eb="5">
      <t>ジム</t>
    </rPh>
    <rPh sb="5" eb="6">
      <t>ショ</t>
    </rPh>
    <phoneticPr fontId="3"/>
  </si>
  <si>
    <t>℡22-8124・22-8151</t>
    <phoneticPr fontId="3"/>
  </si>
  <si>
    <t>保険年金課</t>
    <rPh sb="0" eb="2">
      <t>ホケン</t>
    </rPh>
    <rPh sb="2" eb="4">
      <t>ネンキン</t>
    </rPh>
    <rPh sb="4" eb="5">
      <t>カ</t>
    </rPh>
    <phoneticPr fontId="3"/>
  </si>
  <si>
    <t>福祉保健部</t>
    <rPh sb="0" eb="2">
      <t>フクシ</t>
    </rPh>
    <rPh sb="2" eb="4">
      <t>ホケン</t>
    </rPh>
    <rPh sb="4" eb="5">
      <t>ブ</t>
    </rPh>
    <phoneticPr fontId="3"/>
  </si>
  <si>
    <t>子ども家庭課</t>
    <rPh sb="0" eb="1">
      <t>コ</t>
    </rPh>
    <rPh sb="3" eb="4">
      <t>イエ</t>
    </rPh>
    <rPh sb="4" eb="5">
      <t>ニワ</t>
    </rPh>
    <rPh sb="5" eb="6">
      <t>カ</t>
    </rPh>
    <phoneticPr fontId="3"/>
  </si>
  <si>
    <t>福祉課</t>
    <rPh sb="0" eb="1">
      <t>フク</t>
    </rPh>
    <rPh sb="1" eb="2">
      <t>シ</t>
    </rPh>
    <rPh sb="2" eb="3">
      <t>カ</t>
    </rPh>
    <phoneticPr fontId="3"/>
  </si>
  <si>
    <t>副市長</t>
    <rPh sb="0" eb="3">
      <t>フクシチョウ</t>
    </rPh>
    <phoneticPr fontId="3"/>
  </si>
  <si>
    <t>市　長</t>
    <rPh sb="0" eb="1">
      <t>シ</t>
    </rPh>
    <rPh sb="2" eb="3">
      <t>チョウ</t>
    </rPh>
    <phoneticPr fontId="3"/>
  </si>
  <si>
    <t>人権文化センター　℡22-4768</t>
    <rPh sb="0" eb="2">
      <t>ジンケン</t>
    </rPh>
    <rPh sb="2" eb="4">
      <t>ブンカ</t>
    </rPh>
    <phoneticPr fontId="3"/>
  </si>
  <si>
    <t>℡22-8130</t>
    <phoneticPr fontId="3"/>
  </si>
  <si>
    <t>人権局</t>
    <rPh sb="0" eb="1">
      <t>ヒト</t>
    </rPh>
    <rPh sb="1" eb="2">
      <t>ケン</t>
    </rPh>
    <rPh sb="2" eb="3">
      <t>キョク</t>
    </rPh>
    <phoneticPr fontId="3"/>
  </si>
  <si>
    <t>℡22-8158</t>
    <phoneticPr fontId="3"/>
  </si>
  <si>
    <t>観光交流課</t>
    <rPh sb="0" eb="1">
      <t>カン</t>
    </rPh>
    <rPh sb="1" eb="2">
      <t>ヒカリ</t>
    </rPh>
    <rPh sb="2" eb="3">
      <t>コウ</t>
    </rPh>
    <rPh sb="3" eb="4">
      <t>リュウ</t>
    </rPh>
    <rPh sb="4" eb="5">
      <t>カ</t>
    </rPh>
    <phoneticPr fontId="3"/>
  </si>
  <si>
    <t>℡22-8159</t>
    <phoneticPr fontId="3"/>
  </si>
  <si>
    <t>地域づくり支援課</t>
    <rPh sb="0" eb="2">
      <t>チイキ</t>
    </rPh>
    <rPh sb="5" eb="7">
      <t>シエン</t>
    </rPh>
    <rPh sb="7" eb="8">
      <t>カ</t>
    </rPh>
    <phoneticPr fontId="3"/>
  </si>
  <si>
    <t>企画振興部</t>
    <rPh sb="0" eb="2">
      <t>キカク</t>
    </rPh>
    <rPh sb="2" eb="3">
      <t>シン</t>
    </rPh>
    <rPh sb="3" eb="5">
      <t>オコッペ</t>
    </rPh>
    <phoneticPr fontId="3"/>
  </si>
  <si>
    <t>総合政策課</t>
    <rPh sb="0" eb="1">
      <t>フサ</t>
    </rPh>
    <rPh sb="1" eb="2">
      <t>ゴウ</t>
    </rPh>
    <rPh sb="2" eb="3">
      <t>セイ</t>
    </rPh>
    <rPh sb="3" eb="4">
      <t>サク</t>
    </rPh>
    <rPh sb="4" eb="5">
      <t>カ</t>
    </rPh>
    <phoneticPr fontId="3"/>
  </si>
  <si>
    <t>℡45-2111</t>
    <phoneticPr fontId="3"/>
  </si>
  <si>
    <t>関金支所</t>
    <rPh sb="0" eb="2">
      <t>セキガネ</t>
    </rPh>
    <rPh sb="2" eb="4">
      <t>シショ</t>
    </rPh>
    <phoneticPr fontId="3"/>
  </si>
  <si>
    <t>℡22-8171</t>
    <phoneticPr fontId="3"/>
  </si>
  <si>
    <t>農 業 委 員 会</t>
    <rPh sb="0" eb="1">
      <t>ノウ</t>
    </rPh>
    <rPh sb="2" eb="3">
      <t>ギョウ</t>
    </rPh>
    <rPh sb="4" eb="5">
      <t>イ</t>
    </rPh>
    <rPh sb="6" eb="7">
      <t>イン</t>
    </rPh>
    <rPh sb="8" eb="9">
      <t>カイ</t>
    </rPh>
    <phoneticPr fontId="3"/>
  </si>
  <si>
    <t>℡22-8155</t>
    <phoneticPr fontId="3"/>
  </si>
  <si>
    <t>市民課</t>
    <rPh sb="0" eb="1">
      <t>シ</t>
    </rPh>
    <rPh sb="1" eb="2">
      <t>タミ</t>
    </rPh>
    <rPh sb="2" eb="3">
      <t>カ</t>
    </rPh>
    <phoneticPr fontId="3"/>
  </si>
  <si>
    <t>税務課　</t>
    <rPh sb="0" eb="1">
      <t>ゼイ</t>
    </rPh>
    <rPh sb="1" eb="2">
      <t>ツトム</t>
    </rPh>
    <phoneticPr fontId="3"/>
  </si>
  <si>
    <t>℡22-8147</t>
    <phoneticPr fontId="3"/>
  </si>
  <si>
    <t>公    平    委    員    会</t>
    <phoneticPr fontId="3"/>
  </si>
  <si>
    <t>℡22-8163</t>
    <phoneticPr fontId="3"/>
  </si>
  <si>
    <t>財政課</t>
    <rPh sb="0" eb="1">
      <t>ザイ</t>
    </rPh>
    <rPh sb="1" eb="2">
      <t>セイ</t>
    </rPh>
    <rPh sb="2" eb="3">
      <t>カ</t>
    </rPh>
    <phoneticPr fontId="3"/>
  </si>
  <si>
    <t>監   査   委   員</t>
    <rPh sb="0" eb="1">
      <t>ラン</t>
    </rPh>
    <rPh sb="4" eb="5">
      <t>サ</t>
    </rPh>
    <rPh sb="8" eb="9">
      <t>イ</t>
    </rPh>
    <rPh sb="12" eb="13">
      <t>イン</t>
    </rPh>
    <phoneticPr fontId="3"/>
  </si>
  <si>
    <t>℡22-8164</t>
    <phoneticPr fontId="3"/>
  </si>
  <si>
    <t>職員課</t>
    <rPh sb="0" eb="1">
      <t>ショク</t>
    </rPh>
    <rPh sb="1" eb="2">
      <t>イン</t>
    </rPh>
    <rPh sb="2" eb="3">
      <t>カ</t>
    </rPh>
    <phoneticPr fontId="3"/>
  </si>
  <si>
    <t>総務部</t>
    <rPh sb="0" eb="2">
      <t>ソウム</t>
    </rPh>
    <rPh sb="2" eb="3">
      <t>ブ</t>
    </rPh>
    <phoneticPr fontId="3"/>
  </si>
  <si>
    <t>℡22-8162</t>
    <phoneticPr fontId="3"/>
  </si>
  <si>
    <t>防災安全課</t>
    <rPh sb="0" eb="1">
      <t>ボウ</t>
    </rPh>
    <rPh sb="1" eb="2">
      <t>ワザワ</t>
    </rPh>
    <rPh sb="2" eb="3">
      <t>アン</t>
    </rPh>
    <rPh sb="3" eb="4">
      <t>ゼン</t>
    </rPh>
    <rPh sb="4" eb="5">
      <t>カ</t>
    </rPh>
    <phoneticPr fontId="3"/>
  </si>
  <si>
    <t>選挙管理委員会</t>
    <rPh sb="0" eb="2">
      <t>センキョ</t>
    </rPh>
    <rPh sb="2" eb="4">
      <t>カンリ</t>
    </rPh>
    <rPh sb="4" eb="7">
      <t>イインカイ</t>
    </rPh>
    <phoneticPr fontId="3"/>
  </si>
  <si>
    <t>防災調整監</t>
    <rPh sb="0" eb="1">
      <t>ボウ</t>
    </rPh>
    <rPh sb="1" eb="2">
      <t>ワザワ</t>
    </rPh>
    <rPh sb="2" eb="3">
      <t>チョウ</t>
    </rPh>
    <rPh sb="3" eb="4">
      <t>タダシ</t>
    </rPh>
    <rPh sb="4" eb="5">
      <t>カン</t>
    </rPh>
    <phoneticPr fontId="3"/>
  </si>
  <si>
    <t>℡22-8145</t>
    <phoneticPr fontId="3"/>
  </si>
  <si>
    <t>議　　           会</t>
    <rPh sb="0" eb="1">
      <t>ギ</t>
    </rPh>
    <rPh sb="14" eb="15">
      <t>カイ</t>
    </rPh>
    <phoneticPr fontId="3"/>
  </si>
  <si>
    <t>℡22-8112</t>
    <phoneticPr fontId="3"/>
  </si>
  <si>
    <t>総務課</t>
    <rPh sb="0" eb="1">
      <t>ソウ</t>
    </rPh>
    <rPh sb="1" eb="2">
      <t>ム</t>
    </rPh>
    <rPh sb="2" eb="3">
      <t>カ</t>
    </rPh>
    <phoneticPr fontId="3"/>
  </si>
  <si>
    <r>
      <rPr>
        <sz val="9"/>
        <rFont val="ＭＳ 明朝"/>
        <family val="1"/>
        <charset val="128"/>
      </rPr>
      <t>　【資料】</t>
    </r>
    <r>
      <rPr>
        <sz val="9"/>
        <rFont val="ＭＳ Ｐ明朝"/>
        <family val="1"/>
        <charset val="128"/>
      </rPr>
      <t>税務課、保険年金課</t>
    </r>
    <rPh sb="5" eb="6">
      <t>ゼイ</t>
    </rPh>
    <rPh sb="9" eb="11">
      <t>ホケン</t>
    </rPh>
    <rPh sb="11" eb="13">
      <t>ネンキン</t>
    </rPh>
    <rPh sb="13" eb="14">
      <t>カ</t>
    </rPh>
    <phoneticPr fontId="2"/>
  </si>
  <si>
    <t>℡22-8114・22-8113・27-1002</t>
    <phoneticPr fontId="3"/>
  </si>
  <si>
    <t>℡22-8161・24-5478</t>
    <phoneticPr fontId="3"/>
  </si>
  <si>
    <t>℡22-8118・22-8199</t>
    <phoneticPr fontId="3"/>
  </si>
  <si>
    <r>
      <t>℡22-8100・22-8220　　　　</t>
    </r>
    <r>
      <rPr>
        <sz val="9"/>
        <rFont val="ＭＳ Ｐ明朝"/>
        <family val="1"/>
        <charset val="128"/>
      </rPr>
      <t>保育園・児童館・子育て総合支援センター</t>
    </r>
    <rPh sb="20" eb="23">
      <t>ホイクエン</t>
    </rPh>
    <rPh sb="24" eb="27">
      <t>ジドウカン</t>
    </rPh>
    <rPh sb="28" eb="30">
      <t>コソダ</t>
    </rPh>
    <rPh sb="31" eb="33">
      <t>ソウゴウ</t>
    </rPh>
    <rPh sb="33" eb="35">
      <t>シエン</t>
    </rPh>
    <phoneticPr fontId="3"/>
  </si>
  <si>
    <t xml:space="preserve">【 注 】　 </t>
    <phoneticPr fontId="2"/>
  </si>
  <si>
    <t>-</t>
    <phoneticPr fontId="2"/>
  </si>
  <si>
    <t>29年</t>
    <rPh sb="2" eb="3">
      <t>ネン</t>
    </rPh>
    <phoneticPr fontId="3"/>
  </si>
  <si>
    <t>（各年3月1日現在）</t>
    <phoneticPr fontId="2"/>
  </si>
  <si>
    <t>保育所</t>
    <phoneticPr fontId="2"/>
  </si>
  <si>
    <t>母子生活支援施設</t>
    <phoneticPr fontId="2"/>
  </si>
  <si>
    <t>施設数</t>
    <phoneticPr fontId="2"/>
  </si>
  <si>
    <t>入所児童数</t>
    <phoneticPr fontId="2"/>
  </si>
  <si>
    <t>設置数</t>
    <phoneticPr fontId="2"/>
  </si>
  <si>
    <t>-</t>
    <phoneticPr fontId="3"/>
  </si>
  <si>
    <t>助産施設</t>
    <phoneticPr fontId="2"/>
  </si>
  <si>
    <t>平成29年度</t>
    <rPh sb="0" eb="2">
      <t>ヘイセイ</t>
    </rPh>
    <rPh sb="4" eb="6">
      <t>ネンド</t>
    </rPh>
    <phoneticPr fontId="3"/>
  </si>
  <si>
    <t>-</t>
    <phoneticPr fontId="2"/>
  </si>
  <si>
    <t>-</t>
    <phoneticPr fontId="3"/>
  </si>
  <si>
    <t>土地取得事業</t>
    <phoneticPr fontId="2"/>
  </si>
  <si>
    <t>東中学校公園線沿道土地区画整理事業</t>
    <phoneticPr fontId="2"/>
  </si>
  <si>
    <t>集落排水事業</t>
    <phoneticPr fontId="2"/>
  </si>
  <si>
    <t>-</t>
    <phoneticPr fontId="2"/>
  </si>
  <si>
    <t>北谷財産区</t>
    <phoneticPr fontId="2"/>
  </si>
  <si>
    <t>-</t>
    <phoneticPr fontId="3"/>
  </si>
  <si>
    <t>交付税額の推移</t>
    <phoneticPr fontId="2"/>
  </si>
  <si>
    <t>2)</t>
    <phoneticPr fontId="2"/>
  </si>
  <si>
    <r>
      <rPr>
        <sz val="9"/>
        <rFont val="ＭＳ 明朝"/>
        <family val="1"/>
        <charset val="128"/>
      </rPr>
      <t>【 注 】</t>
    </r>
    <r>
      <rPr>
        <sz val="9"/>
        <rFont val="ＭＳ Ｐ明朝"/>
        <family val="1"/>
        <charset val="128"/>
      </rPr>
      <t>1)</t>
    </r>
    <phoneticPr fontId="2"/>
  </si>
  <si>
    <t>3)</t>
    <phoneticPr fontId="2"/>
  </si>
  <si>
    <t>教育長</t>
    <phoneticPr fontId="2"/>
  </si>
  <si>
    <t>～</t>
    <phoneticPr fontId="2"/>
  </si>
  <si>
    <t>朝倉　米太郎</t>
    <phoneticPr fontId="2"/>
  </si>
  <si>
    <t>駒井　喜久蔵</t>
    <phoneticPr fontId="2"/>
  </si>
  <si>
    <t>～</t>
    <phoneticPr fontId="2"/>
  </si>
  <si>
    <t>８代</t>
    <phoneticPr fontId="2"/>
  </si>
  <si>
    <t>９代</t>
    <phoneticPr fontId="2"/>
  </si>
  <si>
    <t>穐山　正美</t>
    <phoneticPr fontId="2"/>
  </si>
  <si>
    <t>10代</t>
    <phoneticPr fontId="2"/>
  </si>
  <si>
    <t>清水　小弥太</t>
    <phoneticPr fontId="2"/>
  </si>
  <si>
    <t>佐々木　早苗</t>
    <phoneticPr fontId="2"/>
  </si>
  <si>
    <t>伊藤　武夫</t>
    <phoneticPr fontId="2"/>
  </si>
  <si>
    <t>12代</t>
    <phoneticPr fontId="2"/>
  </si>
  <si>
    <t>13代</t>
    <phoneticPr fontId="2"/>
  </si>
  <si>
    <t>23代</t>
    <phoneticPr fontId="2"/>
  </si>
  <si>
    <t>25代</t>
    <phoneticPr fontId="2"/>
  </si>
  <si>
    <t>26代</t>
    <phoneticPr fontId="2"/>
  </si>
  <si>
    <t>16代</t>
    <phoneticPr fontId="2"/>
  </si>
  <si>
    <t>17代</t>
    <phoneticPr fontId="2"/>
  </si>
  <si>
    <t>森　   義男</t>
    <phoneticPr fontId="2"/>
  </si>
  <si>
    <t>34代</t>
    <rPh sb="2" eb="3">
      <t>ダイ</t>
    </rPh>
    <phoneticPr fontId="3"/>
  </si>
  <si>
    <t>11代</t>
    <phoneticPr fontId="2"/>
  </si>
  <si>
    <t>26代</t>
    <rPh sb="2" eb="3">
      <t>ダイ</t>
    </rPh>
    <phoneticPr fontId="3"/>
  </si>
  <si>
    <t>28年度</t>
    <rPh sb="2" eb="3">
      <t>ネン</t>
    </rPh>
    <phoneticPr fontId="2"/>
  </si>
  <si>
    <t xml:space="preserve">28年度   </t>
    <rPh sb="2" eb="4">
      <t>ネンド</t>
    </rPh>
    <phoneticPr fontId="2"/>
  </si>
  <si>
    <t xml:space="preserve">15年度   </t>
    <rPh sb="2" eb="3">
      <t>ネン</t>
    </rPh>
    <rPh sb="3" eb="4">
      <t>ド</t>
    </rPh>
    <phoneticPr fontId="2"/>
  </si>
  <si>
    <t>29年度</t>
    <rPh sb="2" eb="3">
      <t>ネン</t>
    </rPh>
    <rPh sb="3" eb="4">
      <t>ド</t>
    </rPh>
    <phoneticPr fontId="3"/>
  </si>
  <si>
    <t>平成28年度</t>
    <rPh sb="0" eb="2">
      <t>ヘイセイ</t>
    </rPh>
    <rPh sb="4" eb="6">
      <t>ネンド</t>
    </rPh>
    <phoneticPr fontId="2"/>
  </si>
  <si>
    <t>～</t>
  </si>
  <si>
    <t>福谷　直美</t>
    <rPh sb="0" eb="2">
      <t>フクタニ</t>
    </rPh>
    <rPh sb="3" eb="5">
      <t>ナオミ</t>
    </rPh>
    <phoneticPr fontId="3"/>
  </si>
  <si>
    <t>坂井　徹</t>
    <rPh sb="0" eb="2">
      <t>サカイ</t>
    </rPh>
    <rPh sb="3" eb="4">
      <t>トオル</t>
    </rPh>
    <phoneticPr fontId="3"/>
  </si>
  <si>
    <t>歴代行政担当者（平成30年3月1日現在）</t>
    <rPh sb="0" eb="2">
      <t>レキダイ</t>
    </rPh>
    <rPh sb="2" eb="4">
      <t>ギョウセイ</t>
    </rPh>
    <rPh sb="4" eb="7">
      <t>タントウシャ</t>
    </rPh>
    <rPh sb="8" eb="10">
      <t>ヘイセイ</t>
    </rPh>
    <rPh sb="12" eb="13">
      <t>ネン</t>
    </rPh>
    <rPh sb="14" eb="15">
      <t>ツキ</t>
    </rPh>
    <rPh sb="16" eb="17">
      <t>ニチ</t>
    </rPh>
    <rPh sb="17" eb="19">
      <t>ゲンザイ</t>
    </rPh>
    <phoneticPr fontId="2"/>
  </si>
  <si>
    <t>平成29年度</t>
    <rPh sb="0" eb="2">
      <t>ヘイセイ</t>
    </rPh>
    <rPh sb="4" eb="5">
      <t>ネン</t>
    </rPh>
    <rPh sb="5" eb="6">
      <t>ド</t>
    </rPh>
    <phoneticPr fontId="2"/>
  </si>
  <si>
    <t>28年度</t>
    <rPh sb="2" eb="4">
      <t>ネンド</t>
    </rPh>
    <phoneticPr fontId="3"/>
  </si>
  <si>
    <t>28年度</t>
    <rPh sb="2" eb="3">
      <t>ネン</t>
    </rPh>
    <rPh sb="3" eb="4">
      <t>ド</t>
    </rPh>
    <phoneticPr fontId="3"/>
  </si>
  <si>
    <t>-</t>
    <phoneticPr fontId="3"/>
  </si>
  <si>
    <t>-</t>
    <phoneticPr fontId="3"/>
  </si>
  <si>
    <t>倉吉市の行政機構図（平成30年3月1日現在）</t>
    <rPh sb="0" eb="3">
      <t>クラヨシシ</t>
    </rPh>
    <rPh sb="4" eb="6">
      <t>ギョウセイ</t>
    </rPh>
    <rPh sb="6" eb="8">
      <t>キコウ</t>
    </rPh>
    <rPh sb="8" eb="9">
      <t>ズ</t>
    </rPh>
    <rPh sb="10" eb="12">
      <t>ヘイセイ</t>
    </rPh>
    <rPh sb="14" eb="15">
      <t>ネン</t>
    </rPh>
    <rPh sb="16" eb="17">
      <t>ツキ</t>
    </rPh>
    <rPh sb="18" eb="19">
      <t>ニチ</t>
    </rPh>
    <rPh sb="19" eb="21">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</si>
</sst>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 &quot;#,##0"/>
    <numFmt numFmtId="177" formatCode="#,##0.0;&quot;△ &quot;#,##0.0"/>
    <numFmt numFmtId="178" formatCode="0.0;&quot;△ &quot;0.0"/>
    <numFmt numFmtId="179" formatCode="#,##0.0"/>
    <numFmt numFmtId="180" formatCode="#,##0.000;&quot;△ &quot;#,##0.000"/>
    <numFmt numFmtId="181" formatCode="#,##0_);[Red]\(#,##0\)"/>
    <numFmt numFmtId="182" formatCode="#,##0.0_);[Red]\(#,##0.0\)"/>
    <numFmt numFmtId="183" formatCode="0_);[Red]\(0\)"/>
    <numFmt numFmtId="184" formatCode="0.0_);[Red]\(0.0\)"/>
    <numFmt numFmtId="185" formatCode="#,##0_ "/>
    <numFmt numFmtId="186" formatCode="#,##0.0_ "/>
    <numFmt numFmtId="187" formatCode="#,##0.00_);[Red]\(#,##0.00\)"/>
    <numFmt numFmtId="188" formatCode="#,##0.00_ "/>
    <numFmt numFmtId="189" formatCode="0.0_ "/>
    <numFmt numFmtId="190" formatCode="#,##0;&quot;▲ &quot;#,##0"/>
    <numFmt numFmtId="191" formatCode="0.00_ "/>
    <numFmt numFmtId="192" formatCode="#,##0;[Red]#,##0"/>
    <numFmt numFmtId="193" formatCode="0.0%"/>
    <numFmt numFmtId="194" formatCode="#,##0.00;&quot;△ &quot;#,##0.00"/>
    <numFmt numFmtId="195" formatCode="#,##0.0;[Red]\-#,##0.0"/>
    <numFmt numFmtId="196" formatCode="0_ "/>
  </numFmts>
  <fonts count="20">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
      <name val="ＭＳ 明朝"/>
      <family val="1"/>
      <charset val="128"/>
    </font>
    <font>
      <sz val="10.5"/>
      <name val="ＭＳ Ｐ明朝"/>
      <family val="1"/>
      <charset val="128"/>
    </font>
    <font>
      <sz val="10"/>
      <color rgb="FFFF0000"/>
      <name val="ＭＳ Ｐ明朝"/>
      <family val="1"/>
      <charset val="128"/>
    </font>
    <font>
      <sz val="11"/>
      <color rgb="FFFF0000"/>
      <name val="ＭＳ Ｐ明朝"/>
      <family val="1"/>
      <charset val="128"/>
    </font>
    <font>
      <sz val="10"/>
      <name val="ＭＳ 明朝"/>
      <family val="1"/>
      <charset val="128"/>
    </font>
    <font>
      <b/>
      <sz val="10.5"/>
      <color rgb="FFFF0000"/>
      <name val="ＭＳ Ｐ明朝"/>
      <family val="1"/>
      <charset val="128"/>
    </font>
    <font>
      <b/>
      <sz val="9"/>
      <color rgb="FFFF0000"/>
      <name val="ＭＳ Ｐ明朝"/>
      <family val="1"/>
      <charset val="128"/>
    </font>
    <font>
      <sz val="8"/>
      <name val="ＭＳ Ｐ明朝"/>
      <family val="1"/>
      <charset val="128"/>
    </font>
    <font>
      <sz val="7"/>
      <name val="ＭＳ Ｐ明朝"/>
      <family val="1"/>
      <charset val="128"/>
    </font>
    <font>
      <sz val="6"/>
      <name val="ＭＳ Ｐ明朝"/>
      <family val="1"/>
      <charset val="128"/>
    </font>
    <font>
      <sz val="10"/>
      <name val="ＭＳ Ｐゴシック"/>
      <family val="3"/>
      <charset val="128"/>
    </font>
    <font>
      <strike/>
      <sz val="9"/>
      <name val="ＭＳ Ｐ明朝"/>
      <family val="1"/>
      <charset val="128"/>
    </font>
    <font>
      <sz val="10"/>
      <color rgb="FFFF0000"/>
      <name val="ＭＳ 明朝"/>
      <family val="1"/>
      <charset val="128"/>
    </font>
  </fonts>
  <fills count="2">
    <fill>
      <patternFill patternType="none"/>
    </fill>
    <fill>
      <patternFill patternType="gray125"/>
    </fill>
  </fills>
  <borders count="234">
    <border>
      <left/>
      <right/>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uble">
        <color indexed="64"/>
      </right>
      <top/>
      <bottom style="hair">
        <color indexed="64"/>
      </bottom>
      <diagonal/>
    </border>
    <border>
      <left style="double">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double">
        <color indexed="64"/>
      </right>
      <top/>
      <bottom style="hair">
        <color indexed="64"/>
      </bottom>
      <diagonal/>
    </border>
    <border>
      <left/>
      <right/>
      <top/>
      <bottom style="hair">
        <color indexed="64"/>
      </bottom>
      <diagonal/>
    </border>
    <border>
      <left/>
      <right style="double">
        <color indexed="64"/>
      </right>
      <top/>
      <bottom/>
      <diagonal/>
    </border>
    <border>
      <left/>
      <right style="medium">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top/>
      <bottom/>
      <diagonal/>
    </border>
    <border>
      <left style="hair">
        <color indexed="64"/>
      </left>
      <right style="double">
        <color indexed="64"/>
      </right>
      <top style="hair">
        <color indexed="64"/>
      </top>
      <bottom style="hair">
        <color indexed="64"/>
      </bottom>
      <diagonal/>
    </border>
    <border>
      <left style="double">
        <color indexed="64"/>
      </left>
      <right/>
      <top style="medium">
        <color indexed="64"/>
      </top>
      <bottom/>
      <diagonal/>
    </border>
    <border>
      <left/>
      <right style="medium">
        <color indexed="64"/>
      </right>
      <top style="medium">
        <color indexed="64"/>
      </top>
      <bottom style="hair">
        <color indexed="64"/>
      </bottom>
      <diagonal/>
    </border>
    <border>
      <left style="double">
        <color indexed="64"/>
      </left>
      <right/>
      <top/>
      <bottom/>
      <diagonal/>
    </border>
    <border>
      <left/>
      <right style="hair">
        <color indexed="64"/>
      </right>
      <top/>
      <bottom/>
      <diagonal/>
    </border>
    <border>
      <left style="hair">
        <color indexed="64"/>
      </left>
      <right/>
      <top/>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double">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38" fontId="2"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xf numFmtId="0" fontId="1" fillId="0" borderId="0"/>
  </cellStyleXfs>
  <cellXfs count="1380">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5" xfId="2" applyFont="1" applyFill="1" applyBorder="1" applyAlignment="1">
      <alignment horizontal="center" vertical="center" shrinkToFit="1"/>
    </xf>
    <xf numFmtId="176" fontId="4" fillId="0" borderId="8" xfId="3" applyNumberFormat="1" applyFont="1" applyFill="1" applyBorder="1" applyAlignment="1">
      <alignment horizontal="right" vertical="center"/>
    </xf>
    <xf numFmtId="176" fontId="4" fillId="0" borderId="9" xfId="3" applyNumberFormat="1" applyFont="1" applyFill="1" applyBorder="1" applyAlignment="1">
      <alignment horizontal="right" vertical="center"/>
    </xf>
    <xf numFmtId="176" fontId="5" fillId="0" borderId="9" xfId="3" applyNumberFormat="1" applyFont="1" applyFill="1" applyBorder="1" applyAlignment="1">
      <alignment horizontal="right" vertical="center"/>
    </xf>
    <xf numFmtId="176" fontId="5" fillId="0" borderId="8"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10" xfId="1" applyNumberFormat="1" applyFont="1" applyFill="1" applyBorder="1" applyAlignment="1">
      <alignment horizontal="right" vertical="center"/>
    </xf>
    <xf numFmtId="176" fontId="5" fillId="0" borderId="10" xfId="4" applyNumberFormat="1" applyFont="1" applyFill="1" applyBorder="1" applyAlignment="1">
      <alignment horizontal="right" vertical="center"/>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6" fontId="4" fillId="0" borderId="13" xfId="3" applyNumberFormat="1" applyFont="1" applyFill="1" applyBorder="1" applyAlignment="1">
      <alignment horizontal="right" vertical="center"/>
    </xf>
    <xf numFmtId="176" fontId="4" fillId="0" borderId="14" xfId="3" applyNumberFormat="1" applyFont="1" applyFill="1" applyBorder="1" applyAlignment="1">
      <alignment horizontal="right" vertical="center"/>
    </xf>
    <xf numFmtId="176" fontId="5" fillId="0" borderId="14" xfId="3" applyNumberFormat="1" applyFont="1" applyFill="1" applyBorder="1" applyAlignment="1">
      <alignment horizontal="right" vertical="center"/>
    </xf>
    <xf numFmtId="176" fontId="5" fillId="0" borderId="13" xfId="1" applyNumberFormat="1" applyFont="1" applyFill="1" applyBorder="1" applyAlignment="1">
      <alignment horizontal="right" vertical="center"/>
    </xf>
    <xf numFmtId="176" fontId="5" fillId="0" borderId="14" xfId="1" applyNumberFormat="1" applyFont="1" applyFill="1" applyBorder="1" applyAlignment="1">
      <alignment horizontal="right" vertical="center"/>
    </xf>
    <xf numFmtId="176" fontId="5" fillId="0" borderId="15" xfId="1" applyNumberFormat="1" applyFont="1" applyFill="1" applyBorder="1" applyAlignment="1">
      <alignment horizontal="right" vertical="center"/>
    </xf>
    <xf numFmtId="176" fontId="5" fillId="0" borderId="15" xfId="4" applyNumberFormat="1" applyFont="1" applyFill="1" applyBorder="1" applyAlignment="1">
      <alignment horizontal="righ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176" fontId="4" fillId="0" borderId="18" xfId="3" applyNumberFormat="1" applyFont="1" applyFill="1" applyBorder="1" applyAlignment="1">
      <alignment horizontal="right" vertical="center"/>
    </xf>
    <xf numFmtId="176" fontId="4" fillId="0" borderId="19" xfId="3" applyNumberFormat="1" applyFont="1" applyFill="1" applyBorder="1" applyAlignment="1">
      <alignment horizontal="right" vertical="center"/>
    </xf>
    <xf numFmtId="176" fontId="5" fillId="0" borderId="19" xfId="3" applyNumberFormat="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176" fontId="5" fillId="0" borderId="20" xfId="1" applyNumberFormat="1" applyFont="1" applyFill="1" applyBorder="1" applyAlignment="1">
      <alignment horizontal="right" vertical="center"/>
    </xf>
    <xf numFmtId="176" fontId="5" fillId="0" borderId="20" xfId="4" applyNumberFormat="1" applyFont="1" applyFill="1" applyBorder="1" applyAlignment="1">
      <alignment horizontal="right" vertical="center"/>
    </xf>
    <xf numFmtId="176" fontId="4" fillId="0" borderId="23" xfId="3" applyNumberFormat="1" applyFont="1" applyFill="1" applyBorder="1" applyAlignment="1">
      <alignment horizontal="right" vertical="center"/>
    </xf>
    <xf numFmtId="176" fontId="4" fillId="0" borderId="24" xfId="3" applyNumberFormat="1" applyFont="1" applyFill="1" applyBorder="1" applyAlignment="1">
      <alignment horizontal="right" vertical="center"/>
    </xf>
    <xf numFmtId="176" fontId="5" fillId="0" borderId="24" xfId="3"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24" xfId="1" applyNumberFormat="1" applyFont="1" applyFill="1" applyBorder="1" applyAlignment="1">
      <alignment horizontal="right" vertical="center"/>
    </xf>
    <xf numFmtId="176" fontId="5" fillId="0" borderId="25" xfId="1" applyNumberFormat="1" applyFont="1" applyFill="1" applyBorder="1" applyAlignment="1">
      <alignment horizontal="right" vertical="center"/>
    </xf>
    <xf numFmtId="176" fontId="5" fillId="0" borderId="25" xfId="4" applyNumberFormat="1" applyFont="1" applyFill="1" applyBorder="1" applyAlignment="1">
      <alignment horizontal="right" vertical="center"/>
    </xf>
    <xf numFmtId="0" fontId="4" fillId="0" borderId="26" xfId="0" applyFont="1" applyFill="1" applyBorder="1" applyAlignment="1">
      <alignment horizontal="left" vertical="center" wrapText="1"/>
    </xf>
    <xf numFmtId="176" fontId="4" fillId="0" borderId="27" xfId="3" applyNumberFormat="1" applyFont="1" applyFill="1" applyBorder="1" applyAlignment="1">
      <alignment horizontal="right" vertical="center"/>
    </xf>
    <xf numFmtId="176" fontId="4" fillId="0" borderId="28" xfId="3" applyNumberFormat="1" applyFont="1" applyFill="1" applyBorder="1" applyAlignment="1">
      <alignment horizontal="right" vertical="center"/>
    </xf>
    <xf numFmtId="176" fontId="5" fillId="0" borderId="28" xfId="3"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176" fontId="5" fillId="0" borderId="28" xfId="1" applyNumberFormat="1" applyFont="1" applyFill="1" applyBorder="1" applyAlignment="1">
      <alignment horizontal="right" vertical="center"/>
    </xf>
    <xf numFmtId="176" fontId="5" fillId="0" borderId="29" xfId="1" applyNumberFormat="1" applyFont="1" applyFill="1" applyBorder="1" applyAlignment="1">
      <alignment horizontal="right" vertical="center"/>
    </xf>
    <xf numFmtId="176" fontId="5" fillId="0" borderId="29" xfId="4" applyNumberFormat="1" applyFont="1" applyFill="1" applyBorder="1" applyAlignment="1">
      <alignment horizontal="right" vertical="center"/>
    </xf>
    <xf numFmtId="0" fontId="4" fillId="0" borderId="17" xfId="0" applyFont="1" applyFill="1" applyBorder="1" applyAlignment="1">
      <alignment horizontal="left" vertical="center" shrinkToFit="1"/>
    </xf>
    <xf numFmtId="176" fontId="4" fillId="0" borderId="13" xfId="0" applyNumberFormat="1" applyFont="1" applyFill="1" applyBorder="1" applyAlignment="1">
      <alignment horizontal="right" vertical="center" wrapText="1"/>
    </xf>
    <xf numFmtId="176" fontId="4" fillId="0" borderId="14" xfId="0" applyNumberFormat="1" applyFont="1" applyFill="1" applyBorder="1" applyAlignment="1">
      <alignment horizontal="right" vertical="center" wrapText="1"/>
    </xf>
    <xf numFmtId="176" fontId="5" fillId="0" borderId="14" xfId="0" applyNumberFormat="1" applyFont="1" applyFill="1" applyBorder="1" applyAlignment="1">
      <alignment horizontal="right" vertical="center" wrapText="1"/>
    </xf>
    <xf numFmtId="176" fontId="5" fillId="0" borderId="13" xfId="0" applyNumberFormat="1" applyFont="1" applyFill="1" applyBorder="1" applyAlignment="1">
      <alignment horizontal="right" vertical="center" wrapText="1"/>
    </xf>
    <xf numFmtId="177" fontId="4" fillId="0" borderId="32" xfId="3" applyNumberFormat="1" applyFont="1" applyFill="1" applyBorder="1" applyAlignment="1">
      <alignment horizontal="right" vertical="center"/>
    </xf>
    <xf numFmtId="177" fontId="4" fillId="0" borderId="33" xfId="3" applyNumberFormat="1" applyFont="1" applyFill="1" applyBorder="1" applyAlignment="1">
      <alignment horizontal="right" vertical="center"/>
    </xf>
    <xf numFmtId="177" fontId="5" fillId="0" borderId="33" xfId="3" quotePrefix="1" applyNumberFormat="1" applyFont="1" applyFill="1" applyBorder="1" applyAlignment="1">
      <alignment horizontal="right" vertical="center"/>
    </xf>
    <xf numFmtId="177" fontId="5" fillId="0" borderId="32" xfId="1" quotePrefix="1" applyNumberFormat="1" applyFont="1" applyFill="1" applyBorder="1" applyAlignment="1">
      <alignment horizontal="right" vertical="center"/>
    </xf>
    <xf numFmtId="177" fontId="5" fillId="0" borderId="33" xfId="1" quotePrefix="1" applyNumberFormat="1" applyFont="1" applyFill="1" applyBorder="1" applyAlignment="1">
      <alignment horizontal="right" vertical="center"/>
    </xf>
    <xf numFmtId="177" fontId="5" fillId="0" borderId="34" xfId="1" quotePrefix="1" applyNumberFormat="1" applyFont="1" applyFill="1" applyBorder="1" applyAlignment="1">
      <alignment horizontal="right" vertical="center"/>
    </xf>
    <xf numFmtId="177" fontId="5" fillId="0" borderId="34" xfId="4" quotePrefix="1" applyNumberFormat="1" applyFont="1" applyFill="1" applyBorder="1" applyAlignment="1">
      <alignment horizontal="right" vertical="center"/>
    </xf>
    <xf numFmtId="177" fontId="4" fillId="0" borderId="37" xfId="3" applyNumberFormat="1" applyFont="1" applyFill="1" applyBorder="1" applyAlignment="1">
      <alignment horizontal="right" vertical="center"/>
    </xf>
    <xf numFmtId="177" fontId="4" fillId="0" borderId="38" xfId="3" applyNumberFormat="1" applyFont="1" applyFill="1" applyBorder="1" applyAlignment="1">
      <alignment horizontal="right" vertical="center"/>
    </xf>
    <xf numFmtId="177" fontId="5" fillId="0" borderId="38" xfId="3" quotePrefix="1" applyNumberFormat="1" applyFont="1" applyFill="1" applyBorder="1" applyAlignment="1">
      <alignment horizontal="right" vertical="center"/>
    </xf>
    <xf numFmtId="177" fontId="5" fillId="0" borderId="37" xfId="1" quotePrefix="1" applyNumberFormat="1" applyFont="1" applyFill="1" applyBorder="1" applyAlignment="1">
      <alignment horizontal="right" vertical="center"/>
    </xf>
    <xf numFmtId="177" fontId="5" fillId="0" borderId="38" xfId="1" quotePrefix="1" applyNumberFormat="1" applyFont="1" applyFill="1" applyBorder="1" applyAlignment="1">
      <alignment horizontal="right" vertical="center"/>
    </xf>
    <xf numFmtId="177" fontId="5" fillId="0" borderId="39" xfId="1" quotePrefix="1" applyNumberFormat="1" applyFont="1" applyFill="1" applyBorder="1" applyAlignment="1">
      <alignment horizontal="right" vertical="center"/>
    </xf>
    <xf numFmtId="177" fontId="5" fillId="0" borderId="39" xfId="4" quotePrefix="1" applyNumberFormat="1" applyFont="1" applyFill="1" applyBorder="1" applyAlignment="1">
      <alignment horizontal="right" vertical="center"/>
    </xf>
    <xf numFmtId="0" fontId="6" fillId="0" borderId="0" xfId="0" applyFont="1" applyFill="1" applyAlignment="1">
      <alignment vertical="center"/>
    </xf>
    <xf numFmtId="0" fontId="5" fillId="0" borderId="0" xfId="0" applyFont="1" applyFill="1" applyAlignment="1">
      <alignment horizontal="right" vertical="center"/>
    </xf>
    <xf numFmtId="0" fontId="4" fillId="0" borderId="42" xfId="0" applyFont="1" applyFill="1" applyBorder="1" applyAlignment="1">
      <alignment horizontal="center" vertical="center" shrinkToFit="1"/>
    </xf>
    <xf numFmtId="176" fontId="4" fillId="0" borderId="9" xfId="1" applyNumberFormat="1" applyFont="1" applyFill="1" applyBorder="1" applyAlignment="1">
      <alignment horizontal="right" vertical="center"/>
    </xf>
    <xf numFmtId="176" fontId="4" fillId="0" borderId="10" xfId="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10" xfId="4" applyNumberFormat="1" applyFont="1" applyFill="1" applyBorder="1" applyAlignment="1">
      <alignment horizontal="right" vertical="center"/>
    </xf>
    <xf numFmtId="0" fontId="4" fillId="0" borderId="46" xfId="0" applyFont="1" applyFill="1" applyBorder="1" applyAlignment="1">
      <alignment horizontal="left" vertical="center" wrapText="1"/>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15" xfId="4" applyNumberFormat="1" applyFont="1" applyFill="1" applyBorder="1" applyAlignment="1">
      <alignment horizontal="right" vertical="center"/>
    </xf>
    <xf numFmtId="0" fontId="4" fillId="0" borderId="48" xfId="0" applyFont="1" applyFill="1" applyBorder="1" applyAlignment="1">
      <alignment horizontal="left" vertical="center" wrapText="1"/>
    </xf>
    <xf numFmtId="176" fontId="4" fillId="0" borderId="19"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20" xfId="4"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5"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25" xfId="4" applyNumberFormat="1" applyFont="1" applyFill="1" applyBorder="1" applyAlignment="1">
      <alignment horizontal="right" vertical="center"/>
    </xf>
    <xf numFmtId="176" fontId="4" fillId="0" borderId="28" xfId="1" applyNumberFormat="1" applyFont="1" applyFill="1" applyBorder="1" applyAlignment="1">
      <alignment horizontal="right" vertical="center"/>
    </xf>
    <xf numFmtId="176" fontId="4" fillId="0" borderId="29" xfId="1" applyNumberFormat="1" applyFont="1" applyFill="1" applyBorder="1" applyAlignment="1">
      <alignment horizontal="right" vertical="center"/>
    </xf>
    <xf numFmtId="176" fontId="4" fillId="0" borderId="27"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29" xfId="4" applyNumberFormat="1" applyFont="1" applyFill="1" applyBorder="1" applyAlignment="1">
      <alignment horizontal="right" vertical="center"/>
    </xf>
    <xf numFmtId="178" fontId="4" fillId="0" borderId="32" xfId="3" applyNumberFormat="1" applyFont="1" applyFill="1" applyBorder="1" applyAlignment="1">
      <alignment horizontal="right" vertical="center"/>
    </xf>
    <xf numFmtId="178" fontId="4" fillId="0" borderId="33" xfId="3" applyNumberFormat="1" applyFont="1" applyFill="1" applyBorder="1" applyAlignment="1">
      <alignment horizontal="right" vertical="center"/>
    </xf>
    <xf numFmtId="178" fontId="4" fillId="0" borderId="33" xfId="3" quotePrefix="1" applyNumberFormat="1" applyFont="1" applyFill="1" applyBorder="1" applyAlignment="1">
      <alignment horizontal="right" vertical="center"/>
    </xf>
    <xf numFmtId="178" fontId="4" fillId="0" borderId="33" xfId="1" quotePrefix="1" applyNumberFormat="1" applyFont="1" applyFill="1" applyBorder="1" applyAlignment="1">
      <alignment horizontal="right" vertical="center"/>
    </xf>
    <xf numFmtId="178" fontId="4" fillId="0" borderId="34" xfId="1" quotePrefix="1" applyNumberFormat="1" applyFont="1" applyFill="1" applyBorder="1" applyAlignment="1">
      <alignment horizontal="right" vertical="center"/>
    </xf>
    <xf numFmtId="178" fontId="4" fillId="0" borderId="32" xfId="1" quotePrefix="1" applyNumberFormat="1" applyFont="1" applyFill="1" applyBorder="1" applyAlignment="1">
      <alignment horizontal="right" vertical="center"/>
    </xf>
    <xf numFmtId="178" fontId="4" fillId="0" borderId="56" xfId="1" quotePrefix="1" applyNumberFormat="1" applyFont="1" applyFill="1" applyBorder="1" applyAlignment="1">
      <alignment horizontal="right" vertical="center"/>
    </xf>
    <xf numFmtId="178" fontId="4" fillId="0" borderId="34" xfId="4" quotePrefix="1" applyNumberFormat="1" applyFont="1" applyFill="1" applyBorder="1" applyAlignment="1">
      <alignment horizontal="right" vertical="center"/>
    </xf>
    <xf numFmtId="178" fontId="4" fillId="0" borderId="37" xfId="3" applyNumberFormat="1" applyFont="1" applyFill="1" applyBorder="1" applyAlignment="1">
      <alignment horizontal="right" vertical="center"/>
    </xf>
    <xf numFmtId="178" fontId="4" fillId="0" borderId="38" xfId="3" applyNumberFormat="1" applyFont="1" applyFill="1" applyBorder="1" applyAlignment="1">
      <alignment horizontal="right" vertical="center"/>
    </xf>
    <xf numFmtId="178" fontId="4" fillId="0" borderId="38" xfId="3" quotePrefix="1" applyNumberFormat="1" applyFont="1" applyFill="1" applyBorder="1" applyAlignment="1">
      <alignment horizontal="right" vertical="center"/>
    </xf>
    <xf numFmtId="178" fontId="4" fillId="0" borderId="38" xfId="1" quotePrefix="1" applyNumberFormat="1" applyFont="1" applyFill="1" applyBorder="1" applyAlignment="1">
      <alignment horizontal="right" vertical="center"/>
    </xf>
    <xf numFmtId="178" fontId="4" fillId="0" borderId="39" xfId="1" quotePrefix="1" applyNumberFormat="1" applyFont="1" applyFill="1" applyBorder="1" applyAlignment="1">
      <alignment horizontal="right" vertical="center"/>
    </xf>
    <xf numFmtId="178" fontId="4" fillId="0" borderId="37" xfId="1" quotePrefix="1" applyNumberFormat="1" applyFont="1" applyFill="1" applyBorder="1" applyAlignment="1">
      <alignment horizontal="right" vertical="center"/>
    </xf>
    <xf numFmtId="178" fontId="4" fillId="0" borderId="59" xfId="1" quotePrefix="1" applyNumberFormat="1" applyFont="1" applyFill="1" applyBorder="1" applyAlignment="1">
      <alignment horizontal="right" vertical="center"/>
    </xf>
    <xf numFmtId="178" fontId="4" fillId="0" borderId="39" xfId="4" quotePrefix="1"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shrinkToFit="1"/>
    </xf>
    <xf numFmtId="176" fontId="5" fillId="0" borderId="14" xfId="0" applyNumberFormat="1" applyFont="1" applyFill="1" applyBorder="1" applyAlignment="1">
      <alignment horizontal="right" vertical="center"/>
    </xf>
    <xf numFmtId="176" fontId="5" fillId="0" borderId="83" xfId="0" applyNumberFormat="1" applyFont="1" applyFill="1" applyBorder="1" applyAlignment="1">
      <alignment horizontal="right" vertical="center"/>
    </xf>
    <xf numFmtId="176" fontId="5" fillId="0" borderId="84" xfId="0" applyNumberFormat="1" applyFont="1" applyFill="1" applyBorder="1" applyAlignment="1">
      <alignment horizontal="right" vertical="center"/>
    </xf>
    <xf numFmtId="176" fontId="5" fillId="0" borderId="15" xfId="0" applyNumberFormat="1" applyFont="1" applyFill="1" applyBorder="1" applyAlignment="1">
      <alignment horizontal="right" vertical="center"/>
    </xf>
    <xf numFmtId="176" fontId="5" fillId="0" borderId="28" xfId="0" applyNumberFormat="1" applyFont="1" applyFill="1" applyBorder="1" applyAlignment="1">
      <alignment horizontal="right" vertical="center"/>
    </xf>
    <xf numFmtId="176" fontId="5" fillId="0" borderId="86" xfId="0" applyNumberFormat="1" applyFont="1" applyFill="1" applyBorder="1" applyAlignment="1">
      <alignment horizontal="right" vertical="center"/>
    </xf>
    <xf numFmtId="176" fontId="5" fillId="0" borderId="87" xfId="0" applyNumberFormat="1" applyFont="1" applyFill="1" applyBorder="1" applyAlignment="1">
      <alignment horizontal="right" vertical="center"/>
    </xf>
    <xf numFmtId="176" fontId="5" fillId="0" borderId="29" xfId="0" applyNumberFormat="1" applyFont="1" applyFill="1" applyBorder="1" applyAlignment="1">
      <alignment horizontal="right" vertical="center"/>
    </xf>
    <xf numFmtId="176" fontId="5" fillId="0" borderId="19" xfId="0" applyNumberFormat="1" applyFont="1" applyFill="1" applyBorder="1" applyAlignment="1">
      <alignment horizontal="right" vertical="center"/>
    </xf>
    <xf numFmtId="176" fontId="5" fillId="0" borderId="90" xfId="0" applyNumberFormat="1" applyFont="1" applyFill="1" applyBorder="1" applyAlignment="1">
      <alignment horizontal="right" vertical="center"/>
    </xf>
    <xf numFmtId="176" fontId="5" fillId="0" borderId="91" xfId="0" applyNumberFormat="1" applyFont="1" applyFill="1" applyBorder="1" applyAlignment="1">
      <alignment horizontal="right" vertical="center"/>
    </xf>
    <xf numFmtId="176" fontId="5" fillId="0" borderId="20" xfId="0" applyNumberFormat="1" applyFont="1" applyFill="1" applyBorder="1" applyAlignment="1">
      <alignment horizontal="right" vertical="center"/>
    </xf>
    <xf numFmtId="176" fontId="5" fillId="0" borderId="38" xfId="0" applyNumberFormat="1" applyFont="1" applyFill="1" applyBorder="1" applyAlignment="1">
      <alignment horizontal="right" vertical="center"/>
    </xf>
    <xf numFmtId="176" fontId="5" fillId="0" borderId="67" xfId="0" applyNumberFormat="1" applyFont="1" applyFill="1" applyBorder="1" applyAlignment="1">
      <alignment horizontal="right" vertical="center"/>
    </xf>
    <xf numFmtId="176" fontId="5" fillId="0" borderId="68"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176" fontId="5" fillId="0" borderId="13" xfId="0" applyNumberFormat="1" applyFont="1" applyFill="1" applyBorder="1" applyAlignment="1">
      <alignment horizontal="right" vertical="center"/>
    </xf>
    <xf numFmtId="176" fontId="5" fillId="0" borderId="27"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176" fontId="5" fillId="0" borderId="37"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horizontal="right" vertical="center"/>
    </xf>
    <xf numFmtId="0" fontId="5" fillId="0" borderId="67" xfId="0" applyFont="1" applyFill="1" applyBorder="1" applyAlignment="1">
      <alignment horizontal="center" vertical="center"/>
    </xf>
    <xf numFmtId="0" fontId="5" fillId="0" borderId="108" xfId="0" applyFont="1" applyFill="1" applyBorder="1" applyAlignment="1">
      <alignment horizontal="center" vertical="center" shrinkToFit="1"/>
    </xf>
    <xf numFmtId="0" fontId="5" fillId="0" borderId="68" xfId="0" applyFont="1" applyFill="1" applyBorder="1" applyAlignment="1">
      <alignment horizontal="center" vertical="center" shrinkToFit="1"/>
    </xf>
    <xf numFmtId="176" fontId="8"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176" fontId="5" fillId="0" borderId="114" xfId="0" applyNumberFormat="1" applyFont="1" applyFill="1" applyBorder="1" applyAlignment="1">
      <alignment horizontal="right" vertical="center"/>
    </xf>
    <xf numFmtId="176" fontId="5" fillId="0" borderId="115"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6" xfId="2" applyNumberFormat="1" applyFont="1" applyFill="1" applyBorder="1" applyAlignment="1">
      <alignment horizontal="right" vertical="center"/>
    </xf>
    <xf numFmtId="176" fontId="8" fillId="0" borderId="27" xfId="0" applyNumberFormat="1" applyFont="1" applyFill="1" applyBorder="1" applyAlignment="1">
      <alignment horizontal="right" vertical="center"/>
    </xf>
    <xf numFmtId="176" fontId="5" fillId="0" borderId="119" xfId="0" applyNumberFormat="1" applyFont="1" applyFill="1" applyBorder="1" applyAlignment="1">
      <alignment horizontal="right" vertical="center"/>
    </xf>
    <xf numFmtId="176" fontId="5" fillId="0" borderId="120" xfId="0" applyNumberFormat="1" applyFont="1" applyFill="1" applyBorder="1" applyAlignment="1">
      <alignment horizontal="right" vertical="center"/>
    </xf>
    <xf numFmtId="176" fontId="5" fillId="0" borderId="29" xfId="2" applyNumberFormat="1" applyFont="1" applyFill="1" applyBorder="1" applyAlignment="1">
      <alignment horizontal="right" vertical="center"/>
    </xf>
    <xf numFmtId="0" fontId="8" fillId="0" borderId="118" xfId="0" applyFont="1" applyFill="1" applyBorder="1" applyAlignment="1">
      <alignment horizontal="left" vertical="center"/>
    </xf>
    <xf numFmtId="0" fontId="8" fillId="0" borderId="85" xfId="0" applyFont="1" applyFill="1" applyBorder="1" applyAlignment="1">
      <alignment horizontal="left" vertical="center"/>
    </xf>
    <xf numFmtId="176" fontId="8" fillId="0" borderId="123" xfId="0" applyNumberFormat="1" applyFont="1" applyFill="1" applyBorder="1" applyAlignment="1">
      <alignment horizontal="right" vertical="center"/>
    </xf>
    <xf numFmtId="176" fontId="5" fillId="0" borderId="124" xfId="0" applyNumberFormat="1" applyFont="1" applyFill="1" applyBorder="1" applyAlignment="1">
      <alignment horizontal="right" vertical="center"/>
    </xf>
    <xf numFmtId="176" fontId="5" fillId="0" borderId="125" xfId="0" applyNumberFormat="1" applyFont="1" applyFill="1" applyBorder="1" applyAlignment="1">
      <alignment horizontal="right" vertical="center"/>
    </xf>
    <xf numFmtId="176" fontId="5" fillId="0" borderId="126" xfId="0" applyNumberFormat="1" applyFont="1" applyFill="1" applyBorder="1" applyAlignment="1">
      <alignment horizontal="right" vertical="center"/>
    </xf>
    <xf numFmtId="176" fontId="5" fillId="0" borderId="127" xfId="0" applyNumberFormat="1" applyFont="1" applyFill="1" applyBorder="1" applyAlignment="1">
      <alignment horizontal="right" vertical="center"/>
    </xf>
    <xf numFmtId="176" fontId="5" fillId="0" borderId="128" xfId="0" applyNumberFormat="1" applyFont="1" applyFill="1" applyBorder="1" applyAlignment="1">
      <alignment horizontal="right" vertical="center"/>
    </xf>
    <xf numFmtId="176" fontId="5" fillId="0" borderId="123" xfId="0" applyNumberFormat="1" applyFont="1" applyFill="1" applyBorder="1" applyAlignment="1">
      <alignment horizontal="right" vertical="center"/>
    </xf>
    <xf numFmtId="176" fontId="5" fillId="0" borderId="129" xfId="0" applyNumberFormat="1" applyFont="1" applyFill="1" applyBorder="1" applyAlignment="1">
      <alignment horizontal="right" vertical="center"/>
    </xf>
    <xf numFmtId="176" fontId="5" fillId="0" borderId="128" xfId="2" applyNumberFormat="1" applyFont="1" applyFill="1" applyBorder="1" applyAlignment="1">
      <alignment horizontal="right" vertical="center"/>
    </xf>
    <xf numFmtId="0" fontId="8" fillId="0" borderId="131" xfId="0" applyFont="1" applyFill="1" applyBorder="1" applyAlignment="1">
      <alignment horizontal="center" vertical="center"/>
    </xf>
    <xf numFmtId="176" fontId="8" fillId="0" borderId="13" xfId="0" applyNumberFormat="1" applyFont="1" applyFill="1" applyBorder="1" applyAlignment="1">
      <alignment horizontal="right" vertical="center"/>
    </xf>
    <xf numFmtId="176" fontId="5" fillId="0" borderId="132" xfId="0" applyNumberFormat="1" applyFont="1" applyFill="1" applyBorder="1" applyAlignment="1">
      <alignment horizontal="right" vertical="center"/>
    </xf>
    <xf numFmtId="176" fontId="5" fillId="0" borderId="133" xfId="0" applyNumberFormat="1" applyFont="1" applyFill="1" applyBorder="1" applyAlignment="1">
      <alignment horizontal="right" vertical="center"/>
    </xf>
    <xf numFmtId="176" fontId="5" fillId="0" borderId="15" xfId="2" applyNumberFormat="1" applyFont="1" applyFill="1" applyBorder="1" applyAlignment="1">
      <alignment horizontal="right" vertical="center"/>
    </xf>
    <xf numFmtId="0" fontId="8" fillId="0" borderId="135" xfId="0" applyFont="1" applyFill="1" applyBorder="1" applyAlignment="1">
      <alignment horizontal="center" vertical="center"/>
    </xf>
    <xf numFmtId="176" fontId="8" fillId="0" borderId="18" xfId="0" applyNumberFormat="1" applyFont="1" applyFill="1" applyBorder="1" applyAlignment="1">
      <alignment horizontal="right" vertical="center"/>
    </xf>
    <xf numFmtId="176" fontId="5" fillId="0" borderId="136" xfId="0" applyNumberFormat="1" applyFont="1" applyFill="1" applyBorder="1" applyAlignment="1">
      <alignment horizontal="right" vertical="center"/>
    </xf>
    <xf numFmtId="176" fontId="5" fillId="0" borderId="137" xfId="0" applyNumberFormat="1" applyFont="1" applyFill="1" applyBorder="1" applyAlignment="1">
      <alignment horizontal="right" vertical="center"/>
    </xf>
    <xf numFmtId="176" fontId="5" fillId="0" borderId="20" xfId="2" applyNumberFormat="1" applyFont="1" applyFill="1" applyBorder="1" applyAlignment="1">
      <alignment horizontal="right" vertical="center"/>
    </xf>
    <xf numFmtId="0" fontId="8" fillId="0" borderId="58" xfId="0" applyFont="1" applyFill="1" applyBorder="1" applyAlignment="1">
      <alignment horizontal="center" vertical="center"/>
    </xf>
    <xf numFmtId="176" fontId="8" fillId="0" borderId="37"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176" fontId="5" fillId="0" borderId="39"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176" fontId="5" fillId="0" borderId="39" xfId="2" applyNumberFormat="1" applyFont="1" applyFill="1" applyBorder="1" applyAlignment="1">
      <alignment horizontal="right" vertical="center"/>
    </xf>
    <xf numFmtId="0" fontId="8" fillId="0" borderId="46"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8" fillId="0" borderId="60" xfId="0" applyFont="1" applyFill="1" applyBorder="1" applyAlignment="1">
      <alignment horizontal="right" vertical="center"/>
    </xf>
    <xf numFmtId="3" fontId="8" fillId="0" borderId="60" xfId="0" applyNumberFormat="1" applyFont="1" applyFill="1" applyBorder="1" applyAlignment="1">
      <alignment horizontal="right" vertical="center"/>
    </xf>
    <xf numFmtId="176" fontId="8" fillId="0" borderId="6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8"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0" xfId="0" applyFont="1" applyFill="1" applyBorder="1" applyAlignment="1">
      <alignment horizontal="center" vertical="center"/>
    </xf>
    <xf numFmtId="0" fontId="8" fillId="0" borderId="109" xfId="0" applyFont="1" applyFill="1" applyBorder="1" applyAlignment="1">
      <alignment horizontal="justify" vertical="center"/>
    </xf>
    <xf numFmtId="0" fontId="8" fillId="0" borderId="110" xfId="0" applyFont="1" applyFill="1" applyBorder="1" applyAlignment="1">
      <alignment horizontal="justify" vertical="center"/>
    </xf>
    <xf numFmtId="176" fontId="8" fillId="0" borderId="111" xfId="3" applyNumberFormat="1" applyFont="1" applyFill="1" applyBorder="1" applyAlignment="1">
      <alignment vertical="center"/>
    </xf>
    <xf numFmtId="176" fontId="5" fillId="0" borderId="111" xfId="3" applyNumberFormat="1" applyFont="1" applyFill="1" applyBorder="1" applyAlignment="1">
      <alignment vertical="center"/>
    </xf>
    <xf numFmtId="176" fontId="5" fillId="0" borderId="112" xfId="3" applyNumberFormat="1" applyFont="1" applyFill="1" applyBorder="1" applyAlignment="1">
      <alignment vertical="center"/>
    </xf>
    <xf numFmtId="176" fontId="5" fillId="0" borderId="112" xfId="1" applyNumberFormat="1" applyFont="1" applyFill="1" applyBorder="1" applyAlignment="1">
      <alignment vertical="center"/>
    </xf>
    <xf numFmtId="176" fontId="5" fillId="0" borderId="116" xfId="1" applyNumberFormat="1" applyFont="1" applyFill="1" applyBorder="1" applyAlignment="1">
      <alignment vertical="center"/>
    </xf>
    <xf numFmtId="176" fontId="5" fillId="0" borderId="111" xfId="1" applyNumberFormat="1" applyFont="1" applyFill="1" applyBorder="1" applyAlignment="1">
      <alignment vertical="center"/>
    </xf>
    <xf numFmtId="176" fontId="5" fillId="0" borderId="117" xfId="1" applyNumberFormat="1" applyFont="1" applyFill="1" applyBorder="1" applyAlignment="1">
      <alignment vertical="center"/>
    </xf>
    <xf numFmtId="176" fontId="5" fillId="0" borderId="116" xfId="4" applyNumberFormat="1" applyFont="1" applyFill="1" applyBorder="1" applyAlignment="1">
      <alignment vertical="center"/>
    </xf>
    <xf numFmtId="0" fontId="8" fillId="0" borderId="118" xfId="0" applyFont="1" applyFill="1" applyBorder="1" applyAlignment="1">
      <alignment horizontal="justify" vertical="center"/>
    </xf>
    <xf numFmtId="0" fontId="6" fillId="0" borderId="85" xfId="0" applyFont="1" applyFill="1" applyBorder="1" applyAlignment="1">
      <alignment horizontal="justify" vertical="center"/>
    </xf>
    <xf numFmtId="179" fontId="8" fillId="0" borderId="27" xfId="0" applyNumberFormat="1" applyFont="1" applyFill="1" applyBorder="1" applyAlignment="1">
      <alignment horizontal="right" vertical="center"/>
    </xf>
    <xf numFmtId="179" fontId="5" fillId="0" borderId="28" xfId="0" applyNumberFormat="1" applyFont="1" applyFill="1" applyBorder="1" applyAlignment="1">
      <alignment horizontal="right" vertical="center"/>
    </xf>
    <xf numFmtId="179" fontId="5" fillId="0" borderId="29"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179" fontId="5" fillId="0" borderId="120" xfId="0" applyNumberFormat="1" applyFont="1" applyFill="1" applyBorder="1" applyAlignment="1">
      <alignment horizontal="right" vertical="center"/>
    </xf>
    <xf numFmtId="179" fontId="5" fillId="0" borderId="29" xfId="2" applyNumberFormat="1" applyFont="1" applyFill="1" applyBorder="1" applyAlignment="1">
      <alignment horizontal="right" vertical="center"/>
    </xf>
    <xf numFmtId="0" fontId="8" fillId="0" borderId="85" xfId="0" applyFont="1" applyFill="1" applyBorder="1" applyAlignment="1">
      <alignment horizontal="justify" vertical="center"/>
    </xf>
    <xf numFmtId="176" fontId="8" fillId="0" borderId="27" xfId="3" applyNumberFormat="1" applyFont="1" applyFill="1" applyBorder="1" applyAlignment="1">
      <alignment vertical="center"/>
    </xf>
    <xf numFmtId="176" fontId="5" fillId="0" borderId="27" xfId="3" applyNumberFormat="1" applyFont="1" applyFill="1" applyBorder="1" applyAlignment="1">
      <alignment vertical="center"/>
    </xf>
    <xf numFmtId="176" fontId="5" fillId="0" borderId="28" xfId="3" applyNumberFormat="1" applyFont="1" applyFill="1" applyBorder="1" applyAlignment="1">
      <alignment vertical="center"/>
    </xf>
    <xf numFmtId="176" fontId="5" fillId="0" borderId="28" xfId="1" applyNumberFormat="1" applyFont="1" applyFill="1" applyBorder="1" applyAlignment="1">
      <alignment vertical="center"/>
    </xf>
    <xf numFmtId="176" fontId="5" fillId="0" borderId="29" xfId="1" applyNumberFormat="1" applyFont="1" applyFill="1" applyBorder="1" applyAlignment="1">
      <alignment vertical="center"/>
    </xf>
    <xf numFmtId="176" fontId="5" fillId="0" borderId="27" xfId="1" applyNumberFormat="1" applyFont="1" applyFill="1" applyBorder="1" applyAlignment="1">
      <alignment vertical="center"/>
    </xf>
    <xf numFmtId="176" fontId="5" fillId="0" borderId="120" xfId="1" applyNumberFormat="1" applyFont="1" applyFill="1" applyBorder="1" applyAlignment="1">
      <alignment vertical="center"/>
    </xf>
    <xf numFmtId="176" fontId="5" fillId="0" borderId="29" xfId="4" applyNumberFormat="1" applyFont="1" applyFill="1" applyBorder="1" applyAlignment="1">
      <alignment vertical="center"/>
    </xf>
    <xf numFmtId="0" fontId="8" fillId="0" borderId="134" xfId="0" applyFont="1" applyFill="1" applyBorder="1" applyAlignment="1">
      <alignment horizontal="justify" vertical="center"/>
    </xf>
    <xf numFmtId="0" fontId="8" fillId="0" borderId="89" xfId="0" applyFont="1" applyFill="1" applyBorder="1" applyAlignment="1">
      <alignment horizontal="justify" vertical="center"/>
    </xf>
    <xf numFmtId="176" fontId="8" fillId="0" borderId="18" xfId="3" applyNumberFormat="1" applyFont="1" applyFill="1" applyBorder="1" applyAlignment="1">
      <alignment vertical="center"/>
    </xf>
    <xf numFmtId="176" fontId="5" fillId="0" borderId="18" xfId="3" applyNumberFormat="1" applyFont="1" applyFill="1" applyBorder="1" applyAlignment="1">
      <alignment vertical="center"/>
    </xf>
    <xf numFmtId="176" fontId="5" fillId="0" borderId="19" xfId="3"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0" xfId="1" applyNumberFormat="1" applyFont="1" applyFill="1" applyBorder="1" applyAlignment="1">
      <alignment vertical="center"/>
    </xf>
    <xf numFmtId="176" fontId="5" fillId="0" borderId="18" xfId="1" applyNumberFormat="1" applyFont="1" applyFill="1" applyBorder="1" applyAlignment="1">
      <alignment vertical="center"/>
    </xf>
    <xf numFmtId="176" fontId="5" fillId="0" borderId="137" xfId="1" applyNumberFormat="1" applyFont="1" applyFill="1" applyBorder="1" applyAlignment="1">
      <alignment vertical="center"/>
    </xf>
    <xf numFmtId="176" fontId="5" fillId="0" borderId="20" xfId="4" applyNumberFormat="1" applyFont="1" applyFill="1" applyBorder="1" applyAlignment="1">
      <alignment vertical="center"/>
    </xf>
    <xf numFmtId="0" fontId="8" fillId="0" borderId="141" xfId="0" applyFont="1" applyFill="1" applyBorder="1" applyAlignment="1">
      <alignment horizontal="justify" vertical="center"/>
    </xf>
    <xf numFmtId="0" fontId="8" fillId="0" borderId="82" xfId="0" applyFont="1" applyFill="1" applyBorder="1" applyAlignment="1">
      <alignment horizontal="justify" vertical="center"/>
    </xf>
    <xf numFmtId="176" fontId="8" fillId="0" borderId="13" xfId="3" applyNumberFormat="1" applyFont="1" applyFill="1" applyBorder="1" applyAlignment="1">
      <alignment vertical="center"/>
    </xf>
    <xf numFmtId="176" fontId="5" fillId="0" borderId="13" xfId="3" applyNumberFormat="1" applyFont="1" applyFill="1" applyBorder="1" applyAlignment="1">
      <alignment vertical="center"/>
    </xf>
    <xf numFmtId="176" fontId="5" fillId="0" borderId="14" xfId="3"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vertical="center"/>
    </xf>
    <xf numFmtId="176" fontId="5" fillId="0" borderId="13" xfId="1" applyNumberFormat="1" applyFont="1" applyFill="1" applyBorder="1" applyAlignment="1">
      <alignment vertical="center"/>
    </xf>
    <xf numFmtId="176" fontId="5" fillId="0" borderId="133" xfId="1" applyNumberFormat="1" applyFont="1" applyFill="1" applyBorder="1" applyAlignment="1">
      <alignment vertical="center"/>
    </xf>
    <xf numFmtId="176" fontId="5" fillId="0" borderId="15" xfId="4" applyNumberFormat="1" applyFont="1" applyFill="1" applyBorder="1" applyAlignment="1">
      <alignment vertical="center"/>
    </xf>
    <xf numFmtId="0" fontId="8" fillId="0" borderId="138" xfId="0" applyFont="1" applyFill="1" applyBorder="1" applyAlignment="1">
      <alignment horizontal="justify" vertical="center"/>
    </xf>
    <xf numFmtId="0" fontId="8" fillId="0" borderId="94" xfId="0" applyFont="1" applyFill="1" applyBorder="1" applyAlignment="1">
      <alignment horizontal="justify" vertical="center"/>
    </xf>
    <xf numFmtId="180" fontId="8" fillId="0" borderId="37" xfId="0" applyNumberFormat="1" applyFont="1" applyFill="1" applyBorder="1" applyAlignment="1">
      <alignment horizontal="right" vertical="center"/>
    </xf>
    <xf numFmtId="180" fontId="5" fillId="0" borderId="37" xfId="0" applyNumberFormat="1" applyFont="1" applyFill="1" applyBorder="1" applyAlignment="1">
      <alignment horizontal="right" vertical="center"/>
    </xf>
    <xf numFmtId="180" fontId="5" fillId="0" borderId="38" xfId="0" applyNumberFormat="1" applyFont="1" applyFill="1" applyBorder="1" applyAlignment="1">
      <alignment horizontal="right" vertical="center"/>
    </xf>
    <xf numFmtId="180" fontId="5" fillId="0" borderId="39" xfId="0" applyNumberFormat="1" applyFont="1" applyFill="1" applyBorder="1" applyAlignment="1">
      <alignment horizontal="right" vertical="center"/>
    </xf>
    <xf numFmtId="180" fontId="5" fillId="0" borderId="139" xfId="0" applyNumberFormat="1" applyFont="1" applyFill="1" applyBorder="1" applyAlignment="1">
      <alignment horizontal="right" vertical="center"/>
    </xf>
    <xf numFmtId="0" fontId="6" fillId="0" borderId="0" xfId="0" applyFont="1" applyFill="1" applyAlignment="1">
      <alignment horizontal="right" vertical="center"/>
    </xf>
    <xf numFmtId="0" fontId="4" fillId="0" borderId="6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176" fontId="5" fillId="0" borderId="8" xfId="7" applyNumberFormat="1" applyFont="1" applyFill="1" applyBorder="1" applyAlignment="1">
      <alignment horizontal="right" vertical="center"/>
    </xf>
    <xf numFmtId="176" fontId="5" fillId="0" borderId="9" xfId="7" applyNumberFormat="1" applyFont="1" applyFill="1" applyBorder="1" applyAlignment="1">
      <alignment horizontal="right" vertical="center"/>
    </xf>
    <xf numFmtId="176" fontId="5" fillId="0" borderId="45" xfId="4" applyNumberFormat="1" applyFont="1" applyFill="1" applyBorder="1" applyAlignment="1">
      <alignment horizontal="right" vertical="center"/>
    </xf>
    <xf numFmtId="176" fontId="5" fillId="0" borderId="9" xfId="4" applyNumberFormat="1" applyFont="1" applyFill="1" applyBorder="1" applyAlignment="1">
      <alignment horizontal="right" vertical="center"/>
    </xf>
    <xf numFmtId="176" fontId="5" fillId="0" borderId="13" xfId="7" applyNumberFormat="1" applyFont="1" applyFill="1" applyBorder="1" applyAlignment="1">
      <alignment horizontal="right" vertical="center"/>
    </xf>
    <xf numFmtId="176" fontId="5" fillId="0" borderId="14" xfId="7" applyNumberFormat="1" applyFont="1" applyFill="1" applyBorder="1" applyAlignment="1">
      <alignment horizontal="right" vertical="center"/>
    </xf>
    <xf numFmtId="176" fontId="5" fillId="0" borderId="47" xfId="4" applyNumberFormat="1" applyFont="1" applyFill="1" applyBorder="1" applyAlignment="1">
      <alignment horizontal="right" vertical="center"/>
    </xf>
    <xf numFmtId="176" fontId="5" fillId="0" borderId="14" xfId="4" applyNumberFormat="1" applyFont="1" applyFill="1" applyBorder="1" applyAlignment="1">
      <alignment horizontal="right" vertical="center"/>
    </xf>
    <xf numFmtId="176" fontId="5" fillId="0" borderId="18" xfId="7" applyNumberFormat="1" applyFont="1" applyFill="1" applyBorder="1" applyAlignment="1">
      <alignment horizontal="right" vertical="center"/>
    </xf>
    <xf numFmtId="176" fontId="5" fillId="0" borderId="19" xfId="7" applyNumberFormat="1" applyFont="1" applyFill="1" applyBorder="1" applyAlignment="1">
      <alignment horizontal="right" vertical="center"/>
    </xf>
    <xf numFmtId="176" fontId="5" fillId="0" borderId="49" xfId="4" applyNumberFormat="1" applyFont="1" applyFill="1" applyBorder="1" applyAlignment="1">
      <alignment horizontal="right" vertical="center"/>
    </xf>
    <xf numFmtId="176" fontId="5" fillId="0" borderId="19" xfId="4" applyNumberFormat="1" applyFont="1" applyFill="1" applyBorder="1" applyAlignment="1">
      <alignment horizontal="right" vertical="center"/>
    </xf>
    <xf numFmtId="176" fontId="5" fillId="0" borderId="23" xfId="7" applyNumberFormat="1" applyFont="1" applyFill="1" applyBorder="1" applyAlignment="1">
      <alignment horizontal="right" vertical="center"/>
    </xf>
    <xf numFmtId="176" fontId="5" fillId="0" borderId="24" xfId="7" applyNumberFormat="1" applyFont="1" applyFill="1" applyBorder="1" applyAlignment="1">
      <alignment horizontal="right" vertical="center"/>
    </xf>
    <xf numFmtId="176" fontId="5" fillId="0" borderId="52" xfId="4" applyNumberFormat="1" applyFont="1" applyFill="1" applyBorder="1" applyAlignment="1">
      <alignment horizontal="right" vertical="center"/>
    </xf>
    <xf numFmtId="0" fontId="10" fillId="0" borderId="0" xfId="0" applyFont="1" applyFill="1" applyAlignment="1">
      <alignment vertical="center"/>
    </xf>
    <xf numFmtId="176" fontId="5" fillId="0" borderId="27" xfId="7" applyNumberFormat="1" applyFont="1" applyFill="1" applyBorder="1" applyAlignment="1">
      <alignment horizontal="right" vertical="center"/>
    </xf>
    <xf numFmtId="176" fontId="5" fillId="0" borderId="28" xfId="7" applyNumberFormat="1" applyFont="1" applyFill="1" applyBorder="1" applyAlignment="1">
      <alignment horizontal="right" vertical="center"/>
    </xf>
    <xf numFmtId="176" fontId="5" fillId="0" borderId="53" xfId="4" applyNumberFormat="1" applyFont="1" applyFill="1" applyBorder="1" applyAlignment="1">
      <alignment horizontal="right" vertical="center"/>
    </xf>
    <xf numFmtId="176" fontId="5" fillId="0" borderId="28" xfId="4" applyNumberFormat="1" applyFont="1" applyFill="1" applyBorder="1" applyAlignment="1">
      <alignment horizontal="right" vertical="center"/>
    </xf>
    <xf numFmtId="176" fontId="5" fillId="0" borderId="24" xfId="4" applyNumberFormat="1" applyFont="1" applyFill="1" applyBorder="1" applyAlignment="1">
      <alignment horizontal="right" vertical="center"/>
    </xf>
    <xf numFmtId="177" fontId="5" fillId="0" borderId="32" xfId="7" quotePrefix="1" applyNumberFormat="1" applyFont="1" applyFill="1" applyBorder="1" applyAlignment="1">
      <alignment horizontal="right" vertical="center"/>
    </xf>
    <xf numFmtId="177" fontId="5" fillId="0" borderId="33" xfId="7" quotePrefix="1" applyNumberFormat="1" applyFont="1" applyFill="1" applyBorder="1" applyAlignment="1">
      <alignment horizontal="right" vertical="center"/>
    </xf>
    <xf numFmtId="177" fontId="5" fillId="0" borderId="56" xfId="4" quotePrefix="1" applyNumberFormat="1" applyFont="1" applyFill="1" applyBorder="1" applyAlignment="1">
      <alignment horizontal="right" vertical="center"/>
    </xf>
    <xf numFmtId="177" fontId="5" fillId="0" borderId="33" xfId="4" quotePrefix="1" applyNumberFormat="1" applyFont="1" applyFill="1" applyBorder="1" applyAlignment="1">
      <alignment horizontal="right" vertical="center"/>
    </xf>
    <xf numFmtId="177" fontId="5" fillId="0" borderId="37" xfId="7" quotePrefix="1" applyNumberFormat="1" applyFont="1" applyFill="1" applyBorder="1" applyAlignment="1">
      <alignment horizontal="right" vertical="center"/>
    </xf>
    <xf numFmtId="177" fontId="5" fillId="0" borderId="38" xfId="7" quotePrefix="1" applyNumberFormat="1" applyFont="1" applyFill="1" applyBorder="1" applyAlignment="1">
      <alignment horizontal="right" vertical="center"/>
    </xf>
    <xf numFmtId="177" fontId="5" fillId="0" borderId="59" xfId="4" quotePrefix="1" applyNumberFormat="1" applyFont="1" applyFill="1" applyBorder="1" applyAlignment="1">
      <alignment horizontal="right" vertical="center"/>
    </xf>
    <xf numFmtId="0" fontId="4" fillId="0" borderId="145" xfId="0" applyFont="1" applyFill="1" applyBorder="1" applyAlignment="1">
      <alignment horizontal="center" vertical="center" shrinkToFit="1"/>
    </xf>
    <xf numFmtId="176" fontId="4" fillId="0" borderId="146" xfId="3" applyNumberFormat="1" applyFont="1" applyFill="1" applyBorder="1" applyAlignment="1">
      <alignment horizontal="right" vertical="center"/>
    </xf>
    <xf numFmtId="176" fontId="4" fillId="0" borderId="9" xfId="7" applyNumberFormat="1" applyFont="1" applyFill="1" applyBorder="1" applyAlignment="1">
      <alignment horizontal="right" vertical="center"/>
    </xf>
    <xf numFmtId="176" fontId="4" fillId="0" borderId="45" xfId="7" applyNumberFormat="1" applyFont="1" applyFill="1" applyBorder="1" applyAlignment="1">
      <alignment horizontal="right" vertical="center"/>
    </xf>
    <xf numFmtId="176" fontId="4" fillId="0" borderId="45" xfId="4" applyNumberFormat="1" applyFont="1" applyFill="1" applyBorder="1" applyAlignment="1">
      <alignment horizontal="right" vertical="center"/>
    </xf>
    <xf numFmtId="176" fontId="4" fillId="0" borderId="9" xfId="4" applyNumberFormat="1" applyFont="1" applyFill="1" applyBorder="1" applyAlignment="1">
      <alignment horizontal="right" vertical="center"/>
    </xf>
    <xf numFmtId="176" fontId="4" fillId="0" borderId="147" xfId="3" applyNumberFormat="1" applyFont="1" applyFill="1" applyBorder="1" applyAlignment="1">
      <alignment horizontal="right" vertical="center"/>
    </xf>
    <xf numFmtId="176" fontId="4" fillId="0" borderId="14" xfId="7" applyNumberFormat="1" applyFont="1" applyFill="1" applyBorder="1" applyAlignment="1">
      <alignment horizontal="right" vertical="center"/>
    </xf>
    <xf numFmtId="176" fontId="4" fillId="0" borderId="47" xfId="7" applyNumberFormat="1" applyFont="1" applyFill="1" applyBorder="1" applyAlignment="1">
      <alignment horizontal="right" vertical="center"/>
    </xf>
    <xf numFmtId="176" fontId="4" fillId="0" borderId="47" xfId="4" applyNumberFormat="1" applyFont="1" applyFill="1" applyBorder="1" applyAlignment="1">
      <alignment horizontal="right" vertical="center"/>
    </xf>
    <xf numFmtId="176" fontId="4" fillId="0" borderId="14" xfId="4" applyNumberFormat="1" applyFont="1" applyFill="1" applyBorder="1" applyAlignment="1">
      <alignment horizontal="right" vertical="center"/>
    </xf>
    <xf numFmtId="176" fontId="4" fillId="0" borderId="148" xfId="3" applyNumberFormat="1" applyFont="1" applyFill="1" applyBorder="1" applyAlignment="1">
      <alignment horizontal="right" vertical="center"/>
    </xf>
    <xf numFmtId="176" fontId="4" fillId="0" borderId="19" xfId="7" applyNumberFormat="1" applyFont="1" applyFill="1" applyBorder="1" applyAlignment="1">
      <alignment horizontal="right" vertical="center"/>
    </xf>
    <xf numFmtId="176" fontId="4" fillId="0" borderId="49" xfId="7" applyNumberFormat="1" applyFont="1" applyFill="1" applyBorder="1" applyAlignment="1">
      <alignment horizontal="right" vertical="center"/>
    </xf>
    <xf numFmtId="176" fontId="4" fillId="0" borderId="49" xfId="4" applyNumberFormat="1" applyFont="1" applyFill="1" applyBorder="1" applyAlignment="1">
      <alignment horizontal="right" vertical="center"/>
    </xf>
    <xf numFmtId="176" fontId="4" fillId="0" borderId="19" xfId="4" applyNumberFormat="1" applyFont="1" applyFill="1" applyBorder="1" applyAlignment="1">
      <alignment horizontal="right" vertical="center"/>
    </xf>
    <xf numFmtId="176" fontId="4" fillId="0" borderId="149" xfId="3" applyNumberFormat="1" applyFont="1" applyFill="1" applyBorder="1" applyAlignment="1">
      <alignment horizontal="right" vertical="center"/>
    </xf>
    <xf numFmtId="176" fontId="4" fillId="0" borderId="24" xfId="7" applyNumberFormat="1" applyFont="1" applyFill="1" applyBorder="1" applyAlignment="1">
      <alignment horizontal="right" vertical="center"/>
    </xf>
    <xf numFmtId="176" fontId="4" fillId="0" borderId="52" xfId="7" applyNumberFormat="1" applyFont="1" applyFill="1" applyBorder="1" applyAlignment="1">
      <alignment horizontal="right" vertical="center"/>
    </xf>
    <xf numFmtId="176" fontId="4" fillId="0" borderId="52" xfId="4" applyNumberFormat="1" applyFont="1" applyFill="1" applyBorder="1" applyAlignment="1">
      <alignment horizontal="right" vertical="center"/>
    </xf>
    <xf numFmtId="176" fontId="4" fillId="0" borderId="24" xfId="4" applyNumberFormat="1" applyFont="1" applyFill="1" applyBorder="1" applyAlignment="1">
      <alignment horizontal="right" vertical="center"/>
    </xf>
    <xf numFmtId="176" fontId="4" fillId="0" borderId="150" xfId="3" applyNumberFormat="1" applyFont="1" applyFill="1" applyBorder="1" applyAlignment="1">
      <alignment horizontal="right" vertical="center"/>
    </xf>
    <xf numFmtId="176" fontId="4" fillId="0" borderId="28" xfId="7" applyNumberFormat="1" applyFont="1" applyFill="1" applyBorder="1" applyAlignment="1">
      <alignment horizontal="right" vertical="center"/>
    </xf>
    <xf numFmtId="176" fontId="4" fillId="0" borderId="53" xfId="7" applyNumberFormat="1" applyFont="1" applyFill="1" applyBorder="1" applyAlignment="1">
      <alignment horizontal="right" vertical="center"/>
    </xf>
    <xf numFmtId="176" fontId="4" fillId="0" borderId="53" xfId="4" applyNumberFormat="1" applyFont="1" applyFill="1" applyBorder="1" applyAlignment="1">
      <alignment horizontal="right" vertical="center"/>
    </xf>
    <xf numFmtId="176" fontId="4" fillId="0" borderId="28" xfId="4" applyNumberFormat="1" applyFont="1" applyFill="1" applyBorder="1" applyAlignment="1">
      <alignment horizontal="right" vertical="center"/>
    </xf>
    <xf numFmtId="178" fontId="4" fillId="0" borderId="151" xfId="3" applyNumberFormat="1" applyFont="1" applyFill="1" applyBorder="1" applyAlignment="1">
      <alignment horizontal="right" vertical="center"/>
    </xf>
    <xf numFmtId="178" fontId="4" fillId="0" borderId="33" xfId="7" quotePrefix="1" applyNumberFormat="1" applyFont="1" applyFill="1" applyBorder="1" applyAlignment="1">
      <alignment horizontal="right" vertical="center"/>
    </xf>
    <xf numFmtId="178" fontId="4" fillId="0" borderId="56" xfId="7" quotePrefix="1" applyNumberFormat="1" applyFont="1" applyFill="1" applyBorder="1" applyAlignment="1">
      <alignment horizontal="right" vertical="center"/>
    </xf>
    <xf numFmtId="178" fontId="4" fillId="0" borderId="56" xfId="4" quotePrefix="1" applyNumberFormat="1" applyFont="1" applyFill="1" applyBorder="1" applyAlignment="1">
      <alignment horizontal="right" vertical="center"/>
    </xf>
    <xf numFmtId="178" fontId="4" fillId="0" borderId="33" xfId="4" quotePrefix="1" applyNumberFormat="1" applyFont="1" applyFill="1" applyBorder="1" applyAlignment="1">
      <alignment horizontal="right" vertical="center"/>
    </xf>
    <xf numFmtId="178" fontId="4" fillId="0" borderId="152" xfId="3" applyNumberFormat="1" applyFont="1" applyFill="1" applyBorder="1" applyAlignment="1">
      <alignment horizontal="right" vertical="center"/>
    </xf>
    <xf numFmtId="178" fontId="4" fillId="0" borderId="38" xfId="7" quotePrefix="1" applyNumberFormat="1" applyFont="1" applyFill="1" applyBorder="1" applyAlignment="1">
      <alignment horizontal="right" vertical="center"/>
    </xf>
    <xf numFmtId="178" fontId="4" fillId="0" borderId="59" xfId="7" quotePrefix="1" applyNumberFormat="1" applyFont="1" applyFill="1" applyBorder="1" applyAlignment="1">
      <alignment horizontal="right" vertical="center"/>
    </xf>
    <xf numFmtId="178" fontId="4" fillId="0" borderId="59" xfId="4" quotePrefix="1" applyNumberFormat="1" applyFont="1" applyFill="1" applyBorder="1" applyAlignment="1">
      <alignment horizontal="right" vertical="center"/>
    </xf>
    <xf numFmtId="178" fontId="4" fillId="0" borderId="38" xfId="4" quotePrefix="1" applyNumberFormat="1" applyFont="1" applyFill="1" applyBorder="1" applyAlignment="1">
      <alignment horizontal="right" vertical="center"/>
    </xf>
    <xf numFmtId="0" fontId="4" fillId="0" borderId="141" xfId="0" applyFont="1" applyFill="1" applyBorder="1" applyAlignment="1">
      <alignment horizontal="right" vertical="top"/>
    </xf>
    <xf numFmtId="0" fontId="4" fillId="0" borderId="154" xfId="0" applyFont="1" applyFill="1" applyBorder="1" applyAlignment="1">
      <alignment horizontal="right" vertical="top"/>
    </xf>
    <xf numFmtId="3" fontId="5" fillId="0" borderId="155"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56"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5" fillId="0" borderId="3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155" xfId="0" applyFont="1" applyFill="1" applyBorder="1" applyAlignment="1">
      <alignment horizontal="right" vertical="center"/>
    </xf>
    <xf numFmtId="0" fontId="5" fillId="0" borderId="88" xfId="0" applyFont="1" applyFill="1" applyBorder="1" applyAlignment="1">
      <alignment horizontal="right" vertical="center"/>
    </xf>
    <xf numFmtId="0" fontId="4" fillId="0" borderId="0" xfId="0" applyFont="1" applyFill="1" applyBorder="1" applyAlignment="1">
      <alignment vertical="center"/>
    </xf>
    <xf numFmtId="3" fontId="4" fillId="0" borderId="32" xfId="0" applyNumberFormat="1" applyFont="1" applyFill="1" applyBorder="1" applyAlignment="1">
      <alignment horizontal="right" vertical="center"/>
    </xf>
    <xf numFmtId="0" fontId="4" fillId="0" borderId="88" xfId="0" applyFont="1" applyFill="1" applyBorder="1" applyAlignment="1">
      <alignment vertical="top"/>
    </xf>
    <xf numFmtId="0" fontId="5" fillId="0" borderId="144" xfId="0" applyFont="1" applyFill="1" applyBorder="1" applyAlignment="1">
      <alignment vertical="center"/>
    </xf>
    <xf numFmtId="0" fontId="4" fillId="0" borderId="118" xfId="0" applyFont="1" applyFill="1" applyBorder="1" applyAlignment="1">
      <alignment horizontal="right" vertical="center"/>
    </xf>
    <xf numFmtId="0" fontId="4" fillId="0" borderId="85" xfId="0" applyFont="1" applyFill="1" applyBorder="1" applyAlignment="1">
      <alignment horizontal="right" vertical="center"/>
    </xf>
    <xf numFmtId="3" fontId="5" fillId="0" borderId="120" xfId="0" applyNumberFormat="1" applyFont="1" applyFill="1" applyBorder="1" applyAlignment="1">
      <alignment horizontal="right" vertical="center"/>
    </xf>
    <xf numFmtId="3" fontId="5" fillId="0" borderId="27"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0" fontId="5" fillId="0" borderId="53" xfId="0" applyFont="1" applyFill="1" applyBorder="1" applyAlignment="1">
      <alignment horizontal="right" vertical="center"/>
    </xf>
    <xf numFmtId="0" fontId="5" fillId="0" borderId="120" xfId="0" applyFont="1" applyFill="1" applyBorder="1" applyAlignment="1">
      <alignment horizontal="right" vertical="center"/>
    </xf>
    <xf numFmtId="0" fontId="5" fillId="0" borderId="88" xfId="0" applyFont="1" applyFill="1" applyBorder="1" applyAlignment="1">
      <alignment vertical="center"/>
    </xf>
    <xf numFmtId="0" fontId="4" fillId="0" borderId="156"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57" xfId="0" applyFont="1" applyFill="1" applyBorder="1" applyAlignment="1">
      <alignment vertical="center"/>
    </xf>
    <xf numFmtId="0" fontId="4" fillId="0" borderId="122" xfId="0" applyFont="1" applyFill="1" applyBorder="1" applyAlignment="1">
      <alignment horizontal="right" vertical="center"/>
    </xf>
    <xf numFmtId="3" fontId="5" fillId="0" borderId="129" xfId="0" applyNumberFormat="1" applyFont="1" applyFill="1" applyBorder="1" applyAlignment="1">
      <alignment horizontal="right" vertical="center"/>
    </xf>
    <xf numFmtId="3" fontId="5" fillId="0" borderId="123" xfId="0" applyNumberFormat="1" applyFont="1" applyFill="1" applyBorder="1" applyAlignment="1">
      <alignment horizontal="right" vertical="center"/>
    </xf>
    <xf numFmtId="3" fontId="5" fillId="0" borderId="158" xfId="0" applyNumberFormat="1" applyFont="1" applyFill="1" applyBorder="1" applyAlignment="1">
      <alignment horizontal="right" vertical="center"/>
    </xf>
    <xf numFmtId="0" fontId="5" fillId="0" borderId="158" xfId="0" applyFont="1" applyFill="1" applyBorder="1" applyAlignment="1">
      <alignment horizontal="right" vertical="center"/>
    </xf>
    <xf numFmtId="0" fontId="5" fillId="0" borderId="123" xfId="0" applyFont="1" applyFill="1" applyBorder="1" applyAlignment="1">
      <alignment horizontal="right" vertical="center"/>
    </xf>
    <xf numFmtId="0" fontId="5" fillId="0" borderId="129"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121" xfId="0" applyFont="1" applyFill="1" applyBorder="1" applyAlignment="1">
      <alignment horizontal="right" vertical="center"/>
    </xf>
    <xf numFmtId="0" fontId="5" fillId="0" borderId="159" xfId="0" applyFont="1" applyFill="1" applyBorder="1" applyAlignment="1">
      <alignment vertical="center"/>
    </xf>
    <xf numFmtId="3" fontId="5" fillId="0" borderId="120" xfId="11" applyNumberFormat="1" applyFont="1" applyFill="1" applyBorder="1" applyAlignment="1">
      <alignment horizontal="right" vertical="center"/>
    </xf>
    <xf numFmtId="3" fontId="5" fillId="0" borderId="27" xfId="11" applyNumberFormat="1" applyFont="1" applyFill="1" applyBorder="1" applyAlignment="1">
      <alignment horizontal="right" vertical="center"/>
    </xf>
    <xf numFmtId="3" fontId="5" fillId="0" borderId="53" xfId="11" applyNumberFormat="1" applyFont="1" applyFill="1" applyBorder="1" applyAlignment="1">
      <alignment horizontal="right" vertical="center"/>
    </xf>
    <xf numFmtId="0" fontId="5" fillId="0" borderId="53" xfId="11" applyFont="1" applyFill="1" applyBorder="1" applyAlignment="1">
      <alignment horizontal="right" vertical="center"/>
    </xf>
    <xf numFmtId="0" fontId="5" fillId="0" borderId="27" xfId="11" applyFont="1" applyFill="1" applyBorder="1" applyAlignment="1">
      <alignment horizontal="right" vertical="center"/>
    </xf>
    <xf numFmtId="0" fontId="5" fillId="0" borderId="120" xfId="11" applyFont="1" applyFill="1" applyBorder="1" applyAlignment="1">
      <alignment horizontal="right" vertical="center"/>
    </xf>
    <xf numFmtId="0" fontId="5" fillId="0" borderId="88" xfId="11" applyFont="1" applyFill="1" applyBorder="1" applyAlignment="1">
      <alignment vertical="center"/>
    </xf>
    <xf numFmtId="3" fontId="5" fillId="0" borderId="0" xfId="11" applyNumberFormat="1" applyFont="1" applyFill="1" applyBorder="1" applyAlignment="1">
      <alignment horizontal="right" vertical="center"/>
    </xf>
    <xf numFmtId="3" fontId="5" fillId="0" borderId="160" xfId="11" applyNumberFormat="1" applyFont="1" applyFill="1" applyBorder="1" applyAlignment="1">
      <alignment horizontal="right" vertical="center"/>
    </xf>
    <xf numFmtId="3" fontId="5" fillId="0" borderId="161" xfId="11" applyNumberFormat="1" applyFont="1" applyFill="1" applyBorder="1" applyAlignment="1">
      <alignment horizontal="right" vertical="center"/>
    </xf>
    <xf numFmtId="0" fontId="5" fillId="0" borderId="161" xfId="11" applyFont="1" applyFill="1" applyBorder="1" applyAlignment="1">
      <alignment horizontal="right" vertical="center"/>
    </xf>
    <xf numFmtId="0" fontId="5" fillId="0" borderId="160" xfId="11" applyFont="1" applyFill="1" applyBorder="1" applyAlignment="1">
      <alignment horizontal="right" vertical="center"/>
    </xf>
    <xf numFmtId="0" fontId="5" fillId="0" borderId="0" xfId="11" applyFont="1" applyFill="1" applyBorder="1" applyAlignment="1">
      <alignment horizontal="right" vertical="center"/>
    </xf>
    <xf numFmtId="0" fontId="5" fillId="0" borderId="157" xfId="11" applyFont="1" applyFill="1" applyBorder="1" applyAlignment="1">
      <alignment vertical="center"/>
    </xf>
    <xf numFmtId="181" fontId="5" fillId="0" borderId="155" xfId="0" applyNumberFormat="1" applyFont="1" applyFill="1" applyBorder="1" applyAlignment="1">
      <alignment horizontal="right" vertical="center"/>
    </xf>
    <xf numFmtId="3" fontId="4" fillId="0" borderId="32" xfId="0" applyNumberFormat="1" applyFont="1" applyFill="1" applyBorder="1" applyAlignment="1">
      <alignment horizontal="right" vertical="top"/>
    </xf>
    <xf numFmtId="181" fontId="5" fillId="0" borderId="56" xfId="0" applyNumberFormat="1" applyFont="1" applyFill="1" applyBorder="1" applyAlignment="1">
      <alignment horizontal="right" vertical="center"/>
    </xf>
    <xf numFmtId="182" fontId="5" fillId="0" borderId="56" xfId="0" applyNumberFormat="1" applyFont="1" applyFill="1" applyBorder="1" applyAlignment="1">
      <alignment horizontal="right" vertical="center"/>
    </xf>
    <xf numFmtId="0" fontId="4" fillId="0" borderId="32" xfId="0" applyFont="1" applyFill="1" applyBorder="1" applyAlignment="1">
      <alignment horizontal="right" vertical="top"/>
    </xf>
    <xf numFmtId="183" fontId="5" fillId="0" borderId="56" xfId="0" applyNumberFormat="1" applyFont="1" applyFill="1" applyBorder="1" applyAlignment="1">
      <alignment horizontal="right" vertical="center"/>
    </xf>
    <xf numFmtId="184" fontId="5" fillId="0" borderId="56" xfId="0" applyNumberFormat="1" applyFont="1" applyFill="1" applyBorder="1" applyAlignment="1">
      <alignment horizontal="right" vertical="center"/>
    </xf>
    <xf numFmtId="0" fontId="4" fillId="0" borderId="144" xfId="0" applyFont="1" applyFill="1" applyBorder="1" applyAlignment="1">
      <alignment vertical="top"/>
    </xf>
    <xf numFmtId="185" fontId="5" fillId="0" borderId="120" xfId="0" applyNumberFormat="1" applyFont="1" applyFill="1" applyBorder="1" applyAlignment="1">
      <alignment horizontal="right" vertical="center"/>
    </xf>
    <xf numFmtId="185" fontId="5" fillId="0" borderId="53" xfId="0" applyNumberFormat="1" applyFont="1" applyFill="1" applyBorder="1" applyAlignment="1">
      <alignment horizontal="right" vertical="center"/>
    </xf>
    <xf numFmtId="186" fontId="5" fillId="0" borderId="53" xfId="0" applyNumberFormat="1" applyFont="1" applyFill="1" applyBorder="1" applyAlignment="1">
      <alignment horizontal="right" vertical="center"/>
    </xf>
    <xf numFmtId="0" fontId="6" fillId="0" borderId="162" xfId="0" applyFont="1" applyFill="1" applyBorder="1" applyAlignment="1">
      <alignment horizontal="center" vertical="center"/>
    </xf>
    <xf numFmtId="185" fontId="5" fillId="0" borderId="0" xfId="0" applyNumberFormat="1" applyFont="1" applyFill="1" applyBorder="1" applyAlignment="1">
      <alignment horizontal="right" vertical="center"/>
    </xf>
    <xf numFmtId="0" fontId="5" fillId="0" borderId="162" xfId="0" applyFont="1" applyFill="1" applyBorder="1" applyAlignment="1">
      <alignment horizontal="center" vertical="center" shrinkToFit="1"/>
    </xf>
    <xf numFmtId="185" fontId="5" fillId="0" borderId="129" xfId="0" applyNumberFormat="1" applyFont="1" applyFill="1" applyBorder="1" applyAlignment="1">
      <alignment horizontal="right" vertical="center"/>
    </xf>
    <xf numFmtId="185" fontId="5" fillId="0" borderId="158" xfId="0" applyNumberFormat="1" applyFont="1" applyFill="1" applyBorder="1" applyAlignment="1">
      <alignment horizontal="right" vertical="center"/>
    </xf>
    <xf numFmtId="186" fontId="5" fillId="0" borderId="158" xfId="0" applyNumberFormat="1" applyFont="1" applyFill="1" applyBorder="1" applyAlignment="1">
      <alignment horizontal="right" vertical="center"/>
    </xf>
    <xf numFmtId="0" fontId="4" fillId="0" borderId="46" xfId="0" applyFont="1" applyFill="1" applyBorder="1" applyAlignment="1">
      <alignment vertical="center"/>
    </xf>
    <xf numFmtId="185" fontId="5" fillId="0" borderId="120" xfId="11" applyNumberFormat="1" applyFont="1" applyFill="1" applyBorder="1" applyAlignment="1">
      <alignment horizontal="right" vertical="center"/>
    </xf>
    <xf numFmtId="185" fontId="5" fillId="0" borderId="53" xfId="11" applyNumberFormat="1" applyFont="1" applyFill="1" applyBorder="1" applyAlignment="1">
      <alignment horizontal="right" vertical="center"/>
    </xf>
    <xf numFmtId="186" fontId="5" fillId="0" borderId="53" xfId="11" applyNumberFormat="1" applyFont="1" applyFill="1" applyBorder="1" applyAlignment="1">
      <alignment horizontal="right" vertical="center"/>
    </xf>
    <xf numFmtId="185" fontId="5" fillId="0" borderId="0" xfId="11" applyNumberFormat="1" applyFont="1" applyFill="1" applyBorder="1" applyAlignment="1">
      <alignment horizontal="right" vertical="center"/>
    </xf>
    <xf numFmtId="185" fontId="5" fillId="0" borderId="161" xfId="11" applyNumberFormat="1" applyFont="1" applyFill="1" applyBorder="1" applyAlignment="1">
      <alignment horizontal="right" vertical="center"/>
    </xf>
    <xf numFmtId="186" fontId="5" fillId="0" borderId="161" xfId="11" applyNumberFormat="1" applyFont="1" applyFill="1" applyBorder="1" applyAlignment="1">
      <alignment horizontal="right" vertical="center"/>
    </xf>
    <xf numFmtId="0" fontId="6" fillId="0" borderId="0" xfId="0" applyFont="1" applyFill="1" applyBorder="1" applyAlignment="1">
      <alignment vertical="center"/>
    </xf>
    <xf numFmtId="0" fontId="4" fillId="0" borderId="0" xfId="0" applyFont="1" applyFill="1" applyBorder="1" applyAlignment="1">
      <alignment horizontal="center" vertical="center"/>
    </xf>
    <xf numFmtId="187" fontId="5" fillId="0" borderId="155" xfId="0" applyNumberFormat="1" applyFont="1" applyFill="1" applyBorder="1" applyAlignment="1">
      <alignment horizontal="right" vertical="center"/>
    </xf>
    <xf numFmtId="181" fontId="5" fillId="0" borderId="32" xfId="0" applyNumberFormat="1" applyFont="1" applyFill="1" applyBorder="1" applyAlignment="1">
      <alignment vertical="center"/>
    </xf>
    <xf numFmtId="181" fontId="5" fillId="0" borderId="175" xfId="0" applyNumberFormat="1" applyFont="1" applyFill="1" applyBorder="1" applyAlignment="1">
      <alignment horizontal="right" vertical="center"/>
    </xf>
    <xf numFmtId="182" fontId="5" fillId="0" borderId="155" xfId="0" applyNumberFormat="1" applyFont="1" applyFill="1" applyBorder="1" applyAlignment="1">
      <alignment horizontal="right" vertical="center"/>
    </xf>
    <xf numFmtId="181" fontId="5" fillId="0" borderId="32" xfId="0" applyNumberFormat="1" applyFont="1" applyFill="1" applyBorder="1" applyAlignment="1">
      <alignment horizontal="right" vertical="center"/>
    </xf>
    <xf numFmtId="182" fontId="5" fillId="0" borderId="176" xfId="0" applyNumberFormat="1" applyFont="1" applyFill="1" applyBorder="1" applyAlignment="1">
      <alignment horizontal="right" vertical="center"/>
    </xf>
    <xf numFmtId="181" fontId="5" fillId="0" borderId="144" xfId="0" applyNumberFormat="1" applyFont="1" applyFill="1" applyBorder="1" applyAlignment="1">
      <alignment vertical="center"/>
    </xf>
    <xf numFmtId="188" fontId="5" fillId="0" borderId="32" xfId="0" applyNumberFormat="1" applyFont="1" applyFill="1" applyBorder="1" applyAlignment="1">
      <alignment vertical="center"/>
    </xf>
    <xf numFmtId="3" fontId="5" fillId="0" borderId="175" xfId="0" applyNumberFormat="1" applyFont="1" applyFill="1" applyBorder="1" applyAlignment="1">
      <alignment horizontal="right" vertical="center"/>
    </xf>
    <xf numFmtId="189" fontId="5" fillId="0" borderId="155" xfId="0" applyNumberFormat="1" applyFont="1" applyFill="1" applyBorder="1" applyAlignment="1">
      <alignment horizontal="right" vertical="center"/>
    </xf>
    <xf numFmtId="0" fontId="5" fillId="0" borderId="175" xfId="0" applyFont="1" applyFill="1" applyBorder="1" applyAlignment="1">
      <alignment horizontal="right" vertical="center"/>
    </xf>
    <xf numFmtId="0" fontId="4" fillId="0" borderId="144" xfId="0" applyFont="1" applyFill="1" applyBorder="1" applyAlignment="1">
      <alignment vertical="center"/>
    </xf>
    <xf numFmtId="0" fontId="8" fillId="0" borderId="85" xfId="0" applyFont="1" applyFill="1" applyBorder="1" applyAlignment="1">
      <alignment horizontal="right" vertical="center"/>
    </xf>
    <xf numFmtId="188" fontId="5" fillId="0" borderId="120" xfId="0" applyNumberFormat="1" applyFont="1" applyFill="1" applyBorder="1" applyAlignment="1">
      <alignment horizontal="right" vertical="center"/>
    </xf>
    <xf numFmtId="188" fontId="5" fillId="0" borderId="27" xfId="0" applyNumberFormat="1" applyFont="1" applyFill="1" applyBorder="1" applyAlignment="1">
      <alignment horizontal="right" vertical="center"/>
    </xf>
    <xf numFmtId="3" fontId="5" fillId="0" borderId="104" xfId="0" applyNumberFormat="1" applyFont="1" applyFill="1" applyBorder="1" applyAlignment="1">
      <alignment horizontal="right" vertical="center"/>
    </xf>
    <xf numFmtId="186" fontId="5" fillId="0" borderId="120" xfId="0" applyNumberFormat="1" applyFont="1" applyFill="1" applyBorder="1" applyAlignment="1">
      <alignment horizontal="right" vertical="center"/>
    </xf>
    <xf numFmtId="189" fontId="5" fillId="0" borderId="120" xfId="0" applyNumberFormat="1" applyFont="1" applyFill="1" applyBorder="1" applyAlignment="1">
      <alignment horizontal="right" vertical="center"/>
    </xf>
    <xf numFmtId="186" fontId="5" fillId="0" borderId="105" xfId="0" applyNumberFormat="1" applyFont="1" applyFill="1" applyBorder="1" applyAlignment="1">
      <alignment horizontal="right" vertical="center"/>
    </xf>
    <xf numFmtId="189" fontId="5" fillId="0" borderId="104" xfId="0" applyNumberFormat="1" applyFont="1" applyFill="1" applyBorder="1" applyAlignment="1">
      <alignment horizontal="right" vertical="center"/>
    </xf>
    <xf numFmtId="185" fontId="5" fillId="0" borderId="105" xfId="0" applyNumberFormat="1" applyFont="1" applyFill="1" applyBorder="1" applyAlignment="1">
      <alignment horizontal="right" vertical="center"/>
    </xf>
    <xf numFmtId="185" fontId="5" fillId="0" borderId="105" xfId="0" quotePrefix="1" applyNumberFormat="1" applyFont="1" applyFill="1" applyBorder="1" applyAlignment="1">
      <alignment horizontal="right" vertical="center" shrinkToFit="1"/>
    </xf>
    <xf numFmtId="189" fontId="5" fillId="0" borderId="27" xfId="0" applyNumberFormat="1" applyFont="1" applyFill="1" applyBorder="1" applyAlignment="1">
      <alignment horizontal="right" vertical="center"/>
    </xf>
    <xf numFmtId="189" fontId="5" fillId="0" borderId="178" xfId="0" applyNumberFormat="1" applyFont="1" applyFill="1" applyBorder="1" applyAlignment="1">
      <alignment horizontal="right" vertical="center"/>
    </xf>
    <xf numFmtId="0" fontId="5" fillId="0" borderId="159" xfId="0" applyFont="1" applyFill="1" applyBorder="1" applyAlignment="1">
      <alignment horizontal="right" vertical="center"/>
    </xf>
    <xf numFmtId="188" fontId="5" fillId="0" borderId="120" xfId="0" applyNumberFormat="1" applyFont="1" applyFill="1" applyBorder="1" applyAlignment="1">
      <alignment horizontal="right" vertical="center" shrinkToFit="1"/>
    </xf>
    <xf numFmtId="189" fontId="5" fillId="0" borderId="175" xfId="0" applyNumberFormat="1" applyFont="1" applyFill="1" applyBorder="1" applyAlignment="1">
      <alignment horizontal="right" vertical="center"/>
    </xf>
    <xf numFmtId="0" fontId="5" fillId="0" borderId="144" xfId="0" applyFont="1" applyFill="1" applyBorder="1" applyAlignment="1">
      <alignment horizontal="right" vertical="center"/>
    </xf>
    <xf numFmtId="0" fontId="4" fillId="0" borderId="120" xfId="0" applyFont="1" applyFill="1" applyBorder="1" applyAlignment="1">
      <alignment horizontal="right" vertical="center"/>
    </xf>
    <xf numFmtId="188" fontId="5" fillId="0" borderId="179" xfId="0" applyNumberFormat="1" applyFont="1" applyFill="1" applyBorder="1" applyAlignment="1">
      <alignment horizontal="right" vertical="center"/>
    </xf>
    <xf numFmtId="185" fontId="5" fillId="0" borderId="105" xfId="7" applyNumberFormat="1" applyFont="1" applyFill="1" applyBorder="1" applyAlignment="1">
      <alignment horizontal="right" vertical="center"/>
    </xf>
    <xf numFmtId="0" fontId="5" fillId="0" borderId="104" xfId="0" applyFont="1" applyFill="1" applyBorder="1" applyAlignment="1">
      <alignment horizontal="right" vertical="center"/>
    </xf>
    <xf numFmtId="0" fontId="5" fillId="0" borderId="157" xfId="0" applyFont="1" applyFill="1" applyBorder="1" applyAlignment="1">
      <alignment horizontal="right" vertical="center"/>
    </xf>
    <xf numFmtId="0" fontId="4" fillId="0" borderId="129" xfId="0" applyFont="1" applyFill="1" applyBorder="1" applyAlignment="1">
      <alignment horizontal="right" vertical="center"/>
    </xf>
    <xf numFmtId="188" fontId="5" fillId="0" borderId="180" xfId="0" applyNumberFormat="1" applyFont="1" applyFill="1" applyBorder="1" applyAlignment="1">
      <alignment horizontal="right" vertical="center"/>
    </xf>
    <xf numFmtId="185" fontId="5" fillId="0" borderId="177" xfId="7" applyNumberFormat="1" applyFont="1" applyFill="1" applyBorder="1" applyAlignment="1">
      <alignment horizontal="right" vertical="center"/>
    </xf>
    <xf numFmtId="186" fontId="5" fillId="0" borderId="129" xfId="0" applyNumberFormat="1" applyFont="1" applyFill="1" applyBorder="1" applyAlignment="1">
      <alignment horizontal="right" vertical="center"/>
    </xf>
    <xf numFmtId="186" fontId="5" fillId="0" borderId="177" xfId="0" applyNumberFormat="1" applyFont="1" applyFill="1" applyBorder="1" applyAlignment="1">
      <alignment horizontal="right" vertical="center"/>
    </xf>
    <xf numFmtId="0" fontId="4" fillId="0" borderId="138" xfId="0" applyFont="1" applyFill="1" applyBorder="1" applyAlignment="1">
      <alignment horizontal="right" vertical="center"/>
    </xf>
    <xf numFmtId="0" fontId="4" fillId="0" borderId="139" xfId="0" applyFont="1" applyFill="1" applyBorder="1" applyAlignment="1">
      <alignment horizontal="right" vertical="center"/>
    </xf>
    <xf numFmtId="188" fontId="5" fillId="0" borderId="181" xfId="11" applyNumberFormat="1" applyFont="1" applyFill="1" applyBorder="1" applyAlignment="1">
      <alignment horizontal="right" vertical="center"/>
    </xf>
    <xf numFmtId="3" fontId="11" fillId="0" borderId="37" xfId="11" applyNumberFormat="1" applyFont="1" applyFill="1" applyBorder="1" applyAlignment="1">
      <alignment horizontal="right" vertical="center"/>
    </xf>
    <xf numFmtId="185" fontId="5" fillId="0" borderId="139" xfId="11" applyNumberFormat="1" applyFont="1" applyFill="1" applyBorder="1" applyAlignment="1">
      <alignment horizontal="right" vertical="center"/>
    </xf>
    <xf numFmtId="3" fontId="11" fillId="0" borderId="139" xfId="11" applyNumberFormat="1" applyFont="1" applyFill="1" applyBorder="1" applyAlignment="1">
      <alignment horizontal="right" vertical="center"/>
    </xf>
    <xf numFmtId="185" fontId="5" fillId="0" borderId="97" xfId="12" applyNumberFormat="1" applyFont="1" applyFill="1" applyBorder="1" applyAlignment="1">
      <alignment horizontal="right" vertical="center"/>
    </xf>
    <xf numFmtId="0" fontId="11" fillId="0" borderId="96" xfId="11" applyFont="1" applyFill="1" applyBorder="1" applyAlignment="1">
      <alignment horizontal="right" vertical="center"/>
    </xf>
    <xf numFmtId="186" fontId="5" fillId="0" borderId="139" xfId="11" applyNumberFormat="1" applyFont="1" applyFill="1" applyBorder="1" applyAlignment="1">
      <alignment horizontal="right" vertical="center"/>
    </xf>
    <xf numFmtId="185" fontId="5" fillId="0" borderId="59" xfId="11" applyNumberFormat="1" applyFont="1" applyFill="1" applyBorder="1" applyAlignment="1">
      <alignment horizontal="right" vertical="center"/>
    </xf>
    <xf numFmtId="186" fontId="5" fillId="0" borderId="97" xfId="11" applyNumberFormat="1" applyFont="1" applyFill="1" applyBorder="1" applyAlignment="1">
      <alignment horizontal="right" vertical="center"/>
    </xf>
    <xf numFmtId="3" fontId="11" fillId="0" borderId="96" xfId="11" applyNumberFormat="1" applyFont="1" applyFill="1" applyBorder="1" applyAlignment="1">
      <alignment horizontal="right" vertical="center"/>
    </xf>
    <xf numFmtId="0" fontId="11" fillId="0" borderId="95" xfId="11" applyFont="1" applyFill="1" applyBorder="1" applyAlignment="1">
      <alignment horizontal="right" vertical="center"/>
    </xf>
    <xf numFmtId="176" fontId="5" fillId="0" borderId="153" xfId="2" applyNumberFormat="1" applyFont="1" applyFill="1" applyBorder="1" applyAlignment="1">
      <alignment horizontal="right" vertical="center"/>
    </xf>
    <xf numFmtId="176" fontId="5" fillId="0" borderId="53" xfId="2" applyNumberFormat="1" applyFont="1" applyFill="1" applyBorder="1" applyAlignment="1">
      <alignment horizontal="right" vertical="center"/>
    </xf>
    <xf numFmtId="176" fontId="5" fillId="0" borderId="158" xfId="2" applyNumberFormat="1" applyFont="1" applyFill="1" applyBorder="1" applyAlignment="1">
      <alignment horizontal="right" vertical="center"/>
    </xf>
    <xf numFmtId="176" fontId="5" fillId="0" borderId="47" xfId="2" applyNumberFormat="1" applyFont="1" applyFill="1" applyBorder="1" applyAlignment="1">
      <alignment horizontal="right" vertical="center"/>
    </xf>
    <xf numFmtId="176" fontId="5" fillId="0" borderId="49" xfId="2" applyNumberFormat="1" applyFont="1" applyFill="1" applyBorder="1" applyAlignment="1">
      <alignment horizontal="right" vertical="center"/>
    </xf>
    <xf numFmtId="176" fontId="5" fillId="0" borderId="59" xfId="2" applyNumberFormat="1" applyFont="1" applyFill="1" applyBorder="1" applyAlignment="1">
      <alignment horizontal="right" vertical="center"/>
    </xf>
    <xf numFmtId="0" fontId="5" fillId="0" borderId="4" xfId="0" applyFont="1" applyFill="1" applyBorder="1" applyAlignment="1">
      <alignment horizontal="center" vertical="center" wrapText="1" shrinkToFit="1"/>
    </xf>
    <xf numFmtId="0" fontId="5" fillId="0" borderId="42" xfId="0" applyFont="1" applyFill="1" applyBorder="1" applyAlignment="1">
      <alignment horizontal="center" vertical="center"/>
    </xf>
    <xf numFmtId="176" fontId="5" fillId="0" borderId="112" xfId="7" applyNumberFormat="1" applyFont="1" applyFill="1" applyBorder="1" applyAlignment="1">
      <alignment vertical="center"/>
    </xf>
    <xf numFmtId="176" fontId="5" fillId="0" borderId="117" xfId="7" applyNumberFormat="1" applyFont="1" applyFill="1" applyBorder="1" applyAlignment="1">
      <alignment vertical="center"/>
    </xf>
    <xf numFmtId="176" fontId="5" fillId="0" borderId="153" xfId="4" applyNumberFormat="1" applyFont="1" applyFill="1" applyBorder="1" applyAlignment="1">
      <alignment vertical="center"/>
    </xf>
    <xf numFmtId="179" fontId="5" fillId="0" borderId="53" xfId="2" applyNumberFormat="1" applyFont="1" applyFill="1" applyBorder="1" applyAlignment="1">
      <alignment horizontal="right" vertical="center"/>
    </xf>
    <xf numFmtId="176" fontId="5" fillId="0" borderId="28" xfId="7" applyNumberFormat="1" applyFont="1" applyFill="1" applyBorder="1" applyAlignment="1">
      <alignment vertical="center"/>
    </xf>
    <xf numFmtId="176" fontId="5" fillId="0" borderId="120" xfId="7" applyNumberFormat="1" applyFont="1" applyFill="1" applyBorder="1" applyAlignment="1">
      <alignment vertical="center"/>
    </xf>
    <xf numFmtId="176" fontId="5" fillId="0" borderId="53" xfId="4" applyNumberFormat="1" applyFont="1" applyFill="1" applyBorder="1" applyAlignment="1">
      <alignment vertical="center"/>
    </xf>
    <xf numFmtId="176" fontId="5" fillId="0" borderId="19" xfId="7" applyNumberFormat="1" applyFont="1" applyFill="1" applyBorder="1" applyAlignment="1">
      <alignment vertical="center"/>
    </xf>
    <xf numFmtId="176" fontId="5" fillId="0" borderId="137" xfId="7" applyNumberFormat="1" applyFont="1" applyFill="1" applyBorder="1" applyAlignment="1">
      <alignment vertical="center"/>
    </xf>
    <xf numFmtId="176" fontId="5" fillId="0" borderId="49" xfId="4" applyNumberFormat="1" applyFont="1" applyFill="1" applyBorder="1" applyAlignment="1">
      <alignment vertical="center"/>
    </xf>
    <xf numFmtId="176" fontId="5" fillId="0" borderId="14" xfId="7" applyNumberFormat="1" applyFont="1" applyFill="1" applyBorder="1" applyAlignment="1">
      <alignment vertical="center"/>
    </xf>
    <xf numFmtId="176" fontId="5" fillId="0" borderId="133" xfId="7" applyNumberFormat="1" applyFont="1" applyFill="1" applyBorder="1" applyAlignment="1">
      <alignment vertical="center"/>
    </xf>
    <xf numFmtId="176" fontId="5" fillId="0" borderId="47" xfId="4" applyNumberFormat="1" applyFont="1" applyFill="1" applyBorder="1" applyAlignment="1">
      <alignment vertical="center"/>
    </xf>
    <xf numFmtId="180" fontId="5" fillId="0" borderId="59" xfId="0" applyNumberFormat="1" applyFont="1" applyFill="1" applyBorder="1" applyAlignment="1">
      <alignment horizontal="right" vertical="center"/>
    </xf>
    <xf numFmtId="0" fontId="12" fillId="0" borderId="0" xfId="0" applyFont="1" applyFill="1" applyAlignment="1">
      <alignment vertical="center"/>
    </xf>
    <xf numFmtId="0" fontId="13" fillId="0" borderId="0" xfId="0" applyFont="1" applyFill="1" applyAlignment="1">
      <alignment vertical="center"/>
    </xf>
    <xf numFmtId="0" fontId="4" fillId="0" borderId="184" xfId="0" applyFont="1" applyFill="1" applyBorder="1" applyAlignment="1">
      <alignment horizontal="right" vertical="center"/>
    </xf>
    <xf numFmtId="0" fontId="4" fillId="0" borderId="111" xfId="0" applyFont="1" applyFill="1" applyBorder="1" applyAlignment="1">
      <alignment horizontal="right" vertical="center"/>
    </xf>
    <xf numFmtId="190" fontId="4" fillId="0" borderId="113" xfId="0" applyNumberFormat="1" applyFont="1" applyFill="1" applyBorder="1" applyAlignment="1">
      <alignment horizontal="right" vertical="center"/>
    </xf>
    <xf numFmtId="190" fontId="4" fillId="0" borderId="114" xfId="0" applyNumberFormat="1" applyFont="1" applyFill="1" applyBorder="1" applyAlignment="1">
      <alignment horizontal="right" vertical="center"/>
    </xf>
    <xf numFmtId="0" fontId="4" fillId="0" borderId="114" xfId="0" applyFont="1" applyFill="1" applyBorder="1" applyAlignment="1">
      <alignment horizontal="right" vertical="center"/>
    </xf>
    <xf numFmtId="0" fontId="4" fillId="0" borderId="115" xfId="0" applyFont="1" applyFill="1" applyBorder="1" applyAlignment="1">
      <alignment horizontal="right" vertical="center"/>
    </xf>
    <xf numFmtId="0" fontId="4" fillId="0" borderId="113" xfId="0" applyFont="1" applyFill="1" applyBorder="1" applyAlignment="1">
      <alignment horizontal="right" vertical="center"/>
    </xf>
    <xf numFmtId="0" fontId="4" fillId="0" borderId="116" xfId="0" applyFont="1" applyFill="1" applyBorder="1" applyAlignment="1">
      <alignment horizontal="right" vertical="center"/>
    </xf>
    <xf numFmtId="0" fontId="4" fillId="0" borderId="185" xfId="0" applyFont="1" applyFill="1" applyBorder="1" applyAlignment="1">
      <alignment horizontal="right" vertical="center"/>
    </xf>
    <xf numFmtId="0" fontId="4" fillId="0" borderId="27" xfId="0" applyFont="1" applyFill="1" applyBorder="1" applyAlignment="1">
      <alignment horizontal="right" vertical="center"/>
    </xf>
    <xf numFmtId="190" fontId="4" fillId="0" borderId="86" xfId="0" applyNumberFormat="1" applyFont="1" applyFill="1" applyBorder="1" applyAlignment="1">
      <alignment horizontal="right" vertical="center"/>
    </xf>
    <xf numFmtId="190" fontId="4" fillId="0" borderId="119" xfId="0" applyNumberFormat="1" applyFont="1" applyFill="1" applyBorder="1" applyAlignment="1">
      <alignment horizontal="right" vertical="center"/>
    </xf>
    <xf numFmtId="0" fontId="4" fillId="0" borderId="119" xfId="0" applyFont="1" applyFill="1" applyBorder="1" applyAlignment="1">
      <alignment horizontal="right" vertical="center"/>
    </xf>
    <xf numFmtId="0" fontId="4" fillId="0" borderId="87" xfId="0" applyFont="1" applyFill="1" applyBorder="1" applyAlignment="1">
      <alignment horizontal="right" vertical="center"/>
    </xf>
    <xf numFmtId="0" fontId="4" fillId="0" borderId="86" xfId="0" applyFont="1" applyFill="1" applyBorder="1" applyAlignment="1">
      <alignment horizontal="right" vertical="center"/>
    </xf>
    <xf numFmtId="0" fontId="4" fillId="0" borderId="29" xfId="0" applyFont="1" applyFill="1" applyBorder="1" applyAlignment="1">
      <alignment horizontal="right" vertical="center"/>
    </xf>
    <xf numFmtId="176" fontId="4" fillId="0" borderId="27" xfId="0" applyNumberFormat="1" applyFont="1" applyFill="1" applyBorder="1" applyAlignment="1">
      <alignment horizontal="right" vertical="center"/>
    </xf>
    <xf numFmtId="176" fontId="4" fillId="0" borderId="86" xfId="0" applyNumberFormat="1" applyFont="1" applyFill="1" applyBorder="1" applyAlignment="1">
      <alignment horizontal="right" vertical="center"/>
    </xf>
    <xf numFmtId="176" fontId="4" fillId="0" borderId="119" xfId="0" applyNumberFormat="1" applyFont="1" applyFill="1" applyBorder="1" applyAlignment="1">
      <alignment horizontal="right" vertical="center"/>
    </xf>
    <xf numFmtId="176" fontId="4" fillId="0" borderId="87" xfId="0"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181"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0" borderId="186" xfId="0" applyFont="1" applyFill="1" applyBorder="1" applyAlignment="1">
      <alignment horizontal="right" vertical="center"/>
    </xf>
    <xf numFmtId="176" fontId="4" fillId="0" borderId="187" xfId="0" applyNumberFormat="1" applyFont="1" applyFill="1" applyBorder="1" applyAlignment="1">
      <alignment horizontal="right" vertical="center"/>
    </xf>
    <xf numFmtId="176" fontId="4" fillId="0" borderId="189" xfId="0" applyNumberFormat="1" applyFont="1" applyFill="1" applyBorder="1" applyAlignment="1">
      <alignment horizontal="right" vertical="center"/>
    </xf>
    <xf numFmtId="3" fontId="6" fillId="0" borderId="0" xfId="0" applyNumberFormat="1"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4" fillId="0" borderId="108"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193" xfId="0" applyFont="1" applyFill="1" applyBorder="1" applyAlignment="1">
      <alignment horizontal="center" vertical="center"/>
    </xf>
    <xf numFmtId="0" fontId="4" fillId="0" borderId="194" xfId="0" applyFont="1" applyFill="1" applyBorder="1" applyAlignment="1">
      <alignment horizontal="right" vertical="center"/>
    </xf>
    <xf numFmtId="0" fontId="4" fillId="0" borderId="178" xfId="0" applyFont="1" applyFill="1" applyBorder="1" applyAlignment="1">
      <alignment horizontal="right" vertical="center"/>
    </xf>
    <xf numFmtId="0" fontId="4" fillId="0" borderId="126" xfId="0" applyFont="1" applyFill="1" applyBorder="1" applyAlignment="1">
      <alignment horizontal="right" vertical="center"/>
    </xf>
    <xf numFmtId="0" fontId="4" fillId="0" borderId="127" xfId="0" applyFont="1" applyFill="1" applyBorder="1" applyAlignment="1">
      <alignment horizontal="right" vertical="center" shrinkToFit="1"/>
    </xf>
    <xf numFmtId="0" fontId="4" fillId="0" borderId="125" xfId="0" applyFont="1" applyFill="1" applyBorder="1" applyAlignment="1">
      <alignment horizontal="right" vertical="center"/>
    </xf>
    <xf numFmtId="0" fontId="4" fillId="0" borderId="195" xfId="0" applyFont="1" applyFill="1" applyBorder="1" applyAlignment="1">
      <alignment horizontal="right" vertical="center"/>
    </xf>
    <xf numFmtId="176" fontId="4" fillId="0" borderId="104" xfId="0" applyNumberFormat="1" applyFont="1" applyFill="1" applyBorder="1" applyAlignment="1">
      <alignment horizontal="right" vertical="center"/>
    </xf>
    <xf numFmtId="176" fontId="4" fillId="0" borderId="86" xfId="0" applyNumberFormat="1" applyFont="1" applyFill="1" applyBorder="1" applyAlignment="1">
      <alignment vertical="center"/>
    </xf>
    <xf numFmtId="176" fontId="4" fillId="0" borderId="119" xfId="0" applyNumberFormat="1" applyFont="1" applyFill="1" applyBorder="1" applyAlignment="1">
      <alignment vertical="center"/>
    </xf>
    <xf numFmtId="176" fontId="4" fillId="0" borderId="196" xfId="0" applyNumberFormat="1" applyFont="1" applyFill="1" applyBorder="1" applyAlignment="1">
      <alignment vertical="center"/>
    </xf>
    <xf numFmtId="176" fontId="4" fillId="0" borderId="88" xfId="0" applyNumberFormat="1" applyFont="1" applyFill="1" applyBorder="1" applyAlignment="1">
      <alignment horizontal="right" vertical="center"/>
    </xf>
    <xf numFmtId="176" fontId="4" fillId="0" borderId="104" xfId="2" applyNumberFormat="1" applyFont="1" applyFill="1" applyBorder="1" applyAlignment="1">
      <alignment horizontal="right" vertical="center"/>
    </xf>
    <xf numFmtId="176" fontId="4" fillId="0" borderId="119" xfId="2" applyNumberFormat="1" applyFont="1" applyFill="1" applyBorder="1" applyAlignment="1">
      <alignment horizontal="right" vertical="center"/>
    </xf>
    <xf numFmtId="176" fontId="4" fillId="0" borderId="87" xfId="2" applyNumberFormat="1" applyFont="1" applyFill="1" applyBorder="1" applyAlignment="1">
      <alignment horizontal="right" vertical="center"/>
    </xf>
    <xf numFmtId="176" fontId="4" fillId="0" borderId="86" xfId="2" applyNumberFormat="1" applyFont="1" applyFill="1" applyBorder="1" applyAlignment="1">
      <alignment horizontal="right" vertical="center"/>
    </xf>
    <xf numFmtId="176" fontId="4" fillId="0" borderId="88" xfId="2" applyNumberFormat="1" applyFont="1" applyFill="1" applyBorder="1" applyAlignment="1">
      <alignment horizontal="right" vertical="center"/>
    </xf>
    <xf numFmtId="176" fontId="4" fillId="0" borderId="166" xfId="2" applyNumberFormat="1" applyFont="1" applyFill="1" applyBorder="1" applyAlignment="1">
      <alignment horizontal="right" vertical="center"/>
    </xf>
    <xf numFmtId="176" fontId="4" fillId="0" borderId="188" xfId="2" applyNumberFormat="1" applyFont="1" applyFill="1" applyBorder="1" applyAlignment="1">
      <alignment horizontal="right" vertical="center"/>
    </xf>
    <xf numFmtId="176" fontId="4" fillId="0" borderId="189" xfId="2" applyNumberFormat="1" applyFont="1" applyFill="1" applyBorder="1" applyAlignment="1">
      <alignment horizontal="right" vertical="center"/>
    </xf>
    <xf numFmtId="176" fontId="4" fillId="0" borderId="157" xfId="2" applyNumberFormat="1" applyFont="1" applyFill="1" applyBorder="1" applyAlignment="1">
      <alignment horizontal="right" vertical="center"/>
    </xf>
    <xf numFmtId="0" fontId="6" fillId="0" borderId="0" xfId="0" applyFont="1" applyFill="1" applyBorder="1" applyAlignment="1">
      <alignment horizontal="left" vertical="center"/>
    </xf>
    <xf numFmtId="38" fontId="4" fillId="0" borderId="126" xfId="7" applyFont="1" applyFill="1" applyBorder="1" applyAlignment="1">
      <alignment horizontal="right" vertical="center"/>
    </xf>
    <xf numFmtId="38" fontId="4" fillId="0" borderId="127" xfId="7" applyFont="1" applyFill="1" applyBorder="1" applyAlignment="1">
      <alignment horizontal="right" vertical="center" shrinkToFit="1"/>
    </xf>
    <xf numFmtId="0" fontId="4" fillId="0" borderId="127" xfId="0" applyFont="1" applyFill="1" applyBorder="1" applyAlignment="1">
      <alignment horizontal="right" vertical="center"/>
    </xf>
    <xf numFmtId="176" fontId="4" fillId="0" borderId="104" xfId="0" applyNumberFormat="1" applyFont="1" applyFill="1" applyBorder="1" applyAlignment="1">
      <alignment vertical="center"/>
    </xf>
    <xf numFmtId="176" fontId="4" fillId="0" borderId="87" xfId="0" applyNumberFormat="1" applyFont="1" applyFill="1" applyBorder="1" applyAlignment="1">
      <alignment vertical="center"/>
    </xf>
    <xf numFmtId="0" fontId="4" fillId="0" borderId="196" xfId="0" applyFont="1" applyFill="1" applyBorder="1" applyAlignment="1">
      <alignment horizontal="right" vertical="center"/>
    </xf>
    <xf numFmtId="0" fontId="2" fillId="0" borderId="0" xfId="13" applyFont="1" applyFill="1" applyAlignment="1">
      <alignment vertical="center"/>
    </xf>
    <xf numFmtId="0" fontId="1" fillId="0" borderId="0" xfId="0" applyFont="1" applyFill="1"/>
    <xf numFmtId="0" fontId="5" fillId="0" borderId="110" xfId="0" applyFont="1" applyFill="1" applyBorder="1" applyAlignment="1">
      <alignment vertical="center"/>
    </xf>
    <xf numFmtId="176" fontId="5" fillId="0" borderId="104" xfId="0" applyNumberFormat="1" applyFont="1" applyFill="1" applyBorder="1" applyAlignment="1">
      <alignment horizontal="right" vertical="center" wrapText="1"/>
    </xf>
    <xf numFmtId="176" fontId="5" fillId="0" borderId="105" xfId="0" applyNumberFormat="1" applyFont="1" applyFill="1" applyBorder="1" applyAlignment="1">
      <alignment horizontal="right" vertical="center" wrapText="1"/>
    </xf>
    <xf numFmtId="176" fontId="5" fillId="0" borderId="86" xfId="0" applyNumberFormat="1" applyFont="1" applyFill="1" applyBorder="1" applyAlignment="1">
      <alignment horizontal="right" vertical="center" wrapText="1"/>
    </xf>
    <xf numFmtId="176" fontId="5" fillId="0" borderId="87" xfId="0" applyNumberFormat="1" applyFont="1" applyFill="1" applyBorder="1" applyAlignment="1">
      <alignment horizontal="right" vertical="center" wrapText="1"/>
    </xf>
    <xf numFmtId="185" fontId="5" fillId="0" borderId="199" xfId="0" applyNumberFormat="1" applyFont="1" applyFill="1" applyBorder="1" applyAlignment="1">
      <alignment horizontal="right" vertical="center" wrapText="1"/>
    </xf>
    <xf numFmtId="185" fontId="5" fillId="0" borderId="200" xfId="0" applyNumberFormat="1" applyFont="1" applyFill="1" applyBorder="1" applyAlignment="1">
      <alignment horizontal="right" vertical="center" wrapText="1"/>
    </xf>
    <xf numFmtId="176" fontId="5" fillId="0" borderId="196" xfId="0" applyNumberFormat="1" applyFont="1" applyFill="1" applyBorder="1" applyAlignment="1">
      <alignment horizontal="right" vertical="center" wrapText="1"/>
    </xf>
    <xf numFmtId="0" fontId="5" fillId="0" borderId="0" xfId="0" applyFont="1" applyFill="1" applyBorder="1" applyAlignment="1">
      <alignment vertical="center"/>
    </xf>
    <xf numFmtId="0" fontId="5" fillId="0" borderId="85" xfId="0" applyFont="1" applyFill="1" applyBorder="1" applyAlignment="1">
      <alignment vertical="center"/>
    </xf>
    <xf numFmtId="185" fontId="5" fillId="0" borderId="86" xfId="0" applyNumberFormat="1" applyFont="1" applyFill="1" applyBorder="1" applyAlignment="1">
      <alignment horizontal="right" vertical="center" wrapText="1"/>
    </xf>
    <xf numFmtId="185" fontId="5" fillId="0" borderId="87" xfId="0" applyNumberFormat="1" applyFont="1" applyFill="1" applyBorder="1" applyAlignment="1">
      <alignment horizontal="right" vertical="center" wrapText="1"/>
    </xf>
    <xf numFmtId="176" fontId="5" fillId="0" borderId="0" xfId="0" applyNumberFormat="1" applyFont="1" applyFill="1" applyBorder="1" applyAlignment="1">
      <alignment horizontal="right" vertical="center" wrapText="1"/>
    </xf>
    <xf numFmtId="176" fontId="5" fillId="0" borderId="0" xfId="0" applyNumberFormat="1" applyFont="1" applyFill="1" applyAlignment="1">
      <alignment horizontal="right" vertical="center" wrapText="1"/>
    </xf>
    <xf numFmtId="0" fontId="4" fillId="0" borderId="85" xfId="0" applyFont="1" applyFill="1" applyBorder="1" applyAlignment="1">
      <alignment vertical="center"/>
    </xf>
    <xf numFmtId="176" fontId="5" fillId="0" borderId="178" xfId="0" applyNumberFormat="1" applyFont="1" applyFill="1" applyBorder="1" applyAlignment="1">
      <alignment horizontal="right" vertical="center" wrapText="1"/>
    </xf>
    <xf numFmtId="176" fontId="5" fillId="0" borderId="177" xfId="0" applyNumberFormat="1" applyFont="1" applyFill="1" applyBorder="1" applyAlignment="1">
      <alignment horizontal="right" vertical="center" wrapText="1"/>
    </xf>
    <xf numFmtId="176" fontId="5" fillId="0" borderId="125" xfId="0" applyNumberFormat="1" applyFont="1" applyFill="1" applyBorder="1" applyAlignment="1">
      <alignment horizontal="right" vertical="center" wrapText="1"/>
    </xf>
    <xf numFmtId="176" fontId="5" fillId="0" borderId="127" xfId="0" applyNumberFormat="1" applyFont="1" applyFill="1" applyBorder="1" applyAlignment="1">
      <alignment horizontal="right" vertical="center" wrapText="1"/>
    </xf>
    <xf numFmtId="176" fontId="5" fillId="0" borderId="195" xfId="0" applyNumberFormat="1" applyFont="1" applyFill="1" applyBorder="1" applyAlignment="1">
      <alignment horizontal="right" vertical="center" wrapText="1"/>
    </xf>
    <xf numFmtId="181" fontId="4" fillId="0" borderId="0" xfId="0" applyNumberFormat="1" applyFont="1" applyFill="1" applyBorder="1" applyAlignment="1">
      <alignment horizontal="right" vertical="center" wrapText="1"/>
    </xf>
    <xf numFmtId="176" fontId="5" fillId="0" borderId="104" xfId="13" applyNumberFormat="1" applyFont="1" applyFill="1" applyBorder="1" applyAlignment="1">
      <alignment horizontal="right" vertical="center" wrapText="1"/>
    </xf>
    <xf numFmtId="176" fontId="5" fillId="0" borderId="105" xfId="13" applyNumberFormat="1" applyFont="1" applyFill="1" applyBorder="1" applyAlignment="1">
      <alignment horizontal="right" vertical="center" wrapText="1"/>
    </xf>
    <xf numFmtId="176" fontId="5" fillId="0" borderId="86" xfId="13" applyNumberFormat="1" applyFont="1" applyFill="1" applyBorder="1" applyAlignment="1">
      <alignment horizontal="right" vertical="center" wrapText="1"/>
    </xf>
    <xf numFmtId="176" fontId="5" fillId="0" borderId="87" xfId="13" applyNumberFormat="1" applyFont="1" applyFill="1" applyBorder="1" applyAlignment="1">
      <alignment horizontal="right" vertical="center" wrapText="1"/>
    </xf>
    <xf numFmtId="176" fontId="5" fillId="0" borderId="0" xfId="13" applyNumberFormat="1" applyFont="1" applyFill="1" applyBorder="1" applyAlignment="1">
      <alignment horizontal="right" vertical="center" wrapText="1"/>
    </xf>
    <xf numFmtId="176" fontId="5" fillId="0" borderId="196" xfId="13" applyNumberFormat="1" applyFont="1" applyFill="1" applyBorder="1" applyAlignment="1">
      <alignment horizontal="right" vertical="center" wrapText="1"/>
    </xf>
    <xf numFmtId="176" fontId="5" fillId="0" borderId="161" xfId="13" applyNumberFormat="1" applyFont="1" applyFill="1" applyBorder="1" applyAlignment="1">
      <alignment horizontal="right" vertical="center" wrapText="1"/>
    </xf>
    <xf numFmtId="176" fontId="5" fillId="0" borderId="160" xfId="13" applyNumberFormat="1" applyFont="1" applyFill="1" applyBorder="1" applyAlignment="1">
      <alignment horizontal="right" vertical="center" wrapText="1"/>
    </xf>
    <xf numFmtId="176" fontId="5" fillId="0" borderId="175" xfId="13" applyNumberFormat="1" applyFont="1" applyFill="1" applyBorder="1" applyAlignment="1">
      <alignment horizontal="right" vertical="center" wrapText="1"/>
    </xf>
    <xf numFmtId="176" fontId="5" fillId="0" borderId="176" xfId="13" applyNumberFormat="1" applyFont="1" applyFill="1" applyBorder="1" applyAlignment="1">
      <alignment horizontal="right" vertical="center" wrapText="1"/>
    </xf>
    <xf numFmtId="176" fontId="5" fillId="0" borderId="199" xfId="13" applyNumberFormat="1" applyFont="1" applyFill="1" applyBorder="1" applyAlignment="1">
      <alignment horizontal="right" vertical="center" wrapText="1"/>
    </xf>
    <xf numFmtId="176" fontId="5" fillId="0" borderId="200" xfId="13" applyNumberFormat="1" applyFont="1" applyFill="1" applyBorder="1" applyAlignment="1">
      <alignment horizontal="right" vertical="center" wrapText="1"/>
    </xf>
    <xf numFmtId="176" fontId="5" fillId="0" borderId="201" xfId="13" applyNumberFormat="1" applyFont="1" applyFill="1" applyBorder="1" applyAlignment="1">
      <alignment horizontal="right" vertical="center" wrapText="1"/>
    </xf>
    <xf numFmtId="176" fontId="5" fillId="0" borderId="98" xfId="13" applyNumberFormat="1" applyFont="1" applyFill="1" applyBorder="1" applyAlignment="1">
      <alignment horizontal="right" vertical="center" wrapText="1"/>
    </xf>
    <xf numFmtId="176" fontId="5" fillId="0" borderId="65" xfId="13" applyNumberFormat="1" applyFont="1" applyFill="1" applyBorder="1" applyAlignment="1">
      <alignment horizontal="right" vertical="center" wrapText="1"/>
    </xf>
    <xf numFmtId="0" fontId="5" fillId="0" borderId="185" xfId="0" applyFont="1" applyFill="1" applyBorder="1" applyAlignment="1">
      <alignment horizontal="right" vertical="center" shrinkToFit="1"/>
    </xf>
    <xf numFmtId="185" fontId="5" fillId="0" borderId="199" xfId="0" applyNumberFormat="1" applyFont="1" applyFill="1" applyBorder="1" applyAlignment="1">
      <alignment vertical="center"/>
    </xf>
    <xf numFmtId="185" fontId="5" fillId="0" borderId="200" xfId="0" applyNumberFormat="1" applyFont="1" applyFill="1" applyBorder="1" applyAlignment="1">
      <alignment vertical="center"/>
    </xf>
    <xf numFmtId="185" fontId="5" fillId="0" borderId="86" xfId="0" applyNumberFormat="1" applyFont="1" applyFill="1" applyBorder="1" applyAlignment="1">
      <alignment vertical="center"/>
    </xf>
    <xf numFmtId="185" fontId="5" fillId="0" borderId="87" xfId="0" applyNumberFormat="1" applyFont="1" applyFill="1" applyBorder="1" applyAlignment="1">
      <alignment vertical="center"/>
    </xf>
    <xf numFmtId="176" fontId="5" fillId="0" borderId="202" xfId="0" applyNumberFormat="1" applyFont="1" applyFill="1" applyBorder="1" applyAlignment="1">
      <alignment horizontal="right" vertical="center" wrapText="1"/>
    </xf>
    <xf numFmtId="0" fontId="5" fillId="0" borderId="194" xfId="0" applyFont="1" applyFill="1" applyBorder="1" applyAlignment="1">
      <alignment horizontal="right" vertical="center" shrinkToFit="1"/>
    </xf>
    <xf numFmtId="176" fontId="5" fillId="0" borderId="203" xfId="0" applyNumberFormat="1" applyFont="1" applyFill="1" applyBorder="1" applyAlignment="1">
      <alignment horizontal="right" vertical="center" wrapText="1"/>
    </xf>
    <xf numFmtId="176" fontId="5" fillId="0" borderId="202" xfId="13" applyNumberFormat="1" applyFont="1" applyFill="1" applyBorder="1" applyAlignment="1">
      <alignment horizontal="right" vertical="center" wrapText="1"/>
    </xf>
    <xf numFmtId="0" fontId="5" fillId="0" borderId="35" xfId="0" applyFont="1" applyFill="1" applyBorder="1" applyAlignment="1">
      <alignment horizontal="right" vertical="center" shrinkToFit="1"/>
    </xf>
    <xf numFmtId="176" fontId="5" fillId="0" borderId="204" xfId="13" applyNumberFormat="1" applyFont="1" applyFill="1" applyBorder="1" applyAlignment="1">
      <alignment horizontal="right" vertical="center" wrapText="1"/>
    </xf>
    <xf numFmtId="176" fontId="5" fillId="0" borderId="97" xfId="13" applyNumberFormat="1" applyFont="1" applyFill="1" applyBorder="1" applyAlignment="1">
      <alignment horizontal="right" vertical="center" wrapText="1"/>
    </xf>
    <xf numFmtId="176" fontId="5" fillId="0" borderId="67" xfId="13" applyNumberFormat="1" applyFont="1" applyFill="1" applyBorder="1" applyAlignment="1">
      <alignment horizontal="right" vertical="center" wrapText="1"/>
    </xf>
    <xf numFmtId="176" fontId="5" fillId="0" borderId="68" xfId="13" applyNumberFormat="1" applyFont="1" applyFill="1" applyBorder="1" applyAlignment="1">
      <alignment horizontal="right" vertical="center" wrapText="1"/>
    </xf>
    <xf numFmtId="176" fontId="5" fillId="0" borderId="96" xfId="13" applyNumberFormat="1" applyFont="1" applyFill="1" applyBorder="1" applyAlignment="1">
      <alignment horizontal="right" vertical="center" wrapText="1"/>
    </xf>
    <xf numFmtId="176" fontId="5" fillId="0" borderId="193" xfId="13" applyNumberFormat="1" applyFont="1" applyFill="1" applyBorder="1" applyAlignment="1">
      <alignment horizontal="right" vertical="center" wrapText="1"/>
    </xf>
    <xf numFmtId="0" fontId="5" fillId="0" borderId="0" xfId="13" applyFont="1" applyFill="1" applyBorder="1" applyAlignment="1">
      <alignment horizontal="left" vertical="center"/>
    </xf>
    <xf numFmtId="176" fontId="5" fillId="0" borderId="0" xfId="0" applyNumberFormat="1" applyFont="1" applyFill="1" applyAlignment="1">
      <alignment vertical="center" wrapText="1"/>
    </xf>
    <xf numFmtId="0" fontId="4" fillId="0" borderId="0" xfId="0" applyFont="1" applyFill="1" applyBorder="1" applyAlignment="1">
      <alignment horizontal="right" vertical="center" shrinkToFit="1"/>
    </xf>
    <xf numFmtId="0" fontId="4" fillId="0" borderId="0" xfId="0" applyFont="1" applyFill="1" applyBorder="1" applyAlignment="1">
      <alignment horizontal="center" vertical="center" wrapText="1"/>
    </xf>
    <xf numFmtId="0" fontId="2" fillId="0" borderId="0" xfId="0" applyFont="1" applyFill="1" applyAlignment="1">
      <alignment horizontal="left" vertical="center"/>
    </xf>
    <xf numFmtId="0" fontId="5" fillId="0" borderId="169" xfId="0" applyFont="1" applyFill="1" applyBorder="1" applyAlignment="1">
      <alignment horizontal="center" vertical="center" wrapText="1"/>
    </xf>
    <xf numFmtId="191" fontId="5" fillId="0" borderId="173" xfId="0" applyNumberFormat="1" applyFont="1" applyFill="1" applyBorder="1" applyAlignment="1">
      <alignment horizontal="center" vertical="center" wrapText="1"/>
    </xf>
    <xf numFmtId="0" fontId="5" fillId="0" borderId="172" xfId="0" applyFont="1" applyFill="1" applyBorder="1" applyAlignment="1">
      <alignment horizontal="center" vertical="center" wrapText="1"/>
    </xf>
    <xf numFmtId="0" fontId="5" fillId="0" borderId="184" xfId="0" applyFont="1" applyFill="1" applyBorder="1" applyAlignment="1">
      <alignment horizontal="left" vertical="center"/>
    </xf>
    <xf numFmtId="192" fontId="5" fillId="0" borderId="191" xfId="0" applyNumberFormat="1" applyFont="1" applyFill="1" applyBorder="1" applyAlignment="1">
      <alignment horizontal="right" vertical="center"/>
    </xf>
    <xf numFmtId="186" fontId="5" fillId="0" borderId="115" xfId="0" applyNumberFormat="1" applyFont="1" applyFill="1" applyBorder="1" applyAlignment="1">
      <alignment horizontal="right" vertical="center"/>
    </xf>
    <xf numFmtId="192" fontId="5" fillId="0" borderId="113" xfId="0" applyNumberFormat="1" applyFont="1" applyFill="1" applyBorder="1" applyAlignment="1">
      <alignment horizontal="right" vertical="center"/>
    </xf>
    <xf numFmtId="0" fontId="5" fillId="0" borderId="185" xfId="0" applyFont="1" applyFill="1" applyBorder="1" applyAlignment="1">
      <alignment horizontal="left" vertical="center"/>
    </xf>
    <xf numFmtId="192" fontId="5" fillId="0" borderId="104" xfId="0" applyNumberFormat="1" applyFont="1" applyFill="1" applyBorder="1" applyAlignment="1">
      <alignment horizontal="right" vertical="center"/>
    </xf>
    <xf numFmtId="186" fontId="5" fillId="0" borderId="87" xfId="0" quotePrefix="1" applyNumberFormat="1" applyFont="1" applyFill="1" applyBorder="1" applyAlignment="1">
      <alignment horizontal="right" vertical="center"/>
    </xf>
    <xf numFmtId="192" fontId="5" fillId="0" borderId="86" xfId="0" applyNumberFormat="1" applyFont="1" applyFill="1" applyBorder="1" applyAlignment="1">
      <alignment horizontal="right" vertical="center"/>
    </xf>
    <xf numFmtId="186" fontId="5" fillId="0" borderId="87" xfId="0" applyNumberFormat="1" applyFont="1" applyFill="1" applyBorder="1" applyAlignment="1">
      <alignment horizontal="right" vertical="center"/>
    </xf>
    <xf numFmtId="0" fontId="5" fillId="0" borderId="185" xfId="0" applyFont="1" applyFill="1" applyBorder="1" applyAlignment="1">
      <alignment horizontal="left" vertical="center" shrinkToFit="1"/>
    </xf>
    <xf numFmtId="0" fontId="6" fillId="0" borderId="185" xfId="0" applyFont="1" applyFill="1" applyBorder="1" applyAlignment="1">
      <alignment horizontal="left" vertical="center" shrinkToFit="1"/>
    </xf>
    <xf numFmtId="0" fontId="5" fillId="0" borderId="35" xfId="0" applyFont="1" applyFill="1" applyBorder="1" applyAlignment="1">
      <alignment horizontal="left" vertical="center"/>
    </xf>
    <xf numFmtId="192" fontId="5" fillId="0" borderId="96" xfId="0" applyNumberFormat="1" applyFont="1" applyFill="1" applyBorder="1" applyAlignment="1">
      <alignment horizontal="right" vertical="center"/>
    </xf>
    <xf numFmtId="186" fontId="5" fillId="0" borderId="37" xfId="0" applyNumberFormat="1" applyFont="1" applyFill="1" applyBorder="1" applyAlignment="1">
      <alignment horizontal="right" vertical="center"/>
    </xf>
    <xf numFmtId="192" fontId="5" fillId="0" borderId="67" xfId="0" applyNumberFormat="1" applyFont="1" applyFill="1" applyBorder="1" applyAlignment="1">
      <alignment horizontal="right" vertical="center"/>
    </xf>
    <xf numFmtId="186" fontId="5" fillId="0" borderId="68" xfId="0" applyNumberFormat="1" applyFont="1" applyFill="1" applyBorder="1" applyAlignment="1">
      <alignment horizontal="right" vertical="center"/>
    </xf>
    <xf numFmtId="191" fontId="5" fillId="0" borderId="171" xfId="0" applyNumberFormat="1" applyFont="1" applyFill="1" applyBorder="1" applyAlignment="1">
      <alignment horizontal="center" vertical="center" wrapText="1"/>
    </xf>
    <xf numFmtId="192" fontId="5" fillId="0" borderId="113" xfId="2" applyNumberFormat="1" applyFont="1" applyFill="1" applyBorder="1" applyAlignment="1">
      <alignment horizontal="right" vertical="center"/>
    </xf>
    <xf numFmtId="186" fontId="5" fillId="0" borderId="205" xfId="2" applyNumberFormat="1" applyFont="1" applyFill="1" applyBorder="1" applyAlignment="1">
      <alignment horizontal="right" vertical="center"/>
    </xf>
    <xf numFmtId="186" fontId="5" fillId="0" borderId="115" xfId="2" applyNumberFormat="1" applyFont="1" applyFill="1" applyBorder="1" applyAlignment="1">
      <alignment horizontal="right" vertical="center"/>
    </xf>
    <xf numFmtId="193" fontId="4" fillId="0" borderId="0" xfId="0" applyNumberFormat="1" applyFont="1" applyFill="1" applyAlignment="1">
      <alignment vertical="center"/>
    </xf>
    <xf numFmtId="192" fontId="5" fillId="0" borderId="86" xfId="2" applyNumberFormat="1" applyFont="1" applyFill="1" applyBorder="1" applyAlignment="1">
      <alignment horizontal="right" vertical="center"/>
    </xf>
    <xf numFmtId="186" fontId="5" fillId="0" borderId="105" xfId="2" quotePrefix="1" applyNumberFormat="1" applyFont="1" applyFill="1" applyBorder="1" applyAlignment="1">
      <alignment horizontal="right" vertical="center"/>
    </xf>
    <xf numFmtId="186" fontId="5" fillId="0" borderId="87" xfId="2" quotePrefix="1" applyNumberFormat="1" applyFont="1" applyFill="1" applyBorder="1" applyAlignment="1">
      <alignment horizontal="right" vertical="center"/>
    </xf>
    <xf numFmtId="186" fontId="5" fillId="0" borderId="105" xfId="2" applyNumberFormat="1" applyFont="1" applyFill="1" applyBorder="1" applyAlignment="1">
      <alignment horizontal="right" vertical="center"/>
    </xf>
    <xf numFmtId="186" fontId="5" fillId="0" borderId="87" xfId="2" applyNumberFormat="1" applyFont="1" applyFill="1" applyBorder="1" applyAlignment="1">
      <alignment horizontal="right" vertical="center"/>
    </xf>
    <xf numFmtId="192" fontId="5" fillId="0" borderId="67" xfId="2" applyNumberFormat="1" applyFont="1" applyFill="1" applyBorder="1" applyAlignment="1">
      <alignment horizontal="right" vertical="center"/>
    </xf>
    <xf numFmtId="186" fontId="5" fillId="0" borderId="139" xfId="2" applyNumberFormat="1" applyFont="1" applyFill="1" applyBorder="1" applyAlignment="1">
      <alignment horizontal="right" vertical="center"/>
    </xf>
    <xf numFmtId="186" fontId="5" fillId="0" borderId="37" xfId="2" applyNumberFormat="1" applyFont="1" applyFill="1" applyBorder="1" applyAlignment="1">
      <alignment horizontal="right" vertical="center"/>
    </xf>
    <xf numFmtId="0" fontId="7" fillId="0" borderId="0" xfId="0" applyFont="1" applyFill="1" applyAlignment="1">
      <alignment vertical="center"/>
    </xf>
    <xf numFmtId="0" fontId="6" fillId="0" borderId="0" xfId="0" applyFont="1" applyFill="1" applyBorder="1" applyAlignment="1">
      <alignment vertical="center"/>
    </xf>
    <xf numFmtId="0" fontId="5" fillId="0" borderId="141" xfId="0" applyFont="1" applyFill="1" applyBorder="1" applyAlignment="1">
      <alignment horizontal="right" vertical="center" shrinkToFit="1"/>
    </xf>
    <xf numFmtId="0" fontId="5" fillId="0" borderId="118" xfId="0" applyFont="1" applyFill="1" applyBorder="1" applyAlignment="1">
      <alignment horizontal="right" vertical="center" shrinkToFit="1"/>
    </xf>
    <xf numFmtId="0" fontId="5" fillId="0" borderId="121" xfId="0" applyFont="1" applyFill="1" applyBorder="1" applyAlignment="1">
      <alignment horizontal="right" vertical="center" shrinkToFit="1"/>
    </xf>
    <xf numFmtId="188" fontId="5" fillId="0" borderId="129" xfId="0" applyNumberFormat="1" applyFont="1" applyFill="1" applyBorder="1" applyAlignment="1">
      <alignment horizontal="right" vertical="center"/>
    </xf>
    <xf numFmtId="188" fontId="5" fillId="0" borderId="120" xfId="11" applyNumberFormat="1" applyFont="1" applyFill="1" applyBorder="1" applyAlignment="1">
      <alignment horizontal="right" vertical="center"/>
    </xf>
    <xf numFmtId="3" fontId="11" fillId="0" borderId="27" xfId="11" applyNumberFormat="1" applyFont="1" applyFill="1" applyBorder="1" applyAlignment="1">
      <alignment horizontal="right" vertical="center"/>
    </xf>
    <xf numFmtId="3" fontId="11" fillId="0" borderId="120" xfId="11" applyNumberFormat="1" applyFont="1" applyFill="1" applyBorder="1" applyAlignment="1">
      <alignment horizontal="right" vertical="center"/>
    </xf>
    <xf numFmtId="185" fontId="5" fillId="0" borderId="105" xfId="12" applyNumberFormat="1" applyFont="1" applyFill="1" applyBorder="1" applyAlignment="1">
      <alignment horizontal="right" vertical="center"/>
    </xf>
    <xf numFmtId="0" fontId="11" fillId="0" borderId="104" xfId="11" applyFont="1" applyFill="1" applyBorder="1" applyAlignment="1">
      <alignment horizontal="right" vertical="center"/>
    </xf>
    <xf numFmtId="186" fontId="5" fillId="0" borderId="120" xfId="11" applyNumberFormat="1" applyFont="1" applyFill="1" applyBorder="1" applyAlignment="1">
      <alignment horizontal="right" vertical="center"/>
    </xf>
    <xf numFmtId="186" fontId="5" fillId="0" borderId="105" xfId="11" applyNumberFormat="1" applyFont="1" applyFill="1" applyBorder="1" applyAlignment="1">
      <alignment horizontal="right" vertical="center"/>
    </xf>
    <xf numFmtId="3" fontId="11" fillId="0" borderId="104" xfId="11" applyNumberFormat="1" applyFont="1" applyFill="1" applyBorder="1" applyAlignment="1">
      <alignment horizontal="right" vertical="center"/>
    </xf>
    <xf numFmtId="0" fontId="11" fillId="0" borderId="88" xfId="11" applyFont="1" applyFill="1" applyBorder="1" applyAlignment="1">
      <alignment horizontal="right" vertical="center"/>
    </xf>
    <xf numFmtId="188" fontId="5" fillId="0" borderId="0" xfId="11" applyNumberFormat="1" applyFont="1" applyFill="1" applyBorder="1" applyAlignment="1">
      <alignment horizontal="right" vertical="center"/>
    </xf>
    <xf numFmtId="3" fontId="11" fillId="0" borderId="160" xfId="11" applyNumberFormat="1" applyFont="1" applyFill="1" applyBorder="1" applyAlignment="1">
      <alignment horizontal="right" vertical="center"/>
    </xf>
    <xf numFmtId="3" fontId="11" fillId="0" borderId="0" xfId="11" applyNumberFormat="1" applyFont="1" applyFill="1" applyBorder="1" applyAlignment="1">
      <alignment horizontal="right" vertical="center"/>
    </xf>
    <xf numFmtId="185" fontId="5" fillId="0" borderId="167" xfId="12" applyNumberFormat="1" applyFont="1" applyFill="1" applyBorder="1" applyAlignment="1">
      <alignment horizontal="right" vertical="center"/>
    </xf>
    <xf numFmtId="0" fontId="11" fillId="0" borderId="166" xfId="11" applyFont="1" applyFill="1" applyBorder="1" applyAlignment="1">
      <alignment horizontal="right" vertical="center"/>
    </xf>
    <xf numFmtId="186" fontId="5" fillId="0" borderId="0" xfId="11" applyNumberFormat="1" applyFont="1" applyFill="1" applyBorder="1" applyAlignment="1">
      <alignment horizontal="right" vertical="center"/>
    </xf>
    <xf numFmtId="186" fontId="5" fillId="0" borderId="167" xfId="11" applyNumberFormat="1" applyFont="1" applyFill="1" applyBorder="1" applyAlignment="1">
      <alignment horizontal="right" vertical="center"/>
    </xf>
    <xf numFmtId="3" fontId="11" fillId="0" borderId="166" xfId="11" applyNumberFormat="1" applyFont="1" applyFill="1" applyBorder="1" applyAlignment="1">
      <alignment horizontal="right" vertical="center"/>
    </xf>
    <xf numFmtId="0" fontId="11" fillId="0" borderId="157" xfId="11" applyFont="1" applyFill="1" applyBorder="1" applyAlignment="1">
      <alignment horizontal="right" vertical="center"/>
    </xf>
    <xf numFmtId="0" fontId="2" fillId="0" borderId="0" xfId="0" applyFont="1" applyFill="1" applyBorder="1" applyAlignment="1">
      <alignment vertical="center"/>
    </xf>
    <xf numFmtId="0" fontId="4" fillId="0" borderId="0" xfId="0" applyFont="1" applyFill="1" applyAlignment="1">
      <alignment horizontal="left" vertical="center"/>
    </xf>
    <xf numFmtId="0" fontId="4" fillId="0" borderId="206" xfId="0" applyFont="1" applyFill="1" applyBorder="1" applyAlignment="1">
      <alignment horizontal="right" vertical="center"/>
    </xf>
    <xf numFmtId="176" fontId="4" fillId="0" borderId="117" xfId="3" applyNumberFormat="1" applyFont="1" applyFill="1" applyBorder="1" applyAlignment="1">
      <alignment vertical="center"/>
    </xf>
    <xf numFmtId="38" fontId="4" fillId="0" borderId="191" xfId="3" applyFont="1" applyFill="1" applyBorder="1" applyAlignment="1">
      <alignment horizontal="left" vertical="center"/>
    </xf>
    <xf numFmtId="38" fontId="4" fillId="0" borderId="111" xfId="3" applyFont="1" applyFill="1" applyBorder="1" applyAlignment="1">
      <alignment horizontal="left" vertical="center"/>
    </xf>
    <xf numFmtId="38" fontId="4" fillId="0" borderId="164" xfId="3" applyFont="1" applyFill="1" applyBorder="1" applyAlignment="1">
      <alignment horizontal="left" vertical="center"/>
    </xf>
    <xf numFmtId="0" fontId="4" fillId="0" borderId="207" xfId="0" applyFont="1" applyFill="1" applyBorder="1" applyAlignment="1">
      <alignment horizontal="right" vertical="center"/>
    </xf>
    <xf numFmtId="176" fontId="4" fillId="0" borderId="155" xfId="3" applyNumberFormat="1" applyFont="1" applyFill="1" applyBorder="1" applyAlignment="1">
      <alignment vertical="center"/>
    </xf>
    <xf numFmtId="38" fontId="4" fillId="0" borderId="175" xfId="3" applyFont="1" applyFill="1" applyBorder="1" applyAlignment="1">
      <alignment horizontal="left" vertical="center"/>
    </xf>
    <xf numFmtId="38" fontId="4" fillId="0" borderId="32" xfId="3" applyFont="1" applyFill="1" applyBorder="1" applyAlignment="1">
      <alignment horizontal="left" vertical="center"/>
    </xf>
    <xf numFmtId="38" fontId="4" fillId="0" borderId="144" xfId="3" applyFont="1" applyFill="1" applyBorder="1" applyAlignment="1">
      <alignment horizontal="left" vertical="center"/>
    </xf>
    <xf numFmtId="0" fontId="4" fillId="0" borderId="208" xfId="0" applyFont="1" applyFill="1" applyBorder="1" applyAlignment="1">
      <alignment horizontal="right" vertical="center"/>
    </xf>
    <xf numFmtId="176" fontId="4" fillId="0" borderId="120" xfId="3" applyNumberFormat="1" applyFont="1" applyFill="1" applyBorder="1" applyAlignment="1">
      <alignment vertical="center"/>
    </xf>
    <xf numFmtId="38" fontId="4" fillId="0" borderId="104" xfId="3" applyFont="1" applyFill="1" applyBorder="1" applyAlignment="1">
      <alignment horizontal="left" vertical="center"/>
    </xf>
    <xf numFmtId="38" fontId="4" fillId="0" borderId="27" xfId="3" applyFont="1" applyFill="1" applyBorder="1" applyAlignment="1">
      <alignment horizontal="left" vertical="center"/>
    </xf>
    <xf numFmtId="176" fontId="4" fillId="0" borderId="53" xfId="3" applyNumberFormat="1" applyFont="1" applyFill="1" applyBorder="1" applyAlignment="1">
      <alignment vertical="center"/>
    </xf>
    <xf numFmtId="38" fontId="4" fillId="0" borderId="88" xfId="3" applyFont="1" applyFill="1" applyBorder="1" applyAlignment="1">
      <alignment horizontal="left" vertical="center"/>
    </xf>
    <xf numFmtId="176" fontId="4" fillId="0" borderId="120" xfId="7" applyNumberFormat="1" applyFont="1" applyFill="1" applyBorder="1" applyAlignment="1">
      <alignment vertical="center"/>
    </xf>
    <xf numFmtId="38" fontId="4" fillId="0" borderId="104" xfId="7" applyFont="1" applyFill="1" applyBorder="1" applyAlignment="1">
      <alignment horizontal="left" vertical="center"/>
    </xf>
    <xf numFmtId="38" fontId="4" fillId="0" borderId="27" xfId="7" applyFont="1" applyFill="1" applyBorder="1" applyAlignment="1">
      <alignment horizontal="left" vertical="center"/>
    </xf>
    <xf numFmtId="176" fontId="4" fillId="0" borderId="53" xfId="7" applyNumberFormat="1" applyFont="1" applyFill="1" applyBorder="1" applyAlignment="1">
      <alignment vertical="center"/>
    </xf>
    <xf numFmtId="38" fontId="4" fillId="0" borderId="88" xfId="7" applyFont="1" applyFill="1" applyBorder="1" applyAlignment="1">
      <alignment horizontal="left" vertical="center"/>
    </xf>
    <xf numFmtId="0" fontId="4" fillId="0" borderId="0" xfId="0" applyFont="1" applyFill="1" applyBorder="1" applyAlignment="1">
      <alignment horizontal="left" vertical="center"/>
    </xf>
    <xf numFmtId="176" fontId="4" fillId="0" borderId="105" xfId="7" applyNumberFormat="1" applyFont="1" applyFill="1" applyBorder="1" applyAlignment="1">
      <alignment vertical="center"/>
    </xf>
    <xf numFmtId="176" fontId="4" fillId="0" borderId="105" xfId="7" applyNumberFormat="1" applyFont="1" applyFill="1" applyBorder="1" applyAlignment="1">
      <alignment horizontal="right" vertical="center"/>
    </xf>
    <xf numFmtId="176" fontId="4" fillId="0" borderId="120" xfId="4" applyNumberFormat="1" applyFont="1" applyFill="1" applyBorder="1" applyAlignment="1">
      <alignment vertical="center"/>
    </xf>
    <xf numFmtId="38" fontId="4" fillId="0" borderId="104" xfId="4" applyFont="1" applyFill="1" applyBorder="1" applyAlignment="1">
      <alignment horizontal="left" vertical="center"/>
    </xf>
    <xf numFmtId="176" fontId="4" fillId="0" borderId="105" xfId="4" applyNumberFormat="1" applyFont="1" applyFill="1" applyBorder="1" applyAlignment="1">
      <alignment vertical="center"/>
    </xf>
    <xf numFmtId="38" fontId="4" fillId="0" borderId="27" xfId="4" applyFont="1" applyFill="1" applyBorder="1" applyAlignment="1">
      <alignment horizontal="left" vertical="center"/>
    </xf>
    <xf numFmtId="176" fontId="4" fillId="0" borderId="53" xfId="4" applyNumberFormat="1" applyFont="1" applyFill="1" applyBorder="1" applyAlignment="1">
      <alignment vertical="center"/>
    </xf>
    <xf numFmtId="176" fontId="4" fillId="0" borderId="105" xfId="4" applyNumberFormat="1" applyFont="1" applyFill="1" applyBorder="1" applyAlignment="1">
      <alignment horizontal="right" vertical="center"/>
    </xf>
    <xf numFmtId="38" fontId="4" fillId="0" borderId="88" xfId="4" applyFont="1" applyFill="1" applyBorder="1" applyAlignment="1">
      <alignment horizontal="left" vertical="center"/>
    </xf>
    <xf numFmtId="0" fontId="4" fillId="0" borderId="11" xfId="0" applyFont="1" applyFill="1" applyBorder="1" applyAlignment="1">
      <alignment horizontal="right" vertical="center"/>
    </xf>
    <xf numFmtId="176" fontId="4" fillId="0" borderId="0" xfId="4" applyNumberFormat="1" applyFont="1" applyFill="1" applyBorder="1" applyAlignment="1">
      <alignment vertical="center"/>
    </xf>
    <xf numFmtId="38" fontId="4" fillId="0" borderId="166" xfId="4" applyFont="1" applyFill="1" applyBorder="1" applyAlignment="1">
      <alignment horizontal="left" vertical="center"/>
    </xf>
    <xf numFmtId="176" fontId="4" fillId="0" borderId="167" xfId="4" applyNumberFormat="1" applyFont="1" applyFill="1" applyBorder="1" applyAlignment="1">
      <alignment vertical="center"/>
    </xf>
    <xf numFmtId="38" fontId="4" fillId="0" borderId="160" xfId="4" applyFont="1" applyFill="1" applyBorder="1" applyAlignment="1">
      <alignment horizontal="left" vertical="center"/>
    </xf>
    <xf numFmtId="176" fontId="4" fillId="0" borderId="161" xfId="4" applyNumberFormat="1" applyFont="1" applyFill="1" applyBorder="1" applyAlignment="1">
      <alignment vertical="center"/>
    </xf>
    <xf numFmtId="176" fontId="4" fillId="0" borderId="161" xfId="4" applyNumberFormat="1" applyFont="1" applyFill="1" applyBorder="1" applyAlignment="1">
      <alignment horizontal="right" vertical="center"/>
    </xf>
    <xf numFmtId="176" fontId="4" fillId="0" borderId="167" xfId="4" applyNumberFormat="1" applyFont="1" applyFill="1" applyBorder="1" applyAlignment="1">
      <alignment horizontal="right" vertical="center"/>
    </xf>
    <xf numFmtId="38" fontId="4" fillId="0" borderId="157" xfId="4" applyFont="1" applyFill="1" applyBorder="1" applyAlignment="1">
      <alignment horizontal="left" vertical="center"/>
    </xf>
    <xf numFmtId="0" fontId="7" fillId="0" borderId="0" xfId="0" applyFont="1" applyFill="1" applyAlignment="1">
      <alignment horizontal="right" vertical="center"/>
    </xf>
    <xf numFmtId="38" fontId="6" fillId="0" borderId="0" xfId="7" applyFont="1" applyFill="1" applyBorder="1" applyAlignment="1">
      <alignment horizontal="left" vertical="center"/>
    </xf>
    <xf numFmtId="38" fontId="6" fillId="0" borderId="0" xfId="7" applyFont="1" applyFill="1" applyBorder="1" applyAlignment="1">
      <alignment vertical="center"/>
    </xf>
    <xf numFmtId="38" fontId="4" fillId="0" borderId="117" xfId="3" applyFont="1" applyFill="1" applyBorder="1" applyAlignment="1">
      <alignment horizontal="left" vertical="center"/>
    </xf>
    <xf numFmtId="176" fontId="4" fillId="0" borderId="205" xfId="3" applyNumberFormat="1" applyFont="1" applyFill="1" applyBorder="1" applyAlignment="1">
      <alignment vertical="center"/>
    </xf>
    <xf numFmtId="176" fontId="4" fillId="0" borderId="153" xfId="3" applyNumberFormat="1" applyFont="1" applyFill="1" applyBorder="1" applyAlignment="1">
      <alignment vertical="center"/>
    </xf>
    <xf numFmtId="0" fontId="4" fillId="0" borderId="164" xfId="0" applyFont="1" applyFill="1" applyBorder="1" applyAlignment="1">
      <alignment horizontal="left" vertical="center"/>
    </xf>
    <xf numFmtId="38" fontId="4" fillId="0" borderId="120" xfId="3" applyFont="1" applyFill="1" applyBorder="1" applyAlignment="1">
      <alignment horizontal="left" vertical="center"/>
    </xf>
    <xf numFmtId="176" fontId="4" fillId="0" borderId="105" xfId="3" applyNumberFormat="1" applyFont="1" applyFill="1" applyBorder="1" applyAlignment="1">
      <alignment vertical="center"/>
    </xf>
    <xf numFmtId="0" fontId="4" fillId="0" borderId="88" xfId="0" applyFont="1" applyFill="1" applyBorder="1" applyAlignment="1">
      <alignment horizontal="left" vertical="center"/>
    </xf>
    <xf numFmtId="38" fontId="4" fillId="0" borderId="120" xfId="7" applyFont="1" applyFill="1" applyBorder="1" applyAlignment="1">
      <alignment horizontal="left" vertical="center"/>
    </xf>
    <xf numFmtId="38" fontId="4" fillId="0" borderId="120" xfId="4" applyFont="1" applyFill="1" applyBorder="1" applyAlignment="1">
      <alignment horizontal="left" vertical="center"/>
    </xf>
    <xf numFmtId="0" fontId="4" fillId="0" borderId="88" xfId="2" applyFont="1" applyFill="1" applyBorder="1" applyAlignment="1">
      <alignment horizontal="left" vertical="center"/>
    </xf>
    <xf numFmtId="38" fontId="4" fillId="0" borderId="0" xfId="4" applyFont="1" applyFill="1" applyBorder="1" applyAlignment="1">
      <alignment horizontal="left" vertical="center"/>
    </xf>
    <xf numFmtId="0" fontId="4" fillId="0" borderId="157" xfId="2" applyFont="1" applyFill="1" applyBorder="1" applyAlignment="1">
      <alignment horizontal="left" vertical="center"/>
    </xf>
    <xf numFmtId="0" fontId="6" fillId="0" borderId="0" xfId="2" applyFont="1" applyFill="1" applyBorder="1" applyAlignment="1">
      <alignment vertical="center"/>
    </xf>
    <xf numFmtId="0" fontId="6" fillId="0" borderId="0" xfId="0" applyFont="1" applyFill="1" applyBorder="1" applyAlignment="1">
      <alignment vertical="center"/>
    </xf>
    <xf numFmtId="0" fontId="5" fillId="0" borderId="101" xfId="0" applyFont="1" applyFill="1" applyBorder="1" applyAlignment="1">
      <alignment horizontal="center" vertical="center" shrinkToFit="1"/>
    </xf>
    <xf numFmtId="0" fontId="5" fillId="0" borderId="209" xfId="0" applyFont="1" applyFill="1" applyBorder="1" applyAlignment="1">
      <alignment horizontal="center" vertical="center" shrinkToFit="1"/>
    </xf>
    <xf numFmtId="0" fontId="5" fillId="0" borderId="76" xfId="0" applyFont="1" applyFill="1" applyBorder="1" applyAlignment="1">
      <alignment horizontal="center" vertical="center" shrinkToFit="1"/>
    </xf>
    <xf numFmtId="0" fontId="5" fillId="0" borderId="75" xfId="0" applyFont="1" applyFill="1" applyBorder="1" applyAlignment="1">
      <alignment horizontal="center" vertical="center" shrinkToFit="1"/>
    </xf>
    <xf numFmtId="0" fontId="5" fillId="0" borderId="77" xfId="0" applyFont="1" applyFill="1" applyBorder="1" applyAlignment="1">
      <alignment horizontal="center" vertical="center" shrinkToFit="1"/>
    </xf>
    <xf numFmtId="176" fontId="5" fillId="0" borderId="103" xfId="7" applyNumberFormat="1" applyFont="1" applyFill="1" applyBorder="1" applyAlignment="1">
      <alignment horizontal="right" vertical="center"/>
    </xf>
    <xf numFmtId="176" fontId="5" fillId="0" borderId="210" xfId="7" applyNumberFormat="1" applyFont="1" applyFill="1" applyBorder="1" applyAlignment="1">
      <alignment horizontal="right" vertical="center"/>
    </xf>
    <xf numFmtId="176" fontId="5" fillId="0" borderId="211" xfId="7" applyNumberFormat="1" applyFont="1" applyFill="1" applyBorder="1" applyAlignment="1">
      <alignment horizontal="right" vertical="center"/>
    </xf>
    <xf numFmtId="176" fontId="5" fillId="0" borderId="212" xfId="7" applyNumberFormat="1" applyFont="1" applyFill="1" applyBorder="1" applyAlignment="1">
      <alignment horizontal="right" vertical="center" wrapText="1"/>
    </xf>
    <xf numFmtId="176" fontId="5" fillId="0" borderId="210" xfId="7" applyNumberFormat="1" applyFont="1" applyFill="1" applyBorder="1" applyAlignment="1">
      <alignment horizontal="right" vertical="center" wrapText="1"/>
    </xf>
    <xf numFmtId="176" fontId="5" fillId="0" borderId="211" xfId="7" applyNumberFormat="1" applyFont="1" applyFill="1" applyBorder="1" applyAlignment="1">
      <alignment horizontal="right" vertical="center" wrapText="1"/>
    </xf>
    <xf numFmtId="194" fontId="5" fillId="0" borderId="212" xfId="7" applyNumberFormat="1" applyFont="1" applyFill="1" applyBorder="1" applyAlignment="1">
      <alignment horizontal="right" vertical="center" wrapText="1"/>
    </xf>
    <xf numFmtId="194" fontId="5" fillId="0" borderId="210" xfId="7" applyNumberFormat="1" applyFont="1" applyFill="1" applyBorder="1" applyAlignment="1">
      <alignment horizontal="right" vertical="center" wrapText="1"/>
    </xf>
    <xf numFmtId="194" fontId="5" fillId="0" borderId="211" xfId="7" applyNumberFormat="1" applyFont="1" applyFill="1" applyBorder="1" applyAlignment="1">
      <alignment horizontal="right" vertical="center" wrapText="1"/>
    </xf>
    <xf numFmtId="194" fontId="5" fillId="0" borderId="52" xfId="7" applyNumberFormat="1" applyFont="1" applyFill="1" applyBorder="1" applyAlignment="1">
      <alignment horizontal="right" vertical="center"/>
    </xf>
    <xf numFmtId="194" fontId="5" fillId="0" borderId="210" xfId="7" applyNumberFormat="1" applyFont="1" applyFill="1" applyBorder="1" applyAlignment="1">
      <alignment horizontal="right" vertical="center"/>
    </xf>
    <xf numFmtId="194" fontId="5" fillId="0" borderId="143" xfId="7" applyNumberFormat="1" applyFont="1" applyFill="1" applyBorder="1" applyAlignment="1">
      <alignment horizontal="right" vertical="center"/>
    </xf>
    <xf numFmtId="0" fontId="5" fillId="0" borderId="46" xfId="0" applyFont="1" applyFill="1" applyBorder="1" applyAlignment="1">
      <alignment vertical="center"/>
    </xf>
    <xf numFmtId="0" fontId="5" fillId="0" borderId="119" xfId="0" applyFont="1" applyFill="1" applyBorder="1" applyAlignment="1">
      <alignment vertical="center"/>
    </xf>
    <xf numFmtId="0" fontId="5" fillId="0" borderId="162" xfId="0" applyFont="1" applyFill="1" applyBorder="1" applyAlignment="1">
      <alignment vertical="center"/>
    </xf>
    <xf numFmtId="176" fontId="5" fillId="0" borderId="104" xfId="7" applyNumberFormat="1" applyFont="1" applyFill="1" applyBorder="1" applyAlignment="1">
      <alignment horizontal="right" vertical="center"/>
    </xf>
    <xf numFmtId="176" fontId="5" fillId="0" borderId="119" xfId="7" applyNumberFormat="1" applyFont="1" applyFill="1" applyBorder="1" applyAlignment="1">
      <alignment horizontal="right" vertical="center"/>
    </xf>
    <xf numFmtId="176" fontId="5" fillId="0" borderId="87" xfId="7" applyNumberFormat="1" applyFont="1" applyFill="1" applyBorder="1" applyAlignment="1">
      <alignment horizontal="right" vertical="center"/>
    </xf>
    <xf numFmtId="176" fontId="5" fillId="0" borderId="86" xfId="7" applyNumberFormat="1" applyFont="1" applyFill="1" applyBorder="1" applyAlignment="1">
      <alignment horizontal="right" vertical="center" wrapText="1"/>
    </xf>
    <xf numFmtId="176" fontId="5" fillId="0" borderId="119" xfId="7" applyNumberFormat="1" applyFont="1" applyFill="1" applyBorder="1" applyAlignment="1">
      <alignment horizontal="right" vertical="center" wrapText="1"/>
    </xf>
    <xf numFmtId="176" fontId="5" fillId="0" borderId="87" xfId="7" applyNumberFormat="1" applyFont="1" applyFill="1" applyBorder="1" applyAlignment="1">
      <alignment horizontal="right" vertical="center" wrapText="1"/>
    </xf>
    <xf numFmtId="194" fontId="5" fillId="0" borderId="86" xfId="7" applyNumberFormat="1" applyFont="1" applyFill="1" applyBorder="1" applyAlignment="1">
      <alignment horizontal="right" vertical="center" wrapText="1"/>
    </xf>
    <xf numFmtId="194" fontId="5" fillId="0" borderId="119" xfId="7" applyNumberFormat="1" applyFont="1" applyFill="1" applyBorder="1" applyAlignment="1">
      <alignment horizontal="right" vertical="center" wrapText="1"/>
    </xf>
    <xf numFmtId="194" fontId="5" fillId="0" borderId="87" xfId="7" applyNumberFormat="1" applyFont="1" applyFill="1" applyBorder="1" applyAlignment="1">
      <alignment horizontal="right" vertical="center" wrapText="1"/>
    </xf>
    <xf numFmtId="194" fontId="5" fillId="0" borderId="86" xfId="7" applyNumberFormat="1" applyFont="1" applyFill="1" applyBorder="1" applyAlignment="1">
      <alignment horizontal="right" vertical="center"/>
    </xf>
    <xf numFmtId="194" fontId="5" fillId="0" borderId="119" xfId="7" applyNumberFormat="1" applyFont="1" applyFill="1" applyBorder="1" applyAlignment="1">
      <alignment horizontal="right" vertical="center"/>
    </xf>
    <xf numFmtId="194" fontId="5" fillId="0" borderId="88" xfId="7" applyNumberFormat="1" applyFont="1" applyFill="1" applyBorder="1" applyAlignment="1">
      <alignment horizontal="right" vertical="center"/>
    </xf>
    <xf numFmtId="0" fontId="5" fillId="0" borderId="48" xfId="0" applyFont="1" applyFill="1" applyBorder="1" applyAlignment="1">
      <alignment vertical="center"/>
    </xf>
    <xf numFmtId="0" fontId="5" fillId="0" borderId="136" xfId="0" applyFont="1" applyFill="1" applyBorder="1" applyAlignment="1">
      <alignment vertical="center"/>
    </xf>
    <xf numFmtId="0" fontId="5" fillId="0" borderId="135" xfId="0" applyFont="1" applyFill="1" applyBorder="1" applyAlignment="1">
      <alignment vertical="center"/>
    </xf>
    <xf numFmtId="176" fontId="5" fillId="0" borderId="106" xfId="7" applyNumberFormat="1" applyFont="1" applyFill="1" applyBorder="1" applyAlignment="1">
      <alignment horizontal="right" vertical="center"/>
    </xf>
    <xf numFmtId="176" fontId="5" fillId="0" borderId="136" xfId="7" applyNumberFormat="1" applyFont="1" applyFill="1" applyBorder="1" applyAlignment="1">
      <alignment horizontal="right" vertical="center"/>
    </xf>
    <xf numFmtId="176" fontId="5" fillId="0" borderId="91" xfId="7" applyNumberFormat="1" applyFont="1" applyFill="1" applyBorder="1" applyAlignment="1">
      <alignment horizontal="right" vertical="center"/>
    </xf>
    <xf numFmtId="176" fontId="5" fillId="0" borderId="90" xfId="7" applyNumberFormat="1" applyFont="1" applyFill="1" applyBorder="1" applyAlignment="1">
      <alignment horizontal="right" vertical="center" wrapText="1"/>
    </xf>
    <xf numFmtId="176" fontId="5" fillId="0" borderId="136" xfId="7" applyNumberFormat="1" applyFont="1" applyFill="1" applyBorder="1" applyAlignment="1">
      <alignment horizontal="right" vertical="center" wrapText="1"/>
    </xf>
    <xf numFmtId="176" fontId="5" fillId="0" borderId="91" xfId="7" applyNumberFormat="1" applyFont="1" applyFill="1" applyBorder="1" applyAlignment="1">
      <alignment horizontal="right" vertical="center" wrapText="1"/>
    </xf>
    <xf numFmtId="194" fontId="5" fillId="0" borderId="90" xfId="7" applyNumberFormat="1" applyFont="1" applyFill="1" applyBorder="1" applyAlignment="1">
      <alignment horizontal="right" vertical="center" wrapText="1"/>
    </xf>
    <xf numFmtId="194" fontId="5" fillId="0" borderId="136" xfId="7" applyNumberFormat="1" applyFont="1" applyFill="1" applyBorder="1" applyAlignment="1">
      <alignment horizontal="right" vertical="center" wrapText="1"/>
    </xf>
    <xf numFmtId="194" fontId="5" fillId="0" borderId="91" xfId="7" applyNumberFormat="1" applyFont="1" applyFill="1" applyBorder="1" applyAlignment="1">
      <alignment horizontal="right" vertical="center" wrapText="1"/>
    </xf>
    <xf numFmtId="194" fontId="5" fillId="0" borderId="90" xfId="7" applyNumberFormat="1" applyFont="1" applyFill="1" applyBorder="1" applyAlignment="1">
      <alignment horizontal="right" vertical="center"/>
    </xf>
    <xf numFmtId="194" fontId="5" fillId="0" borderId="136" xfId="7" applyNumberFormat="1" applyFont="1" applyFill="1" applyBorder="1" applyAlignment="1">
      <alignment horizontal="right" vertical="center"/>
    </xf>
    <xf numFmtId="194" fontId="5" fillId="0" borderId="92" xfId="7" applyNumberFormat="1" applyFont="1" applyFill="1" applyBorder="1" applyAlignment="1">
      <alignment horizontal="right" vertical="center"/>
    </xf>
    <xf numFmtId="194" fontId="5" fillId="0" borderId="211" xfId="7" applyNumberFormat="1" applyFont="1" applyFill="1" applyBorder="1" applyAlignment="1">
      <alignment horizontal="right" vertical="center"/>
    </xf>
    <xf numFmtId="194" fontId="5" fillId="0" borderId="87" xfId="7" applyNumberFormat="1" applyFont="1" applyFill="1" applyBorder="1" applyAlignment="1">
      <alignment horizontal="right" vertical="center"/>
    </xf>
    <xf numFmtId="194" fontId="5" fillId="0" borderId="91" xfId="7" applyNumberFormat="1" applyFont="1" applyFill="1" applyBorder="1" applyAlignment="1">
      <alignment horizontal="right" vertical="center"/>
    </xf>
    <xf numFmtId="194" fontId="5" fillId="0" borderId="52" xfId="7" applyNumberFormat="1" applyFont="1" applyFill="1" applyBorder="1" applyAlignment="1">
      <alignment horizontal="right" vertical="center" wrapText="1"/>
    </xf>
    <xf numFmtId="194" fontId="5" fillId="0" borderId="143" xfId="7" applyNumberFormat="1" applyFont="1" applyFill="1" applyBorder="1" applyAlignment="1">
      <alignment horizontal="right" vertical="center" wrapText="1"/>
    </xf>
    <xf numFmtId="194" fontId="5" fillId="0" borderId="88" xfId="7" applyNumberFormat="1" applyFont="1" applyFill="1" applyBorder="1" applyAlignment="1">
      <alignment horizontal="right" vertical="center" wrapText="1"/>
    </xf>
    <xf numFmtId="0" fontId="5" fillId="0" borderId="62" xfId="0" applyFont="1" applyFill="1" applyBorder="1" applyAlignment="1">
      <alignment vertical="center"/>
    </xf>
    <xf numFmtId="0" fontId="5" fillId="0" borderId="108" xfId="0" applyFont="1" applyFill="1" applyBorder="1" applyAlignment="1">
      <alignment vertical="center"/>
    </xf>
    <xf numFmtId="0" fontId="5" fillId="0" borderId="58" xfId="0" applyFont="1" applyFill="1" applyBorder="1" applyAlignment="1">
      <alignment vertical="center"/>
    </xf>
    <xf numFmtId="176" fontId="5" fillId="0" borderId="96" xfId="7" applyNumberFormat="1" applyFont="1" applyFill="1" applyBorder="1" applyAlignment="1">
      <alignment horizontal="right" vertical="center"/>
    </xf>
    <xf numFmtId="176" fontId="5" fillId="0" borderId="108" xfId="7" applyNumberFormat="1" applyFont="1" applyFill="1" applyBorder="1" applyAlignment="1">
      <alignment horizontal="right" vertical="center"/>
    </xf>
    <xf numFmtId="176" fontId="5" fillId="0" borderId="68" xfId="7" applyNumberFormat="1" applyFont="1" applyFill="1" applyBorder="1" applyAlignment="1">
      <alignment horizontal="right" vertical="center"/>
    </xf>
    <xf numFmtId="176" fontId="5" fillId="0" borderId="67" xfId="7" applyNumberFormat="1" applyFont="1" applyFill="1" applyBorder="1" applyAlignment="1">
      <alignment horizontal="right" vertical="center" wrapText="1"/>
    </xf>
    <xf numFmtId="176" fontId="5" fillId="0" borderId="108" xfId="7" applyNumberFormat="1" applyFont="1" applyFill="1" applyBorder="1" applyAlignment="1">
      <alignment horizontal="right" vertical="center" wrapText="1"/>
    </xf>
    <xf numFmtId="176" fontId="5" fillId="0" borderId="68" xfId="7" applyNumberFormat="1" applyFont="1" applyFill="1" applyBorder="1" applyAlignment="1">
      <alignment horizontal="right" vertical="center" wrapText="1"/>
    </xf>
    <xf numFmtId="194" fontId="5" fillId="0" borderId="67" xfId="7" applyNumberFormat="1" applyFont="1" applyFill="1" applyBorder="1" applyAlignment="1">
      <alignment horizontal="right" vertical="center" wrapText="1"/>
    </xf>
    <xf numFmtId="194" fontId="5" fillId="0" borderId="108" xfId="7" applyNumberFormat="1" applyFont="1" applyFill="1" applyBorder="1" applyAlignment="1">
      <alignment horizontal="right" vertical="center" wrapText="1"/>
    </xf>
    <xf numFmtId="194" fontId="5" fillId="0" borderId="68" xfId="7" applyNumberFormat="1" applyFont="1" applyFill="1" applyBorder="1" applyAlignment="1">
      <alignment horizontal="right" vertical="center" wrapText="1"/>
    </xf>
    <xf numFmtId="194" fontId="5" fillId="0" borderId="95" xfId="7" applyNumberFormat="1"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5" fillId="0" borderId="96" xfId="0" applyFont="1" applyFill="1" applyBorder="1" applyAlignment="1">
      <alignment horizontal="center" vertical="center" wrapText="1"/>
    </xf>
    <xf numFmtId="0" fontId="6" fillId="0" borderId="67"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08" xfId="0" applyFont="1" applyFill="1" applyBorder="1" applyAlignment="1">
      <alignment horizontal="center" vertical="center" shrinkToFit="1"/>
    </xf>
    <xf numFmtId="0" fontId="15" fillId="0" borderId="108" xfId="0" applyFont="1" applyFill="1" applyBorder="1" applyAlignment="1">
      <alignment horizontal="center" vertical="center" wrapText="1"/>
    </xf>
    <xf numFmtId="0" fontId="16" fillId="0" borderId="108" xfId="0" applyFont="1" applyFill="1" applyBorder="1" applyAlignment="1">
      <alignment vertical="center" wrapText="1"/>
    </xf>
    <xf numFmtId="0" fontId="15" fillId="0" borderId="68" xfId="0" applyFont="1" applyFill="1" applyBorder="1" applyAlignment="1">
      <alignment horizontal="center" vertical="center" wrapText="1"/>
    </xf>
    <xf numFmtId="0" fontId="16" fillId="0" borderId="68" xfId="0" applyFont="1" applyFill="1" applyBorder="1" applyAlignment="1">
      <alignment vertical="center" wrapText="1"/>
    </xf>
    <xf numFmtId="195" fontId="5" fillId="0" borderId="166" xfId="7" applyNumberFormat="1" applyFont="1" applyFill="1" applyBorder="1" applyAlignment="1">
      <alignment horizontal="right" vertical="center"/>
    </xf>
    <xf numFmtId="195" fontId="5" fillId="0" borderId="167" xfId="7" applyNumberFormat="1" applyFont="1" applyFill="1" applyBorder="1" applyAlignment="1">
      <alignment horizontal="right" vertical="center"/>
    </xf>
    <xf numFmtId="195" fontId="5" fillId="0" borderId="187" xfId="7" applyNumberFormat="1" applyFont="1" applyFill="1" applyBorder="1" applyAlignment="1">
      <alignment horizontal="right" vertical="center"/>
    </xf>
    <xf numFmtId="195" fontId="5" fillId="0" borderId="189" xfId="7" applyNumberFormat="1" applyFont="1" applyFill="1" applyBorder="1" applyAlignment="1">
      <alignment horizontal="right" vertical="center"/>
    </xf>
    <xf numFmtId="195" fontId="5" fillId="0" borderId="188" xfId="7" applyNumberFormat="1" applyFont="1" applyFill="1" applyBorder="1" applyAlignment="1">
      <alignment horizontal="right" vertical="center"/>
    </xf>
    <xf numFmtId="195" fontId="5" fillId="0" borderId="188" xfId="7" applyNumberFormat="1" applyFont="1" applyFill="1" applyBorder="1" applyAlignment="1">
      <alignment horizontal="right" vertical="center" shrinkToFit="1"/>
    </xf>
    <xf numFmtId="195" fontId="5" fillId="0" borderId="188" xfId="7" applyNumberFormat="1" applyFont="1" applyFill="1" applyBorder="1" applyAlignment="1">
      <alignment horizontal="right" vertical="center" wrapText="1"/>
    </xf>
    <xf numFmtId="195" fontId="5" fillId="0" borderId="161" xfId="7" applyNumberFormat="1" applyFont="1" applyFill="1" applyBorder="1" applyAlignment="1">
      <alignment horizontal="right" vertical="center"/>
    </xf>
    <xf numFmtId="195" fontId="5" fillId="0" borderId="189" xfId="7" applyNumberFormat="1" applyFont="1" applyFill="1" applyBorder="1" applyAlignment="1">
      <alignment horizontal="right" vertical="center" wrapText="1"/>
    </xf>
    <xf numFmtId="195" fontId="5" fillId="0" borderId="190" xfId="7" applyNumberFormat="1" applyFont="1" applyFill="1" applyBorder="1" applyAlignment="1">
      <alignment horizontal="right" vertical="center"/>
    </xf>
    <xf numFmtId="0" fontId="5" fillId="0" borderId="0" xfId="0" applyFont="1" applyFill="1" applyBorder="1" applyAlignment="1">
      <alignment horizontal="center" vertical="center" shrinkToFit="1"/>
    </xf>
    <xf numFmtId="195" fontId="5" fillId="0" borderId="217" xfId="7" applyNumberFormat="1" applyFont="1" applyFill="1" applyBorder="1" applyAlignment="1">
      <alignment horizontal="right" vertical="center"/>
    </xf>
    <xf numFmtId="195" fontId="5" fillId="0" borderId="218" xfId="7" applyNumberFormat="1" applyFont="1" applyFill="1" applyBorder="1" applyAlignment="1">
      <alignment horizontal="right" vertical="center"/>
    </xf>
    <xf numFmtId="195" fontId="5" fillId="0" borderId="219" xfId="7" applyNumberFormat="1" applyFont="1" applyFill="1" applyBorder="1" applyAlignment="1">
      <alignment vertical="center" wrapText="1"/>
    </xf>
    <xf numFmtId="195" fontId="5" fillId="0" borderId="80" xfId="7" applyNumberFormat="1" applyFont="1" applyFill="1" applyBorder="1" applyAlignment="1">
      <alignment horizontal="right" vertical="center" wrapText="1"/>
    </xf>
    <xf numFmtId="195" fontId="5" fillId="0" borderId="79" xfId="7" applyNumberFormat="1" applyFont="1" applyFill="1" applyBorder="1" applyAlignment="1">
      <alignment horizontal="right" vertical="center"/>
    </xf>
    <xf numFmtId="195" fontId="5" fillId="0" borderId="80" xfId="7" applyNumberFormat="1" applyFont="1" applyFill="1" applyBorder="1" applyAlignment="1">
      <alignment horizontal="right" vertical="center"/>
    </xf>
    <xf numFmtId="195" fontId="5" fillId="0" borderId="220" xfId="7" applyNumberFormat="1" applyFont="1" applyFill="1" applyBorder="1" applyAlignment="1">
      <alignment horizontal="right" vertical="center"/>
    </xf>
    <xf numFmtId="195" fontId="5" fillId="0" borderId="220" xfId="7" applyNumberFormat="1" applyFont="1" applyFill="1" applyBorder="1" applyAlignment="1">
      <alignment horizontal="right" vertical="center" shrinkToFit="1"/>
    </xf>
    <xf numFmtId="195" fontId="5" fillId="0" borderId="220" xfId="7" applyNumberFormat="1" applyFont="1" applyFill="1" applyBorder="1" applyAlignment="1">
      <alignment horizontal="right" vertical="center" wrapText="1"/>
    </xf>
    <xf numFmtId="195" fontId="5" fillId="0" borderId="218" xfId="7" applyNumberFormat="1" applyFont="1" applyFill="1" applyBorder="1" applyAlignment="1">
      <alignment horizontal="right" vertical="center" wrapText="1"/>
    </xf>
    <xf numFmtId="195" fontId="5" fillId="0" borderId="52" xfId="7" applyNumberFormat="1" applyFont="1" applyFill="1" applyBorder="1" applyAlignment="1">
      <alignment horizontal="right" vertical="center"/>
    </xf>
    <xf numFmtId="195" fontId="5" fillId="0" borderId="211" xfId="7" applyNumberFormat="1" applyFont="1" applyFill="1" applyBorder="1" applyAlignment="1">
      <alignment horizontal="right" vertical="center" wrapText="1"/>
    </xf>
    <xf numFmtId="195" fontId="5" fillId="0" borderId="25" xfId="7" applyNumberFormat="1" applyFont="1" applyFill="1" applyBorder="1" applyAlignment="1">
      <alignment horizontal="right" vertical="center"/>
    </xf>
    <xf numFmtId="177" fontId="5" fillId="0" borderId="222" xfId="7" applyNumberFormat="1" applyFont="1" applyFill="1" applyBorder="1" applyAlignment="1">
      <alignment vertical="center"/>
    </xf>
    <xf numFmtId="177" fontId="5" fillId="0" borderId="223" xfId="7" applyNumberFormat="1" applyFont="1" applyFill="1" applyBorder="1" applyAlignment="1">
      <alignment vertical="center"/>
    </xf>
    <xf numFmtId="177" fontId="5" fillId="0" borderId="224" xfId="7" applyNumberFormat="1" applyFont="1" applyFill="1" applyBorder="1" applyAlignment="1">
      <alignment horizontal="right" vertical="center"/>
    </xf>
    <xf numFmtId="177" fontId="5" fillId="0" borderId="225" xfId="7" applyNumberFormat="1" applyFont="1" applyFill="1" applyBorder="1" applyAlignment="1">
      <alignment horizontal="right" vertical="center"/>
    </xf>
    <xf numFmtId="177" fontId="5" fillId="0" borderId="224" xfId="7" applyNumberFormat="1" applyFont="1" applyFill="1" applyBorder="1" applyAlignment="1">
      <alignment vertical="center"/>
    </xf>
    <xf numFmtId="177" fontId="5" fillId="0" borderId="225" xfId="7" applyNumberFormat="1" applyFont="1" applyFill="1" applyBorder="1" applyAlignment="1">
      <alignment vertical="center"/>
    </xf>
    <xf numFmtId="177" fontId="5" fillId="0" borderId="226" xfId="7" applyNumberFormat="1" applyFont="1" applyFill="1" applyBorder="1" applyAlignment="1">
      <alignment vertical="center"/>
    </xf>
    <xf numFmtId="177" fontId="5" fillId="0" borderId="227" xfId="7" applyNumberFormat="1" applyFont="1" applyFill="1" applyBorder="1" applyAlignment="1">
      <alignment horizontal="right" vertical="center"/>
    </xf>
    <xf numFmtId="177" fontId="5" fillId="0" borderId="228" xfId="7" applyNumberFormat="1" applyFont="1" applyFill="1" applyBorder="1" applyAlignment="1">
      <alignment horizontal="right" vertical="center"/>
    </xf>
    <xf numFmtId="177" fontId="5" fillId="0" borderId="0" xfId="7" applyNumberFormat="1" applyFont="1" applyFill="1" applyBorder="1" applyAlignment="1">
      <alignment vertical="center"/>
    </xf>
    <xf numFmtId="177" fontId="5" fillId="0" borderId="0" xfId="7" applyNumberFormat="1" applyFont="1" applyFill="1" applyBorder="1" applyAlignment="1">
      <alignment horizontal="right" vertical="center"/>
    </xf>
    <xf numFmtId="195" fontId="5" fillId="0" borderId="0" xfId="7" applyNumberFormat="1" applyFont="1" applyFill="1" applyBorder="1" applyAlignment="1">
      <alignment horizontal="right" vertical="center"/>
    </xf>
    <xf numFmtId="177" fontId="5" fillId="0" borderId="229" xfId="7" applyNumberFormat="1" applyFont="1" applyFill="1" applyBorder="1" applyAlignment="1">
      <alignment vertical="center"/>
    </xf>
    <xf numFmtId="177" fontId="5" fillId="0" borderId="218" xfId="7" applyNumberFormat="1" applyFont="1" applyFill="1" applyBorder="1" applyAlignment="1">
      <alignment vertical="center"/>
    </xf>
    <xf numFmtId="177" fontId="5" fillId="0" borderId="79" xfId="7" applyNumberFormat="1" applyFont="1" applyFill="1" applyBorder="1" applyAlignment="1">
      <alignment vertical="center"/>
    </xf>
    <xf numFmtId="177" fontId="5" fillId="0" borderId="80" xfId="7" applyNumberFormat="1" applyFont="1" applyFill="1" applyBorder="1" applyAlignment="1">
      <alignment vertical="center"/>
    </xf>
    <xf numFmtId="177" fontId="5" fillId="0" borderId="220" xfId="7" applyNumberFormat="1" applyFont="1" applyFill="1" applyBorder="1" applyAlignment="1">
      <alignment vertical="center"/>
    </xf>
    <xf numFmtId="177" fontId="5" fillId="0" borderId="219" xfId="7" applyNumberFormat="1" applyFont="1" applyFill="1" applyBorder="1" applyAlignment="1">
      <alignment horizontal="right" vertical="center"/>
    </xf>
    <xf numFmtId="177" fontId="5" fillId="0" borderId="80" xfId="7" applyNumberFormat="1" applyFont="1" applyFill="1" applyBorder="1" applyAlignment="1">
      <alignment horizontal="right" vertical="center"/>
    </xf>
    <xf numFmtId="177" fontId="5" fillId="0" borderId="81" xfId="7" applyNumberFormat="1" applyFont="1" applyFill="1" applyBorder="1" applyAlignment="1">
      <alignment horizontal="right" vertical="center"/>
    </xf>
    <xf numFmtId="177" fontId="14" fillId="0" borderId="0" xfId="7" applyNumberFormat="1" applyFont="1" applyFill="1" applyBorder="1" applyAlignment="1">
      <alignment vertical="center"/>
    </xf>
    <xf numFmtId="177" fontId="5" fillId="0" borderId="81" xfId="7" applyNumberFormat="1" applyFont="1" applyFill="1" applyBorder="1" applyAlignment="1">
      <alignment vertical="center"/>
    </xf>
    <xf numFmtId="177" fontId="5" fillId="0" borderId="78" xfId="7" applyNumberFormat="1" applyFont="1" applyFill="1" applyBorder="1" applyAlignment="1">
      <alignment vertical="center"/>
    </xf>
    <xf numFmtId="177" fontId="5" fillId="0" borderId="215" xfId="7" applyNumberFormat="1" applyFont="1" applyFill="1" applyBorder="1" applyAlignment="1">
      <alignment vertical="center"/>
    </xf>
    <xf numFmtId="177" fontId="5" fillId="0" borderId="219" xfId="7" applyNumberFormat="1" applyFont="1" applyFill="1" applyBorder="1" applyAlignment="1">
      <alignment vertical="center"/>
    </xf>
    <xf numFmtId="177" fontId="5" fillId="0" borderId="229" xfId="4" applyNumberFormat="1" applyFont="1" applyFill="1" applyBorder="1" applyAlignment="1">
      <alignment vertical="center"/>
    </xf>
    <xf numFmtId="177" fontId="5" fillId="0" borderId="215" xfId="4" applyNumberFormat="1" applyFont="1" applyFill="1" applyBorder="1" applyAlignment="1">
      <alignment vertical="center"/>
    </xf>
    <xf numFmtId="177" fontId="5" fillId="0" borderId="79" xfId="4" applyNumberFormat="1" applyFont="1" applyFill="1" applyBorder="1" applyAlignment="1">
      <alignment vertical="center"/>
    </xf>
    <xf numFmtId="177" fontId="5" fillId="0" borderId="80" xfId="4" applyNumberFormat="1" applyFont="1" applyFill="1" applyBorder="1" applyAlignment="1">
      <alignment vertical="center"/>
    </xf>
    <xf numFmtId="177" fontId="5" fillId="0" borderId="78" xfId="4" applyNumberFormat="1" applyFont="1" applyFill="1" applyBorder="1" applyAlignment="1">
      <alignment vertical="center"/>
    </xf>
    <xf numFmtId="177" fontId="5" fillId="0" borderId="220" xfId="4" applyNumberFormat="1" applyFont="1" applyFill="1" applyBorder="1" applyAlignment="1">
      <alignment vertical="center"/>
    </xf>
    <xf numFmtId="177" fontId="5" fillId="0" borderId="219" xfId="4" applyNumberFormat="1" applyFont="1" applyFill="1" applyBorder="1" applyAlignment="1">
      <alignment vertical="center"/>
    </xf>
    <xf numFmtId="177" fontId="5" fillId="0" borderId="81" xfId="4" applyNumberFormat="1" applyFont="1" applyFill="1" applyBorder="1" applyAlignment="1">
      <alignment vertical="center"/>
    </xf>
    <xf numFmtId="0" fontId="4" fillId="0" borderId="52" xfId="0" applyFont="1" applyFill="1" applyBorder="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4" fillId="0" borderId="230" xfId="0" applyFont="1" applyFill="1" applyBorder="1" applyAlignment="1">
      <alignment vertical="center"/>
    </xf>
    <xf numFmtId="0" fontId="4" fillId="0" borderId="221" xfId="0" applyFont="1" applyFill="1" applyBorder="1" applyAlignment="1">
      <alignment vertical="center"/>
    </xf>
    <xf numFmtId="0" fontId="4" fillId="0" borderId="221" xfId="0" applyFont="1" applyFill="1" applyBorder="1" applyAlignment="1">
      <alignment horizontal="center" vertical="center"/>
    </xf>
    <xf numFmtId="0" fontId="4" fillId="0" borderId="227" xfId="0" applyFont="1" applyFill="1" applyBorder="1" applyAlignment="1">
      <alignment vertical="center"/>
    </xf>
    <xf numFmtId="0" fontId="5" fillId="0" borderId="0" xfId="0" applyFont="1" applyFill="1" applyBorder="1" applyAlignment="1">
      <alignment horizontal="left" vertical="center"/>
    </xf>
    <xf numFmtId="0" fontId="5" fillId="0" borderId="18" xfId="0" applyFont="1" applyFill="1" applyBorder="1" applyAlignment="1">
      <alignment horizontal="left" vertical="center"/>
    </xf>
    <xf numFmtId="57" fontId="5" fillId="0" borderId="137" xfId="0" applyNumberFormat="1" applyFont="1" applyFill="1" applyBorder="1" applyAlignment="1">
      <alignment horizontal="left" vertical="center"/>
    </xf>
    <xf numFmtId="57" fontId="5" fillId="0" borderId="107" xfId="0" applyNumberFormat="1" applyFont="1" applyFill="1" applyBorder="1" applyAlignment="1">
      <alignment horizontal="left" vertical="center"/>
    </xf>
    <xf numFmtId="0" fontId="5" fillId="0" borderId="136" xfId="0" applyFont="1" applyFill="1" applyBorder="1" applyAlignment="1">
      <alignment horizontal="justify" vertical="center"/>
    </xf>
    <xf numFmtId="0" fontId="5" fillId="0" borderId="90" xfId="0" applyFont="1" applyFill="1" applyBorder="1" applyAlignment="1">
      <alignment horizontal="center" vertical="center"/>
    </xf>
    <xf numFmtId="57" fontId="5" fillId="0" borderId="102" xfId="0" applyNumberFormat="1" applyFont="1" applyFill="1" applyBorder="1" applyAlignment="1">
      <alignment horizontal="left" vertical="center"/>
    </xf>
    <xf numFmtId="0" fontId="5" fillId="0" borderId="102" xfId="0" applyFont="1" applyFill="1" applyBorder="1" applyAlignment="1">
      <alignment horizontal="justify" vertical="center"/>
    </xf>
    <xf numFmtId="0" fontId="5" fillId="0" borderId="102" xfId="0" applyFont="1" applyFill="1" applyBorder="1" applyAlignment="1">
      <alignment horizontal="center" vertical="center"/>
    </xf>
    <xf numFmtId="0" fontId="4" fillId="0" borderId="161" xfId="0" applyFont="1" applyFill="1" applyBorder="1" applyAlignment="1">
      <alignment vertical="center"/>
    </xf>
    <xf numFmtId="57" fontId="5" fillId="0" borderId="123" xfId="0" applyNumberFormat="1" applyFont="1" applyFill="1" applyBorder="1" applyAlignment="1">
      <alignment horizontal="left" vertical="center"/>
    </xf>
    <xf numFmtId="57" fontId="5" fillId="0" borderId="129" xfId="0" applyNumberFormat="1" applyFont="1" applyFill="1" applyBorder="1" applyAlignment="1">
      <alignment horizontal="left" vertical="center"/>
    </xf>
    <xf numFmtId="57" fontId="5" fillId="0" borderId="177" xfId="0" applyNumberFormat="1" applyFont="1" applyFill="1" applyBorder="1" applyAlignment="1">
      <alignment horizontal="left" vertical="center"/>
    </xf>
    <xf numFmtId="0" fontId="5" fillId="0" borderId="126" xfId="0" applyFont="1" applyFill="1" applyBorder="1" applyAlignment="1">
      <alignment horizontal="justify" vertical="center"/>
    </xf>
    <xf numFmtId="0" fontId="5" fillId="0" borderId="125" xfId="0" applyFont="1" applyFill="1" applyBorder="1" applyAlignment="1">
      <alignment horizontal="center" vertical="center"/>
    </xf>
    <xf numFmtId="57" fontId="5" fillId="0" borderId="18" xfId="0" applyNumberFormat="1" applyFont="1" applyFill="1" applyBorder="1" applyAlignment="1">
      <alignment horizontal="left" vertical="center"/>
    </xf>
    <xf numFmtId="0" fontId="5" fillId="0" borderId="49" xfId="0" applyFont="1" applyFill="1" applyBorder="1" applyAlignment="1">
      <alignment horizontal="center" vertical="center"/>
    </xf>
    <xf numFmtId="0" fontId="5" fillId="0" borderId="188" xfId="0" applyFont="1" applyFill="1" applyBorder="1" applyAlignment="1">
      <alignment horizontal="justify" vertical="center"/>
    </xf>
    <xf numFmtId="0" fontId="5" fillId="0" borderId="161" xfId="0" applyFont="1" applyFill="1" applyBorder="1" applyAlignment="1">
      <alignment horizontal="center" vertical="center"/>
    </xf>
    <xf numFmtId="57" fontId="5" fillId="0" borderId="27" xfId="0" applyNumberFormat="1" applyFont="1" applyFill="1" applyBorder="1" applyAlignment="1">
      <alignment horizontal="left" vertical="center"/>
    </xf>
    <xf numFmtId="57" fontId="5" fillId="0" borderId="120" xfId="0" applyNumberFormat="1" applyFont="1" applyFill="1" applyBorder="1" applyAlignment="1">
      <alignment horizontal="left" vertical="center"/>
    </xf>
    <xf numFmtId="57" fontId="5" fillId="0" borderId="120" xfId="0" applyNumberFormat="1" applyFont="1" applyFill="1" applyBorder="1" applyAlignment="1">
      <alignment horizontal="justify" vertical="center"/>
    </xf>
    <xf numFmtId="0" fontId="5" fillId="0" borderId="119" xfId="0" applyFont="1" applyFill="1" applyBorder="1" applyAlignment="1">
      <alignment horizontal="justify" vertical="center"/>
    </xf>
    <xf numFmtId="0" fontId="5" fillId="0" borderId="53" xfId="0" applyFont="1" applyFill="1" applyBorder="1" applyAlignment="1">
      <alignment horizontal="center" vertical="center"/>
    </xf>
    <xf numFmtId="57" fontId="5" fillId="0" borderId="105" xfId="0" applyNumberFormat="1" applyFont="1" applyFill="1" applyBorder="1" applyAlignment="1">
      <alignment horizontal="left" vertical="center"/>
    </xf>
    <xf numFmtId="0" fontId="5" fillId="0" borderId="129" xfId="0" applyFont="1" applyFill="1" applyBorder="1" applyAlignment="1">
      <alignment vertical="center"/>
    </xf>
    <xf numFmtId="0" fontId="5" fillId="0" borderId="126" xfId="0" applyFont="1" applyFill="1" applyBorder="1" applyAlignment="1">
      <alignment vertical="center"/>
    </xf>
    <xf numFmtId="0" fontId="5" fillId="0" borderId="86" xfId="0" applyFont="1" applyFill="1" applyBorder="1" applyAlignment="1">
      <alignment horizontal="center" vertical="center"/>
    </xf>
    <xf numFmtId="0" fontId="5" fillId="0" borderId="158" xfId="0" applyFont="1" applyFill="1" applyBorder="1" applyAlignment="1">
      <alignment horizontal="center" vertical="center"/>
    </xf>
    <xf numFmtId="57" fontId="5" fillId="0" borderId="32" xfId="0" applyNumberFormat="1" applyFont="1" applyFill="1" applyBorder="1" applyAlignment="1">
      <alignment horizontal="left" vertical="center"/>
    </xf>
    <xf numFmtId="57" fontId="5" fillId="0" borderId="155" xfId="0" applyNumberFormat="1" applyFont="1" applyFill="1" applyBorder="1" applyAlignment="1">
      <alignment horizontal="left" vertical="center"/>
    </xf>
    <xf numFmtId="57" fontId="5" fillId="0" borderId="155" xfId="0" applyNumberFormat="1" applyFont="1" applyFill="1" applyBorder="1" applyAlignment="1">
      <alignment horizontal="justify" vertical="center"/>
    </xf>
    <xf numFmtId="0" fontId="5" fillId="0" borderId="231" xfId="0" applyFont="1" applyFill="1" applyBorder="1" applyAlignment="1">
      <alignment horizontal="justify" vertical="center"/>
    </xf>
    <xf numFmtId="0" fontId="5" fillId="0" borderId="56" xfId="0" applyFont="1" applyFill="1" applyBorder="1" applyAlignment="1">
      <alignment horizontal="center" vertical="center"/>
    </xf>
    <xf numFmtId="0" fontId="5" fillId="0" borderId="220" xfId="0" applyFont="1" applyFill="1" applyBorder="1" applyAlignment="1">
      <alignment horizontal="center" vertical="center"/>
    </xf>
    <xf numFmtId="0" fontId="5" fillId="0" borderId="219" xfId="0" applyFont="1" applyFill="1" applyBorder="1" applyAlignment="1">
      <alignment horizontal="center" vertical="center"/>
    </xf>
    <xf numFmtId="0" fontId="5" fillId="0" borderId="136" xfId="0" applyFont="1" applyFill="1" applyBorder="1" applyAlignment="1">
      <alignment horizontal="left" vertical="center"/>
    </xf>
    <xf numFmtId="0" fontId="5" fillId="0" borderId="126" xfId="0" applyFont="1" applyFill="1" applyBorder="1" applyAlignment="1">
      <alignment horizontal="left" vertical="center"/>
    </xf>
    <xf numFmtId="0" fontId="5" fillId="0" borderId="160" xfId="0" applyFont="1" applyFill="1" applyBorder="1" applyAlignment="1">
      <alignment vertical="center"/>
    </xf>
    <xf numFmtId="0" fontId="5" fillId="0" borderId="119" xfId="0" applyFont="1" applyFill="1" applyBorder="1" applyAlignment="1">
      <alignment horizontal="left" vertical="center"/>
    </xf>
    <xf numFmtId="57" fontId="5" fillId="0" borderId="102" xfId="0" applyNumberFormat="1" applyFont="1" applyFill="1" applyBorder="1" applyAlignment="1">
      <alignment horizontal="justify" vertical="center"/>
    </xf>
    <xf numFmtId="57" fontId="5" fillId="0" borderId="137" xfId="0" applyNumberFormat="1" applyFont="1" applyFill="1" applyBorder="1" applyAlignment="1">
      <alignment horizontal="justify" vertical="center"/>
    </xf>
    <xf numFmtId="57" fontId="5" fillId="0" borderId="27" xfId="0" applyNumberFormat="1" applyFont="1" applyFill="1" applyBorder="1" applyAlignment="1">
      <alignment horizontal="justify" vertical="center"/>
    </xf>
    <xf numFmtId="57" fontId="5" fillId="0" borderId="105" xfId="0" applyNumberFormat="1" applyFont="1" applyFill="1" applyBorder="1" applyAlignment="1">
      <alignment horizontal="justify" vertical="center"/>
    </xf>
    <xf numFmtId="0" fontId="5" fillId="0" borderId="105" xfId="0" applyFont="1" applyFill="1" applyBorder="1" applyAlignment="1">
      <alignment horizontal="justify" vertical="center"/>
    </xf>
    <xf numFmtId="57" fontId="5" fillId="0" borderId="215" xfId="0" applyNumberFormat="1" applyFont="1" applyFill="1" applyBorder="1" applyAlignment="1">
      <alignment horizontal="left" vertical="center"/>
    </xf>
    <xf numFmtId="0" fontId="5" fillId="0" borderId="215" xfId="0" applyFont="1" applyFill="1" applyBorder="1" applyAlignment="1">
      <alignment horizontal="justify" vertical="center"/>
    </xf>
    <xf numFmtId="0" fontId="4" fillId="0" borderId="23" xfId="0" applyFont="1" applyFill="1" applyBorder="1" applyAlignment="1">
      <alignment vertical="center"/>
    </xf>
    <xf numFmtId="0" fontId="4" fillId="0" borderId="102" xfId="0" applyFont="1" applyFill="1" applyBorder="1" applyAlignment="1">
      <alignment vertical="center"/>
    </xf>
    <xf numFmtId="0" fontId="4" fillId="0" borderId="102" xfId="0" applyFont="1" applyFill="1" applyBorder="1" applyAlignment="1">
      <alignment horizontal="center" vertical="center"/>
    </xf>
    <xf numFmtId="0" fontId="2" fillId="0" borderId="221" xfId="0" applyFont="1" applyFill="1" applyBorder="1" applyAlignment="1">
      <alignment vertical="center"/>
    </xf>
    <xf numFmtId="0" fontId="5" fillId="0" borderId="0" xfId="15" applyFont="1" applyFill="1" applyAlignment="1">
      <alignment vertical="center"/>
    </xf>
    <xf numFmtId="0" fontId="5" fillId="0" borderId="0" xfId="15" applyFont="1" applyFill="1" applyAlignment="1">
      <alignment horizontal="left" vertical="center"/>
    </xf>
    <xf numFmtId="0" fontId="5" fillId="0" borderId="0" xfId="15" applyFont="1" applyFill="1" applyAlignment="1">
      <alignment horizontal="centerContinuous" vertical="center"/>
    </xf>
    <xf numFmtId="0" fontId="5" fillId="0" borderId="0" xfId="15" applyFont="1" applyFill="1" applyBorder="1" applyAlignment="1">
      <alignment horizontal="centerContinuous" vertical="center"/>
    </xf>
    <xf numFmtId="0" fontId="5" fillId="0" borderId="0" xfId="15" applyFont="1" applyFill="1" applyBorder="1" applyAlignment="1">
      <alignment vertical="center"/>
    </xf>
    <xf numFmtId="0" fontId="5" fillId="0" borderId="0" xfId="15" applyFont="1" applyFill="1" applyBorder="1" applyAlignment="1">
      <alignment horizontal="left" vertical="center"/>
    </xf>
    <xf numFmtId="0" fontId="5" fillId="0" borderId="230" xfId="15" applyFont="1" applyFill="1" applyBorder="1" applyAlignment="1">
      <alignment vertical="center"/>
    </xf>
    <xf numFmtId="0" fontId="5" fillId="0" borderId="221" xfId="15" applyFont="1" applyFill="1" applyBorder="1" applyAlignment="1">
      <alignment horizontal="left" vertical="center"/>
    </xf>
    <xf numFmtId="0" fontId="5" fillId="0" borderId="221" xfId="15" applyFont="1" applyFill="1" applyBorder="1" applyAlignment="1">
      <alignment vertical="center"/>
    </xf>
    <xf numFmtId="0" fontId="5" fillId="0" borderId="221" xfId="15" applyFont="1" applyFill="1" applyBorder="1" applyAlignment="1">
      <alignment horizontal="centerContinuous" vertical="center"/>
    </xf>
    <xf numFmtId="0" fontId="5" fillId="0" borderId="227" xfId="15" applyFont="1" applyFill="1" applyBorder="1" applyAlignment="1">
      <alignment vertical="center"/>
    </xf>
    <xf numFmtId="0" fontId="5" fillId="0" borderId="160" xfId="15" applyFont="1" applyFill="1" applyBorder="1" applyAlignment="1">
      <alignment vertical="center"/>
    </xf>
    <xf numFmtId="0" fontId="5" fillId="0" borderId="102" xfId="15" applyFont="1" applyFill="1" applyBorder="1" applyAlignment="1">
      <alignment vertical="center"/>
    </xf>
    <xf numFmtId="0" fontId="5" fillId="0" borderId="102" xfId="15" applyFont="1" applyFill="1" applyBorder="1" applyAlignment="1">
      <alignment horizontal="distributed" vertical="center"/>
    </xf>
    <xf numFmtId="0" fontId="5" fillId="0" borderId="161" xfId="15" applyFont="1" applyFill="1" applyBorder="1" applyAlignment="1">
      <alignment horizontal="centerContinuous" vertical="center"/>
    </xf>
    <xf numFmtId="0" fontId="5" fillId="0" borderId="160" xfId="15" applyFont="1" applyFill="1" applyBorder="1" applyAlignment="1">
      <alignment horizontal="distributed" vertical="center"/>
    </xf>
    <xf numFmtId="0" fontId="5" fillId="0" borderId="221" xfId="15" applyFont="1" applyFill="1" applyBorder="1" applyAlignment="1">
      <alignment horizontal="distributed" vertical="center"/>
    </xf>
    <xf numFmtId="0" fontId="5" fillId="0" borderId="232" xfId="15" applyFont="1" applyFill="1" applyBorder="1" applyAlignment="1">
      <alignment horizontal="distributed" vertical="center"/>
    </xf>
    <xf numFmtId="0" fontId="5" fillId="0" borderId="230" xfId="15" applyFont="1" applyFill="1" applyBorder="1" applyAlignment="1">
      <alignment horizontal="centerContinuous" vertical="center"/>
    </xf>
    <xf numFmtId="0" fontId="1" fillId="0" borderId="0" xfId="0" applyFont="1" applyFill="1" applyBorder="1" applyAlignment="1"/>
    <xf numFmtId="0" fontId="6" fillId="0" borderId="0" xfId="15" applyFont="1" applyFill="1" applyBorder="1" applyAlignment="1">
      <alignment horizontal="centerContinuous" vertical="center"/>
    </xf>
    <xf numFmtId="0" fontId="5" fillId="0" borderId="23" xfId="15" applyFont="1" applyFill="1" applyBorder="1" applyAlignment="1">
      <alignment horizontal="distributed" vertical="center"/>
    </xf>
    <xf numFmtId="0" fontId="5" fillId="0" borderId="129" xfId="15" applyFont="1" applyFill="1" applyBorder="1" applyAlignment="1">
      <alignment horizontal="centerContinuous" vertical="center"/>
    </xf>
    <xf numFmtId="0" fontId="5" fillId="0" borderId="167" xfId="15" applyFont="1" applyFill="1" applyBorder="1" applyAlignment="1">
      <alignment horizontal="centerContinuous" vertical="center"/>
    </xf>
    <xf numFmtId="0" fontId="5" fillId="0" borderId="102" xfId="15" applyFont="1" applyFill="1" applyBorder="1" applyAlignment="1">
      <alignment horizontal="centerContinuous" vertical="center"/>
    </xf>
    <xf numFmtId="0" fontId="5" fillId="0" borderId="160" xfId="15" applyFont="1" applyFill="1" applyBorder="1" applyAlignment="1">
      <alignment horizontal="centerContinuous" vertical="center"/>
    </xf>
    <xf numFmtId="0" fontId="5" fillId="0" borderId="232" xfId="15" applyFont="1" applyFill="1" applyBorder="1" applyAlignment="1">
      <alignment horizontal="centerContinuous" vertical="center"/>
    </xf>
    <xf numFmtId="0" fontId="5" fillId="0" borderId="166" xfId="15" applyFont="1" applyFill="1" applyBorder="1" applyAlignment="1">
      <alignment horizontal="centerContinuous" vertical="center"/>
    </xf>
    <xf numFmtId="0" fontId="5" fillId="0" borderId="227" xfId="15" applyFont="1" applyFill="1" applyBorder="1" applyAlignment="1">
      <alignment horizontal="distributed" vertical="center"/>
    </xf>
    <xf numFmtId="0" fontId="5" fillId="0" borderId="161" xfId="15" applyFont="1" applyFill="1" applyBorder="1" applyAlignment="1">
      <alignment horizontal="distributed" vertical="center"/>
    </xf>
    <xf numFmtId="0" fontId="5" fillId="0" borderId="0" xfId="15" applyFont="1" applyFill="1" applyBorder="1" applyAlignment="1">
      <alignment horizontal="centerContinuous" vertical="center" wrapText="1"/>
    </xf>
    <xf numFmtId="0" fontId="5" fillId="0" borderId="160" xfId="15" applyFont="1" applyFill="1" applyBorder="1" applyAlignment="1">
      <alignment horizontal="centerContinuous" vertical="center" wrapText="1"/>
    </xf>
    <xf numFmtId="0" fontId="5" fillId="0" borderId="167" xfId="15" applyFont="1" applyFill="1" applyBorder="1" applyAlignment="1">
      <alignment horizontal="centerContinuous" vertical="center" wrapText="1"/>
    </xf>
    <xf numFmtId="0" fontId="5" fillId="0" borderId="166" xfId="15" applyFont="1" applyFill="1" applyBorder="1" applyAlignment="1">
      <alignment horizontal="centerContinuous" vertical="center" wrapText="1"/>
    </xf>
    <xf numFmtId="0" fontId="5" fillId="0" borderId="161" xfId="15" applyFont="1" applyFill="1" applyBorder="1" applyAlignment="1">
      <alignment horizontal="centerContinuous" vertical="center" wrapText="1"/>
    </xf>
    <xf numFmtId="0" fontId="5" fillId="0" borderId="23" xfId="15" applyFont="1" applyFill="1" applyBorder="1" applyAlignment="1">
      <alignment horizontal="centerContinuous" vertical="center" wrapText="1"/>
    </xf>
    <xf numFmtId="0" fontId="5" fillId="0" borderId="103" xfId="15" applyFont="1" applyFill="1" applyBorder="1" applyAlignment="1">
      <alignment horizontal="centerContinuous" vertical="center" wrapText="1"/>
    </xf>
    <xf numFmtId="0" fontId="5" fillId="0" borderId="233" xfId="15" applyFont="1" applyFill="1" applyBorder="1" applyAlignment="1">
      <alignment horizontal="centerContinuous" vertical="center" wrapText="1"/>
    </xf>
    <xf numFmtId="0" fontId="5" fillId="0" borderId="230" xfId="15" applyFont="1" applyFill="1" applyBorder="1" applyAlignment="1">
      <alignment horizontal="centerContinuous" vertical="center" wrapText="1"/>
    </xf>
    <xf numFmtId="0" fontId="5" fillId="0" borderId="227" xfId="15" applyFont="1" applyFill="1" applyBorder="1" applyAlignment="1">
      <alignment horizontal="centerContinuous" vertical="center" wrapText="1"/>
    </xf>
    <xf numFmtId="0" fontId="5" fillId="0" borderId="0" xfId="15" applyFont="1" applyFill="1" applyBorder="1" applyAlignment="1">
      <alignment horizontal="center" vertical="center" wrapText="1"/>
    </xf>
    <xf numFmtId="0" fontId="5" fillId="0" borderId="24" xfId="15" applyFont="1" applyFill="1" applyBorder="1" applyAlignment="1">
      <alignment vertical="center"/>
    </xf>
    <xf numFmtId="0" fontId="5" fillId="0" borderId="24" xfId="15" applyFont="1" applyFill="1" applyBorder="1" applyAlignment="1">
      <alignment horizontal="centerContinuous" vertical="center" wrapText="1"/>
    </xf>
    <xf numFmtId="0" fontId="5" fillId="0" borderId="52" xfId="15" applyFont="1" applyFill="1" applyBorder="1" applyAlignment="1">
      <alignment vertical="center"/>
    </xf>
    <xf numFmtId="0" fontId="5" fillId="0" borderId="24" xfId="15" applyFont="1" applyFill="1" applyBorder="1" applyAlignment="1">
      <alignment horizontal="centerContinuous" vertical="center"/>
    </xf>
    <xf numFmtId="0" fontId="5" fillId="0" borderId="161" xfId="15" applyFont="1" applyFill="1" applyBorder="1" applyAlignment="1">
      <alignment vertical="center"/>
    </xf>
    <xf numFmtId="0" fontId="5" fillId="0" borderId="232" xfId="15" applyFont="1" applyFill="1" applyBorder="1" applyAlignment="1">
      <alignment vertical="center"/>
    </xf>
    <xf numFmtId="0" fontId="5" fillId="0" borderId="230" xfId="15" applyFont="1" applyFill="1" applyBorder="1" applyAlignment="1">
      <alignment horizontal="distributed" vertical="center"/>
    </xf>
    <xf numFmtId="0" fontId="5" fillId="0" borderId="23" xfId="15" applyFont="1" applyFill="1" applyBorder="1" applyAlignment="1">
      <alignment vertical="center"/>
    </xf>
    <xf numFmtId="0" fontId="5" fillId="0" borderId="102" xfId="15" applyFont="1" applyFill="1" applyBorder="1" applyAlignment="1">
      <alignment horizontal="left" vertical="center"/>
    </xf>
    <xf numFmtId="0" fontId="5" fillId="0" borderId="102" xfId="15" applyFont="1" applyFill="1" applyBorder="1" applyAlignment="1">
      <alignment horizontal="centerContinuous" vertical="center" wrapText="1"/>
    </xf>
    <xf numFmtId="0" fontId="5" fillId="0" borderId="52" xfId="15" applyFont="1" applyFill="1" applyBorder="1" applyAlignment="1">
      <alignment horizontal="centerContinuous" vertical="center" wrapText="1"/>
    </xf>
    <xf numFmtId="0" fontId="4" fillId="0" borderId="0" xfId="0" applyFont="1" applyFill="1" applyBorder="1" applyAlignment="1">
      <alignment vertical="center"/>
    </xf>
    <xf numFmtId="0" fontId="5" fillId="0" borderId="172" xfId="0" applyFont="1" applyFill="1" applyBorder="1" applyAlignment="1">
      <alignment horizontal="center" vertical="center" wrapText="1"/>
    </xf>
    <xf numFmtId="191" fontId="5" fillId="0" borderId="174" xfId="0" applyNumberFormat="1" applyFont="1" applyFill="1" applyBorder="1" applyAlignment="1">
      <alignment horizontal="center" vertical="center" wrapText="1"/>
    </xf>
    <xf numFmtId="186" fontId="5" fillId="0" borderId="192" xfId="0" applyNumberFormat="1" applyFont="1" applyFill="1" applyBorder="1" applyAlignment="1">
      <alignment horizontal="right" vertical="center"/>
    </xf>
    <xf numFmtId="186" fontId="5" fillId="0" borderId="196" xfId="0" quotePrefix="1" applyNumberFormat="1" applyFont="1" applyFill="1" applyBorder="1" applyAlignment="1">
      <alignment horizontal="right" vertical="center"/>
    </xf>
    <xf numFmtId="186" fontId="5" fillId="0" borderId="196" xfId="0" applyNumberFormat="1" applyFont="1" applyFill="1" applyBorder="1" applyAlignment="1">
      <alignment horizontal="right" vertical="center"/>
    </xf>
    <xf numFmtId="186" fontId="5" fillId="0" borderId="95" xfId="0" applyNumberFormat="1" applyFont="1" applyFill="1" applyBorder="1" applyAlignment="1">
      <alignment horizontal="righ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121" xfId="0" applyFont="1" applyFill="1" applyBorder="1" applyAlignment="1">
      <alignment horizontal="right" vertical="center"/>
    </xf>
    <xf numFmtId="186" fontId="5" fillId="0" borderId="177" xfId="0" applyNumberFormat="1" applyFont="1" applyFill="1" applyBorder="1" applyAlignment="1">
      <alignment horizontal="right" vertical="center"/>
    </xf>
    <xf numFmtId="0" fontId="4" fillId="0" borderId="0" xfId="0" applyFont="1" applyFill="1" applyBorder="1" applyAlignment="1">
      <alignment vertical="center"/>
    </xf>
    <xf numFmtId="0" fontId="5" fillId="0" borderId="172"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15" applyFont="1" applyFill="1" applyBorder="1" applyAlignment="1">
      <alignment horizontal="distributed" vertical="center"/>
    </xf>
    <xf numFmtId="0" fontId="5" fillId="0" borderId="0" xfId="15" applyFont="1" applyFill="1" applyBorder="1" applyAlignment="1">
      <alignment horizontal="left" vertical="center"/>
    </xf>
    <xf numFmtId="0" fontId="6" fillId="0" borderId="0" xfId="15" applyFont="1" applyFill="1" applyBorder="1" applyAlignment="1">
      <alignment horizontal="left" vertical="center"/>
    </xf>
    <xf numFmtId="0" fontId="5" fillId="0" borderId="0" xfId="15" applyFont="1" applyFill="1" applyBorder="1" applyAlignment="1">
      <alignment horizontal="center" vertical="center"/>
    </xf>
    <xf numFmtId="0" fontId="5" fillId="0" borderId="0" xfId="15" applyFont="1" applyFill="1" applyAlignment="1">
      <alignment horizontal="left" vertical="center"/>
    </xf>
    <xf numFmtId="0" fontId="6" fillId="0" borderId="0" xfId="15" applyFont="1" applyFill="1" applyBorder="1" applyAlignment="1">
      <alignment vertical="center"/>
    </xf>
    <xf numFmtId="0" fontId="5" fillId="0" borderId="0" xfId="15" applyFont="1" applyFill="1" applyBorder="1" applyAlignment="1">
      <alignment horizontal="distributed" vertical="center" wrapText="1"/>
    </xf>
    <xf numFmtId="0" fontId="5" fillId="0" borderId="0" xfId="15" applyFont="1" applyFill="1" applyBorder="1" applyAlignment="1">
      <alignment vertical="center"/>
    </xf>
    <xf numFmtId="0" fontId="4" fillId="0" borderId="62" xfId="0" applyFont="1" applyFill="1" applyBorder="1" applyAlignment="1">
      <alignment horizontal="right" vertical="center"/>
    </xf>
    <xf numFmtId="177" fontId="5" fillId="0" borderId="169" xfId="4" applyNumberFormat="1" applyFont="1" applyFill="1" applyBorder="1" applyAlignment="1">
      <alignment vertical="center"/>
    </xf>
    <xf numFmtId="177" fontId="5" fillId="0" borderId="63" xfId="4" applyNumberFormat="1" applyFont="1" applyFill="1" applyBorder="1" applyAlignment="1">
      <alignment vertical="center"/>
    </xf>
    <xf numFmtId="177" fontId="5" fillId="0" borderId="172" xfId="4" applyNumberFormat="1" applyFont="1" applyFill="1" applyBorder="1" applyAlignment="1">
      <alignment vertical="center"/>
    </xf>
    <xf numFmtId="177" fontId="5" fillId="0" borderId="173" xfId="4" applyNumberFormat="1" applyFont="1" applyFill="1" applyBorder="1" applyAlignment="1">
      <alignment vertical="center"/>
    </xf>
    <xf numFmtId="177" fontId="5" fillId="0" borderId="65" xfId="4" applyNumberFormat="1" applyFont="1" applyFill="1" applyBorder="1" applyAlignment="1">
      <alignment vertical="center"/>
    </xf>
    <xf numFmtId="177" fontId="5" fillId="0" borderId="170" xfId="4" applyNumberFormat="1" applyFont="1" applyFill="1" applyBorder="1" applyAlignment="1">
      <alignment vertical="center"/>
    </xf>
    <xf numFmtId="177" fontId="5" fillId="0" borderId="98" xfId="4" applyNumberFormat="1" applyFont="1" applyFill="1" applyBorder="1" applyAlignment="1">
      <alignment vertical="center"/>
    </xf>
    <xf numFmtId="177" fontId="5" fillId="0" borderId="69" xfId="4" applyNumberFormat="1" applyFont="1" applyFill="1" applyBorder="1" applyAlignment="1">
      <alignment vertical="center"/>
    </xf>
    <xf numFmtId="176" fontId="5" fillId="0" borderId="169" xfId="13" applyNumberFormat="1" applyFont="1" applyFill="1" applyBorder="1" applyAlignment="1">
      <alignment horizontal="right" vertical="center" wrapText="1"/>
    </xf>
    <xf numFmtId="176" fontId="5" fillId="0" borderId="171" xfId="13" applyNumberFormat="1" applyFont="1" applyFill="1" applyBorder="1" applyAlignment="1">
      <alignment horizontal="right" vertical="center" wrapText="1"/>
    </xf>
    <xf numFmtId="176" fontId="5" fillId="0" borderId="172" xfId="13" applyNumberFormat="1" applyFont="1" applyFill="1" applyBorder="1" applyAlignment="1">
      <alignment horizontal="right" vertical="center" wrapText="1"/>
    </xf>
    <xf numFmtId="176" fontId="5" fillId="0" borderId="173" xfId="13" applyNumberFormat="1" applyFont="1" applyFill="1" applyBorder="1" applyAlignment="1">
      <alignment horizontal="right" vertical="center" wrapText="1"/>
    </xf>
    <xf numFmtId="176" fontId="5" fillId="0" borderId="174" xfId="13" applyNumberFormat="1" applyFont="1" applyFill="1" applyBorder="1" applyAlignment="1">
      <alignment horizontal="right" vertical="center" wrapText="1"/>
    </xf>
    <xf numFmtId="192" fontId="5" fillId="0" borderId="191" xfId="2" applyNumberFormat="1" applyFont="1" applyFill="1" applyBorder="1" applyAlignment="1">
      <alignment horizontal="right" vertical="center"/>
    </xf>
    <xf numFmtId="186" fontId="5" fillId="0" borderId="192" xfId="2" applyNumberFormat="1" applyFont="1" applyFill="1" applyBorder="1" applyAlignment="1">
      <alignment horizontal="right" vertical="center"/>
    </xf>
    <xf numFmtId="192" fontId="5" fillId="0" borderId="104" xfId="2" applyNumberFormat="1" applyFont="1" applyFill="1" applyBorder="1" applyAlignment="1">
      <alignment horizontal="right" vertical="center"/>
    </xf>
    <xf numFmtId="186" fontId="5" fillId="0" borderId="196" xfId="2" quotePrefix="1" applyNumberFormat="1" applyFont="1" applyFill="1" applyBorder="1" applyAlignment="1">
      <alignment horizontal="right" vertical="center"/>
    </xf>
    <xf numFmtId="186" fontId="5" fillId="0" borderId="196" xfId="2" applyNumberFormat="1" applyFont="1" applyFill="1" applyBorder="1" applyAlignment="1">
      <alignment horizontal="right" vertical="center"/>
    </xf>
    <xf numFmtId="192" fontId="5" fillId="0" borderId="96" xfId="2" applyNumberFormat="1" applyFont="1" applyFill="1" applyBorder="1" applyAlignment="1">
      <alignment horizontal="right" vertical="center"/>
    </xf>
    <xf numFmtId="186" fontId="5" fillId="0" borderId="95" xfId="2" applyNumberFormat="1" applyFont="1" applyFill="1" applyBorder="1" applyAlignment="1">
      <alignment horizontal="right" vertical="center"/>
    </xf>
    <xf numFmtId="0" fontId="4" fillId="0" borderId="142" xfId="2" applyFont="1" applyFill="1" applyBorder="1" applyAlignment="1">
      <alignment horizontal="center" vertical="center" shrinkToFit="1"/>
    </xf>
    <xf numFmtId="177" fontId="5" fillId="0" borderId="38" xfId="4" quotePrefix="1" applyNumberFormat="1" applyFont="1" applyFill="1" applyBorder="1" applyAlignment="1">
      <alignment horizontal="right" vertical="center"/>
    </xf>
    <xf numFmtId="0" fontId="4" fillId="0" borderId="35" xfId="0" applyFont="1" applyFill="1" applyBorder="1" applyAlignment="1">
      <alignment horizontal="right" vertical="center"/>
    </xf>
    <xf numFmtId="176" fontId="4" fillId="0" borderId="152" xfId="0" applyNumberFormat="1" applyFont="1" applyFill="1" applyBorder="1" applyAlignment="1">
      <alignment horizontal="right" vertical="center"/>
    </xf>
    <xf numFmtId="176" fontId="4" fillId="0" borderId="67" xfId="0" applyNumberFormat="1" applyFont="1" applyFill="1" applyBorder="1" applyAlignment="1">
      <alignment horizontal="right" vertical="center"/>
    </xf>
    <xf numFmtId="176" fontId="4" fillId="0" borderId="108" xfId="0" applyNumberFormat="1" applyFont="1" applyFill="1" applyBorder="1" applyAlignment="1">
      <alignment horizontal="right" vertical="center"/>
    </xf>
    <xf numFmtId="176" fontId="4" fillId="0" borderId="68"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0" fontId="4" fillId="0" borderId="170" xfId="0" applyFont="1" applyFill="1" applyBorder="1" applyAlignment="1">
      <alignment horizontal="center" vertical="center"/>
    </xf>
    <xf numFmtId="0" fontId="4" fillId="0" borderId="172" xfId="0" applyFont="1" applyFill="1" applyBorder="1" applyAlignment="1">
      <alignment horizontal="center" vertical="center"/>
    </xf>
    <xf numFmtId="0" fontId="4" fillId="0" borderId="173" xfId="0" applyFont="1" applyFill="1" applyBorder="1" applyAlignment="1">
      <alignment horizontal="center" vertical="center"/>
    </xf>
    <xf numFmtId="0" fontId="4" fillId="0" borderId="16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102" xfId="0" applyFont="1" applyFill="1" applyBorder="1" applyAlignment="1">
      <alignment horizontal="left" vertical="center"/>
    </xf>
    <xf numFmtId="0" fontId="4" fillId="0" borderId="96" xfId="0" applyFont="1" applyFill="1" applyBorder="1" applyAlignment="1">
      <alignment horizontal="center" vertical="center"/>
    </xf>
    <xf numFmtId="0" fontId="6" fillId="0" borderId="0" xfId="0" applyFont="1" applyFill="1" applyBorder="1" applyAlignment="1">
      <alignment vertical="center"/>
    </xf>
    <xf numFmtId="0" fontId="8" fillId="0" borderId="118" xfId="0" applyFont="1" applyFill="1" applyBorder="1" applyAlignment="1">
      <alignment horizontal="left" vertical="center"/>
    </xf>
    <xf numFmtId="0" fontId="8" fillId="0" borderId="85" xfId="0" applyFont="1" applyFill="1" applyBorder="1" applyAlignment="1">
      <alignment horizontal="left" vertical="center"/>
    </xf>
    <xf numFmtId="0" fontId="5" fillId="0" borderId="215" xfId="0" applyFont="1" applyFill="1" applyBorder="1" applyAlignment="1">
      <alignment horizontal="center" vertical="center"/>
    </xf>
    <xf numFmtId="0" fontId="5" fillId="0" borderId="172" xfId="0" applyFont="1" applyFill="1" applyBorder="1" applyAlignment="1">
      <alignment horizontal="center" vertical="center" wrapText="1"/>
    </xf>
    <xf numFmtId="176" fontId="4" fillId="0" borderId="167" xfId="0" applyNumberFormat="1" applyFont="1" applyFill="1" applyBorder="1" applyAlignment="1">
      <alignment horizontal="right" vertical="center"/>
    </xf>
    <xf numFmtId="176" fontId="4" fillId="0" borderId="157" xfId="0" applyNumberFormat="1" applyFont="1" applyFill="1" applyBorder="1" applyAlignment="1">
      <alignment horizontal="right" vertical="center"/>
    </xf>
    <xf numFmtId="0" fontId="5" fillId="0" borderId="120" xfId="0" applyFont="1" applyFill="1" applyBorder="1" applyAlignment="1">
      <alignment vertical="center"/>
    </xf>
    <xf numFmtId="0" fontId="5" fillId="0" borderId="221" xfId="0" applyFont="1" applyFill="1" applyBorder="1" applyAlignment="1">
      <alignment vertical="center"/>
    </xf>
    <xf numFmtId="0" fontId="5" fillId="0" borderId="230" xfId="0" applyFont="1" applyFill="1" applyBorder="1" applyAlignment="1">
      <alignment vertical="center"/>
    </xf>
    <xf numFmtId="0" fontId="5" fillId="0" borderId="0" xfId="0" applyFont="1" applyFill="1" applyBorder="1" applyAlignment="1">
      <alignment horizontal="justify" vertical="center"/>
    </xf>
    <xf numFmtId="57" fontId="5" fillId="0" borderId="0" xfId="0" applyNumberFormat="1" applyFont="1" applyFill="1" applyBorder="1" applyAlignment="1">
      <alignment horizontal="left" vertical="center"/>
    </xf>
    <xf numFmtId="57" fontId="5" fillId="0" borderId="221" xfId="0" applyNumberFormat="1" applyFont="1" applyFill="1" applyBorder="1" applyAlignment="1">
      <alignment horizontal="left" vertical="center"/>
    </xf>
    <xf numFmtId="0" fontId="5" fillId="0" borderId="230" xfId="0" applyFont="1" applyFill="1" applyBorder="1" applyAlignment="1">
      <alignment horizontal="left" vertical="center"/>
    </xf>
    <xf numFmtId="0" fontId="4" fillId="0" borderId="64" xfId="0" applyFont="1" applyFill="1" applyBorder="1" applyAlignment="1">
      <alignment horizontal="right" vertical="center"/>
    </xf>
    <xf numFmtId="188" fontId="5" fillId="0" borderId="63" xfId="11" applyNumberFormat="1" applyFont="1" applyFill="1" applyBorder="1" applyAlignment="1">
      <alignment horizontal="right" vertical="center"/>
    </xf>
    <xf numFmtId="3" fontId="11" fillId="0" borderId="65" xfId="11" applyNumberFormat="1" applyFont="1" applyFill="1" applyBorder="1" applyAlignment="1">
      <alignment horizontal="right" vertical="center"/>
    </xf>
    <xf numFmtId="185" fontId="5" fillId="0" borderId="63" xfId="11" applyNumberFormat="1" applyFont="1" applyFill="1" applyBorder="1" applyAlignment="1">
      <alignment horizontal="right" vertical="center"/>
    </xf>
    <xf numFmtId="3" fontId="11" fillId="0" borderId="63" xfId="11" applyNumberFormat="1" applyFont="1" applyFill="1" applyBorder="1" applyAlignment="1">
      <alignment horizontal="right" vertical="center"/>
    </xf>
    <xf numFmtId="185" fontId="5" fillId="0" borderId="171" xfId="12" applyNumberFormat="1" applyFont="1" applyFill="1" applyBorder="1" applyAlignment="1">
      <alignment horizontal="right" vertical="center"/>
    </xf>
    <xf numFmtId="0" fontId="11" fillId="0" borderId="169" xfId="11" applyFont="1" applyFill="1" applyBorder="1" applyAlignment="1">
      <alignment horizontal="right" vertical="center"/>
    </xf>
    <xf numFmtId="186" fontId="5" fillId="0" borderId="63" xfId="11" applyNumberFormat="1" applyFont="1" applyFill="1" applyBorder="1" applyAlignment="1">
      <alignment horizontal="right" vertical="center"/>
    </xf>
    <xf numFmtId="185" fontId="5" fillId="0" borderId="98" xfId="11" applyNumberFormat="1" applyFont="1" applyFill="1" applyBorder="1" applyAlignment="1">
      <alignment horizontal="right" vertical="center"/>
    </xf>
    <xf numFmtId="186" fontId="5" fillId="0" borderId="171" xfId="11" applyNumberFormat="1" applyFont="1" applyFill="1" applyBorder="1" applyAlignment="1">
      <alignment horizontal="right" vertical="center"/>
    </xf>
    <xf numFmtId="3" fontId="11" fillId="0" borderId="169" xfId="11" applyNumberFormat="1" applyFont="1" applyFill="1" applyBorder="1" applyAlignment="1">
      <alignment horizontal="right" vertical="center"/>
    </xf>
    <xf numFmtId="0" fontId="19" fillId="0" borderId="70" xfId="11" applyFont="1" applyFill="1" applyBorder="1" applyAlignment="1">
      <alignment horizontal="right" vertical="center"/>
    </xf>
    <xf numFmtId="0" fontId="5" fillId="0" borderId="62" xfId="0" applyFont="1" applyFill="1" applyBorder="1" applyAlignment="1">
      <alignment horizontal="right" vertical="center" shrinkToFit="1"/>
    </xf>
    <xf numFmtId="0" fontId="5" fillId="0" borderId="64" xfId="0" applyFont="1" applyFill="1" applyBorder="1" applyAlignment="1">
      <alignment vertical="center"/>
    </xf>
    <xf numFmtId="0" fontId="5" fillId="0" borderId="224" xfId="0" applyFont="1" applyFill="1" applyBorder="1" applyAlignment="1">
      <alignment horizontal="center" vertical="center"/>
    </xf>
    <xf numFmtId="0" fontId="5" fillId="0" borderId="226" xfId="0" applyFont="1" applyFill="1" applyBorder="1" applyAlignment="1">
      <alignment vertical="center"/>
    </xf>
    <xf numFmtId="57" fontId="5" fillId="0" borderId="223" xfId="0" applyNumberFormat="1" applyFont="1" applyFill="1" applyBorder="1" applyAlignment="1">
      <alignment horizontal="left" vertical="center"/>
    </xf>
    <xf numFmtId="0" fontId="5" fillId="0" borderId="226" xfId="0" applyFont="1" applyFill="1" applyBorder="1" applyAlignment="1">
      <alignment horizontal="justify" vertical="center"/>
    </xf>
    <xf numFmtId="0" fontId="4" fillId="0" borderId="140" xfId="2" applyFont="1" applyFill="1" applyBorder="1" applyAlignment="1">
      <alignment horizontal="center" vertical="center" shrinkToFit="1"/>
    </xf>
    <xf numFmtId="176" fontId="5" fillId="0" borderId="60" xfId="4" applyNumberFormat="1" applyFont="1" applyFill="1" applyBorder="1" applyAlignment="1">
      <alignment horizontal="right" vertical="center"/>
    </xf>
    <xf numFmtId="176" fontId="5" fillId="0" borderId="133" xfId="4" applyNumberFormat="1" applyFont="1" applyFill="1" applyBorder="1" applyAlignment="1">
      <alignment horizontal="right" vertical="center"/>
    </xf>
    <xf numFmtId="176" fontId="5" fillId="0" borderId="137" xfId="4" applyNumberFormat="1" applyFont="1" applyFill="1" applyBorder="1" applyAlignment="1">
      <alignment horizontal="right" vertical="center"/>
    </xf>
    <xf numFmtId="176" fontId="5" fillId="0" borderId="102" xfId="4" applyNumberFormat="1" applyFont="1" applyFill="1" applyBorder="1" applyAlignment="1">
      <alignment horizontal="right" vertical="center"/>
    </xf>
    <xf numFmtId="176" fontId="5" fillId="0" borderId="120" xfId="4" applyNumberFormat="1" applyFont="1" applyFill="1" applyBorder="1" applyAlignment="1">
      <alignment horizontal="right" vertical="center"/>
    </xf>
    <xf numFmtId="177" fontId="5" fillId="0" borderId="155" xfId="4" quotePrefix="1" applyNumberFormat="1" applyFont="1" applyFill="1" applyBorder="1" applyAlignment="1">
      <alignment horizontal="right" vertical="center"/>
    </xf>
    <xf numFmtId="177" fontId="5" fillId="0" borderId="139" xfId="4" quotePrefix="1" applyNumberFormat="1" applyFont="1" applyFill="1" applyBorder="1" applyAlignment="1">
      <alignment horizontal="right" vertical="center"/>
    </xf>
    <xf numFmtId="0" fontId="4" fillId="0" borderId="0" xfId="0" applyFont="1" applyFill="1" applyBorder="1" applyAlignment="1">
      <alignment vertical="center"/>
    </xf>
    <xf numFmtId="176" fontId="4" fillId="0" borderId="60" xfId="4" applyNumberFormat="1" applyFont="1" applyFill="1" applyBorder="1" applyAlignment="1">
      <alignment horizontal="right" vertical="center"/>
    </xf>
    <xf numFmtId="176" fontId="4" fillId="0" borderId="133" xfId="4" applyNumberFormat="1" applyFont="1" applyFill="1" applyBorder="1" applyAlignment="1">
      <alignment horizontal="right" vertical="center"/>
    </xf>
    <xf numFmtId="176" fontId="4" fillId="0" borderId="137" xfId="4" applyNumberFormat="1" applyFont="1" applyFill="1" applyBorder="1" applyAlignment="1">
      <alignment horizontal="right" vertical="center"/>
    </xf>
    <xf numFmtId="176" fontId="4" fillId="0" borderId="102" xfId="4" applyNumberFormat="1" applyFont="1" applyFill="1" applyBorder="1" applyAlignment="1">
      <alignment horizontal="right" vertical="center"/>
    </xf>
    <xf numFmtId="176" fontId="4" fillId="0" borderId="120" xfId="4" applyNumberFormat="1" applyFont="1" applyFill="1" applyBorder="1" applyAlignment="1">
      <alignment horizontal="right" vertical="center"/>
    </xf>
    <xf numFmtId="178" fontId="4" fillId="0" borderId="155" xfId="4" quotePrefix="1" applyNumberFormat="1" applyFont="1" applyFill="1" applyBorder="1" applyAlignment="1">
      <alignment horizontal="right" vertical="center"/>
    </xf>
    <xf numFmtId="178" fontId="4" fillId="0" borderId="139" xfId="4" quotePrefix="1" applyNumberFormat="1" applyFont="1" applyFill="1" applyBorder="1" applyAlignment="1">
      <alignment horizontal="right" vertical="center"/>
    </xf>
    <xf numFmtId="185" fontId="5" fillId="0" borderId="34" xfId="0" applyNumberFormat="1" applyFont="1" applyFill="1" applyBorder="1" applyAlignment="1">
      <alignment horizontal="right" vertical="center"/>
    </xf>
    <xf numFmtId="185" fontId="5" fillId="0" borderId="29" xfId="0" applyNumberFormat="1" applyFont="1" applyFill="1" applyBorder="1" applyAlignment="1">
      <alignment horizontal="right" vertical="center"/>
    </xf>
    <xf numFmtId="185" fontId="5" fillId="0" borderId="128" xfId="0" applyNumberFormat="1" applyFont="1" applyFill="1" applyBorder="1" applyAlignment="1">
      <alignment horizontal="right" vertical="center"/>
    </xf>
    <xf numFmtId="185" fontId="5" fillId="0" borderId="15" xfId="0" applyNumberFormat="1" applyFont="1" applyFill="1" applyBorder="1" applyAlignment="1">
      <alignment horizontal="right" vertical="center"/>
    </xf>
    <xf numFmtId="185" fontId="5" fillId="0" borderId="20" xfId="0" applyNumberFormat="1" applyFont="1" applyFill="1" applyBorder="1" applyAlignment="1">
      <alignment horizontal="right" vertical="center"/>
    </xf>
    <xf numFmtId="185" fontId="5" fillId="0" borderId="39" xfId="0" applyNumberFormat="1" applyFont="1" applyFill="1" applyBorder="1" applyAlignment="1">
      <alignment horizontal="right" vertical="center"/>
    </xf>
    <xf numFmtId="0" fontId="4" fillId="0" borderId="93" xfId="0" applyFont="1" applyFill="1" applyBorder="1" applyAlignment="1">
      <alignment horizontal="right" vertical="center"/>
    </xf>
    <xf numFmtId="176" fontId="4" fillId="0" borderId="63" xfId="4" applyNumberFormat="1" applyFont="1" applyFill="1" applyBorder="1" applyAlignment="1">
      <alignment vertical="center"/>
    </xf>
    <xf numFmtId="38" fontId="4" fillId="0" borderId="169" xfId="4" applyFont="1" applyFill="1" applyBorder="1" applyAlignment="1">
      <alignment horizontal="left" vertical="center"/>
    </xf>
    <xf numFmtId="38" fontId="4" fillId="0" borderId="65" xfId="4" applyFont="1" applyFill="1" applyBorder="1" applyAlignment="1">
      <alignment horizontal="left" vertical="center"/>
    </xf>
    <xf numFmtId="176" fontId="4" fillId="0" borderId="63" xfId="4" applyNumberFormat="1" applyFont="1" applyFill="1" applyBorder="1" applyAlignment="1">
      <alignment horizontal="right" vertical="center"/>
    </xf>
    <xf numFmtId="38" fontId="4" fillId="0" borderId="70" xfId="4" applyFont="1" applyFill="1" applyBorder="1" applyAlignment="1">
      <alignment horizontal="left" vertical="center"/>
    </xf>
    <xf numFmtId="0" fontId="4" fillId="0" borderId="183" xfId="0" applyFont="1" applyFill="1" applyBorder="1" applyAlignment="1">
      <alignment horizontal="right" vertical="center"/>
    </xf>
    <xf numFmtId="38" fontId="4" fillId="0" borderId="63" xfId="4" applyFont="1" applyFill="1" applyBorder="1" applyAlignment="1">
      <alignment horizontal="left" vertical="center"/>
    </xf>
    <xf numFmtId="176" fontId="4" fillId="0" borderId="171" xfId="4" applyNumberFormat="1" applyFont="1" applyFill="1" applyBorder="1" applyAlignment="1">
      <alignment vertical="center"/>
    </xf>
    <xf numFmtId="0" fontId="4" fillId="0" borderId="70" xfId="2" applyFont="1" applyFill="1" applyBorder="1" applyAlignment="1">
      <alignment horizontal="left" vertical="center"/>
    </xf>
    <xf numFmtId="3" fontId="5" fillId="0" borderId="63" xfId="11" applyNumberFormat="1" applyFont="1" applyFill="1" applyBorder="1" applyAlignment="1">
      <alignment horizontal="right" vertical="center"/>
    </xf>
    <xf numFmtId="3" fontId="5" fillId="0" borderId="65" xfId="11" applyNumberFormat="1" applyFont="1" applyFill="1" applyBorder="1" applyAlignment="1">
      <alignment horizontal="right" vertical="center"/>
    </xf>
    <xf numFmtId="0" fontId="5" fillId="0" borderId="63" xfId="11" applyFont="1" applyFill="1" applyBorder="1" applyAlignment="1">
      <alignment horizontal="right" vertical="center"/>
    </xf>
    <xf numFmtId="0" fontId="5" fillId="0" borderId="65" xfId="11" applyFont="1" applyFill="1" applyBorder="1" applyAlignment="1">
      <alignment horizontal="right" vertical="center"/>
    </xf>
    <xf numFmtId="0" fontId="5" fillId="0" borderId="70" xfId="11" applyFont="1" applyFill="1" applyBorder="1" applyAlignment="1">
      <alignment vertical="center"/>
    </xf>
    <xf numFmtId="185" fontId="5" fillId="0" borderId="27" xfId="11" applyNumberFormat="1" applyFont="1" applyFill="1" applyBorder="1" applyAlignment="1">
      <alignment horizontal="right" vertical="center"/>
    </xf>
    <xf numFmtId="185" fontId="5" fillId="0" borderId="88" xfId="11" applyNumberFormat="1" applyFont="1" applyFill="1" applyBorder="1" applyAlignment="1">
      <alignment vertical="center"/>
    </xf>
    <xf numFmtId="196" fontId="5" fillId="0" borderId="63" xfId="11" applyNumberFormat="1" applyFont="1" applyFill="1" applyBorder="1" applyAlignment="1">
      <alignment horizontal="right" vertical="center"/>
    </xf>
    <xf numFmtId="176" fontId="4" fillId="0" borderId="97" xfId="0" applyNumberFormat="1" applyFont="1" applyFill="1" applyBorder="1" applyAlignment="1">
      <alignment horizontal="right" vertical="center"/>
    </xf>
    <xf numFmtId="176" fontId="4" fillId="0" borderId="96" xfId="2" applyNumberFormat="1" applyFont="1" applyFill="1" applyBorder="1" applyAlignment="1">
      <alignment horizontal="right" vertical="center"/>
    </xf>
    <xf numFmtId="176" fontId="4" fillId="0" borderId="108" xfId="2" applyNumberFormat="1" applyFont="1" applyFill="1" applyBorder="1" applyAlignment="1">
      <alignment horizontal="right" vertical="center"/>
    </xf>
    <xf numFmtId="176" fontId="4" fillId="0" borderId="68" xfId="2" applyNumberFormat="1" applyFont="1" applyFill="1" applyBorder="1" applyAlignment="1">
      <alignment horizontal="right" vertical="center"/>
    </xf>
    <xf numFmtId="176" fontId="4" fillId="0" borderId="193" xfId="2" applyNumberFormat="1" applyFont="1" applyFill="1" applyBorder="1" applyAlignment="1">
      <alignment horizontal="right" vertical="center"/>
    </xf>
    <xf numFmtId="176" fontId="4" fillId="0" borderId="67" xfId="2" applyNumberFormat="1"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Alignment="1"/>
    <xf numFmtId="0" fontId="6" fillId="0" borderId="0" xfId="0" applyFont="1" applyFill="1" applyBorder="1" applyAlignment="1"/>
    <xf numFmtId="0" fontId="4" fillId="0" borderId="0" xfId="0" applyFont="1" applyFill="1" applyBorder="1" applyAlignment="1"/>
    <xf numFmtId="0" fontId="4" fillId="0" borderId="60" xfId="0" applyFont="1" applyFill="1" applyBorder="1" applyAlignment="1"/>
    <xf numFmtId="0" fontId="5" fillId="0" borderId="63" xfId="0" applyFont="1" applyFill="1" applyBorder="1" applyAlignment="1">
      <alignment horizontal="righ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5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45" xfId="0" applyFont="1" applyFill="1" applyBorder="1" applyAlignment="1">
      <alignment horizontal="center"/>
    </xf>
    <xf numFmtId="0" fontId="4" fillId="0" borderId="8" xfId="0" applyFont="1" applyFill="1" applyBorder="1" applyAlignment="1">
      <alignment horizontal="center"/>
    </xf>
    <xf numFmtId="0" fontId="5" fillId="0" borderId="45" xfId="0" applyFont="1" applyFill="1" applyBorder="1" applyAlignment="1">
      <alignment horizontal="center"/>
    </xf>
    <xf numFmtId="0" fontId="5" fillId="0" borderId="8" xfId="0" applyFont="1" applyFill="1" applyBorder="1" applyAlignment="1">
      <alignment horizontal="center"/>
    </xf>
    <xf numFmtId="0" fontId="5" fillId="0" borderId="60" xfId="0" applyFont="1" applyFill="1" applyBorder="1" applyAlignment="1">
      <alignment horizontal="center"/>
    </xf>
    <xf numFmtId="0" fontId="5" fillId="0" borderId="61" xfId="0" applyFont="1" applyFill="1" applyBorder="1" applyAlignment="1"/>
    <xf numFmtId="0" fontId="4" fillId="0" borderId="98" xfId="0" applyFont="1" applyFill="1" applyBorder="1" applyAlignment="1">
      <alignment horizontal="center" vertical="top"/>
    </xf>
    <xf numFmtId="0" fontId="4" fillId="0" borderId="65" xfId="0" applyFont="1" applyFill="1" applyBorder="1" applyAlignment="1">
      <alignment horizontal="center" vertical="top"/>
    </xf>
    <xf numFmtId="0" fontId="5" fillId="0" borderId="98" xfId="0" applyFont="1" applyFill="1" applyBorder="1" applyAlignment="1">
      <alignment horizontal="center" vertical="top"/>
    </xf>
    <xf numFmtId="0" fontId="5" fillId="0" borderId="65" xfId="0" applyFont="1" applyFill="1" applyBorder="1" applyAlignment="1">
      <alignment horizontal="center" vertical="top"/>
    </xf>
    <xf numFmtId="0" fontId="5" fillId="0" borderId="63" xfId="0" applyFont="1" applyFill="1" applyBorder="1" applyAlignment="1">
      <alignment horizontal="center" vertical="top"/>
    </xf>
    <xf numFmtId="0" fontId="5" fillId="0" borderId="70" xfId="0" applyFont="1" applyFill="1" applyBorder="1" applyAlignment="1">
      <alignment vertical="top"/>
    </xf>
    <xf numFmtId="0" fontId="4" fillId="0" borderId="121" xfId="0" applyFont="1" applyFill="1" applyBorder="1" applyAlignment="1">
      <alignment horizontal="right" vertical="center"/>
    </xf>
    <xf numFmtId="0" fontId="4" fillId="0" borderId="141" xfId="0" applyFont="1" applyFill="1" applyBorder="1" applyAlignment="1">
      <alignment horizontal="right" vertical="center"/>
    </xf>
    <xf numFmtId="0" fontId="4" fillId="0" borderId="46" xfId="0" applyFont="1" applyFill="1" applyBorder="1" applyAlignment="1">
      <alignment horizontal="center" vertical="center"/>
    </xf>
    <xf numFmtId="0" fontId="4" fillId="0" borderId="163" xfId="0" applyFont="1" applyFill="1" applyBorder="1" applyAlignment="1">
      <alignment horizontal="center" vertical="center" wrapText="1"/>
    </xf>
    <xf numFmtId="0" fontId="4" fillId="0" borderId="8" xfId="0" applyFont="1" applyFill="1" applyBorder="1" applyAlignment="1">
      <alignment vertical="center"/>
    </xf>
    <xf numFmtId="0" fontId="4" fillId="0" borderId="165" xfId="0" applyFont="1" applyFill="1" applyBorder="1" applyAlignment="1">
      <alignment vertical="center"/>
    </xf>
    <xf numFmtId="0" fontId="4" fillId="0" borderId="160" xfId="0" applyFont="1" applyFill="1" applyBorder="1" applyAlignment="1">
      <alignment vertical="center"/>
    </xf>
    <xf numFmtId="0" fontId="4" fillId="0" borderId="168" xfId="0" applyFont="1" applyFill="1" applyBorder="1" applyAlignment="1">
      <alignment vertical="center"/>
    </xf>
    <xf numFmtId="0" fontId="4" fillId="0" borderId="65" xfId="0" applyFont="1" applyFill="1" applyBorder="1" applyAlignment="1">
      <alignment vertical="center"/>
    </xf>
    <xf numFmtId="0" fontId="4" fillId="0" borderId="45"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64" xfId="0" applyFont="1" applyFill="1" applyBorder="1" applyAlignment="1">
      <alignment vertical="center"/>
    </xf>
    <xf numFmtId="0" fontId="4" fillId="0" borderId="0" xfId="0" applyFont="1" applyFill="1" applyBorder="1" applyAlignment="1">
      <alignment horizontal="center" vertical="center"/>
    </xf>
    <xf numFmtId="0" fontId="4" fillId="0" borderId="166" xfId="0" applyFont="1" applyFill="1" applyBorder="1" applyAlignment="1">
      <alignment horizontal="center" vertical="center"/>
    </xf>
    <xf numFmtId="0" fontId="4" fillId="0" borderId="167" xfId="0" applyFont="1" applyFill="1" applyBorder="1" applyAlignment="1">
      <alignment horizontal="center" vertical="center"/>
    </xf>
    <xf numFmtId="0" fontId="4" fillId="0" borderId="161" xfId="0" applyFont="1" applyFill="1" applyBorder="1" applyAlignment="1">
      <alignment horizontal="center" vertical="center" shrinkToFit="1"/>
    </xf>
    <xf numFmtId="0" fontId="4" fillId="0" borderId="160" xfId="0" applyFont="1" applyFill="1" applyBorder="1" applyAlignment="1">
      <alignment horizontal="center" vertical="center" shrinkToFit="1"/>
    </xf>
    <xf numFmtId="0" fontId="4" fillId="0" borderId="157" xfId="0" applyFont="1" applyFill="1" applyBorder="1" applyAlignment="1">
      <alignment vertical="center"/>
    </xf>
    <xf numFmtId="0" fontId="4" fillId="0" borderId="170" xfId="0" applyFont="1" applyFill="1" applyBorder="1" applyAlignment="1">
      <alignment horizontal="center" vertical="center"/>
    </xf>
    <xf numFmtId="0" fontId="4" fillId="0" borderId="174" xfId="0" applyFont="1" applyFill="1" applyBorder="1" applyAlignment="1">
      <alignment vertical="center"/>
    </xf>
    <xf numFmtId="185" fontId="5" fillId="0" borderId="158" xfId="0" quotePrefix="1" applyNumberFormat="1" applyFont="1" applyFill="1" applyBorder="1" applyAlignment="1">
      <alignment horizontal="right" vertical="center" shrinkToFit="1"/>
    </xf>
    <xf numFmtId="185" fontId="5" fillId="0" borderId="56" xfId="0" quotePrefix="1" applyNumberFormat="1" applyFont="1" applyFill="1" applyBorder="1" applyAlignment="1">
      <alignment horizontal="right" vertical="center" shrinkToFit="1"/>
    </xf>
    <xf numFmtId="185" fontId="5" fillId="0" borderId="129" xfId="0" quotePrefix="1" applyNumberFormat="1" applyFont="1" applyFill="1" applyBorder="1" applyAlignment="1">
      <alignment horizontal="right" vertical="center" shrinkToFit="1"/>
    </xf>
    <xf numFmtId="185" fontId="5" fillId="0" borderId="155" xfId="0" quotePrefix="1" applyNumberFormat="1" applyFont="1" applyFill="1" applyBorder="1" applyAlignment="1">
      <alignment horizontal="right" vertical="center" shrinkToFit="1"/>
    </xf>
    <xf numFmtId="186" fontId="5" fillId="0" borderId="177" xfId="0" applyNumberFormat="1" applyFont="1" applyFill="1" applyBorder="1" applyAlignment="1">
      <alignment horizontal="right" vertical="center"/>
    </xf>
    <xf numFmtId="186" fontId="5" fillId="0" borderId="176" xfId="0" applyNumberFormat="1" applyFont="1" applyFill="1" applyBorder="1" applyAlignment="1">
      <alignment horizontal="right" vertical="center"/>
    </xf>
    <xf numFmtId="185" fontId="5" fillId="0" borderId="177" xfId="0" quotePrefix="1" applyNumberFormat="1" applyFont="1" applyFill="1" applyBorder="1" applyAlignment="1">
      <alignment horizontal="right" vertical="center" shrinkToFit="1"/>
    </xf>
    <xf numFmtId="185" fontId="5" fillId="0" borderId="176" xfId="0" quotePrefix="1" applyNumberFormat="1" applyFont="1" applyFill="1" applyBorder="1" applyAlignment="1">
      <alignment horizontal="right" vertical="center" shrinkToFit="1"/>
    </xf>
    <xf numFmtId="0" fontId="4" fillId="0" borderId="169" xfId="0" applyFont="1" applyFill="1" applyBorder="1" applyAlignment="1">
      <alignment horizontal="center" vertical="center"/>
    </xf>
    <xf numFmtId="0" fontId="4" fillId="0" borderId="171" xfId="0" applyFont="1" applyFill="1" applyBorder="1" applyAlignment="1">
      <alignment horizontal="center" vertical="center"/>
    </xf>
    <xf numFmtId="0" fontId="4" fillId="0" borderId="172" xfId="0" applyFont="1" applyFill="1" applyBorder="1" applyAlignment="1">
      <alignment horizontal="center" vertical="center"/>
    </xf>
    <xf numFmtId="0" fontId="4" fillId="0" borderId="173" xfId="0" applyFont="1" applyFill="1" applyBorder="1" applyAlignment="1">
      <alignment horizontal="center" vertical="center"/>
    </xf>
    <xf numFmtId="0" fontId="4" fillId="0" borderId="156" xfId="0" applyFont="1" applyFill="1" applyBorder="1" applyAlignment="1">
      <alignment horizontal="center" vertical="center"/>
    </xf>
    <xf numFmtId="0" fontId="4" fillId="0" borderId="60" xfId="0" applyFont="1" applyFill="1" applyBorder="1" applyAlignment="1">
      <alignment horizontal="center" vertical="center" wrapText="1"/>
    </xf>
    <xf numFmtId="0" fontId="4" fillId="0" borderId="0" xfId="0" applyFont="1" applyFill="1" applyBorder="1" applyAlignment="1">
      <alignment vertical="center"/>
    </xf>
    <xf numFmtId="0" fontId="4" fillId="0" borderId="63" xfId="0" applyFont="1" applyFill="1" applyBorder="1" applyAlignment="1">
      <alignment vertical="center"/>
    </xf>
    <xf numFmtId="0" fontId="5" fillId="0" borderId="62" xfId="0" applyFont="1" applyFill="1" applyBorder="1" applyAlignment="1">
      <alignment horizontal="right" vertical="center" indent="1"/>
    </xf>
    <xf numFmtId="0" fontId="5" fillId="0" borderId="63" xfId="0" applyFont="1" applyFill="1" applyBorder="1" applyAlignment="1">
      <alignment horizontal="right" vertical="center" indent="1"/>
    </xf>
    <xf numFmtId="0" fontId="5" fillId="0" borderId="64" xfId="0" applyFont="1" applyFill="1" applyBorder="1" applyAlignment="1">
      <alignment horizontal="right" vertical="center" indent="1"/>
    </xf>
    <xf numFmtId="0" fontId="5" fillId="0" borderId="214" xfId="0" applyFont="1" applyFill="1" applyBorder="1" applyAlignment="1">
      <alignment horizontal="right" vertical="center" indent="1" shrinkToFit="1"/>
    </xf>
    <xf numFmtId="0" fontId="5" fillId="0" borderId="215" xfId="0" applyFont="1" applyFill="1" applyBorder="1" applyAlignment="1">
      <alignment horizontal="right" vertical="center" indent="1" shrinkToFit="1"/>
    </xf>
    <xf numFmtId="0" fontId="5" fillId="0" borderId="216" xfId="0" applyFont="1" applyFill="1" applyBorder="1" applyAlignment="1">
      <alignment horizontal="right" vertical="center" indent="1" shrinkToFit="1"/>
    </xf>
    <xf numFmtId="0" fontId="5" fillId="0" borderId="50" xfId="0" applyFont="1" applyFill="1" applyBorder="1" applyAlignment="1">
      <alignment horizontal="left" vertical="center" shrinkToFit="1"/>
    </xf>
    <xf numFmtId="0" fontId="5" fillId="0" borderId="102"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0" fillId="0" borderId="63" xfId="0" applyFont="1" applyFill="1" applyBorder="1" applyAlignment="1">
      <alignment vertical="center"/>
    </xf>
    <xf numFmtId="0" fontId="5" fillId="0" borderId="43"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61"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102" xfId="0" applyFont="1" applyFill="1" applyBorder="1" applyAlignment="1">
      <alignment horizontal="left" vertical="center"/>
    </xf>
    <xf numFmtId="0" fontId="5" fillId="0" borderId="51" xfId="0" applyFont="1" applyFill="1" applyBorder="1" applyAlignment="1">
      <alignment horizontal="left" vertical="center"/>
    </xf>
    <xf numFmtId="0" fontId="9" fillId="0" borderId="46"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75" xfId="0" applyFont="1" applyFill="1" applyBorder="1" applyAlignment="1">
      <alignment horizontal="center" vertical="center"/>
    </xf>
    <xf numFmtId="0" fontId="5" fillId="0" borderId="209" xfId="0" applyFont="1" applyFill="1" applyBorder="1" applyAlignment="1">
      <alignment horizontal="center" vertical="center"/>
    </xf>
    <xf numFmtId="0" fontId="5" fillId="0" borderId="213" xfId="0" applyFont="1" applyFill="1" applyBorder="1" applyAlignment="1">
      <alignment horizontal="center" vertical="center"/>
    </xf>
    <xf numFmtId="0" fontId="5" fillId="0" borderId="175"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176"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75" xfId="0" applyFont="1" applyFill="1" applyBorder="1" applyAlignment="1">
      <alignment horizontal="center" vertical="center" wrapText="1"/>
    </xf>
    <xf numFmtId="0" fontId="5" fillId="0" borderId="200" xfId="0" applyFont="1" applyFill="1" applyBorder="1" applyAlignment="1">
      <alignment horizontal="center" vertical="center" wrapText="1"/>
    </xf>
    <xf numFmtId="0" fontId="5" fillId="0" borderId="199"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00"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214" xfId="0" applyFont="1" applyFill="1" applyBorder="1" applyAlignment="1">
      <alignment horizontal="right" vertical="center" indent="1"/>
    </xf>
    <xf numFmtId="0" fontId="5" fillId="0" borderId="215" xfId="0" applyFont="1" applyFill="1" applyBorder="1" applyAlignment="1">
      <alignment horizontal="right" vertical="center" indent="1"/>
    </xf>
    <xf numFmtId="0" fontId="5" fillId="0" borderId="216" xfId="0" applyFont="1" applyFill="1" applyBorder="1" applyAlignment="1">
      <alignment horizontal="right" vertical="center" indent="1"/>
    </xf>
    <xf numFmtId="0" fontId="5" fillId="0" borderId="83" xfId="0" applyFont="1" applyFill="1" applyBorder="1" applyAlignment="1">
      <alignment horizontal="center" vertical="center"/>
    </xf>
    <xf numFmtId="0" fontId="5" fillId="0" borderId="132" xfId="0" applyFont="1" applyFill="1" applyBorder="1" applyAlignment="1">
      <alignment horizontal="center" vertical="center"/>
    </xf>
    <xf numFmtId="0" fontId="5" fillId="0" borderId="8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3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56"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99" xfId="0" applyFont="1" applyFill="1" applyBorder="1" applyAlignment="1">
      <alignment horizontal="right" vertical="center" indent="1" shrinkToFit="1"/>
    </xf>
    <xf numFmtId="0" fontId="5" fillId="0" borderId="100" xfId="0" applyFont="1" applyFill="1" applyBorder="1" applyAlignment="1">
      <alignment horizontal="right" vertical="center" indent="1" shrinkToFit="1"/>
    </xf>
    <xf numFmtId="0" fontId="5" fillId="0" borderId="72" xfId="0" applyFont="1" applyFill="1" applyBorder="1" applyAlignment="1">
      <alignment horizontal="right" vertical="center" indent="1" shrinkToFit="1"/>
    </xf>
    <xf numFmtId="195" fontId="5" fillId="0" borderId="71" xfId="7" applyNumberFormat="1" applyFont="1" applyFill="1" applyBorder="1" applyAlignment="1">
      <alignment horizontal="right" vertical="center" wrapText="1"/>
    </xf>
    <xf numFmtId="195" fontId="5" fillId="0" borderId="73" xfId="7" applyNumberFormat="1" applyFont="1" applyFill="1" applyBorder="1" applyAlignment="1">
      <alignment horizontal="right" vertical="center" wrapText="1"/>
    </xf>
    <xf numFmtId="0" fontId="6" fillId="0" borderId="195" xfId="0" applyFont="1" applyFill="1" applyBorder="1" applyAlignment="1">
      <alignment horizontal="center" vertical="center" wrapText="1"/>
    </xf>
    <xf numFmtId="0" fontId="6" fillId="0" borderId="174" xfId="0" applyFont="1" applyFill="1" applyBorder="1" applyAlignment="1">
      <alignment horizontal="center" vertical="center" wrapText="1"/>
    </xf>
    <xf numFmtId="0" fontId="5" fillId="0" borderId="0" xfId="13" applyFont="1" applyFill="1" applyAlignment="1">
      <alignment vertical="center" wrapText="1"/>
    </xf>
    <xf numFmtId="0" fontId="5" fillId="0" borderId="0" xfId="13" applyFont="1" applyFill="1" applyAlignment="1">
      <alignment vertical="center"/>
    </xf>
    <xf numFmtId="0" fontId="5" fillId="0" borderId="153" xfId="0" applyFont="1" applyFill="1" applyBorder="1" applyAlignment="1">
      <alignment horizontal="center" vertical="center" wrapText="1"/>
    </xf>
    <xf numFmtId="0" fontId="5" fillId="0" borderId="111"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125" xfId="0" applyFont="1" applyFill="1" applyBorder="1" applyAlignment="1">
      <alignment horizontal="center" vertical="center" wrapText="1"/>
    </xf>
    <xf numFmtId="0" fontId="5" fillId="0" borderId="172"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173" xfId="0" applyFont="1" applyFill="1" applyBorder="1" applyAlignment="1">
      <alignment horizontal="center" vertical="center" wrapText="1"/>
    </xf>
    <xf numFmtId="0" fontId="5" fillId="0" borderId="178" xfId="0" applyFont="1" applyFill="1" applyBorder="1" applyAlignment="1">
      <alignment horizontal="center" vertical="center" wrapText="1"/>
    </xf>
    <xf numFmtId="0" fontId="5" fillId="0" borderId="169" xfId="0" applyFont="1" applyFill="1" applyBorder="1" applyAlignment="1">
      <alignment horizontal="center" vertical="center"/>
    </xf>
    <xf numFmtId="0" fontId="6" fillId="0" borderId="177" xfId="0" applyFont="1" applyFill="1" applyBorder="1" applyAlignment="1">
      <alignment horizontal="center" vertical="center" wrapText="1"/>
    </xf>
    <xf numFmtId="0" fontId="6" fillId="0" borderId="171" xfId="0" applyFont="1" applyFill="1" applyBorder="1" applyAlignment="1">
      <alignment horizontal="center" vertical="center" wrapText="1"/>
    </xf>
    <xf numFmtId="0" fontId="5" fillId="0" borderId="161" xfId="0" applyFont="1" applyFill="1" applyBorder="1" applyAlignment="1">
      <alignment horizontal="center" vertical="top" wrapText="1"/>
    </xf>
    <xf numFmtId="0" fontId="5" fillId="0" borderId="160" xfId="0" applyFont="1" applyFill="1" applyBorder="1" applyAlignment="1">
      <alignment horizontal="center" vertical="top" wrapText="1"/>
    </xf>
    <xf numFmtId="0" fontId="5" fillId="0" borderId="197" xfId="0" applyFont="1" applyFill="1" applyBorder="1" applyAlignment="1">
      <alignment horizontal="center" vertical="center" wrapText="1"/>
    </xf>
    <xf numFmtId="0" fontId="5" fillId="0" borderId="198" xfId="0" applyFont="1" applyFill="1" applyBorder="1" applyAlignment="1">
      <alignment horizontal="center" vertical="center" wrapText="1"/>
    </xf>
    <xf numFmtId="0" fontId="5" fillId="0" borderId="153" xfId="0" applyFont="1" applyFill="1" applyBorder="1" applyAlignment="1">
      <alignment horizontal="center" vertical="center" shrinkToFit="1"/>
    </xf>
    <xf numFmtId="0" fontId="5" fillId="0" borderId="111" xfId="0" applyFont="1" applyFill="1" applyBorder="1" applyAlignment="1">
      <alignment horizontal="center" vertical="center" shrinkToFit="1"/>
    </xf>
    <xf numFmtId="0" fontId="6" fillId="0" borderId="125" xfId="0" applyFont="1" applyFill="1" applyBorder="1" applyAlignment="1">
      <alignment horizontal="center" vertical="center" wrapText="1"/>
    </xf>
    <xf numFmtId="0" fontId="6" fillId="0" borderId="172" xfId="0" applyFont="1" applyFill="1" applyBorder="1" applyAlignment="1">
      <alignment horizontal="center" vertical="center" wrapText="1"/>
    </xf>
    <xf numFmtId="0" fontId="5" fillId="0" borderId="182" xfId="0" applyFont="1" applyFill="1" applyBorder="1" applyAlignment="1">
      <alignment horizontal="center" vertical="center"/>
    </xf>
    <xf numFmtId="0" fontId="5" fillId="0" borderId="186" xfId="0" applyFont="1" applyFill="1" applyBorder="1" applyAlignment="1">
      <alignment horizontal="center" vertical="center"/>
    </xf>
    <xf numFmtId="0" fontId="5" fillId="0" borderId="183" xfId="0" applyFont="1" applyFill="1" applyBorder="1" applyAlignment="1">
      <alignment horizontal="center" vertical="center"/>
    </xf>
    <xf numFmtId="0" fontId="1" fillId="0" borderId="161" xfId="0" applyFont="1" applyFill="1" applyBorder="1" applyAlignment="1">
      <alignment horizontal="center" vertical="top" wrapText="1"/>
    </xf>
    <xf numFmtId="0" fontId="1" fillId="0" borderId="160" xfId="0" applyFont="1" applyFill="1" applyBorder="1" applyAlignment="1">
      <alignment horizontal="center" vertical="top" wrapText="1"/>
    </xf>
    <xf numFmtId="0" fontId="5" fillId="0" borderId="117" xfId="0" applyFont="1" applyFill="1" applyBorder="1" applyAlignment="1">
      <alignment horizontal="center" vertical="center" wrapText="1"/>
    </xf>
    <xf numFmtId="0" fontId="5" fillId="0" borderId="182" xfId="0" applyFont="1" applyFill="1" applyBorder="1" applyAlignment="1">
      <alignment horizontal="center" vertical="center" shrinkToFit="1"/>
    </xf>
    <xf numFmtId="0" fontId="5" fillId="0" borderId="183" xfId="0" applyFont="1" applyFill="1" applyBorder="1" applyAlignment="1">
      <alignment horizontal="center" vertical="center" shrinkToFit="1"/>
    </xf>
    <xf numFmtId="0" fontId="5" fillId="0" borderId="112"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40"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164"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182" xfId="0" applyFont="1" applyFill="1" applyBorder="1" applyAlignment="1">
      <alignment horizontal="center" vertical="center"/>
    </xf>
    <xf numFmtId="0" fontId="4" fillId="0" borderId="183"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61" xfId="0" applyFont="1" applyFill="1" applyBorder="1" applyAlignment="1">
      <alignment vertical="center"/>
    </xf>
    <xf numFmtId="0" fontId="4" fillId="0" borderId="98" xfId="0" applyFont="1" applyFill="1" applyBorder="1" applyAlignment="1">
      <alignment horizontal="center" vertical="center"/>
    </xf>
    <xf numFmtId="0" fontId="4" fillId="0" borderId="70" xfId="0" applyFont="1" applyFill="1" applyBorder="1" applyAlignment="1">
      <alignment vertical="center"/>
    </xf>
    <xf numFmtId="0" fontId="4" fillId="0" borderId="63"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183" xfId="0" applyFont="1" applyFill="1" applyBorder="1" applyAlignment="1">
      <alignment vertical="center"/>
    </xf>
    <xf numFmtId="0" fontId="4" fillId="0" borderId="8" xfId="0" applyFont="1" applyFill="1" applyBorder="1" applyAlignment="1">
      <alignment horizontal="center" vertical="center"/>
    </xf>
    <xf numFmtId="0" fontId="4" fillId="0" borderId="112" xfId="0" applyFont="1" applyFill="1" applyBorder="1" applyAlignment="1">
      <alignment horizontal="center" vertical="center"/>
    </xf>
    <xf numFmtId="0" fontId="6" fillId="0" borderId="0" xfId="0" applyFont="1" applyFill="1" applyBorder="1" applyAlignment="1">
      <alignment vertical="center"/>
    </xf>
    <xf numFmtId="0" fontId="4" fillId="0" borderId="184" xfId="0" applyFont="1" applyFill="1" applyBorder="1" applyAlignment="1">
      <alignment horizontal="center" vertical="center"/>
    </xf>
    <xf numFmtId="0" fontId="4" fillId="0" borderId="35" xfId="0" applyFont="1" applyFill="1" applyBorder="1" applyAlignment="1">
      <alignment vertical="center"/>
    </xf>
    <xf numFmtId="0" fontId="4" fillId="0" borderId="191"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13" xfId="0" applyFont="1" applyFill="1" applyBorder="1" applyAlignment="1">
      <alignment horizontal="center" vertical="center"/>
    </xf>
    <xf numFmtId="0" fontId="4" fillId="0" borderId="19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9" xfId="0" applyFont="1" applyFill="1" applyBorder="1" applyAlignment="1">
      <alignment horizontal="center" vertical="center"/>
    </xf>
    <xf numFmtId="0" fontId="8" fillId="0" borderId="109" xfId="0" applyFont="1" applyFill="1" applyBorder="1" applyAlignment="1">
      <alignment horizontal="left" vertical="center"/>
    </xf>
    <xf numFmtId="0" fontId="8" fillId="0" borderId="110" xfId="0" applyFont="1" applyFill="1" applyBorder="1" applyAlignment="1">
      <alignment horizontal="left" vertical="center"/>
    </xf>
    <xf numFmtId="0" fontId="5" fillId="0" borderId="9"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66"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118" xfId="0" applyFont="1" applyFill="1" applyBorder="1" applyAlignment="1">
      <alignment horizontal="left" vertical="center"/>
    </xf>
    <xf numFmtId="0" fontId="8" fillId="0" borderId="85" xfId="0" applyFont="1" applyFill="1" applyBorder="1" applyAlignment="1">
      <alignment horizontal="left" vertical="center"/>
    </xf>
    <xf numFmtId="0" fontId="6" fillId="0" borderId="118" xfId="0" applyFont="1" applyFill="1" applyBorder="1" applyAlignment="1">
      <alignment horizontal="left" vertical="center" shrinkToFit="1"/>
    </xf>
    <xf numFmtId="0" fontId="6" fillId="0" borderId="85" xfId="0" applyFont="1" applyFill="1" applyBorder="1" applyAlignment="1">
      <alignment horizontal="left" vertical="center" shrinkToFit="1"/>
    </xf>
    <xf numFmtId="0" fontId="6" fillId="0" borderId="118" xfId="0" applyFont="1" applyFill="1" applyBorder="1" applyAlignment="1">
      <alignment horizontal="left" vertical="center"/>
    </xf>
    <xf numFmtId="0" fontId="6" fillId="0" borderId="85" xfId="0" applyFont="1" applyFill="1" applyBorder="1" applyAlignment="1">
      <alignment horizontal="left" vertical="center"/>
    </xf>
    <xf numFmtId="0" fontId="6" fillId="0" borderId="60" xfId="0" applyFont="1" applyFill="1" applyBorder="1" applyAlignment="1">
      <alignment vertical="center"/>
    </xf>
    <xf numFmtId="0" fontId="8" fillId="0" borderId="121" xfId="0" applyFont="1" applyFill="1" applyBorder="1" applyAlignment="1">
      <alignment horizontal="left" vertical="center"/>
    </xf>
    <xf numFmtId="0" fontId="8" fillId="0" borderId="122" xfId="0" applyFont="1" applyFill="1" applyBorder="1" applyAlignment="1">
      <alignment horizontal="left" vertical="center"/>
    </xf>
    <xf numFmtId="0" fontId="8" fillId="0" borderId="130" xfId="0" applyFont="1" applyFill="1" applyBorder="1" applyAlignment="1">
      <alignment horizontal="left" vertical="center"/>
    </xf>
    <xf numFmtId="0" fontId="8" fillId="0" borderId="134" xfId="0" applyFont="1" applyFill="1" applyBorder="1" applyAlignment="1">
      <alignment horizontal="left" vertical="center"/>
    </xf>
    <xf numFmtId="0" fontId="8" fillId="0" borderId="138"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5" fillId="0" borderId="215"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218" xfId="0" applyFont="1" applyFill="1" applyBorder="1" applyAlignment="1">
      <alignment horizontal="center" vertical="center"/>
    </xf>
    <xf numFmtId="0" fontId="5" fillId="0" borderId="52" xfId="0" applyFont="1" applyFill="1" applyBorder="1" applyAlignment="1">
      <alignment horizontal="center" vertical="center" wrapText="1"/>
    </xf>
    <xf numFmtId="0" fontId="5" fillId="0" borderId="10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60" xfId="0" applyFont="1" applyFill="1" applyBorder="1" applyAlignment="1">
      <alignment horizontal="center" vertical="center" wrapText="1"/>
    </xf>
    <xf numFmtId="0" fontId="5" fillId="0" borderId="227" xfId="0" applyFont="1" applyFill="1" applyBorder="1" applyAlignment="1">
      <alignment horizontal="center" vertical="center" wrapText="1"/>
    </xf>
    <xf numFmtId="0" fontId="5" fillId="0" borderId="221" xfId="0" applyFont="1" applyFill="1" applyBorder="1" applyAlignment="1">
      <alignment horizontal="center" vertical="center" wrapText="1"/>
    </xf>
    <xf numFmtId="0" fontId="5" fillId="0" borderId="230" xfId="0" applyFont="1" applyFill="1" applyBorder="1" applyAlignment="1">
      <alignment horizontal="center" vertical="center" wrapText="1"/>
    </xf>
    <xf numFmtId="0" fontId="5" fillId="0" borderId="24" xfId="15" applyFont="1" applyFill="1" applyBorder="1" applyAlignment="1">
      <alignment horizontal="center" vertical="center"/>
    </xf>
    <xf numFmtId="0" fontId="5" fillId="0" borderId="233" xfId="15" applyFont="1" applyFill="1" applyBorder="1" applyAlignment="1">
      <alignment horizontal="center" vertical="center"/>
    </xf>
    <xf numFmtId="0" fontId="5" fillId="0" borderId="232" xfId="15" applyFont="1" applyFill="1" applyBorder="1" applyAlignment="1">
      <alignment horizontal="center" vertical="center"/>
    </xf>
    <xf numFmtId="0" fontId="5" fillId="0" borderId="0" xfId="15" applyFont="1" applyFill="1" applyBorder="1" applyAlignment="1">
      <alignment horizontal="distributed" vertical="center"/>
    </xf>
    <xf numFmtId="0" fontId="5" fillId="0" borderId="0" xfId="15" applyFont="1" applyFill="1" applyBorder="1" applyAlignment="1">
      <alignment horizontal="left" vertical="center"/>
    </xf>
    <xf numFmtId="0" fontId="5" fillId="0" borderId="221" xfId="15" applyFont="1" applyFill="1" applyBorder="1" applyAlignment="1">
      <alignment horizontal="center" vertical="center"/>
    </xf>
    <xf numFmtId="0" fontId="17" fillId="0" borderId="0" xfId="0" applyFont="1" applyFill="1" applyAlignment="1">
      <alignment horizontal="distributed" vertical="center"/>
    </xf>
    <xf numFmtId="0" fontId="6" fillId="0" borderId="0" xfId="15" applyFont="1" applyFill="1" applyBorder="1" applyAlignment="1">
      <alignment horizontal="left" vertical="center"/>
    </xf>
    <xf numFmtId="0" fontId="6" fillId="0" borderId="129" xfId="15" applyFont="1" applyFill="1" applyBorder="1" applyAlignment="1">
      <alignment horizontal="center" vertical="center"/>
    </xf>
    <xf numFmtId="0" fontId="6" fillId="0" borderId="0" xfId="15" applyFont="1" applyFill="1" applyBorder="1" applyAlignment="1">
      <alignment horizontal="center" vertical="center"/>
    </xf>
    <xf numFmtId="0" fontId="5" fillId="0" borderId="0" xfId="15" applyFont="1" applyFill="1" applyBorder="1" applyAlignment="1">
      <alignment horizontal="left" vertical="center" wrapText="1"/>
    </xf>
    <xf numFmtId="0" fontId="5" fillId="0" borderId="0" xfId="15" applyFont="1" applyFill="1" applyBorder="1" applyAlignment="1">
      <alignment horizontal="center" vertical="center"/>
    </xf>
    <xf numFmtId="0" fontId="5" fillId="0" borderId="0" xfId="15" applyFont="1" applyFill="1" applyAlignment="1">
      <alignment horizontal="left" vertical="center"/>
    </xf>
    <xf numFmtId="0" fontId="1" fillId="0" borderId="0" xfId="0" applyFont="1" applyFill="1" applyAlignment="1">
      <alignment vertical="center"/>
    </xf>
    <xf numFmtId="0" fontId="1" fillId="0" borderId="0" xfId="14" applyFont="1" applyFill="1" applyAlignment="1">
      <alignment vertical="center"/>
    </xf>
    <xf numFmtId="0" fontId="18" fillId="0" borderId="0" xfId="15" applyFont="1" applyFill="1" applyBorder="1" applyAlignment="1">
      <alignment horizontal="left" vertical="center"/>
    </xf>
    <xf numFmtId="0" fontId="5" fillId="0" borderId="52" xfId="15" applyFont="1" applyFill="1" applyBorder="1" applyAlignment="1">
      <alignment horizontal="center" vertical="center" wrapText="1"/>
    </xf>
    <xf numFmtId="0" fontId="5" fillId="0" borderId="23" xfId="15" applyFont="1" applyFill="1" applyBorder="1" applyAlignment="1">
      <alignment horizontal="center" vertical="center" wrapText="1"/>
    </xf>
    <xf numFmtId="0" fontId="5" fillId="0" borderId="161" xfId="15" applyFont="1" applyFill="1" applyBorder="1" applyAlignment="1">
      <alignment horizontal="center" vertical="center" wrapText="1"/>
    </xf>
    <xf numFmtId="0" fontId="5" fillId="0" borderId="160" xfId="15" applyFont="1" applyFill="1" applyBorder="1" applyAlignment="1">
      <alignment horizontal="center" vertical="center" wrapText="1"/>
    </xf>
    <xf numFmtId="0" fontId="5" fillId="0" borderId="227" xfId="15" applyFont="1" applyFill="1" applyBorder="1" applyAlignment="1">
      <alignment horizontal="center" vertical="center" wrapText="1"/>
    </xf>
    <xf numFmtId="0" fontId="5" fillId="0" borderId="230" xfId="15" applyFont="1" applyFill="1" applyBorder="1" applyAlignment="1">
      <alignment horizontal="center" vertical="center" wrapText="1"/>
    </xf>
    <xf numFmtId="0" fontId="5" fillId="0" borderId="24" xfId="15" applyFont="1" applyFill="1" applyBorder="1" applyAlignment="1">
      <alignment horizontal="center" vertical="center" wrapText="1"/>
    </xf>
    <xf numFmtId="0" fontId="5" fillId="0" borderId="233" xfId="15" applyFont="1" applyFill="1" applyBorder="1" applyAlignment="1">
      <alignment horizontal="center" vertical="center" wrapText="1"/>
    </xf>
    <xf numFmtId="0" fontId="5" fillId="0" borderId="232" xfId="15" applyFont="1" applyFill="1" applyBorder="1" applyAlignment="1">
      <alignment horizontal="center" vertical="center" wrapText="1"/>
    </xf>
    <xf numFmtId="0" fontId="6" fillId="0" borderId="233" xfId="15" applyFont="1" applyFill="1" applyBorder="1" applyAlignment="1">
      <alignment horizontal="center" vertical="center" wrapText="1"/>
    </xf>
    <xf numFmtId="0" fontId="6" fillId="0" borderId="232" xfId="15" applyFont="1" applyFill="1" applyBorder="1" applyAlignment="1">
      <alignment horizontal="center" vertical="center" wrapText="1"/>
    </xf>
    <xf numFmtId="0" fontId="6" fillId="0" borderId="0" xfId="15" applyFont="1" applyFill="1" applyBorder="1" applyAlignment="1">
      <alignment vertical="center"/>
    </xf>
    <xf numFmtId="0" fontId="5" fillId="0" borderId="0" xfId="15" applyFont="1" applyFill="1" applyBorder="1" applyAlignment="1">
      <alignment horizontal="distributed" vertical="center" wrapText="1"/>
    </xf>
    <xf numFmtId="0" fontId="5" fillId="0" borderId="0" xfId="15" applyFont="1" applyFill="1" applyBorder="1" applyAlignment="1">
      <alignment vertical="center"/>
    </xf>
    <xf numFmtId="0" fontId="5" fillId="0" borderId="52" xfId="15" applyFont="1" applyFill="1" applyBorder="1" applyAlignment="1">
      <alignment horizontal="center" vertical="center"/>
    </xf>
    <xf numFmtId="0" fontId="5" fillId="0" borderId="23" xfId="15" applyFont="1" applyFill="1" applyBorder="1" applyAlignment="1">
      <alignment horizontal="center" vertical="center"/>
    </xf>
    <xf numFmtId="0" fontId="5" fillId="0" borderId="227" xfId="15" applyFont="1" applyFill="1" applyBorder="1" applyAlignment="1">
      <alignment horizontal="center" vertical="center"/>
    </xf>
    <xf numFmtId="0" fontId="5" fillId="0" borderId="230" xfId="15" applyFont="1" applyFill="1" applyBorder="1" applyAlignment="1">
      <alignment horizontal="center" vertical="center"/>
    </xf>
    <xf numFmtId="0" fontId="2" fillId="0" borderId="0" xfId="15" applyFont="1" applyFill="1" applyBorder="1" applyAlignment="1">
      <alignment vertical="center"/>
    </xf>
    <xf numFmtId="0" fontId="5" fillId="0" borderId="102" xfId="15" applyFont="1" applyFill="1" applyBorder="1" applyAlignment="1">
      <alignment horizontal="center" vertical="center"/>
    </xf>
  </cellXfs>
  <cellStyles count="16">
    <cellStyle name="桁区切り" xfId="1" builtinId="6"/>
    <cellStyle name="桁区切り 2" xfId="5"/>
    <cellStyle name="桁区切り 3" xfId="6"/>
    <cellStyle name="桁区切り 4" xfId="3"/>
    <cellStyle name="桁区切り 5" xfId="7"/>
    <cellStyle name="桁区切り_市勢要覧2012原稿30-39" xfId="12"/>
    <cellStyle name="桁区切り_市勢要覧2012原稿30-39_1" xfId="4"/>
    <cellStyle name="標準" xfId="0" builtinId="0"/>
    <cellStyle name="標準 2" xfId="8"/>
    <cellStyle name="標準 3" xfId="9"/>
    <cellStyle name="標準 4" xfId="10"/>
    <cellStyle name="標準_02_市政要覧作成資料syokuin" xfId="14"/>
    <cellStyle name="標準_市勢要覧2012原稿30-39" xfId="11"/>
    <cellStyle name="標準_市勢要覧2012原稿30-39_3" xfId="2"/>
    <cellStyle name="標準_市勢要覧2012原稿30-39_3_02_市政要覧作成資料税務課" xfId="13"/>
    <cellStyle name="標準_市勢要覧2012原稿40-4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3.emf"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4.png" />
</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24</xdr:row>
      <xdr:rowOff>0</xdr:rowOff>
    </xdr:from>
    <xdr:to>
      <xdr:col>16</xdr:col>
      <xdr:colOff>608304</xdr:colOff>
      <xdr:row>40</xdr:row>
      <xdr:rowOff>67300</xdr:rowOff>
    </xdr:to>
    <xdr:pic>
      <xdr:nvPicPr>
        <xdr:cNvPr id="4" name="図 3"/>
        <xdr:cNvPicPr>
          <a:picLocks noChangeAspect="1"/>
        </xdr:cNvPicPr>
      </xdr:nvPicPr>
      <xdr:blipFill>
        <a:blip xmlns:r="http://schemas.openxmlformats.org/officeDocument/2006/relationships" r:embed="rId1"/>
        <a:stretch>
          <a:fillRect/>
        </a:stretch>
      </xdr:blipFill>
      <xdr:spPr>
        <a:xfrm>
          <a:off x="6372225" y="4000500"/>
          <a:ext cx="2627604" cy="281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171284</xdr:colOff>
      <xdr:row>26</xdr:row>
      <xdr:rowOff>57150</xdr:rowOff>
    </xdr:from>
    <xdr:to>
      <xdr:col>24</xdr:col>
      <xdr:colOff>561975</xdr:colOff>
      <xdr:row>35</xdr:row>
      <xdr:rowOff>17160</xdr:rowOff>
    </xdr:to>
    <xdr:pic>
      <xdr:nvPicPr>
        <xdr:cNvPr id="2" name="図 1"/>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8667584" y="5505450"/>
          <a:ext cx="1762291" cy="1845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38100</xdr:colOff>
      <xdr:row>19</xdr:row>
      <xdr:rowOff>47625</xdr:rowOff>
    </xdr:from>
    <xdr:to>
      <xdr:col>8</xdr:col>
      <xdr:colOff>152400</xdr:colOff>
      <xdr:row>20</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3314700"/>
          <a:ext cx="1143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22</xdr:col>
      <xdr:colOff>219075</xdr:colOff>
      <xdr:row>47</xdr:row>
      <xdr:rowOff>38100</xdr:rowOff>
    </xdr:from>
    <xdr:ext cx="2838450" cy="3095625"/>
    <xdr:pic>
      <xdr:nvPicPr>
        <xdr:cNvPr id="2" name="Picture 1" descr="HO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06675" y="8096250"/>
          <a:ext cx="2838450"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20</xdr:col>
      <xdr:colOff>257175</xdr:colOff>
      <xdr:row>31</xdr:row>
      <xdr:rowOff>0</xdr:rowOff>
    </xdr:from>
    <xdr:to>
      <xdr:col>20</xdr:col>
      <xdr:colOff>495300</xdr:colOff>
      <xdr:row>31</xdr:row>
      <xdr:rowOff>1</xdr:rowOff>
    </xdr:to>
    <xdr:cxnSp macro="">
      <xdr:nvCxnSpPr>
        <xdr:cNvPr id="3" name="直線コネクタ 2"/>
        <xdr:cNvCxnSpPr/>
      </xdr:nvCxnSpPr>
      <xdr:spPr>
        <a:xfrm flipV="1">
          <a:off x="13973175" y="5314950"/>
          <a:ext cx="2381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tabSelected="1" topLeftCell="A26" zoomScaleNormal="100" zoomScaleSheetLayoutView="85" workbookViewId="0">
      <selection activeCell="W78" sqref="W78"/>
    </sheetView>
  </sheetViews>
  <sheetFormatPr defaultRowHeight="13.5"/>
  <cols>
    <col min="1" max="1" width="10.625" style="2" customWidth="1"/>
    <col min="2" max="2" width="6.75" style="2" customWidth="1"/>
    <col min="3" max="3" width="10.625" style="2" customWidth="1"/>
    <col min="4" max="4" width="2.625" style="2" customWidth="1"/>
    <col min="5" max="5" width="10.625" style="2" customWidth="1"/>
    <col min="6" max="6" width="2.625" style="2" customWidth="1"/>
    <col min="7" max="7" width="10.625" style="2" customWidth="1"/>
    <col min="8" max="8" width="2.625" style="2" customWidth="1"/>
    <col min="9" max="9" width="10.625" style="2" customWidth="1"/>
    <col min="10" max="10" width="2.625" style="2" customWidth="1"/>
    <col min="11" max="11" width="10.625" style="2" customWidth="1"/>
    <col min="12" max="12" width="2.625" style="2" customWidth="1"/>
    <col min="13" max="13" width="10.625" style="2" customWidth="1"/>
    <col min="14" max="14" width="2.625" style="2" customWidth="1"/>
    <col min="15" max="15" width="10.625" style="2" customWidth="1"/>
    <col min="16" max="16" width="2.625" style="2" customWidth="1"/>
    <col min="17" max="17" width="10.625" style="2" customWidth="1"/>
    <col min="18" max="18" width="2.625" style="2" customWidth="1"/>
    <col min="19" max="19" width="10.625" style="2" customWidth="1"/>
    <col min="20" max="20" width="2.625" style="2" customWidth="1"/>
    <col min="21" max="16384" width="9" style="2"/>
  </cols>
  <sheetData>
    <row r="1" spans="1:20" ht="16.5" customHeight="1" thickBot="1">
      <c r="A1" s="1" t="s">
        <v>145</v>
      </c>
      <c r="B1" s="1"/>
      <c r="C1" s="1"/>
      <c r="D1" s="1"/>
      <c r="E1" s="1"/>
      <c r="Q1" s="1093" t="s">
        <v>146</v>
      </c>
      <c r="R1" s="1093"/>
      <c r="S1" s="1093"/>
      <c r="T1" s="1093"/>
    </row>
    <row r="2" spans="1:20" ht="13.5" customHeight="1">
      <c r="A2" s="1094" t="s">
        <v>147</v>
      </c>
      <c r="B2" s="1095"/>
      <c r="C2" s="1098" t="s">
        <v>148</v>
      </c>
      <c r="D2" s="1099"/>
      <c r="E2" s="1102" t="s">
        <v>149</v>
      </c>
      <c r="F2" s="1099"/>
      <c r="G2" s="1104" t="s">
        <v>150</v>
      </c>
      <c r="H2" s="1105"/>
      <c r="I2" s="1102" t="s">
        <v>151</v>
      </c>
      <c r="J2" s="1099"/>
      <c r="K2" s="1102" t="s">
        <v>152</v>
      </c>
      <c r="L2" s="1099"/>
      <c r="M2" s="1106" t="s">
        <v>153</v>
      </c>
      <c r="N2" s="1107"/>
      <c r="O2" s="1106" t="s">
        <v>154</v>
      </c>
      <c r="P2" s="1107"/>
      <c r="Q2" s="1106" t="s">
        <v>155</v>
      </c>
      <c r="R2" s="1107"/>
      <c r="S2" s="1108" t="s">
        <v>155</v>
      </c>
      <c r="T2" s="1109"/>
    </row>
    <row r="3" spans="1:20" ht="12" customHeight="1" thickBot="1">
      <c r="A3" s="1096"/>
      <c r="B3" s="1097"/>
      <c r="C3" s="1100"/>
      <c r="D3" s="1101"/>
      <c r="E3" s="1103"/>
      <c r="F3" s="1101"/>
      <c r="G3" s="1110" t="s">
        <v>156</v>
      </c>
      <c r="H3" s="1111"/>
      <c r="I3" s="1103"/>
      <c r="J3" s="1101"/>
      <c r="K3" s="1103"/>
      <c r="L3" s="1101"/>
      <c r="M3" s="1112" t="s">
        <v>157</v>
      </c>
      <c r="N3" s="1113"/>
      <c r="O3" s="1112" t="s">
        <v>157</v>
      </c>
      <c r="P3" s="1113"/>
      <c r="Q3" s="1112" t="s">
        <v>158</v>
      </c>
      <c r="R3" s="1113"/>
      <c r="S3" s="1114" t="s">
        <v>159</v>
      </c>
      <c r="T3" s="1115"/>
    </row>
    <row r="4" spans="1:20" s="331" customFormat="1" ht="15" customHeight="1">
      <c r="A4" s="321" t="s">
        <v>63</v>
      </c>
      <c r="B4" s="322"/>
      <c r="C4" s="323">
        <v>39705</v>
      </c>
      <c r="D4" s="324"/>
      <c r="E4" s="325">
        <v>13630</v>
      </c>
      <c r="F4" s="324"/>
      <c r="G4" s="326">
        <v>99.5</v>
      </c>
      <c r="H4" s="327"/>
      <c r="I4" s="325">
        <v>6639271</v>
      </c>
      <c r="J4" s="324" t="s">
        <v>160</v>
      </c>
      <c r="K4" s="325">
        <v>5647004</v>
      </c>
      <c r="L4" s="324" t="s">
        <v>160</v>
      </c>
      <c r="M4" s="325">
        <v>24330</v>
      </c>
      <c r="N4" s="324" t="s">
        <v>160</v>
      </c>
      <c r="O4" s="325">
        <v>18190</v>
      </c>
      <c r="P4" s="324" t="s">
        <v>160</v>
      </c>
      <c r="Q4" s="326">
        <v>613</v>
      </c>
      <c r="R4" s="328" t="s">
        <v>161</v>
      </c>
      <c r="S4" s="329">
        <v>458</v>
      </c>
      <c r="T4" s="330" t="s">
        <v>161</v>
      </c>
    </row>
    <row r="5" spans="1:20" s="331" customFormat="1" ht="15" customHeight="1">
      <c r="A5" s="321" t="s">
        <v>162</v>
      </c>
      <c r="B5" s="322"/>
      <c r="C5" s="323">
        <v>45162</v>
      </c>
      <c r="D5" s="332"/>
      <c r="E5" s="325">
        <v>15936</v>
      </c>
      <c r="F5" s="324"/>
      <c r="G5" s="326">
        <v>99.5</v>
      </c>
      <c r="H5" s="327"/>
      <c r="I5" s="325">
        <v>7792430</v>
      </c>
      <c r="J5" s="324"/>
      <c r="K5" s="325">
        <v>6445858</v>
      </c>
      <c r="L5" s="324"/>
      <c r="M5" s="325">
        <v>25950</v>
      </c>
      <c r="N5" s="324"/>
      <c r="O5" s="325">
        <v>21349</v>
      </c>
      <c r="P5" s="324"/>
      <c r="Q5" s="326">
        <v>663</v>
      </c>
      <c r="R5" s="328"/>
      <c r="S5" s="329">
        <v>391</v>
      </c>
      <c r="T5" s="333"/>
    </row>
    <row r="6" spans="1:20" s="331" customFormat="1" ht="15" customHeight="1">
      <c r="A6" s="321" t="s">
        <v>163</v>
      </c>
      <c r="B6" s="322"/>
      <c r="C6" s="323">
        <v>44869</v>
      </c>
      <c r="D6" s="332"/>
      <c r="E6" s="325">
        <v>16786</v>
      </c>
      <c r="F6" s="324"/>
      <c r="G6" s="326">
        <v>98.9</v>
      </c>
      <c r="H6" s="327"/>
      <c r="I6" s="325">
        <v>7711900</v>
      </c>
      <c r="J6" s="324"/>
      <c r="K6" s="325">
        <v>6544090</v>
      </c>
      <c r="L6" s="324"/>
      <c r="M6" s="325">
        <v>28000</v>
      </c>
      <c r="N6" s="324"/>
      <c r="O6" s="325">
        <v>21071</v>
      </c>
      <c r="P6" s="324"/>
      <c r="Q6" s="326">
        <v>624</v>
      </c>
      <c r="R6" s="328"/>
      <c r="S6" s="329">
        <v>470</v>
      </c>
      <c r="T6" s="330"/>
    </row>
    <row r="7" spans="1:20" s="331" customFormat="1" ht="15" customHeight="1">
      <c r="A7" s="321" t="s">
        <v>164</v>
      </c>
      <c r="B7" s="322"/>
      <c r="C7" s="323">
        <v>44118</v>
      </c>
      <c r="D7" s="332"/>
      <c r="E7" s="325">
        <v>17247</v>
      </c>
      <c r="F7" s="324"/>
      <c r="G7" s="326">
        <v>99.3</v>
      </c>
      <c r="H7" s="327"/>
      <c r="I7" s="325">
        <v>7136796</v>
      </c>
      <c r="J7" s="324"/>
      <c r="K7" s="325">
        <v>6325035</v>
      </c>
      <c r="L7" s="324"/>
      <c r="M7" s="325">
        <v>26817</v>
      </c>
      <c r="N7" s="324"/>
      <c r="O7" s="325">
        <v>19552</v>
      </c>
      <c r="P7" s="324"/>
      <c r="Q7" s="326">
        <v>607</v>
      </c>
      <c r="R7" s="327"/>
      <c r="S7" s="329">
        <v>443</v>
      </c>
      <c r="T7" s="334"/>
    </row>
    <row r="8" spans="1:20" s="331" customFormat="1" ht="15" customHeight="1">
      <c r="A8" s="335" t="s">
        <v>165</v>
      </c>
      <c r="B8" s="336"/>
      <c r="C8" s="337">
        <v>43890</v>
      </c>
      <c r="D8" s="338"/>
      <c r="E8" s="339">
        <v>17551</v>
      </c>
      <c r="F8" s="338"/>
      <c r="G8" s="340">
        <v>99.4</v>
      </c>
      <c r="H8" s="328"/>
      <c r="I8" s="339">
        <v>7186330</v>
      </c>
      <c r="J8" s="338"/>
      <c r="K8" s="339">
        <v>6312560</v>
      </c>
      <c r="L8" s="338"/>
      <c r="M8" s="339">
        <v>25765</v>
      </c>
      <c r="N8" s="338"/>
      <c r="O8" s="339">
        <v>19635</v>
      </c>
      <c r="P8" s="338"/>
      <c r="Q8" s="340">
        <v>587</v>
      </c>
      <c r="R8" s="328"/>
      <c r="S8" s="341">
        <v>447</v>
      </c>
      <c r="T8" s="342"/>
    </row>
    <row r="9" spans="1:20" s="331" customFormat="1" ht="15" customHeight="1">
      <c r="A9" s="335" t="s">
        <v>166</v>
      </c>
      <c r="B9" s="343"/>
      <c r="C9" s="337">
        <v>43471</v>
      </c>
      <c r="D9" s="338"/>
      <c r="E9" s="339">
        <v>17624</v>
      </c>
      <c r="F9" s="338"/>
      <c r="G9" s="340">
        <v>99.4</v>
      </c>
      <c r="H9" s="328"/>
      <c r="I9" s="339">
        <v>7102470</v>
      </c>
      <c r="J9" s="338"/>
      <c r="K9" s="339">
        <v>6237429</v>
      </c>
      <c r="L9" s="338"/>
      <c r="M9" s="339">
        <v>27270</v>
      </c>
      <c r="N9" s="338"/>
      <c r="O9" s="339">
        <v>19459</v>
      </c>
      <c r="P9" s="338"/>
      <c r="Q9" s="340">
        <v>627</v>
      </c>
      <c r="R9" s="328"/>
      <c r="S9" s="344">
        <v>448</v>
      </c>
      <c r="T9" s="345"/>
    </row>
    <row r="10" spans="1:20" s="331" customFormat="1" ht="15" customHeight="1">
      <c r="A10" s="335" t="s">
        <v>167</v>
      </c>
      <c r="B10" s="336"/>
      <c r="C10" s="337">
        <v>43525</v>
      </c>
      <c r="D10" s="338"/>
      <c r="E10" s="339">
        <v>17642</v>
      </c>
      <c r="F10" s="338"/>
      <c r="G10" s="340">
        <v>99.5</v>
      </c>
      <c r="H10" s="328"/>
      <c r="I10" s="339">
        <v>7018978</v>
      </c>
      <c r="J10" s="338"/>
      <c r="K10" s="339">
        <v>6196419</v>
      </c>
      <c r="L10" s="338"/>
      <c r="M10" s="339">
        <v>23658</v>
      </c>
      <c r="N10" s="338"/>
      <c r="O10" s="339">
        <v>19230</v>
      </c>
      <c r="P10" s="338"/>
      <c r="Q10" s="340">
        <v>546</v>
      </c>
      <c r="R10" s="328"/>
      <c r="S10" s="341">
        <v>444</v>
      </c>
      <c r="T10" s="342"/>
    </row>
    <row r="11" spans="1:20" s="331" customFormat="1" ht="15" customHeight="1">
      <c r="A11" s="335" t="s">
        <v>168</v>
      </c>
      <c r="B11" s="336"/>
      <c r="C11" s="337">
        <v>42880</v>
      </c>
      <c r="D11" s="338"/>
      <c r="E11" s="339">
        <v>17780</v>
      </c>
      <c r="F11" s="338"/>
      <c r="G11" s="340">
        <v>99.6</v>
      </c>
      <c r="H11" s="328"/>
      <c r="I11" s="339">
        <v>6773897</v>
      </c>
      <c r="J11" s="338"/>
      <c r="K11" s="339">
        <v>5966353</v>
      </c>
      <c r="L11" s="338"/>
      <c r="M11" s="339">
        <v>22037</v>
      </c>
      <c r="N11" s="338"/>
      <c r="O11" s="339">
        <v>18559</v>
      </c>
      <c r="P11" s="338"/>
      <c r="Q11" s="340">
        <v>514</v>
      </c>
      <c r="R11" s="328"/>
      <c r="S11" s="344">
        <v>433</v>
      </c>
      <c r="T11" s="345"/>
    </row>
    <row r="12" spans="1:20" s="331" customFormat="1" ht="15" customHeight="1">
      <c r="A12" s="335" t="s">
        <v>169</v>
      </c>
      <c r="B12" s="336"/>
      <c r="C12" s="337">
        <v>42520</v>
      </c>
      <c r="D12" s="338"/>
      <c r="E12" s="339">
        <v>17618</v>
      </c>
      <c r="F12" s="338"/>
      <c r="G12" s="340">
        <v>99.6</v>
      </c>
      <c r="H12" s="328"/>
      <c r="I12" s="339">
        <v>6572894</v>
      </c>
      <c r="J12" s="338"/>
      <c r="K12" s="339">
        <v>5735742</v>
      </c>
      <c r="L12" s="338"/>
      <c r="M12" s="339">
        <v>21442</v>
      </c>
      <c r="N12" s="338"/>
      <c r="O12" s="339">
        <v>17959</v>
      </c>
      <c r="P12" s="338"/>
      <c r="Q12" s="340">
        <v>504</v>
      </c>
      <c r="R12" s="328"/>
      <c r="S12" s="341">
        <v>422</v>
      </c>
      <c r="T12" s="342"/>
    </row>
    <row r="13" spans="1:20" ht="16.5" customHeight="1">
      <c r="A13" s="335" t="s">
        <v>170</v>
      </c>
      <c r="B13" s="336"/>
      <c r="C13" s="337">
        <v>42332</v>
      </c>
      <c r="D13" s="338"/>
      <c r="E13" s="339">
        <v>17833</v>
      </c>
      <c r="F13" s="338"/>
      <c r="G13" s="340">
        <v>99.6</v>
      </c>
      <c r="H13" s="328"/>
      <c r="I13" s="339">
        <v>6438284</v>
      </c>
      <c r="J13" s="338"/>
      <c r="K13" s="339">
        <v>5521923</v>
      </c>
      <c r="L13" s="338"/>
      <c r="M13" s="339">
        <v>21113</v>
      </c>
      <c r="N13" s="338"/>
      <c r="O13" s="339">
        <v>17639</v>
      </c>
      <c r="P13" s="338"/>
      <c r="Q13" s="340">
        <v>499</v>
      </c>
      <c r="R13" s="328"/>
      <c r="S13" s="341">
        <v>417</v>
      </c>
      <c r="T13" s="342"/>
    </row>
    <row r="14" spans="1:20">
      <c r="A14" s="335" t="s">
        <v>171</v>
      </c>
      <c r="B14" s="346"/>
      <c r="C14" s="347">
        <v>42227</v>
      </c>
      <c r="D14" s="348"/>
      <c r="E14" s="349">
        <v>17710</v>
      </c>
      <c r="F14" s="348"/>
      <c r="G14" s="350">
        <v>99.6</v>
      </c>
      <c r="H14" s="351"/>
      <c r="I14" s="349">
        <v>6270398</v>
      </c>
      <c r="J14" s="348"/>
      <c r="K14" s="349">
        <v>5385487</v>
      </c>
      <c r="L14" s="348"/>
      <c r="M14" s="349">
        <v>19506</v>
      </c>
      <c r="N14" s="348"/>
      <c r="O14" s="349">
        <v>17179</v>
      </c>
      <c r="P14" s="348"/>
      <c r="Q14" s="350">
        <v>462</v>
      </c>
      <c r="R14" s="351"/>
      <c r="S14" s="352">
        <v>407</v>
      </c>
      <c r="T14" s="345"/>
    </row>
    <row r="15" spans="1:20" ht="16.5" customHeight="1">
      <c r="A15" s="353" t="s">
        <v>172</v>
      </c>
      <c r="B15" s="336"/>
      <c r="C15" s="347">
        <v>41929</v>
      </c>
      <c r="D15" s="348"/>
      <c r="E15" s="349">
        <v>17731</v>
      </c>
      <c r="F15" s="348"/>
      <c r="G15" s="350">
        <v>99.6</v>
      </c>
      <c r="H15" s="351"/>
      <c r="I15" s="349">
        <v>6635782</v>
      </c>
      <c r="J15" s="348"/>
      <c r="K15" s="349">
        <v>5558253</v>
      </c>
      <c r="L15" s="348"/>
      <c r="M15" s="349">
        <v>24732</v>
      </c>
      <c r="N15" s="348"/>
      <c r="O15" s="349">
        <v>18180</v>
      </c>
      <c r="P15" s="348"/>
      <c r="Q15" s="350">
        <v>590</v>
      </c>
      <c r="R15" s="351"/>
      <c r="S15" s="352">
        <v>434</v>
      </c>
      <c r="T15" s="342"/>
    </row>
    <row r="16" spans="1:20" ht="15" customHeight="1">
      <c r="A16" s="335" t="s">
        <v>173</v>
      </c>
      <c r="B16" s="346"/>
      <c r="C16" s="347">
        <v>41667</v>
      </c>
      <c r="D16" s="348"/>
      <c r="E16" s="349">
        <v>17836</v>
      </c>
      <c r="F16" s="348"/>
      <c r="G16" s="350">
        <v>99.6</v>
      </c>
      <c r="H16" s="351"/>
      <c r="I16" s="349">
        <v>6321424</v>
      </c>
      <c r="J16" s="348"/>
      <c r="K16" s="349">
        <v>5347400</v>
      </c>
      <c r="L16" s="348"/>
      <c r="M16" s="349">
        <v>20392</v>
      </c>
      <c r="N16" s="348"/>
      <c r="O16" s="349">
        <v>17272</v>
      </c>
      <c r="P16" s="348"/>
      <c r="Q16" s="350">
        <v>489</v>
      </c>
      <c r="R16" s="351"/>
      <c r="S16" s="352">
        <v>415</v>
      </c>
      <c r="T16" s="342"/>
    </row>
    <row r="17" spans="1:20" ht="15" customHeight="1">
      <c r="A17" s="958" t="s">
        <v>174</v>
      </c>
      <c r="B17" s="346"/>
      <c r="C17" s="347">
        <v>41494</v>
      </c>
      <c r="D17" s="348"/>
      <c r="E17" s="349">
        <v>17958</v>
      </c>
      <c r="F17" s="348"/>
      <c r="G17" s="350">
        <v>99.8</v>
      </c>
      <c r="H17" s="351"/>
      <c r="I17" s="349">
        <v>6153546</v>
      </c>
      <c r="J17" s="348"/>
      <c r="K17" s="349">
        <v>5260774</v>
      </c>
      <c r="L17" s="348"/>
      <c r="M17" s="349">
        <v>19978</v>
      </c>
      <c r="N17" s="348"/>
      <c r="O17" s="349">
        <v>16859</v>
      </c>
      <c r="P17" s="348"/>
      <c r="Q17" s="350">
        <v>481</v>
      </c>
      <c r="R17" s="351"/>
      <c r="S17" s="352">
        <v>406</v>
      </c>
      <c r="T17" s="355"/>
    </row>
    <row r="18" spans="1:20" s="331" customFormat="1" ht="15" customHeight="1">
      <c r="A18" s="335" t="s">
        <v>175</v>
      </c>
      <c r="B18" s="336"/>
      <c r="C18" s="356">
        <v>41101</v>
      </c>
      <c r="D18" s="357"/>
      <c r="E18" s="358">
        <v>18072</v>
      </c>
      <c r="F18" s="357"/>
      <c r="G18" s="359">
        <v>99.8</v>
      </c>
      <c r="H18" s="360"/>
      <c r="I18" s="358">
        <v>6159649</v>
      </c>
      <c r="J18" s="357"/>
      <c r="K18" s="358">
        <v>5198656</v>
      </c>
      <c r="L18" s="357"/>
      <c r="M18" s="358">
        <v>19784</v>
      </c>
      <c r="N18" s="357"/>
      <c r="O18" s="358">
        <v>16876</v>
      </c>
      <c r="P18" s="357"/>
      <c r="Q18" s="359">
        <v>481</v>
      </c>
      <c r="R18" s="360"/>
      <c r="S18" s="361">
        <v>411</v>
      </c>
      <c r="T18" s="362"/>
    </row>
    <row r="19" spans="1:20" s="331" customFormat="1" ht="15" customHeight="1">
      <c r="A19" s="353" t="s">
        <v>176</v>
      </c>
      <c r="B19" s="343"/>
      <c r="C19" s="363">
        <v>41216</v>
      </c>
      <c r="D19" s="364"/>
      <c r="E19" s="365">
        <v>18194</v>
      </c>
      <c r="F19" s="364"/>
      <c r="G19" s="366">
        <v>99.8</v>
      </c>
      <c r="H19" s="367"/>
      <c r="I19" s="365">
        <v>5954478</v>
      </c>
      <c r="J19" s="364"/>
      <c r="K19" s="365">
        <v>5029167</v>
      </c>
      <c r="L19" s="364"/>
      <c r="M19" s="365">
        <v>18693</v>
      </c>
      <c r="N19" s="364"/>
      <c r="O19" s="365">
        <v>16314</v>
      </c>
      <c r="P19" s="364"/>
      <c r="Q19" s="366">
        <v>454</v>
      </c>
      <c r="R19" s="367"/>
      <c r="S19" s="368">
        <v>396</v>
      </c>
      <c r="T19" s="369"/>
    </row>
    <row r="20" spans="1:20" s="331" customFormat="1" ht="15" customHeight="1">
      <c r="A20" s="335" t="s">
        <v>177</v>
      </c>
      <c r="B20" s="336"/>
      <c r="C20" s="356">
        <v>40964</v>
      </c>
      <c r="D20" s="357"/>
      <c r="E20" s="356">
        <v>18201</v>
      </c>
      <c r="F20" s="357"/>
      <c r="G20" s="361">
        <v>99.8</v>
      </c>
      <c r="H20" s="360"/>
      <c r="I20" s="356">
        <v>5827352</v>
      </c>
      <c r="J20" s="357"/>
      <c r="K20" s="356">
        <v>5067749</v>
      </c>
      <c r="L20" s="357"/>
      <c r="M20" s="356">
        <v>27227</v>
      </c>
      <c r="N20" s="357"/>
      <c r="O20" s="356">
        <v>15922</v>
      </c>
      <c r="P20" s="357"/>
      <c r="Q20" s="361">
        <v>665</v>
      </c>
      <c r="R20" s="360"/>
      <c r="S20" s="361">
        <v>389</v>
      </c>
      <c r="T20" s="362"/>
    </row>
    <row r="21" spans="1:20" s="1050" customFormat="1" ht="14.85" customHeight="1" thickBot="1">
      <c r="A21" s="971" t="s">
        <v>762</v>
      </c>
      <c r="B21" s="1024"/>
      <c r="C21" s="1074">
        <v>40552</v>
      </c>
      <c r="D21" s="1075"/>
      <c r="E21" s="1074">
        <v>18229</v>
      </c>
      <c r="F21" s="1075"/>
      <c r="G21" s="1076">
        <v>99.8</v>
      </c>
      <c r="H21" s="1077"/>
      <c r="I21" s="1074">
        <v>6033358</v>
      </c>
      <c r="J21" s="1075"/>
      <c r="K21" s="1074">
        <v>5005165</v>
      </c>
      <c r="L21" s="1075"/>
      <c r="M21" s="1074">
        <v>22912</v>
      </c>
      <c r="N21" s="1075"/>
      <c r="O21" s="1074">
        <v>16530</v>
      </c>
      <c r="P21" s="1075"/>
      <c r="Q21" s="1076">
        <v>565</v>
      </c>
      <c r="R21" s="1077"/>
      <c r="S21" s="1076">
        <v>408</v>
      </c>
      <c r="T21" s="1078"/>
    </row>
    <row r="22" spans="1:20" s="331" customFormat="1" ht="12.75" customHeight="1">
      <c r="A22" s="67" t="s">
        <v>178</v>
      </c>
      <c r="B22" s="67"/>
      <c r="C22" s="2"/>
      <c r="D22" s="2"/>
      <c r="E22" s="2"/>
      <c r="F22" s="2"/>
      <c r="G22" s="2"/>
      <c r="H22" s="2"/>
      <c r="I22" s="2"/>
      <c r="J22" s="2"/>
      <c r="K22" s="2"/>
      <c r="L22" s="2"/>
      <c r="M22" s="2"/>
      <c r="N22" s="2"/>
      <c r="O22" s="2"/>
      <c r="P22" s="2"/>
      <c r="Q22" s="2"/>
      <c r="R22" s="2"/>
      <c r="S22" s="2"/>
      <c r="T22" s="2"/>
    </row>
    <row r="23" spans="1:20" s="331" customFormat="1" ht="6" customHeight="1">
      <c r="A23" s="2"/>
      <c r="B23" s="2"/>
      <c r="C23" s="2"/>
      <c r="D23" s="2"/>
      <c r="E23" s="2"/>
      <c r="F23" s="2"/>
      <c r="G23" s="2"/>
      <c r="H23" s="2"/>
      <c r="I23" s="2"/>
      <c r="J23" s="2"/>
      <c r="K23" s="2"/>
      <c r="L23" s="2"/>
      <c r="M23" s="2"/>
      <c r="N23" s="2"/>
      <c r="O23" s="2"/>
      <c r="P23" s="2"/>
      <c r="Q23" s="2"/>
      <c r="R23" s="2"/>
      <c r="S23" s="2"/>
      <c r="T23" s="2"/>
    </row>
    <row r="24" spans="1:20" s="331" customFormat="1" ht="15" customHeight="1" thickBot="1">
      <c r="A24" s="1" t="s">
        <v>179</v>
      </c>
      <c r="B24" s="1"/>
      <c r="C24" s="1"/>
      <c r="D24" s="1"/>
      <c r="E24" s="1"/>
      <c r="F24" s="2"/>
      <c r="G24" s="2"/>
      <c r="H24" s="2"/>
      <c r="I24" s="2"/>
      <c r="J24" s="2"/>
      <c r="K24" s="2"/>
      <c r="L24" s="2"/>
      <c r="M24" s="2"/>
      <c r="N24" s="2"/>
      <c r="O24" s="2"/>
      <c r="P24" s="2"/>
      <c r="Q24" s="1093" t="s">
        <v>146</v>
      </c>
      <c r="R24" s="1093"/>
      <c r="S24" s="1093"/>
      <c r="T24" s="1093"/>
    </row>
    <row r="25" spans="1:20" s="331" customFormat="1" ht="13.5" customHeight="1">
      <c r="A25" s="1094" t="s">
        <v>147</v>
      </c>
      <c r="B25" s="1095"/>
      <c r="C25" s="1098" t="s">
        <v>148</v>
      </c>
      <c r="D25" s="1099"/>
      <c r="E25" s="1102" t="s">
        <v>180</v>
      </c>
      <c r="F25" s="1099"/>
      <c r="G25" s="1104" t="s">
        <v>181</v>
      </c>
      <c r="H25" s="1105"/>
      <c r="I25" s="1102" t="s">
        <v>182</v>
      </c>
      <c r="J25" s="1099"/>
      <c r="K25" s="1102" t="s">
        <v>183</v>
      </c>
      <c r="L25" s="1099"/>
      <c r="M25" s="1106" t="s">
        <v>184</v>
      </c>
      <c r="N25" s="1107"/>
      <c r="O25" s="1106" t="s">
        <v>185</v>
      </c>
      <c r="P25" s="1107"/>
      <c r="Q25" s="1106" t="s">
        <v>186</v>
      </c>
      <c r="R25" s="1107"/>
      <c r="S25" s="1108" t="s">
        <v>186</v>
      </c>
      <c r="T25" s="1109"/>
    </row>
    <row r="26" spans="1:20" s="331" customFormat="1" ht="12" customHeight="1" thickBot="1">
      <c r="A26" s="1096"/>
      <c r="B26" s="1097"/>
      <c r="C26" s="1100"/>
      <c r="D26" s="1101"/>
      <c r="E26" s="1103"/>
      <c r="F26" s="1101"/>
      <c r="G26" s="1110" t="s">
        <v>156</v>
      </c>
      <c r="H26" s="1111"/>
      <c r="I26" s="1103"/>
      <c r="J26" s="1101"/>
      <c r="K26" s="1103"/>
      <c r="L26" s="1101"/>
      <c r="M26" s="1112" t="s">
        <v>157</v>
      </c>
      <c r="N26" s="1113"/>
      <c r="O26" s="1112" t="s">
        <v>157</v>
      </c>
      <c r="P26" s="1113"/>
      <c r="Q26" s="1112" t="s">
        <v>158</v>
      </c>
      <c r="R26" s="1113"/>
      <c r="S26" s="1114" t="s">
        <v>159</v>
      </c>
      <c r="T26" s="1115"/>
    </row>
    <row r="27" spans="1:20" s="331" customFormat="1" ht="15" customHeight="1">
      <c r="A27" s="321" t="s">
        <v>63</v>
      </c>
      <c r="B27" s="322"/>
      <c r="C27" s="370">
        <v>7621</v>
      </c>
      <c r="D27" s="371"/>
      <c r="E27" s="372">
        <v>2118</v>
      </c>
      <c r="F27" s="371"/>
      <c r="G27" s="373">
        <v>83.6</v>
      </c>
      <c r="H27" s="374"/>
      <c r="I27" s="372">
        <v>884498</v>
      </c>
      <c r="J27" s="371" t="s">
        <v>187</v>
      </c>
      <c r="K27" s="372">
        <v>656510</v>
      </c>
      <c r="L27" s="371" t="s">
        <v>187</v>
      </c>
      <c r="M27" s="372">
        <v>3265</v>
      </c>
      <c r="N27" s="371" t="s">
        <v>187</v>
      </c>
      <c r="O27" s="372">
        <v>2423</v>
      </c>
      <c r="P27" s="371" t="s">
        <v>187</v>
      </c>
      <c r="Q27" s="372">
        <v>428</v>
      </c>
      <c r="R27" s="328" t="s">
        <v>188</v>
      </c>
      <c r="S27" s="370">
        <v>317</v>
      </c>
      <c r="T27" s="330" t="s">
        <v>188</v>
      </c>
    </row>
    <row r="28" spans="1:20" s="331" customFormat="1" ht="15" customHeight="1">
      <c r="A28" s="321" t="s">
        <v>162</v>
      </c>
      <c r="B28" s="322"/>
      <c r="C28" s="370">
        <v>3182</v>
      </c>
      <c r="D28" s="324"/>
      <c r="E28" s="375">
        <v>821</v>
      </c>
      <c r="F28" s="324"/>
      <c r="G28" s="376">
        <v>93</v>
      </c>
      <c r="H28" s="327"/>
      <c r="I28" s="372">
        <v>388060</v>
      </c>
      <c r="J28" s="324"/>
      <c r="K28" s="372">
        <v>263680</v>
      </c>
      <c r="L28" s="324"/>
      <c r="M28" s="372">
        <v>1510</v>
      </c>
      <c r="N28" s="324"/>
      <c r="O28" s="372">
        <v>1063</v>
      </c>
      <c r="P28" s="324"/>
      <c r="Q28" s="372">
        <v>474</v>
      </c>
      <c r="R28" s="328"/>
      <c r="S28" s="370">
        <v>334</v>
      </c>
      <c r="T28" s="330"/>
    </row>
    <row r="29" spans="1:20" s="331" customFormat="1" ht="15" customHeight="1">
      <c r="A29" s="321" t="s">
        <v>163</v>
      </c>
      <c r="B29" s="322"/>
      <c r="C29" s="370">
        <v>2921</v>
      </c>
      <c r="D29" s="324"/>
      <c r="E29" s="375">
        <v>828</v>
      </c>
      <c r="F29" s="324"/>
      <c r="G29" s="376">
        <v>86.6</v>
      </c>
      <c r="H29" s="327"/>
      <c r="I29" s="372">
        <v>363542</v>
      </c>
      <c r="J29" s="324"/>
      <c r="K29" s="372">
        <v>262177</v>
      </c>
      <c r="L29" s="324"/>
      <c r="M29" s="372">
        <v>1217</v>
      </c>
      <c r="N29" s="324"/>
      <c r="O29" s="372">
        <v>996</v>
      </c>
      <c r="P29" s="324"/>
      <c r="Q29" s="372">
        <v>417</v>
      </c>
      <c r="R29" s="328"/>
      <c r="S29" s="370">
        <v>340</v>
      </c>
      <c r="T29" s="330"/>
    </row>
    <row r="30" spans="1:20" ht="15" customHeight="1">
      <c r="A30" s="321" t="s">
        <v>164</v>
      </c>
      <c r="B30" s="322"/>
      <c r="C30" s="370">
        <v>2872</v>
      </c>
      <c r="D30" s="324"/>
      <c r="E30" s="375">
        <v>793</v>
      </c>
      <c r="F30" s="324"/>
      <c r="G30" s="376">
        <v>93.1</v>
      </c>
      <c r="H30" s="327"/>
      <c r="I30" s="372">
        <v>345395</v>
      </c>
      <c r="J30" s="324"/>
      <c r="K30" s="372">
        <v>285436</v>
      </c>
      <c r="L30" s="324"/>
      <c r="M30" s="372">
        <v>1052</v>
      </c>
      <c r="N30" s="324"/>
      <c r="O30" s="372">
        <v>944</v>
      </c>
      <c r="P30" s="324"/>
      <c r="Q30" s="372">
        <v>366</v>
      </c>
      <c r="R30" s="327"/>
      <c r="S30" s="370">
        <v>329</v>
      </c>
      <c r="T30" s="377"/>
    </row>
    <row r="31" spans="1:20" ht="15" customHeight="1">
      <c r="A31" s="335" t="s">
        <v>189</v>
      </c>
      <c r="B31" s="336"/>
      <c r="C31" s="378">
        <v>2857</v>
      </c>
      <c r="D31" s="338"/>
      <c r="E31" s="379">
        <v>823</v>
      </c>
      <c r="F31" s="338"/>
      <c r="G31" s="380">
        <v>91.4</v>
      </c>
      <c r="H31" s="328"/>
      <c r="I31" s="379">
        <v>358080</v>
      </c>
      <c r="J31" s="338"/>
      <c r="K31" s="379">
        <v>280271</v>
      </c>
      <c r="L31" s="338"/>
      <c r="M31" s="379">
        <v>1610</v>
      </c>
      <c r="N31" s="338"/>
      <c r="O31" s="379">
        <v>981</v>
      </c>
      <c r="P31" s="338"/>
      <c r="Q31" s="379">
        <v>563</v>
      </c>
      <c r="R31" s="328"/>
      <c r="S31" s="378">
        <v>343</v>
      </c>
      <c r="T31" s="330"/>
    </row>
    <row r="32" spans="1:20" ht="15" customHeight="1">
      <c r="A32" s="1116" t="s">
        <v>190</v>
      </c>
      <c r="B32" s="381" t="s">
        <v>56</v>
      </c>
      <c r="C32" s="378">
        <v>2857</v>
      </c>
      <c r="D32" s="338"/>
      <c r="E32" s="379">
        <v>823</v>
      </c>
      <c r="F32" s="338"/>
      <c r="G32" s="380">
        <v>92.3</v>
      </c>
      <c r="H32" s="328"/>
      <c r="I32" s="379">
        <v>366792</v>
      </c>
      <c r="J32" s="338"/>
      <c r="K32" s="379">
        <v>271477</v>
      </c>
      <c r="L32" s="338"/>
      <c r="M32" s="379">
        <v>1129</v>
      </c>
      <c r="N32" s="338"/>
      <c r="O32" s="379">
        <v>1005</v>
      </c>
      <c r="P32" s="338"/>
      <c r="Q32" s="379">
        <v>395</v>
      </c>
      <c r="R32" s="328"/>
      <c r="S32" s="382">
        <v>352</v>
      </c>
      <c r="T32" s="345"/>
    </row>
    <row r="33" spans="1:30" ht="15" customHeight="1">
      <c r="A33" s="1117"/>
      <c r="B33" s="383" t="s">
        <v>57</v>
      </c>
      <c r="C33" s="378">
        <v>3897</v>
      </c>
      <c r="D33" s="338"/>
      <c r="E33" s="379">
        <v>1112</v>
      </c>
      <c r="F33" s="338"/>
      <c r="G33" s="380">
        <v>97.6</v>
      </c>
      <c r="H33" s="328"/>
      <c r="I33" s="379">
        <v>541283</v>
      </c>
      <c r="J33" s="338"/>
      <c r="K33" s="379">
        <v>497445</v>
      </c>
      <c r="L33" s="338"/>
      <c r="M33" s="379">
        <v>2377</v>
      </c>
      <c r="N33" s="338"/>
      <c r="O33" s="379">
        <v>1483</v>
      </c>
      <c r="P33" s="338"/>
      <c r="Q33" s="379">
        <v>610</v>
      </c>
      <c r="R33" s="328"/>
      <c r="S33" s="379">
        <v>381</v>
      </c>
      <c r="T33" s="342"/>
    </row>
    <row r="34" spans="1:30" ht="15" customHeight="1">
      <c r="A34" s="335" t="s">
        <v>167</v>
      </c>
      <c r="B34" s="336"/>
      <c r="C34" s="378">
        <v>6703</v>
      </c>
      <c r="D34" s="338"/>
      <c r="E34" s="379">
        <v>1940</v>
      </c>
      <c r="F34" s="338"/>
      <c r="G34" s="380">
        <v>95.5</v>
      </c>
      <c r="H34" s="328"/>
      <c r="I34" s="379">
        <v>898713</v>
      </c>
      <c r="J34" s="338"/>
      <c r="K34" s="379">
        <v>761622</v>
      </c>
      <c r="L34" s="338"/>
      <c r="M34" s="379">
        <v>3138</v>
      </c>
      <c r="N34" s="338"/>
      <c r="O34" s="379">
        <f>+I34/365</f>
        <v>2462.2273972602738</v>
      </c>
      <c r="P34" s="338"/>
      <c r="Q34" s="379">
        <f>+(M34/C34)*1000+1</f>
        <v>469.14859018349989</v>
      </c>
      <c r="R34" s="328"/>
      <c r="S34" s="378">
        <f>+(O34/C34)*1000+1</f>
        <v>368.33214937494762</v>
      </c>
      <c r="T34" s="342"/>
    </row>
    <row r="35" spans="1:30" ht="15" customHeight="1">
      <c r="A35" s="335" t="s">
        <v>168</v>
      </c>
      <c r="B35" s="336"/>
      <c r="C35" s="378">
        <v>6660</v>
      </c>
      <c r="D35" s="338"/>
      <c r="E35" s="379">
        <v>1929</v>
      </c>
      <c r="F35" s="338"/>
      <c r="G35" s="380">
        <v>96.1</v>
      </c>
      <c r="H35" s="328"/>
      <c r="I35" s="379">
        <v>863621</v>
      </c>
      <c r="J35" s="338"/>
      <c r="K35" s="379">
        <v>730623</v>
      </c>
      <c r="L35" s="338"/>
      <c r="M35" s="379">
        <v>3482</v>
      </c>
      <c r="N35" s="338"/>
      <c r="O35" s="379">
        <v>2366</v>
      </c>
      <c r="P35" s="338"/>
      <c r="Q35" s="379">
        <v>524</v>
      </c>
      <c r="R35" s="328"/>
      <c r="S35" s="382">
        <v>356</v>
      </c>
      <c r="T35" s="342"/>
    </row>
    <row r="36" spans="1:30" s="331" customFormat="1" ht="15" customHeight="1">
      <c r="A36" s="335" t="s">
        <v>169</v>
      </c>
      <c r="B36" s="336"/>
      <c r="C36" s="378">
        <v>6532</v>
      </c>
      <c r="D36" s="338"/>
      <c r="E36" s="379">
        <v>1926</v>
      </c>
      <c r="F36" s="338"/>
      <c r="G36" s="380">
        <v>97.3</v>
      </c>
      <c r="H36" s="328"/>
      <c r="I36" s="379">
        <v>837560</v>
      </c>
      <c r="J36" s="338"/>
      <c r="K36" s="379">
        <v>689056</v>
      </c>
      <c r="L36" s="338"/>
      <c r="M36" s="379">
        <v>3516</v>
      </c>
      <c r="N36" s="338"/>
      <c r="O36" s="379">
        <v>2288</v>
      </c>
      <c r="P36" s="338"/>
      <c r="Q36" s="379">
        <v>538</v>
      </c>
      <c r="R36" s="328"/>
      <c r="S36" s="384">
        <v>350</v>
      </c>
      <c r="T36" s="355"/>
    </row>
    <row r="37" spans="1:30" s="331" customFormat="1" ht="15" customHeight="1">
      <c r="A37" s="335" t="s">
        <v>170</v>
      </c>
      <c r="B37" s="336"/>
      <c r="C37" s="378">
        <v>6399</v>
      </c>
      <c r="D37" s="338"/>
      <c r="E37" s="379">
        <v>1916</v>
      </c>
      <c r="F37" s="338"/>
      <c r="G37" s="380">
        <v>97.4</v>
      </c>
      <c r="H37" s="328"/>
      <c r="I37" s="379">
        <v>836042</v>
      </c>
      <c r="J37" s="338"/>
      <c r="K37" s="379">
        <v>671611</v>
      </c>
      <c r="L37" s="338"/>
      <c r="M37" s="379">
        <v>3251</v>
      </c>
      <c r="N37" s="338"/>
      <c r="O37" s="379">
        <v>2291</v>
      </c>
      <c r="P37" s="338"/>
      <c r="Q37" s="379">
        <v>508</v>
      </c>
      <c r="R37" s="328"/>
      <c r="S37" s="378">
        <v>358</v>
      </c>
      <c r="T37" s="342"/>
    </row>
    <row r="38" spans="1:30" s="331" customFormat="1" ht="15" customHeight="1">
      <c r="A38" s="335" t="s">
        <v>191</v>
      </c>
      <c r="B38" s="346"/>
      <c r="C38" s="384">
        <v>6274</v>
      </c>
      <c r="D38" s="348"/>
      <c r="E38" s="385">
        <v>2153</v>
      </c>
      <c r="F38" s="348"/>
      <c r="G38" s="386">
        <v>96.9</v>
      </c>
      <c r="H38" s="351"/>
      <c r="I38" s="385">
        <v>919623</v>
      </c>
      <c r="J38" s="348"/>
      <c r="K38" s="385">
        <v>667438</v>
      </c>
      <c r="L38" s="348"/>
      <c r="M38" s="385">
        <v>3524</v>
      </c>
      <c r="N38" s="348"/>
      <c r="O38" s="385">
        <v>2520</v>
      </c>
      <c r="P38" s="348"/>
      <c r="Q38" s="385">
        <v>562</v>
      </c>
      <c r="R38" s="351"/>
      <c r="S38" s="384">
        <v>402</v>
      </c>
      <c r="T38" s="355"/>
    </row>
    <row r="39" spans="1:30" s="331" customFormat="1" ht="15" customHeight="1">
      <c r="A39" s="335" t="s">
        <v>192</v>
      </c>
      <c r="B39" s="346"/>
      <c r="C39" s="384">
        <v>6168</v>
      </c>
      <c r="D39" s="348"/>
      <c r="E39" s="385">
        <v>2168</v>
      </c>
      <c r="F39" s="348"/>
      <c r="G39" s="386">
        <v>96.9</v>
      </c>
      <c r="H39" s="351"/>
      <c r="I39" s="385">
        <v>953054</v>
      </c>
      <c r="J39" s="348"/>
      <c r="K39" s="385">
        <v>671642</v>
      </c>
      <c r="L39" s="348"/>
      <c r="M39" s="385">
        <v>3908</v>
      </c>
      <c r="N39" s="348"/>
      <c r="O39" s="385">
        <v>2611</v>
      </c>
      <c r="P39" s="348"/>
      <c r="Q39" s="385">
        <v>634</v>
      </c>
      <c r="R39" s="351"/>
      <c r="S39" s="384">
        <v>423</v>
      </c>
      <c r="T39" s="355"/>
    </row>
    <row r="40" spans="1:30" s="331" customFormat="1" ht="15" customHeight="1">
      <c r="A40" s="335" t="s">
        <v>173</v>
      </c>
      <c r="B40" s="346"/>
      <c r="C40" s="384">
        <v>6097</v>
      </c>
      <c r="D40" s="348"/>
      <c r="E40" s="385">
        <v>2169</v>
      </c>
      <c r="F40" s="348"/>
      <c r="G40" s="386">
        <v>97.2</v>
      </c>
      <c r="H40" s="351"/>
      <c r="I40" s="385">
        <v>1011575</v>
      </c>
      <c r="J40" s="348"/>
      <c r="K40" s="385">
        <v>643516</v>
      </c>
      <c r="L40" s="348"/>
      <c r="M40" s="385">
        <v>3645</v>
      </c>
      <c r="N40" s="348"/>
      <c r="O40" s="385">
        <v>2737</v>
      </c>
      <c r="P40" s="348"/>
      <c r="Q40" s="385">
        <v>598</v>
      </c>
      <c r="R40" s="351"/>
      <c r="S40" s="384">
        <v>449</v>
      </c>
      <c r="T40" s="355"/>
      <c r="U40" s="387"/>
    </row>
    <row r="41" spans="1:30" s="331" customFormat="1" ht="15" customHeight="1">
      <c r="A41" s="958" t="s">
        <v>174</v>
      </c>
      <c r="B41" s="346"/>
      <c r="C41" s="384">
        <v>6015</v>
      </c>
      <c r="D41" s="348"/>
      <c r="E41" s="385">
        <v>2160</v>
      </c>
      <c r="F41" s="348"/>
      <c r="G41" s="386">
        <v>97.2</v>
      </c>
      <c r="H41" s="351"/>
      <c r="I41" s="385">
        <v>959694</v>
      </c>
      <c r="J41" s="348"/>
      <c r="K41" s="385">
        <v>630134</v>
      </c>
      <c r="L41" s="348"/>
      <c r="M41" s="385">
        <v>3740</v>
      </c>
      <c r="N41" s="348"/>
      <c r="O41" s="385">
        <v>2629</v>
      </c>
      <c r="P41" s="348"/>
      <c r="Q41" s="385">
        <v>622</v>
      </c>
      <c r="R41" s="351"/>
      <c r="S41" s="384">
        <v>437</v>
      </c>
      <c r="T41" s="355"/>
    </row>
    <row r="42" spans="1:30" s="331" customFormat="1" ht="15" customHeight="1">
      <c r="A42" s="335" t="s">
        <v>175</v>
      </c>
      <c r="B42" s="336"/>
      <c r="C42" s="388">
        <v>5933</v>
      </c>
      <c r="D42" s="357"/>
      <c r="E42" s="389">
        <v>2171</v>
      </c>
      <c r="F42" s="357"/>
      <c r="G42" s="390">
        <v>97.4</v>
      </c>
      <c r="H42" s="360"/>
      <c r="I42" s="389">
        <v>938527</v>
      </c>
      <c r="J42" s="357"/>
      <c r="K42" s="389">
        <v>624717</v>
      </c>
      <c r="L42" s="357"/>
      <c r="M42" s="389">
        <v>3606</v>
      </c>
      <c r="N42" s="357"/>
      <c r="O42" s="389">
        <v>2571</v>
      </c>
      <c r="P42" s="357"/>
      <c r="Q42" s="389">
        <v>608</v>
      </c>
      <c r="R42" s="360"/>
      <c r="S42" s="388">
        <v>433</v>
      </c>
      <c r="T42" s="362"/>
    </row>
    <row r="43" spans="1:30" s="331" customFormat="1" ht="15" customHeight="1">
      <c r="A43" s="353" t="s">
        <v>176</v>
      </c>
      <c r="B43" s="343"/>
      <c r="C43" s="391">
        <v>5867</v>
      </c>
      <c r="D43" s="364"/>
      <c r="E43" s="392">
        <v>2161</v>
      </c>
      <c r="F43" s="364"/>
      <c r="G43" s="393">
        <v>97.3</v>
      </c>
      <c r="H43" s="367"/>
      <c r="I43" s="392">
        <v>914127</v>
      </c>
      <c r="J43" s="364"/>
      <c r="K43" s="392">
        <v>608277</v>
      </c>
      <c r="L43" s="364"/>
      <c r="M43" s="392">
        <v>3230</v>
      </c>
      <c r="N43" s="364"/>
      <c r="O43" s="392">
        <v>2504</v>
      </c>
      <c r="P43" s="364"/>
      <c r="Q43" s="392">
        <v>551</v>
      </c>
      <c r="R43" s="367"/>
      <c r="S43" s="391">
        <v>427</v>
      </c>
      <c r="T43" s="369"/>
    </row>
    <row r="44" spans="1:30" s="331" customFormat="1" ht="15" customHeight="1">
      <c r="A44" s="335" t="s">
        <v>177</v>
      </c>
      <c r="B44" s="336"/>
      <c r="C44" s="388">
        <v>5726</v>
      </c>
      <c r="D44" s="1079"/>
      <c r="E44" s="388">
        <v>2159</v>
      </c>
      <c r="F44" s="1079"/>
      <c r="G44" s="632">
        <v>97.3</v>
      </c>
      <c r="H44" s="1079"/>
      <c r="I44" s="388">
        <v>899836</v>
      </c>
      <c r="J44" s="1079"/>
      <c r="K44" s="388">
        <v>614632</v>
      </c>
      <c r="L44" s="1079"/>
      <c r="M44" s="388">
        <v>3845</v>
      </c>
      <c r="N44" s="1079"/>
      <c r="O44" s="388">
        <v>2459</v>
      </c>
      <c r="P44" s="1079"/>
      <c r="Q44" s="388">
        <v>671</v>
      </c>
      <c r="R44" s="1079"/>
      <c r="S44" s="388">
        <v>429</v>
      </c>
      <c r="T44" s="1080"/>
    </row>
    <row r="45" spans="1:30" s="1050" customFormat="1" ht="14.85" customHeight="1" thickBot="1">
      <c r="A45" s="971" t="s">
        <v>762</v>
      </c>
      <c r="B45" s="1024"/>
      <c r="C45" s="1027">
        <v>5588</v>
      </c>
      <c r="D45" s="1075"/>
      <c r="E45" s="1027">
        <v>2152</v>
      </c>
      <c r="F45" s="1075"/>
      <c r="G45" s="1031">
        <v>97.2</v>
      </c>
      <c r="H45" s="1077"/>
      <c r="I45" s="1027">
        <v>1008373</v>
      </c>
      <c r="J45" s="1075"/>
      <c r="K45" s="1027">
        <v>586027</v>
      </c>
      <c r="L45" s="1075"/>
      <c r="M45" s="1027">
        <v>4016</v>
      </c>
      <c r="N45" s="1075"/>
      <c r="O45" s="1027">
        <v>2763</v>
      </c>
      <c r="P45" s="1075"/>
      <c r="Q45" s="1081">
        <v>719</v>
      </c>
      <c r="R45" s="1077"/>
      <c r="S45" s="1081">
        <v>494</v>
      </c>
      <c r="T45" s="1078"/>
    </row>
    <row r="46" spans="1:30" s="1091" customFormat="1" ht="12" customHeight="1">
      <c r="A46" s="1089" t="s">
        <v>178</v>
      </c>
      <c r="B46" s="1089"/>
      <c r="C46" s="1090" t="s">
        <v>193</v>
      </c>
      <c r="Q46" s="1092"/>
      <c r="R46" s="1092"/>
    </row>
    <row r="47" spans="1:30" s="331" customFormat="1" ht="15" customHeight="1"/>
    <row r="48" spans="1:30" ht="16.5" hidden="1" customHeight="1" thickBot="1">
      <c r="A48" s="1" t="s">
        <v>194</v>
      </c>
      <c r="B48" s="1"/>
      <c r="C48" s="1"/>
      <c r="D48" s="1"/>
      <c r="E48" s="1"/>
      <c r="Q48" s="1093" t="s">
        <v>195</v>
      </c>
      <c r="R48" s="1093"/>
      <c r="S48" s="1093"/>
      <c r="T48" s="1093"/>
      <c r="AD48" s="331"/>
    </row>
    <row r="49" spans="1:20" hidden="1">
      <c r="A49" s="1094" t="s">
        <v>147</v>
      </c>
      <c r="B49" s="253"/>
      <c r="C49" s="1119" t="s">
        <v>196</v>
      </c>
      <c r="D49" s="1120"/>
      <c r="E49" s="1098" t="s">
        <v>197</v>
      </c>
      <c r="F49" s="1098"/>
      <c r="G49" s="1098"/>
      <c r="H49" s="1098"/>
      <c r="I49" s="1098"/>
      <c r="J49" s="1098"/>
      <c r="K49" s="1125" t="s">
        <v>198</v>
      </c>
      <c r="L49" s="1126"/>
      <c r="M49" s="1098" t="s">
        <v>199</v>
      </c>
      <c r="N49" s="1098"/>
      <c r="O49" s="1098"/>
      <c r="P49" s="1098"/>
      <c r="Q49" s="1098"/>
      <c r="R49" s="1098"/>
      <c r="S49" s="1098"/>
      <c r="T49" s="1127"/>
    </row>
    <row r="50" spans="1:20" hidden="1">
      <c r="A50" s="1118"/>
      <c r="B50" s="395"/>
      <c r="C50" s="1121"/>
      <c r="D50" s="1122"/>
      <c r="E50" s="1128" t="s">
        <v>200</v>
      </c>
      <c r="F50" s="1129"/>
      <c r="G50" s="1130" t="s">
        <v>201</v>
      </c>
      <c r="H50" s="1129"/>
      <c r="I50" s="1128" t="s">
        <v>202</v>
      </c>
      <c r="J50" s="1128"/>
      <c r="K50" s="1131" t="s">
        <v>203</v>
      </c>
      <c r="L50" s="1132"/>
      <c r="M50" s="1128" t="s">
        <v>200</v>
      </c>
      <c r="N50" s="1128"/>
      <c r="O50" s="1130" t="s">
        <v>204</v>
      </c>
      <c r="P50" s="1129"/>
      <c r="Q50" s="1128" t="s">
        <v>205</v>
      </c>
      <c r="R50" s="1128"/>
      <c r="S50" s="1130" t="s">
        <v>206</v>
      </c>
      <c r="T50" s="1133"/>
    </row>
    <row r="51" spans="1:20" ht="14.25" hidden="1" thickBot="1">
      <c r="A51" s="1096"/>
      <c r="B51" s="254"/>
      <c r="C51" s="1123"/>
      <c r="D51" s="1124"/>
      <c r="E51" s="1144" t="s">
        <v>207</v>
      </c>
      <c r="F51" s="1134"/>
      <c r="G51" s="1134" t="s">
        <v>208</v>
      </c>
      <c r="H51" s="1134"/>
      <c r="I51" s="1134" t="s">
        <v>209</v>
      </c>
      <c r="J51" s="1145"/>
      <c r="K51" s="1146" t="s">
        <v>210</v>
      </c>
      <c r="L51" s="1147"/>
      <c r="M51" s="1144" t="s">
        <v>211</v>
      </c>
      <c r="N51" s="1134"/>
      <c r="O51" s="1134" t="s">
        <v>212</v>
      </c>
      <c r="P51" s="1134"/>
      <c r="Q51" s="1134" t="s">
        <v>213</v>
      </c>
      <c r="R51" s="1134"/>
      <c r="S51" s="1134" t="s">
        <v>214</v>
      </c>
      <c r="T51" s="1135"/>
    </row>
    <row r="52" spans="1:20" hidden="1">
      <c r="A52" s="321" t="s">
        <v>3</v>
      </c>
      <c r="B52" s="322"/>
      <c r="C52" s="396">
        <v>283.27</v>
      </c>
      <c r="D52" s="397"/>
      <c r="E52" s="370">
        <v>5518</v>
      </c>
      <c r="F52" s="398"/>
      <c r="G52" s="370">
        <v>3050</v>
      </c>
      <c r="H52" s="398"/>
      <c r="I52" s="399">
        <v>55.3</v>
      </c>
      <c r="J52" s="370"/>
      <c r="K52" s="372">
        <v>51672</v>
      </c>
      <c r="L52" s="400"/>
      <c r="M52" s="370">
        <v>11788</v>
      </c>
      <c r="N52" s="370"/>
      <c r="O52" s="401">
        <v>22.8</v>
      </c>
      <c r="P52" s="398"/>
      <c r="Q52" s="370">
        <v>7724</v>
      </c>
      <c r="R52" s="370"/>
      <c r="S52" s="401">
        <v>65.5</v>
      </c>
      <c r="T52" s="377"/>
    </row>
    <row r="53" spans="1:20" hidden="1">
      <c r="A53" s="321" t="s">
        <v>163</v>
      </c>
      <c r="B53" s="322"/>
      <c r="C53" s="396">
        <v>486.93</v>
      </c>
      <c r="D53" s="397"/>
      <c r="E53" s="370">
        <v>8825</v>
      </c>
      <c r="F53" s="398"/>
      <c r="G53" s="370">
        <v>6268</v>
      </c>
      <c r="H53" s="398"/>
      <c r="I53" s="399">
        <v>71</v>
      </c>
      <c r="J53" s="370"/>
      <c r="K53" s="372">
        <v>51009</v>
      </c>
      <c r="L53" s="400"/>
      <c r="M53" s="370">
        <v>19662</v>
      </c>
      <c r="N53" s="370"/>
      <c r="O53" s="401">
        <v>38.5</v>
      </c>
      <c r="P53" s="398"/>
      <c r="Q53" s="370">
        <v>15042</v>
      </c>
      <c r="R53" s="370"/>
      <c r="S53" s="401">
        <v>76.5</v>
      </c>
      <c r="T53" s="402"/>
    </row>
    <row r="54" spans="1:20" hidden="1">
      <c r="A54" s="321" t="s">
        <v>164</v>
      </c>
      <c r="B54" s="322"/>
      <c r="C54" s="396">
        <v>811.8</v>
      </c>
      <c r="D54" s="403"/>
      <c r="E54" s="370">
        <v>12881</v>
      </c>
      <c r="F54" s="404"/>
      <c r="G54" s="370">
        <v>12219</v>
      </c>
      <c r="H54" s="404"/>
      <c r="I54" s="399">
        <v>94.9</v>
      </c>
      <c r="J54" s="405"/>
      <c r="K54" s="372">
        <v>49688</v>
      </c>
      <c r="L54" s="324"/>
      <c r="M54" s="370">
        <v>29261</v>
      </c>
      <c r="N54" s="323"/>
      <c r="O54" s="401">
        <v>56.9</v>
      </c>
      <c r="P54" s="406"/>
      <c r="Q54" s="370">
        <v>25893</v>
      </c>
      <c r="R54" s="323"/>
      <c r="S54" s="401">
        <v>91.6</v>
      </c>
      <c r="T54" s="407"/>
    </row>
    <row r="55" spans="1:20" hidden="1">
      <c r="A55" s="335" t="s">
        <v>189</v>
      </c>
      <c r="B55" s="408"/>
      <c r="C55" s="409">
        <v>908</v>
      </c>
      <c r="D55" s="410"/>
      <c r="E55" s="378">
        <v>14755</v>
      </c>
      <c r="F55" s="411"/>
      <c r="G55" s="378">
        <v>10252</v>
      </c>
      <c r="H55" s="411"/>
      <c r="I55" s="412">
        <v>69.5</v>
      </c>
      <c r="J55" s="413"/>
      <c r="K55" s="379">
        <v>49264</v>
      </c>
      <c r="L55" s="338"/>
      <c r="M55" s="378">
        <v>31359</v>
      </c>
      <c r="N55" s="337"/>
      <c r="O55" s="414">
        <v>63.7</v>
      </c>
      <c r="P55" s="415"/>
      <c r="Q55" s="416">
        <v>25745</v>
      </c>
      <c r="R55" s="337"/>
      <c r="S55" s="414">
        <v>82.1</v>
      </c>
      <c r="T55" s="330"/>
    </row>
    <row r="56" spans="1:20" hidden="1">
      <c r="A56" s="1116" t="s">
        <v>215</v>
      </c>
      <c r="B56" s="381" t="s">
        <v>56</v>
      </c>
      <c r="C56" s="409">
        <v>934.5</v>
      </c>
      <c r="D56" s="410"/>
      <c r="E56" s="378">
        <v>13170</v>
      </c>
      <c r="F56" s="411"/>
      <c r="G56" s="417">
        <v>9796</v>
      </c>
      <c r="H56" s="411"/>
      <c r="I56" s="414">
        <v>74.400000000000006</v>
      </c>
      <c r="J56" s="418"/>
      <c r="K56" s="1136">
        <v>52799</v>
      </c>
      <c r="L56" s="348"/>
      <c r="M56" s="1138">
        <v>34938</v>
      </c>
      <c r="N56" s="347"/>
      <c r="O56" s="1140">
        <v>66.2</v>
      </c>
      <c r="P56" s="419"/>
      <c r="Q56" s="1142">
        <v>29024</v>
      </c>
      <c r="R56" s="347"/>
      <c r="S56" s="1140">
        <v>83.1</v>
      </c>
      <c r="T56" s="420"/>
    </row>
    <row r="57" spans="1:20" hidden="1">
      <c r="A57" s="1117"/>
      <c r="B57" s="383" t="s">
        <v>57</v>
      </c>
      <c r="C57" s="421">
        <v>102.7</v>
      </c>
      <c r="D57" s="410"/>
      <c r="E57" s="378">
        <v>961</v>
      </c>
      <c r="F57" s="411"/>
      <c r="G57" s="417">
        <v>773</v>
      </c>
      <c r="H57" s="411"/>
      <c r="I57" s="414">
        <v>80.400000000000006</v>
      </c>
      <c r="J57" s="418"/>
      <c r="K57" s="1137"/>
      <c r="L57" s="324"/>
      <c r="M57" s="1139"/>
      <c r="N57" s="323"/>
      <c r="O57" s="1141"/>
      <c r="P57" s="422"/>
      <c r="Q57" s="1143"/>
      <c r="R57" s="323"/>
      <c r="S57" s="1141"/>
      <c r="T57" s="423"/>
    </row>
    <row r="58" spans="1:20" hidden="1">
      <c r="A58" s="335" t="s">
        <v>167</v>
      </c>
      <c r="B58" s="424"/>
      <c r="C58" s="425">
        <v>1058.7</v>
      </c>
      <c r="D58" s="338"/>
      <c r="E58" s="378">
        <v>14256</v>
      </c>
      <c r="F58" s="337"/>
      <c r="G58" s="426">
        <v>10993</v>
      </c>
      <c r="H58" s="427"/>
      <c r="I58" s="414">
        <v>77.099999999999994</v>
      </c>
      <c r="J58" s="337"/>
      <c r="K58" s="379">
        <v>52569</v>
      </c>
      <c r="L58" s="338"/>
      <c r="M58" s="378">
        <v>35214</v>
      </c>
      <c r="N58" s="337"/>
      <c r="O58" s="414">
        <v>67</v>
      </c>
      <c r="P58" s="411"/>
      <c r="Q58" s="426">
        <v>29962</v>
      </c>
      <c r="R58" s="427"/>
      <c r="S58" s="414">
        <v>85.1</v>
      </c>
      <c r="T58" s="330"/>
    </row>
    <row r="59" spans="1:20" hidden="1">
      <c r="A59" s="335" t="s">
        <v>168</v>
      </c>
      <c r="B59" s="424"/>
      <c r="C59" s="425">
        <v>1090.2</v>
      </c>
      <c r="D59" s="338"/>
      <c r="E59" s="378">
        <v>14708</v>
      </c>
      <c r="F59" s="337"/>
      <c r="G59" s="426">
        <v>11109</v>
      </c>
      <c r="H59" s="427"/>
      <c r="I59" s="414">
        <v>77.099999999999994</v>
      </c>
      <c r="J59" s="337"/>
      <c r="K59" s="379">
        <v>51974</v>
      </c>
      <c r="L59" s="338"/>
      <c r="M59" s="378">
        <v>35838</v>
      </c>
      <c r="N59" s="337"/>
      <c r="O59" s="414">
        <v>67</v>
      </c>
      <c r="P59" s="411"/>
      <c r="Q59" s="426">
        <v>29973</v>
      </c>
      <c r="R59" s="427"/>
      <c r="S59" s="414">
        <v>85.1</v>
      </c>
      <c r="T59" s="330"/>
    </row>
    <row r="60" spans="1:20" hidden="1">
      <c r="A60" s="335" t="s">
        <v>169</v>
      </c>
      <c r="B60" s="424"/>
      <c r="C60" s="425">
        <v>1105.5999999999999</v>
      </c>
      <c r="D60" s="338"/>
      <c r="E60" s="378">
        <v>14924</v>
      </c>
      <c r="F60" s="337"/>
      <c r="G60" s="426">
        <v>11403</v>
      </c>
      <c r="H60" s="427"/>
      <c r="I60" s="414">
        <v>76.400000000000006</v>
      </c>
      <c r="J60" s="337"/>
      <c r="K60" s="379">
        <v>51487</v>
      </c>
      <c r="L60" s="338"/>
      <c r="M60" s="378">
        <v>36474</v>
      </c>
      <c r="N60" s="337"/>
      <c r="O60" s="414">
        <v>70.8</v>
      </c>
      <c r="P60" s="411"/>
      <c r="Q60" s="426">
        <v>30703</v>
      </c>
      <c r="R60" s="427"/>
      <c r="S60" s="414">
        <v>84.2</v>
      </c>
      <c r="T60" s="428"/>
    </row>
    <row r="61" spans="1:20" hidden="1">
      <c r="A61" s="335" t="s">
        <v>170</v>
      </c>
      <c r="B61" s="424"/>
      <c r="C61" s="425">
        <v>1117.9000000000001</v>
      </c>
      <c r="D61" s="338"/>
      <c r="E61" s="378">
        <v>15113</v>
      </c>
      <c r="F61" s="337"/>
      <c r="G61" s="426">
        <v>11658</v>
      </c>
      <c r="H61" s="341"/>
      <c r="I61" s="414">
        <v>77.099999999999994</v>
      </c>
      <c r="J61" s="337"/>
      <c r="K61" s="379">
        <v>51124</v>
      </c>
      <c r="L61" s="338"/>
      <c r="M61" s="378">
        <v>36470</v>
      </c>
      <c r="N61" s="337"/>
      <c r="O61" s="414">
        <v>71.3</v>
      </c>
      <c r="P61" s="337"/>
      <c r="Q61" s="426">
        <v>31043</v>
      </c>
      <c r="R61" s="341"/>
      <c r="S61" s="414">
        <v>85.1</v>
      </c>
      <c r="T61" s="330"/>
    </row>
    <row r="62" spans="1:20" hidden="1">
      <c r="A62" s="335" t="s">
        <v>171</v>
      </c>
      <c r="B62" s="424"/>
      <c r="C62" s="425">
        <v>1123.5999999999999</v>
      </c>
      <c r="D62" s="338"/>
      <c r="E62" s="379">
        <v>15250</v>
      </c>
      <c r="F62" s="411"/>
      <c r="G62" s="426">
        <v>11862</v>
      </c>
      <c r="H62" s="427"/>
      <c r="I62" s="414">
        <v>77.8</v>
      </c>
      <c r="J62" s="338"/>
      <c r="K62" s="379">
        <v>50830</v>
      </c>
      <c r="L62" s="338"/>
      <c r="M62" s="379">
        <v>36445</v>
      </c>
      <c r="N62" s="337"/>
      <c r="O62" s="414">
        <v>71.7</v>
      </c>
      <c r="P62" s="337"/>
      <c r="Q62" s="426">
        <v>31127</v>
      </c>
      <c r="R62" s="427"/>
      <c r="S62" s="412">
        <v>85.4</v>
      </c>
      <c r="T62" s="423"/>
    </row>
    <row r="63" spans="1:20" hidden="1">
      <c r="A63" s="335" t="s">
        <v>172</v>
      </c>
      <c r="B63" s="424"/>
      <c r="C63" s="425">
        <v>1134.5</v>
      </c>
      <c r="D63" s="338"/>
      <c r="E63" s="378">
        <v>15421</v>
      </c>
      <c r="F63" s="337"/>
      <c r="G63" s="426">
        <v>11998</v>
      </c>
      <c r="H63" s="427"/>
      <c r="I63" s="414">
        <v>77.8</v>
      </c>
      <c r="J63" s="337"/>
      <c r="K63" s="379">
        <v>50436</v>
      </c>
      <c r="L63" s="338"/>
      <c r="M63" s="378">
        <v>36422</v>
      </c>
      <c r="N63" s="337"/>
      <c r="O63" s="414">
        <v>72.2</v>
      </c>
      <c r="P63" s="411"/>
      <c r="Q63" s="426">
        <v>31094</v>
      </c>
      <c r="R63" s="427"/>
      <c r="S63" s="414">
        <v>85.3</v>
      </c>
      <c r="T63" s="428"/>
    </row>
    <row r="64" spans="1:20" hidden="1">
      <c r="A64" s="335" t="s">
        <v>173</v>
      </c>
      <c r="B64" s="424"/>
      <c r="C64" s="425">
        <v>1145.2</v>
      </c>
      <c r="D64" s="338"/>
      <c r="E64" s="378">
        <v>15647</v>
      </c>
      <c r="F64" s="337"/>
      <c r="G64" s="426">
        <v>12223</v>
      </c>
      <c r="H64" s="341"/>
      <c r="I64" s="414">
        <v>78.099999999999994</v>
      </c>
      <c r="J64" s="337"/>
      <c r="K64" s="379">
        <v>50080</v>
      </c>
      <c r="L64" s="338"/>
      <c r="M64" s="378">
        <v>36734</v>
      </c>
      <c r="N64" s="337"/>
      <c r="O64" s="414">
        <v>73.400000000000006</v>
      </c>
      <c r="P64" s="337"/>
      <c r="Q64" s="426">
        <v>31054</v>
      </c>
      <c r="R64" s="341"/>
      <c r="S64" s="414">
        <v>84.5</v>
      </c>
      <c r="T64" s="330"/>
    </row>
    <row r="65" spans="1:20" hidden="1">
      <c r="A65" s="354" t="s">
        <v>174</v>
      </c>
      <c r="B65" s="429"/>
      <c r="C65" s="430">
        <v>1153.4000000000001</v>
      </c>
      <c r="D65" s="348"/>
      <c r="E65" s="384">
        <v>15767</v>
      </c>
      <c r="F65" s="347"/>
      <c r="G65" s="431">
        <v>12482</v>
      </c>
      <c r="H65" s="352"/>
      <c r="I65" s="432">
        <v>79.2</v>
      </c>
      <c r="J65" s="347"/>
      <c r="K65" s="385">
        <v>49926</v>
      </c>
      <c r="L65" s="348"/>
      <c r="M65" s="384">
        <v>36857</v>
      </c>
      <c r="N65" s="347"/>
      <c r="O65" s="433">
        <v>73.8</v>
      </c>
      <c r="P65" s="347"/>
      <c r="Q65" s="431">
        <v>31130</v>
      </c>
      <c r="R65" s="352"/>
      <c r="S65" s="414">
        <v>84.5</v>
      </c>
      <c r="T65" s="420"/>
    </row>
    <row r="66" spans="1:20" ht="14.25" hidden="1" thickBot="1">
      <c r="A66" s="434" t="s">
        <v>175</v>
      </c>
      <c r="B66" s="435"/>
      <c r="C66" s="436">
        <v>1166</v>
      </c>
      <c r="D66" s="437"/>
      <c r="E66" s="438">
        <v>15953</v>
      </c>
      <c r="F66" s="439"/>
      <c r="G66" s="440">
        <v>12750</v>
      </c>
      <c r="H66" s="441"/>
      <c r="I66" s="442">
        <v>79.900000000000006</v>
      </c>
      <c r="J66" s="439"/>
      <c r="K66" s="443">
        <v>49341</v>
      </c>
      <c r="L66" s="437"/>
      <c r="M66" s="438">
        <v>36913</v>
      </c>
      <c r="N66" s="439"/>
      <c r="O66" s="444">
        <v>74.8</v>
      </c>
      <c r="P66" s="445"/>
      <c r="Q66" s="440">
        <v>31161</v>
      </c>
      <c r="R66" s="441"/>
      <c r="S66" s="442">
        <v>84.4</v>
      </c>
      <c r="T66" s="446"/>
    </row>
    <row r="67" spans="1:20" hidden="1">
      <c r="A67" s="67" t="s">
        <v>216</v>
      </c>
      <c r="B67" s="67"/>
      <c r="C67" s="394" t="s">
        <v>217</v>
      </c>
      <c r="D67" s="394"/>
      <c r="E67" s="394"/>
      <c r="F67" s="394"/>
      <c r="G67" s="394"/>
      <c r="H67" s="394"/>
      <c r="I67" s="67"/>
    </row>
    <row r="68" spans="1:20">
      <c r="H68" s="331"/>
    </row>
    <row r="71" spans="1:20">
      <c r="K71" s="331"/>
    </row>
  </sheetData>
  <mergeCells count="61">
    <mergeCell ref="Q51:R51"/>
    <mergeCell ref="S51:T51"/>
    <mergeCell ref="A56:A57"/>
    <mergeCell ref="K56:K57"/>
    <mergeCell ref="M56:M57"/>
    <mergeCell ref="O56:O57"/>
    <mergeCell ref="Q56:Q57"/>
    <mergeCell ref="S56:S57"/>
    <mergeCell ref="E51:F51"/>
    <mergeCell ref="G51:H51"/>
    <mergeCell ref="I51:J51"/>
    <mergeCell ref="K51:L51"/>
    <mergeCell ref="M51:N51"/>
    <mergeCell ref="A32:A33"/>
    <mergeCell ref="Q48:T48"/>
    <mergeCell ref="A49:A51"/>
    <mergeCell ref="C49:D51"/>
    <mergeCell ref="E49:J49"/>
    <mergeCell ref="K49:L49"/>
    <mergeCell ref="M49:T49"/>
    <mergeCell ref="E50:F50"/>
    <mergeCell ref="G50:H50"/>
    <mergeCell ref="I50:J50"/>
    <mergeCell ref="K50:L50"/>
    <mergeCell ref="M50:N50"/>
    <mergeCell ref="O50:P50"/>
    <mergeCell ref="Q50:R50"/>
    <mergeCell ref="S50:T50"/>
    <mergeCell ref="O51:P51"/>
    <mergeCell ref="Q24:T24"/>
    <mergeCell ref="A25:B26"/>
    <mergeCell ref="C25:D26"/>
    <mergeCell ref="E25:F26"/>
    <mergeCell ref="G25:H25"/>
    <mergeCell ref="I25:J26"/>
    <mergeCell ref="K25:L26"/>
    <mergeCell ref="M25:N25"/>
    <mergeCell ref="O25:P25"/>
    <mergeCell ref="Q25:R25"/>
    <mergeCell ref="S25:T25"/>
    <mergeCell ref="G26:H26"/>
    <mergeCell ref="M26:N26"/>
    <mergeCell ref="O26:P26"/>
    <mergeCell ref="Q26:R26"/>
    <mergeCell ref="S26:T26"/>
    <mergeCell ref="Q1:T1"/>
    <mergeCell ref="A2:B3"/>
    <mergeCell ref="C2:D3"/>
    <mergeCell ref="E2:F3"/>
    <mergeCell ref="G2:H2"/>
    <mergeCell ref="I2:J3"/>
    <mergeCell ref="K2:L3"/>
    <mergeCell ref="M2:N2"/>
    <mergeCell ref="O2:P2"/>
    <mergeCell ref="Q2:R2"/>
    <mergeCell ref="S2:T2"/>
    <mergeCell ref="G3:H3"/>
    <mergeCell ref="M3:N3"/>
    <mergeCell ref="O3:P3"/>
    <mergeCell ref="Q3:R3"/>
    <mergeCell ref="S3:T3"/>
  </mergeCells>
  <phoneticPr fontId="3"/>
  <pageMargins left="0.78740157480314965" right="0.70866141732283472" top="0.39370078740157483" bottom="0.39370078740157483" header="0.51181102362204722" footer="0.19685039370078741"/>
  <headerFooter scaleWithDoc="0" alignWithMargins="0">
    <oddFooter>&amp;L&amp;"ＭＳ Ｐ明朝,標準"－３０－１－</oddFooter>
  </headerFooter>
  <rowBreaks count="1" manualBreakCount="1">
    <brk id="4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topLeftCell="A7" zoomScaleNormal="100" zoomScaleSheetLayoutView="100" workbookViewId="0">
      <selection activeCell="J61" sqref="J61"/>
    </sheetView>
  </sheetViews>
  <sheetFormatPr defaultRowHeight="13.5"/>
  <cols>
    <col min="1" max="1" width="10.625" style="2" customWidth="1"/>
    <col min="2" max="2" width="12.625" style="956" customWidth="1"/>
    <col min="3" max="3" width="4.625" style="646" customWidth="1"/>
    <col min="4" max="4" width="12.625" style="956" customWidth="1"/>
    <col min="5" max="5" width="4.625" style="646" customWidth="1"/>
    <col min="6" max="6" width="12.625" style="956" customWidth="1"/>
    <col min="7" max="7" width="4.625" style="646" customWidth="1"/>
    <col min="8" max="8" width="12.625" style="956" customWidth="1"/>
    <col min="9" max="9" width="4.625" style="646" customWidth="1"/>
    <col min="10" max="10" width="12.625" style="956" customWidth="1"/>
    <col min="11" max="11" width="4.625" style="646" customWidth="1"/>
    <col min="12" max="12" width="12.625" style="956" customWidth="1"/>
    <col min="13" max="13" width="4.625" style="646" customWidth="1"/>
    <col min="14" max="14" width="12.625" style="2" customWidth="1"/>
    <col min="15" max="15" width="4.625" style="646" customWidth="1"/>
    <col min="16" max="16384" width="9" style="2"/>
  </cols>
  <sheetData>
    <row r="1" spans="1:15" ht="16.5" customHeight="1" thickBot="1">
      <c r="A1" s="1" t="s">
        <v>353</v>
      </c>
      <c r="B1" s="645"/>
      <c r="C1" s="588"/>
      <c r="D1" s="645"/>
    </row>
    <row r="2" spans="1:15" ht="17.100000000000001" customHeight="1">
      <c r="A2" s="1277" t="s">
        <v>354</v>
      </c>
      <c r="B2" s="1098" t="s">
        <v>355</v>
      </c>
      <c r="C2" s="1098"/>
      <c r="D2" s="1098"/>
      <c r="E2" s="1099"/>
      <c r="F2" s="1102" t="s">
        <v>356</v>
      </c>
      <c r="G2" s="1098"/>
      <c r="H2" s="1098"/>
      <c r="I2" s="1099"/>
      <c r="J2" s="1102" t="s">
        <v>357</v>
      </c>
      <c r="K2" s="1098"/>
      <c r="L2" s="1098"/>
      <c r="M2" s="1279"/>
    </row>
    <row r="3" spans="1:15" ht="17.100000000000001" customHeight="1" thickBot="1">
      <c r="A3" s="1278"/>
      <c r="B3" s="1100" t="s">
        <v>358</v>
      </c>
      <c r="C3" s="1280"/>
      <c r="D3" s="1100" t="s">
        <v>359</v>
      </c>
      <c r="E3" s="1101"/>
      <c r="F3" s="1103" t="s">
        <v>358</v>
      </c>
      <c r="G3" s="1280"/>
      <c r="H3" s="1100" t="s">
        <v>359</v>
      </c>
      <c r="I3" s="1101"/>
      <c r="J3" s="1103" t="s">
        <v>358</v>
      </c>
      <c r="K3" s="1280"/>
      <c r="L3" s="1100" t="s">
        <v>359</v>
      </c>
      <c r="M3" s="1281"/>
    </row>
    <row r="4" spans="1:15" s="956" customFormat="1" ht="15" customHeight="1">
      <c r="A4" s="647" t="s">
        <v>237</v>
      </c>
      <c r="B4" s="648">
        <v>5181</v>
      </c>
      <c r="C4" s="649" t="s">
        <v>360</v>
      </c>
      <c r="D4" s="648">
        <v>1665857</v>
      </c>
      <c r="E4" s="650" t="s">
        <v>361</v>
      </c>
      <c r="F4" s="648">
        <v>2271</v>
      </c>
      <c r="G4" s="649" t="s">
        <v>360</v>
      </c>
      <c r="H4" s="648">
        <v>771072</v>
      </c>
      <c r="I4" s="650" t="s">
        <v>361</v>
      </c>
      <c r="J4" s="648">
        <v>108</v>
      </c>
      <c r="K4" s="649" t="s">
        <v>360</v>
      </c>
      <c r="L4" s="648">
        <v>3237</v>
      </c>
      <c r="M4" s="651" t="s">
        <v>361</v>
      </c>
      <c r="N4" s="2"/>
      <c r="O4" s="646"/>
    </row>
    <row r="5" spans="1:15" s="956" customFormat="1" ht="15" customHeight="1">
      <c r="A5" s="652" t="s">
        <v>238</v>
      </c>
      <c r="B5" s="653">
        <v>6909</v>
      </c>
      <c r="C5" s="654"/>
      <c r="D5" s="653">
        <v>2810598</v>
      </c>
      <c r="E5" s="655"/>
      <c r="F5" s="653">
        <v>883</v>
      </c>
      <c r="G5" s="654"/>
      <c r="H5" s="653">
        <v>300926</v>
      </c>
      <c r="I5" s="655"/>
      <c r="J5" s="653">
        <v>25</v>
      </c>
      <c r="K5" s="654"/>
      <c r="L5" s="653">
        <v>900</v>
      </c>
      <c r="M5" s="656"/>
      <c r="N5" s="2"/>
      <c r="O5" s="646"/>
    </row>
    <row r="6" spans="1:15" s="956" customFormat="1" ht="15" customHeight="1">
      <c r="A6" s="652" t="s">
        <v>239</v>
      </c>
      <c r="B6" s="653">
        <v>7964</v>
      </c>
      <c r="C6" s="654"/>
      <c r="D6" s="653">
        <v>3990838</v>
      </c>
      <c r="E6" s="655"/>
      <c r="F6" s="653">
        <v>377</v>
      </c>
      <c r="G6" s="654"/>
      <c r="H6" s="653">
        <v>150649</v>
      </c>
      <c r="I6" s="655"/>
      <c r="J6" s="653">
        <v>23</v>
      </c>
      <c r="K6" s="654"/>
      <c r="L6" s="653">
        <v>804</v>
      </c>
      <c r="M6" s="656"/>
      <c r="N6" s="2"/>
      <c r="O6" s="646"/>
    </row>
    <row r="7" spans="1:15" s="956" customFormat="1" ht="15" customHeight="1">
      <c r="A7" s="657" t="s">
        <v>240</v>
      </c>
      <c r="B7" s="658">
        <v>9578</v>
      </c>
      <c r="C7" s="659"/>
      <c r="D7" s="658">
        <v>5642114</v>
      </c>
      <c r="E7" s="660"/>
      <c r="F7" s="661">
        <v>127</v>
      </c>
      <c r="G7" s="659"/>
      <c r="H7" s="658">
        <v>44185</v>
      </c>
      <c r="I7" s="660"/>
      <c r="J7" s="658">
        <v>4</v>
      </c>
      <c r="K7" s="659"/>
      <c r="L7" s="658">
        <v>108</v>
      </c>
      <c r="M7" s="662"/>
      <c r="N7" s="2"/>
      <c r="O7" s="646"/>
    </row>
    <row r="8" spans="1:15" s="956" customFormat="1" ht="15" customHeight="1">
      <c r="A8" s="657" t="s">
        <v>362</v>
      </c>
      <c r="B8" s="658">
        <v>9917</v>
      </c>
      <c r="C8" s="659"/>
      <c r="D8" s="658">
        <v>5921868</v>
      </c>
      <c r="E8" s="660"/>
      <c r="F8" s="658">
        <v>95</v>
      </c>
      <c r="G8" s="659"/>
      <c r="H8" s="658">
        <v>32254</v>
      </c>
      <c r="I8" s="660"/>
      <c r="J8" s="661">
        <v>2</v>
      </c>
      <c r="K8" s="659"/>
      <c r="L8" s="658">
        <v>60</v>
      </c>
      <c r="M8" s="662"/>
      <c r="N8" s="2"/>
      <c r="O8" s="646"/>
    </row>
    <row r="9" spans="1:15" s="956" customFormat="1" ht="15" customHeight="1">
      <c r="A9" s="657" t="s">
        <v>363</v>
      </c>
      <c r="B9" s="658">
        <v>10224</v>
      </c>
      <c r="C9" s="659"/>
      <c r="D9" s="658">
        <v>6239991</v>
      </c>
      <c r="E9" s="660"/>
      <c r="F9" s="661">
        <v>50</v>
      </c>
      <c r="G9" s="659"/>
      <c r="H9" s="658">
        <v>18056</v>
      </c>
      <c r="I9" s="660"/>
      <c r="J9" s="661">
        <v>1</v>
      </c>
      <c r="K9" s="659"/>
      <c r="L9" s="658">
        <v>36</v>
      </c>
      <c r="M9" s="662"/>
      <c r="N9" s="2"/>
      <c r="O9" s="646"/>
    </row>
    <row r="10" spans="1:15" s="956" customFormat="1" ht="15" customHeight="1">
      <c r="A10" s="657" t="s">
        <v>364</v>
      </c>
      <c r="B10" s="658">
        <v>10511</v>
      </c>
      <c r="C10" s="659"/>
      <c r="D10" s="658">
        <v>6520776</v>
      </c>
      <c r="E10" s="660"/>
      <c r="F10" s="661">
        <v>40</v>
      </c>
      <c r="G10" s="659"/>
      <c r="H10" s="658">
        <v>15942</v>
      </c>
      <c r="I10" s="660"/>
      <c r="J10" s="666">
        <v>1</v>
      </c>
      <c r="K10" s="659"/>
      <c r="L10" s="658">
        <v>12</v>
      </c>
      <c r="M10" s="662"/>
      <c r="N10" s="2"/>
      <c r="O10" s="646"/>
    </row>
    <row r="11" spans="1:15" s="956" customFormat="1" ht="15" customHeight="1">
      <c r="A11" s="657" t="s">
        <v>241</v>
      </c>
      <c r="B11" s="663">
        <v>10755</v>
      </c>
      <c r="C11" s="664"/>
      <c r="D11" s="663">
        <v>6672665</v>
      </c>
      <c r="E11" s="665"/>
      <c r="F11" s="666">
        <v>33</v>
      </c>
      <c r="G11" s="664"/>
      <c r="H11" s="663">
        <v>12382</v>
      </c>
      <c r="I11" s="665"/>
      <c r="J11" s="960">
        <v>0</v>
      </c>
      <c r="K11" s="664"/>
      <c r="L11" s="663">
        <v>0</v>
      </c>
      <c r="M11" s="667"/>
      <c r="N11" s="960"/>
      <c r="O11" s="668"/>
    </row>
    <row r="12" spans="1:15" s="956" customFormat="1" ht="15" customHeight="1">
      <c r="A12" s="657" t="s">
        <v>242</v>
      </c>
      <c r="B12" s="663">
        <v>12094</v>
      </c>
      <c r="C12" s="664"/>
      <c r="D12" s="669">
        <v>7617854</v>
      </c>
      <c r="E12" s="665"/>
      <c r="F12" s="666">
        <v>21</v>
      </c>
      <c r="G12" s="664"/>
      <c r="H12" s="669">
        <v>9253</v>
      </c>
      <c r="I12" s="665"/>
      <c r="J12" s="666">
        <v>0</v>
      </c>
      <c r="K12" s="664"/>
      <c r="L12" s="669">
        <v>0</v>
      </c>
      <c r="M12" s="667"/>
      <c r="N12" s="960"/>
      <c r="O12" s="668"/>
    </row>
    <row r="13" spans="1:15" s="956" customFormat="1" ht="15" customHeight="1">
      <c r="A13" s="657" t="s">
        <v>243</v>
      </c>
      <c r="B13" s="663">
        <v>12381</v>
      </c>
      <c r="C13" s="664"/>
      <c r="D13" s="669">
        <v>7897757</v>
      </c>
      <c r="E13" s="665"/>
      <c r="F13" s="666">
        <v>20</v>
      </c>
      <c r="G13" s="664"/>
      <c r="H13" s="669">
        <v>7369</v>
      </c>
      <c r="I13" s="665"/>
      <c r="J13" s="666">
        <v>0</v>
      </c>
      <c r="K13" s="664"/>
      <c r="L13" s="669">
        <v>0</v>
      </c>
      <c r="M13" s="667"/>
      <c r="N13" s="960"/>
      <c r="O13" s="668"/>
    </row>
    <row r="14" spans="1:15" s="956" customFormat="1" ht="15" customHeight="1">
      <c r="A14" s="657" t="s">
        <v>244</v>
      </c>
      <c r="B14" s="663">
        <v>12647</v>
      </c>
      <c r="C14" s="664"/>
      <c r="D14" s="669">
        <v>8142010</v>
      </c>
      <c r="E14" s="665"/>
      <c r="F14" s="666">
        <v>16</v>
      </c>
      <c r="G14" s="664"/>
      <c r="H14" s="669">
        <v>5327</v>
      </c>
      <c r="I14" s="665"/>
      <c r="J14" s="666">
        <v>0</v>
      </c>
      <c r="K14" s="664"/>
      <c r="L14" s="669">
        <v>0</v>
      </c>
      <c r="M14" s="667"/>
      <c r="N14" s="960"/>
      <c r="O14" s="668"/>
    </row>
    <row r="15" spans="1:15" s="67" customFormat="1" ht="15" customHeight="1">
      <c r="A15" s="657" t="s">
        <v>245</v>
      </c>
      <c r="B15" s="663">
        <v>12755</v>
      </c>
      <c r="C15" s="664"/>
      <c r="D15" s="669">
        <v>8289226</v>
      </c>
      <c r="E15" s="665"/>
      <c r="F15" s="666">
        <v>11</v>
      </c>
      <c r="G15" s="664"/>
      <c r="H15" s="669">
        <v>3298</v>
      </c>
      <c r="I15" s="665"/>
      <c r="J15" s="666">
        <v>0</v>
      </c>
      <c r="K15" s="664"/>
      <c r="L15" s="669">
        <v>0</v>
      </c>
      <c r="M15" s="667"/>
      <c r="N15" s="960"/>
      <c r="O15" s="668"/>
    </row>
    <row r="16" spans="1:15" s="67" customFormat="1" ht="15" customHeight="1">
      <c r="A16" s="657" t="s">
        <v>246</v>
      </c>
      <c r="B16" s="663">
        <v>13148</v>
      </c>
      <c r="C16" s="664"/>
      <c r="D16" s="669">
        <v>8618105</v>
      </c>
      <c r="E16" s="665"/>
      <c r="F16" s="666">
        <v>9</v>
      </c>
      <c r="G16" s="664"/>
      <c r="H16" s="669">
        <v>2435</v>
      </c>
      <c r="I16" s="665"/>
      <c r="J16" s="666">
        <v>0</v>
      </c>
      <c r="K16" s="664"/>
      <c r="L16" s="669">
        <v>0</v>
      </c>
      <c r="M16" s="667"/>
      <c r="N16" s="960"/>
      <c r="O16" s="668"/>
    </row>
    <row r="17" spans="1:15" ht="15" customHeight="1">
      <c r="A17" s="657" t="s">
        <v>247</v>
      </c>
      <c r="B17" s="663">
        <v>14006</v>
      </c>
      <c r="C17" s="664"/>
      <c r="D17" s="663">
        <v>9397202</v>
      </c>
      <c r="E17" s="665"/>
      <c r="F17" s="666">
        <v>8</v>
      </c>
      <c r="G17" s="664"/>
      <c r="H17" s="663">
        <v>1217</v>
      </c>
      <c r="I17" s="665"/>
      <c r="J17" s="666">
        <v>0</v>
      </c>
      <c r="K17" s="664"/>
      <c r="L17" s="670">
        <v>0</v>
      </c>
      <c r="M17" s="667"/>
      <c r="N17" s="960"/>
      <c r="O17" s="668"/>
    </row>
    <row r="18" spans="1:15" ht="15" customHeight="1">
      <c r="A18" s="657" t="s">
        <v>248</v>
      </c>
      <c r="B18" s="663">
        <v>14119</v>
      </c>
      <c r="C18" s="664"/>
      <c r="D18" s="669">
        <v>9397202</v>
      </c>
      <c r="E18" s="665"/>
      <c r="F18" s="666">
        <v>3</v>
      </c>
      <c r="G18" s="664"/>
      <c r="H18" s="669">
        <v>808</v>
      </c>
      <c r="I18" s="665"/>
      <c r="J18" s="308">
        <v>0</v>
      </c>
      <c r="K18" s="664"/>
      <c r="L18" s="670">
        <v>0</v>
      </c>
      <c r="M18" s="667"/>
      <c r="N18" s="960"/>
      <c r="O18" s="668"/>
    </row>
    <row r="19" spans="1:15" ht="15" customHeight="1">
      <c r="A19" s="657" t="s">
        <v>249</v>
      </c>
      <c r="B19" s="663">
        <v>14338</v>
      </c>
      <c r="C19" s="664"/>
      <c r="D19" s="669">
        <v>9737318</v>
      </c>
      <c r="E19" s="665"/>
      <c r="F19" s="666">
        <v>2</v>
      </c>
      <c r="G19" s="664"/>
      <c r="H19" s="669">
        <v>806</v>
      </c>
      <c r="I19" s="665"/>
      <c r="J19" s="308">
        <v>0</v>
      </c>
      <c r="K19" s="664"/>
      <c r="L19" s="670">
        <v>0</v>
      </c>
      <c r="M19" s="667"/>
      <c r="N19" s="960"/>
      <c r="O19" s="668"/>
    </row>
    <row r="20" spans="1:15" ht="15" customHeight="1">
      <c r="A20" s="657" t="s">
        <v>250</v>
      </c>
      <c r="B20" s="663">
        <v>14801</v>
      </c>
      <c r="C20" s="664"/>
      <c r="D20" s="669">
        <v>10100414</v>
      </c>
      <c r="E20" s="665"/>
      <c r="F20" s="666">
        <v>0</v>
      </c>
      <c r="G20" s="664"/>
      <c r="H20" s="669">
        <v>0</v>
      </c>
      <c r="I20" s="665"/>
      <c r="J20" s="308">
        <v>0</v>
      </c>
      <c r="K20" s="664"/>
      <c r="L20" s="670">
        <v>0</v>
      </c>
      <c r="M20" s="667"/>
      <c r="N20" s="960"/>
      <c r="O20" s="668"/>
    </row>
    <row r="21" spans="1:15" s="956" customFormat="1" ht="15" customHeight="1">
      <c r="A21" s="657" t="s">
        <v>251</v>
      </c>
      <c r="B21" s="671">
        <v>15201</v>
      </c>
      <c r="C21" s="672"/>
      <c r="D21" s="673">
        <v>10358130</v>
      </c>
      <c r="E21" s="674"/>
      <c r="F21" s="675">
        <v>0</v>
      </c>
      <c r="G21" s="672"/>
      <c r="H21" s="673">
        <v>0</v>
      </c>
      <c r="I21" s="674"/>
      <c r="J21" s="309">
        <v>0</v>
      </c>
      <c r="K21" s="672"/>
      <c r="L21" s="676">
        <v>0</v>
      </c>
      <c r="M21" s="677"/>
      <c r="N21" s="960"/>
      <c r="O21" s="668"/>
    </row>
    <row r="22" spans="1:15" s="956" customFormat="1" ht="15" customHeight="1">
      <c r="A22" s="678" t="s">
        <v>252</v>
      </c>
      <c r="B22" s="679">
        <v>15497</v>
      </c>
      <c r="C22" s="680"/>
      <c r="D22" s="681">
        <v>10540360</v>
      </c>
      <c r="E22" s="682"/>
      <c r="F22" s="683">
        <v>0</v>
      </c>
      <c r="G22" s="680"/>
      <c r="H22" s="681">
        <v>0</v>
      </c>
      <c r="I22" s="682"/>
      <c r="J22" s="684">
        <v>0</v>
      </c>
      <c r="K22" s="680"/>
      <c r="L22" s="685">
        <v>0</v>
      </c>
      <c r="M22" s="686"/>
      <c r="N22" s="960"/>
      <c r="O22" s="668"/>
    </row>
    <row r="23" spans="1:15" s="956" customFormat="1" ht="15" customHeight="1">
      <c r="A23" s="657" t="s">
        <v>253</v>
      </c>
      <c r="B23" s="671">
        <v>15756</v>
      </c>
      <c r="C23" s="672"/>
      <c r="D23" s="671">
        <v>10887682</v>
      </c>
      <c r="E23" s="674"/>
      <c r="F23" s="671">
        <v>0</v>
      </c>
      <c r="G23" s="672"/>
      <c r="H23" s="671">
        <v>0</v>
      </c>
      <c r="I23" s="674"/>
      <c r="J23" s="1055">
        <v>0</v>
      </c>
      <c r="K23" s="672"/>
      <c r="L23" s="1055">
        <v>0</v>
      </c>
      <c r="M23" s="677"/>
      <c r="N23" s="960"/>
      <c r="O23" s="668"/>
    </row>
    <row r="24" spans="1:15" s="1050" customFormat="1" ht="15" customHeight="1" thickBot="1">
      <c r="A24" s="1064" t="s">
        <v>706</v>
      </c>
      <c r="B24" s="1065">
        <v>15979</v>
      </c>
      <c r="C24" s="1066"/>
      <c r="D24" s="1065">
        <v>11101885</v>
      </c>
      <c r="E24" s="1067"/>
      <c r="F24" s="1065">
        <v>0</v>
      </c>
      <c r="G24" s="1066"/>
      <c r="H24" s="1065">
        <v>0</v>
      </c>
      <c r="I24" s="1067"/>
      <c r="J24" s="1068">
        <v>0</v>
      </c>
      <c r="K24" s="1066"/>
      <c r="L24" s="1068">
        <v>0</v>
      </c>
      <c r="M24" s="1069"/>
      <c r="O24" s="668"/>
    </row>
    <row r="25" spans="1:15" s="956" customFormat="1">
      <c r="A25" s="687" t="s">
        <v>365</v>
      </c>
      <c r="B25" s="523" t="s">
        <v>366</v>
      </c>
      <c r="C25" s="688"/>
      <c r="D25" s="689"/>
      <c r="E25" s="688"/>
      <c r="F25" s="689"/>
      <c r="G25" s="688"/>
      <c r="H25" s="689"/>
      <c r="I25" s="688"/>
      <c r="J25" s="689"/>
      <c r="K25" s="688"/>
      <c r="L25" s="689"/>
      <c r="M25" s="688"/>
      <c r="N25" s="67"/>
      <c r="O25" s="133"/>
    </row>
    <row r="26" spans="1:15" s="956" customFormat="1">
      <c r="A26" s="687" t="s">
        <v>367</v>
      </c>
      <c r="B26" s="67" t="s">
        <v>368</v>
      </c>
      <c r="C26" s="688"/>
      <c r="D26" s="689"/>
      <c r="E26" s="688"/>
      <c r="F26" s="689"/>
      <c r="G26" s="688"/>
      <c r="H26" s="689"/>
      <c r="I26" s="688"/>
      <c r="J26" s="689"/>
      <c r="K26" s="688"/>
      <c r="L26" s="689"/>
      <c r="M26" s="688"/>
      <c r="N26" s="67"/>
      <c r="O26" s="133"/>
    </row>
    <row r="27" spans="1:15" s="956" customFormat="1" ht="5.25" customHeight="1">
      <c r="A27" s="2"/>
      <c r="B27" s="960"/>
      <c r="C27" s="646"/>
      <c r="D27" s="960"/>
      <c r="E27" s="646"/>
      <c r="F27" s="960"/>
      <c r="G27" s="646"/>
      <c r="H27" s="960"/>
      <c r="I27" s="646"/>
      <c r="J27" s="960"/>
      <c r="K27" s="646"/>
      <c r="L27" s="960"/>
      <c r="M27" s="646"/>
      <c r="N27" s="2"/>
      <c r="O27" s="646"/>
    </row>
    <row r="28" spans="1:15" s="956" customFormat="1" ht="16.5" customHeight="1" thickBot="1">
      <c r="A28" s="1" t="s">
        <v>369</v>
      </c>
      <c r="B28" s="645"/>
      <c r="C28" s="588"/>
      <c r="D28" s="645"/>
      <c r="E28" s="646"/>
      <c r="F28" s="960"/>
      <c r="G28" s="646"/>
      <c r="H28" s="960"/>
      <c r="I28" s="646"/>
      <c r="J28" s="960"/>
      <c r="K28" s="646"/>
      <c r="L28" s="960"/>
      <c r="M28" s="646"/>
      <c r="N28" s="2"/>
      <c r="O28" s="646"/>
    </row>
    <row r="29" spans="1:15" s="956" customFormat="1" ht="16.5" customHeight="1">
      <c r="A29" s="1282" t="s">
        <v>147</v>
      </c>
      <c r="B29" s="1098" t="s">
        <v>370</v>
      </c>
      <c r="C29" s="1098"/>
      <c r="D29" s="1098"/>
      <c r="E29" s="1099"/>
      <c r="F29" s="1102" t="s">
        <v>371</v>
      </c>
      <c r="G29" s="1098"/>
      <c r="H29" s="1098"/>
      <c r="I29" s="1099"/>
      <c r="J29" s="1102" t="s">
        <v>372</v>
      </c>
      <c r="K29" s="1098"/>
      <c r="L29" s="1098"/>
      <c r="M29" s="1099"/>
      <c r="N29" s="1284" t="s">
        <v>373</v>
      </c>
      <c r="O29" s="1285"/>
    </row>
    <row r="30" spans="1:15" s="956" customFormat="1" ht="16.5" customHeight="1" thickBot="1">
      <c r="A30" s="1283"/>
      <c r="B30" s="1288" t="s">
        <v>374</v>
      </c>
      <c r="C30" s="1288"/>
      <c r="D30" s="1145" t="s">
        <v>375</v>
      </c>
      <c r="E30" s="1289"/>
      <c r="F30" s="1286" t="s">
        <v>376</v>
      </c>
      <c r="G30" s="1144"/>
      <c r="H30" s="1288" t="s">
        <v>377</v>
      </c>
      <c r="I30" s="1289"/>
      <c r="J30" s="1286" t="s">
        <v>378</v>
      </c>
      <c r="K30" s="1144"/>
      <c r="L30" s="1288" t="s">
        <v>379</v>
      </c>
      <c r="M30" s="1289"/>
      <c r="N30" s="1286"/>
      <c r="O30" s="1287"/>
    </row>
    <row r="31" spans="1:15" s="956" customFormat="1" ht="15" customHeight="1">
      <c r="A31" s="471" t="s">
        <v>63</v>
      </c>
      <c r="B31" s="648">
        <v>8706</v>
      </c>
      <c r="C31" s="690" t="s">
        <v>380</v>
      </c>
      <c r="D31" s="691">
        <v>20942</v>
      </c>
      <c r="E31" s="650" t="s">
        <v>381</v>
      </c>
      <c r="F31" s="692">
        <v>172627</v>
      </c>
      <c r="G31" s="649" t="s">
        <v>382</v>
      </c>
      <c r="H31" s="648">
        <v>3506346</v>
      </c>
      <c r="I31" s="650" t="s">
        <v>383</v>
      </c>
      <c r="J31" s="692">
        <v>116729</v>
      </c>
      <c r="K31" s="649" t="s">
        <v>384</v>
      </c>
      <c r="L31" s="648">
        <v>48220</v>
      </c>
      <c r="M31" s="650" t="s">
        <v>384</v>
      </c>
      <c r="N31" s="692">
        <v>1246963</v>
      </c>
      <c r="O31" s="693" t="s">
        <v>361</v>
      </c>
    </row>
    <row r="32" spans="1:15" s="956" customFormat="1" ht="15" customHeight="1">
      <c r="A32" s="479" t="s">
        <v>162</v>
      </c>
      <c r="B32" s="658">
        <v>8301</v>
      </c>
      <c r="C32" s="694"/>
      <c r="D32" s="695">
        <v>18280</v>
      </c>
      <c r="E32" s="660"/>
      <c r="F32" s="661">
        <v>188233</v>
      </c>
      <c r="G32" s="659"/>
      <c r="H32" s="658">
        <v>4682904</v>
      </c>
      <c r="I32" s="660"/>
      <c r="J32" s="661">
        <v>149744</v>
      </c>
      <c r="K32" s="659"/>
      <c r="L32" s="658">
        <v>67024</v>
      </c>
      <c r="M32" s="660"/>
      <c r="N32" s="661">
        <v>1098361</v>
      </c>
      <c r="O32" s="696"/>
    </row>
    <row r="33" spans="1:15" s="956" customFormat="1" ht="15" customHeight="1">
      <c r="A33" s="479" t="s">
        <v>163</v>
      </c>
      <c r="B33" s="658">
        <v>8428</v>
      </c>
      <c r="C33" s="694"/>
      <c r="D33" s="695">
        <v>16882</v>
      </c>
      <c r="E33" s="660"/>
      <c r="F33" s="661">
        <v>205559</v>
      </c>
      <c r="G33" s="659"/>
      <c r="H33" s="658">
        <v>6123319</v>
      </c>
      <c r="I33" s="660"/>
      <c r="J33" s="661">
        <v>168724</v>
      </c>
      <c r="K33" s="659"/>
      <c r="L33" s="658">
        <v>83644</v>
      </c>
      <c r="M33" s="660"/>
      <c r="N33" s="661">
        <v>1366023</v>
      </c>
      <c r="O33" s="696"/>
    </row>
    <row r="34" spans="1:15" s="956" customFormat="1" ht="15" hidden="1" customHeight="1">
      <c r="A34" s="479" t="s">
        <v>385</v>
      </c>
      <c r="B34" s="658">
        <v>9064</v>
      </c>
      <c r="C34" s="694"/>
      <c r="D34" s="695">
        <v>17349</v>
      </c>
      <c r="E34" s="660"/>
      <c r="F34" s="661">
        <v>278073</v>
      </c>
      <c r="G34" s="659"/>
      <c r="H34" s="658">
        <v>7294226</v>
      </c>
      <c r="I34" s="660"/>
      <c r="J34" s="661">
        <v>152159</v>
      </c>
      <c r="K34" s="659"/>
      <c r="L34" s="658">
        <v>79137</v>
      </c>
      <c r="M34" s="660"/>
      <c r="N34" s="661">
        <v>1437027</v>
      </c>
      <c r="O34" s="696"/>
    </row>
    <row r="35" spans="1:15" s="67" customFormat="1" ht="15" customHeight="1">
      <c r="A35" s="479" t="s">
        <v>386</v>
      </c>
      <c r="B35" s="658">
        <v>9283</v>
      </c>
      <c r="C35" s="694"/>
      <c r="D35" s="695">
        <v>17583</v>
      </c>
      <c r="E35" s="660"/>
      <c r="F35" s="661">
        <v>292200</v>
      </c>
      <c r="G35" s="659"/>
      <c r="H35" s="658">
        <v>7069641</v>
      </c>
      <c r="I35" s="660"/>
      <c r="J35" s="658">
        <v>159407</v>
      </c>
      <c r="K35" s="659"/>
      <c r="L35" s="658">
        <v>88226</v>
      </c>
      <c r="M35" s="660"/>
      <c r="N35" s="661">
        <v>1435020</v>
      </c>
      <c r="O35" s="696"/>
    </row>
    <row r="36" spans="1:15" s="67" customFormat="1" ht="15" hidden="1" customHeight="1">
      <c r="A36" s="479" t="s">
        <v>387</v>
      </c>
      <c r="B36" s="658">
        <v>9493</v>
      </c>
      <c r="C36" s="694"/>
      <c r="D36" s="695">
        <v>17851</v>
      </c>
      <c r="E36" s="660"/>
      <c r="F36" s="661">
        <v>308523</v>
      </c>
      <c r="G36" s="659"/>
      <c r="H36" s="658">
        <v>7392363</v>
      </c>
      <c r="I36" s="660"/>
      <c r="J36" s="675">
        <v>138438</v>
      </c>
      <c r="K36" s="672"/>
      <c r="L36" s="671">
        <v>73294</v>
      </c>
      <c r="M36" s="674"/>
      <c r="N36" s="661">
        <v>1557724</v>
      </c>
      <c r="O36" s="662"/>
    </row>
    <row r="37" spans="1:15" ht="15" hidden="1" customHeight="1">
      <c r="A37" s="479" t="s">
        <v>388</v>
      </c>
      <c r="B37" s="658">
        <v>9796</v>
      </c>
      <c r="C37" s="694"/>
      <c r="D37" s="695">
        <v>18391</v>
      </c>
      <c r="E37" s="660"/>
      <c r="F37" s="661">
        <v>306408</v>
      </c>
      <c r="G37" s="659"/>
      <c r="H37" s="658">
        <v>7248622</v>
      </c>
      <c r="I37" s="660"/>
      <c r="J37" s="675">
        <v>136010</v>
      </c>
      <c r="K37" s="672"/>
      <c r="L37" s="671">
        <v>72285</v>
      </c>
      <c r="M37" s="674"/>
      <c r="N37" s="661">
        <v>1573069</v>
      </c>
      <c r="O37" s="696"/>
    </row>
    <row r="38" spans="1:15" ht="15" hidden="1" customHeight="1">
      <c r="A38" s="479" t="s">
        <v>189</v>
      </c>
      <c r="B38" s="663">
        <v>10107</v>
      </c>
      <c r="C38" s="697"/>
      <c r="D38" s="669">
        <v>18962</v>
      </c>
      <c r="E38" s="665"/>
      <c r="F38" s="666">
        <v>331714</v>
      </c>
      <c r="G38" s="664"/>
      <c r="H38" s="669">
        <v>7854346</v>
      </c>
      <c r="I38" s="665"/>
      <c r="J38" s="675">
        <v>127452</v>
      </c>
      <c r="K38" s="672"/>
      <c r="L38" s="673">
        <v>67857</v>
      </c>
      <c r="M38" s="674"/>
      <c r="N38" s="666">
        <v>1550143</v>
      </c>
      <c r="O38" s="696"/>
    </row>
    <row r="39" spans="1:15" ht="15" hidden="1" customHeight="1">
      <c r="A39" s="479" t="s">
        <v>166</v>
      </c>
      <c r="B39" s="663">
        <v>11161</v>
      </c>
      <c r="C39" s="697"/>
      <c r="D39" s="669">
        <v>20965</v>
      </c>
      <c r="E39" s="665"/>
      <c r="F39" s="666">
        <v>365381</v>
      </c>
      <c r="G39" s="664"/>
      <c r="H39" s="669">
        <v>8728386</v>
      </c>
      <c r="I39" s="665"/>
      <c r="J39" s="675">
        <v>119195</v>
      </c>
      <c r="K39" s="672"/>
      <c r="L39" s="673">
        <v>63338</v>
      </c>
      <c r="M39" s="674"/>
      <c r="N39" s="666">
        <v>1763146</v>
      </c>
      <c r="O39" s="696"/>
    </row>
    <row r="40" spans="1:15" ht="15" customHeight="1">
      <c r="A40" s="479" t="s">
        <v>167</v>
      </c>
      <c r="B40" s="663">
        <v>11331</v>
      </c>
      <c r="C40" s="697"/>
      <c r="D40" s="669">
        <v>21122</v>
      </c>
      <c r="E40" s="665"/>
      <c r="F40" s="666">
        <f>128527+178847+65877</f>
        <v>373251</v>
      </c>
      <c r="G40" s="664"/>
      <c r="H40" s="669">
        <f>2674299+5219029+1273776</f>
        <v>9167104</v>
      </c>
      <c r="I40" s="665"/>
      <c r="J40" s="675">
        <v>109871</v>
      </c>
      <c r="K40" s="672"/>
      <c r="L40" s="673">
        <v>58579</v>
      </c>
      <c r="M40" s="674"/>
      <c r="N40" s="666">
        <v>1885694</v>
      </c>
      <c r="O40" s="696"/>
    </row>
    <row r="41" spans="1:15" ht="15" customHeight="1">
      <c r="A41" s="479" t="s">
        <v>168</v>
      </c>
      <c r="B41" s="663">
        <v>11543</v>
      </c>
      <c r="C41" s="697"/>
      <c r="D41" s="669">
        <v>21143</v>
      </c>
      <c r="E41" s="665"/>
      <c r="F41" s="666">
        <v>379262</v>
      </c>
      <c r="G41" s="664"/>
      <c r="H41" s="669">
        <v>9307798</v>
      </c>
      <c r="I41" s="665"/>
      <c r="J41" s="675">
        <v>106659</v>
      </c>
      <c r="K41" s="672"/>
      <c r="L41" s="673">
        <v>57929</v>
      </c>
      <c r="M41" s="674"/>
      <c r="N41" s="666">
        <v>1926396</v>
      </c>
      <c r="O41" s="696"/>
    </row>
    <row r="42" spans="1:15" ht="15" customHeight="1">
      <c r="A42" s="479" t="s">
        <v>169</v>
      </c>
      <c r="B42" s="663">
        <v>11564</v>
      </c>
      <c r="C42" s="697"/>
      <c r="D42" s="669">
        <v>20941</v>
      </c>
      <c r="E42" s="665"/>
      <c r="F42" s="666">
        <v>373897</v>
      </c>
      <c r="G42" s="664"/>
      <c r="H42" s="669">
        <v>9284096</v>
      </c>
      <c r="I42" s="665"/>
      <c r="J42" s="675">
        <f>ROUND(1243072700/11605,0)</f>
        <v>107115</v>
      </c>
      <c r="K42" s="672"/>
      <c r="L42" s="673">
        <v>58710</v>
      </c>
      <c r="M42" s="674"/>
      <c r="N42" s="666">
        <v>1899979</v>
      </c>
      <c r="O42" s="696"/>
    </row>
    <row r="43" spans="1:15" ht="15" customHeight="1">
      <c r="A43" s="479" t="s">
        <v>170</v>
      </c>
      <c r="B43" s="663">
        <v>8708</v>
      </c>
      <c r="C43" s="697"/>
      <c r="D43" s="669">
        <v>14721</v>
      </c>
      <c r="E43" s="665"/>
      <c r="F43" s="666">
        <v>206156</v>
      </c>
      <c r="G43" s="664"/>
      <c r="H43" s="669">
        <v>4226679</v>
      </c>
      <c r="I43" s="665"/>
      <c r="J43" s="675">
        <f>ROUND((968095500+258676000)/11690,0)</f>
        <v>104942</v>
      </c>
      <c r="K43" s="672"/>
      <c r="L43" s="673">
        <f>46023+12297</f>
        <v>58320</v>
      </c>
      <c r="M43" s="674"/>
      <c r="N43" s="666">
        <v>1681831</v>
      </c>
      <c r="O43" s="696"/>
    </row>
    <row r="44" spans="1:15" ht="15" customHeight="1">
      <c r="A44" s="479" t="s">
        <v>171</v>
      </c>
      <c r="B44" s="663">
        <v>8489</v>
      </c>
      <c r="C44" s="697"/>
      <c r="D44" s="669">
        <v>14761</v>
      </c>
      <c r="E44" s="665"/>
      <c r="F44" s="666">
        <v>209134</v>
      </c>
      <c r="G44" s="664"/>
      <c r="H44" s="669">
        <v>4430485</v>
      </c>
      <c r="I44" s="665"/>
      <c r="J44" s="675">
        <f>ROUND((704222245+188336409)/8608,0)</f>
        <v>103689</v>
      </c>
      <c r="K44" s="672"/>
      <c r="L44" s="673">
        <f>46817+12521</f>
        <v>59338</v>
      </c>
      <c r="M44" s="674"/>
      <c r="N44" s="666">
        <v>1587135</v>
      </c>
      <c r="O44" s="696"/>
    </row>
    <row r="45" spans="1:15" ht="15" customHeight="1">
      <c r="A45" s="479" t="s">
        <v>172</v>
      </c>
      <c r="B45" s="663">
        <v>8374</v>
      </c>
      <c r="C45" s="697"/>
      <c r="D45" s="669">
        <v>14394</v>
      </c>
      <c r="E45" s="665"/>
      <c r="F45" s="666">
        <v>205067</v>
      </c>
      <c r="G45" s="664"/>
      <c r="H45" s="669">
        <v>4440268</v>
      </c>
      <c r="I45" s="665"/>
      <c r="J45" s="675">
        <f>ROUND((777564700+203528700)/8475,0)</f>
        <v>115763</v>
      </c>
      <c r="K45" s="672"/>
      <c r="L45" s="673">
        <f>53185+13921</f>
        <v>67106</v>
      </c>
      <c r="M45" s="674"/>
      <c r="N45" s="666">
        <v>1812831</v>
      </c>
      <c r="O45" s="696"/>
    </row>
    <row r="46" spans="1:15" ht="15" customHeight="1">
      <c r="A46" s="479" t="s">
        <v>173</v>
      </c>
      <c r="B46" s="663">
        <v>8198</v>
      </c>
      <c r="C46" s="697"/>
      <c r="D46" s="669">
        <v>14073</v>
      </c>
      <c r="E46" s="665"/>
      <c r="F46" s="666">
        <f>180928+21794</f>
        <v>202722</v>
      </c>
      <c r="G46" s="664"/>
      <c r="H46" s="669">
        <f>ROUND((4098879758+425869438)/1000,0)</f>
        <v>4524749</v>
      </c>
      <c r="I46" s="665"/>
      <c r="J46" s="675">
        <f>ROUND((774847400+203590700)/8341,0)</f>
        <v>117305</v>
      </c>
      <c r="K46" s="672"/>
      <c r="L46" s="673">
        <f>53989+14186</f>
        <v>68175</v>
      </c>
      <c r="M46" s="674"/>
      <c r="N46" s="666">
        <f>ROUND((1704878139+29040507+3572000+184649000+23633000)/1000,0)</f>
        <v>1945773</v>
      </c>
      <c r="O46" s="696"/>
    </row>
    <row r="47" spans="1:15" ht="15" customHeight="1">
      <c r="A47" s="479" t="s">
        <v>174</v>
      </c>
      <c r="B47" s="663">
        <v>8127</v>
      </c>
      <c r="C47" s="697"/>
      <c r="D47" s="669">
        <v>13819</v>
      </c>
      <c r="E47" s="665"/>
      <c r="F47" s="666">
        <v>204283</v>
      </c>
      <c r="G47" s="664"/>
      <c r="H47" s="669">
        <v>4583119</v>
      </c>
      <c r="I47" s="665"/>
      <c r="J47" s="675">
        <v>131545</v>
      </c>
      <c r="K47" s="672"/>
      <c r="L47" s="673">
        <v>76893</v>
      </c>
      <c r="M47" s="674"/>
      <c r="N47" s="666">
        <v>1732374</v>
      </c>
      <c r="O47" s="696"/>
    </row>
    <row r="48" spans="1:15" ht="15" customHeight="1">
      <c r="A48" s="479" t="s">
        <v>175</v>
      </c>
      <c r="B48" s="671">
        <v>8018</v>
      </c>
      <c r="C48" s="698"/>
      <c r="D48" s="673">
        <v>13475</v>
      </c>
      <c r="E48" s="674"/>
      <c r="F48" s="675">
        <v>204156</v>
      </c>
      <c r="G48" s="672"/>
      <c r="H48" s="673">
        <v>4575166</v>
      </c>
      <c r="I48" s="674"/>
      <c r="J48" s="675">
        <v>129083</v>
      </c>
      <c r="K48" s="672"/>
      <c r="L48" s="673">
        <v>76647</v>
      </c>
      <c r="M48" s="674"/>
      <c r="N48" s="675">
        <v>1719178</v>
      </c>
      <c r="O48" s="699"/>
    </row>
    <row r="49" spans="1:15" ht="15" customHeight="1">
      <c r="A49" s="494" t="s">
        <v>176</v>
      </c>
      <c r="B49" s="679">
        <v>7813</v>
      </c>
      <c r="C49" s="700"/>
      <c r="D49" s="681">
        <v>12986</v>
      </c>
      <c r="E49" s="682"/>
      <c r="F49" s="683">
        <v>200372</v>
      </c>
      <c r="G49" s="680"/>
      <c r="H49" s="681">
        <v>4522701</v>
      </c>
      <c r="I49" s="682"/>
      <c r="J49" s="683">
        <v>123987</v>
      </c>
      <c r="K49" s="680"/>
      <c r="L49" s="681">
        <v>75380</v>
      </c>
      <c r="M49" s="682"/>
      <c r="N49" s="683">
        <v>1669773</v>
      </c>
      <c r="O49" s="701"/>
    </row>
    <row r="50" spans="1:15" ht="15" customHeight="1">
      <c r="A50" s="479" t="s">
        <v>389</v>
      </c>
      <c r="B50" s="671">
        <v>7643</v>
      </c>
      <c r="C50" s="698"/>
      <c r="D50" s="673">
        <v>12515</v>
      </c>
      <c r="E50" s="674"/>
      <c r="F50" s="671">
        <v>196201</v>
      </c>
      <c r="G50" s="672"/>
      <c r="H50" s="671">
        <v>4744500</v>
      </c>
      <c r="I50" s="674"/>
      <c r="J50" s="671">
        <v>123740</v>
      </c>
      <c r="K50" s="672"/>
      <c r="L50" s="671">
        <v>74991</v>
      </c>
      <c r="M50" s="674"/>
      <c r="N50" s="671">
        <v>1666271</v>
      </c>
      <c r="O50" s="699"/>
    </row>
    <row r="51" spans="1:15" ht="15" customHeight="1" thickBot="1">
      <c r="A51" s="1070" t="s">
        <v>761</v>
      </c>
      <c r="B51" s="1065">
        <v>7478.166666666667</v>
      </c>
      <c r="C51" s="1071"/>
      <c r="D51" s="1072">
        <v>12016.5</v>
      </c>
      <c r="E51" s="1067"/>
      <c r="F51" s="1065">
        <v>189216</v>
      </c>
      <c r="G51" s="1066"/>
      <c r="H51" s="1065">
        <v>4424170</v>
      </c>
      <c r="I51" s="1067"/>
      <c r="J51" s="1065">
        <v>124846</v>
      </c>
      <c r="K51" s="1066"/>
      <c r="L51" s="1065">
        <v>77454</v>
      </c>
      <c r="M51" s="1067"/>
      <c r="N51" s="1065">
        <v>1784709</v>
      </c>
      <c r="O51" s="1073"/>
    </row>
    <row r="52" spans="1:15">
      <c r="A52" s="687" t="s">
        <v>365</v>
      </c>
      <c r="B52" s="67" t="s">
        <v>366</v>
      </c>
      <c r="C52" s="133"/>
      <c r="D52" s="962"/>
      <c r="E52" s="133"/>
      <c r="F52" s="962"/>
      <c r="G52" s="133"/>
      <c r="H52" s="962"/>
      <c r="I52" s="133"/>
      <c r="J52" s="962"/>
      <c r="K52" s="133"/>
      <c r="L52" s="962"/>
      <c r="M52" s="133"/>
      <c r="N52" s="67"/>
      <c r="O52" s="133"/>
    </row>
    <row r="53" spans="1:15">
      <c r="A53" s="687" t="s">
        <v>367</v>
      </c>
      <c r="B53" s="67" t="s">
        <v>390</v>
      </c>
      <c r="C53" s="133"/>
      <c r="D53" s="957"/>
      <c r="E53" s="133"/>
      <c r="F53" s="957"/>
      <c r="G53" s="957"/>
      <c r="H53" s="957"/>
      <c r="I53" s="133"/>
      <c r="J53" s="957"/>
      <c r="K53" s="133"/>
      <c r="L53" s="957"/>
      <c r="M53" s="133"/>
      <c r="N53" s="67"/>
      <c r="O53" s="133"/>
    </row>
    <row r="54" spans="1:15">
      <c r="A54" s="702"/>
      <c r="B54" s="702" t="s">
        <v>391</v>
      </c>
    </row>
  </sheetData>
  <mergeCells count="21">
    <mergeCell ref="A29:A30"/>
    <mergeCell ref="B29:E29"/>
    <mergeCell ref="F29:I29"/>
    <mergeCell ref="J29:M29"/>
    <mergeCell ref="N29:O30"/>
    <mergeCell ref="B30:C30"/>
    <mergeCell ref="D30:E30"/>
    <mergeCell ref="F30:G30"/>
    <mergeCell ref="H30:I30"/>
    <mergeCell ref="J30:K30"/>
    <mergeCell ref="L30:M30"/>
    <mergeCell ref="A2:A3"/>
    <mergeCell ref="B2:E2"/>
    <mergeCell ref="F2:I2"/>
    <mergeCell ref="J2:M2"/>
    <mergeCell ref="B3:C3"/>
    <mergeCell ref="D3:E3"/>
    <mergeCell ref="F3:G3"/>
    <mergeCell ref="H3:I3"/>
    <mergeCell ref="J3:K3"/>
    <mergeCell ref="L3:M3"/>
  </mergeCells>
  <phoneticPr fontId="3"/>
  <pageMargins left="0.98425196850393704" right="0.98425196850393704" top="0.59055118110236227" bottom="0.39370078740157483" header="0.51181102362204722" footer="0.19685039370078741"/>
  <headerFooter scaleWithDoc="0" alignWithMargins="0">
    <oddFooter>&amp;R&amp;"ＭＳ Ｐ明朝,標準"－３５－</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
  <sheetViews>
    <sheetView view="pageBreakPreview" topLeftCell="A6" zoomScaleNormal="100" zoomScaleSheetLayoutView="100" workbookViewId="0">
      <selection activeCell="P38" sqref="P38"/>
    </sheetView>
  </sheetViews>
  <sheetFormatPr defaultRowHeight="13.5"/>
  <cols>
    <col min="1" max="1" width="9.25" style="2" customWidth="1"/>
    <col min="2" max="4" width="11" style="2" customWidth="1"/>
    <col min="5" max="5" width="12.25" style="2" customWidth="1"/>
    <col min="6" max="12" width="11" style="2" customWidth="1"/>
    <col min="13" max="16384" width="9" style="2"/>
  </cols>
  <sheetData>
    <row r="1" spans="1:25" ht="15.75" customHeight="1" thickBot="1">
      <c r="A1" s="1" t="s">
        <v>222</v>
      </c>
      <c r="B1" s="1"/>
      <c r="C1" s="1"/>
      <c r="D1" s="1"/>
    </row>
    <row r="2" spans="1:25" ht="16.5" customHeight="1">
      <c r="A2" s="1282" t="s">
        <v>223</v>
      </c>
      <c r="B2" s="1293" t="s">
        <v>224</v>
      </c>
      <c r="C2" s="1294" t="s">
        <v>225</v>
      </c>
      <c r="D2" s="1294"/>
      <c r="E2" s="1294"/>
      <c r="F2" s="1294"/>
      <c r="G2" s="1294"/>
      <c r="H2" s="1294" t="s">
        <v>226</v>
      </c>
      <c r="I2" s="1294"/>
      <c r="J2" s="1294" t="s">
        <v>227</v>
      </c>
      <c r="K2" s="1294"/>
      <c r="L2" s="1290" t="s">
        <v>228</v>
      </c>
    </row>
    <row r="3" spans="1:25" ht="16.5" customHeight="1" thickBot="1">
      <c r="A3" s="1292"/>
      <c r="B3" s="1124"/>
      <c r="C3" s="1001" t="s">
        <v>229</v>
      </c>
      <c r="D3" s="1000" t="s">
        <v>230</v>
      </c>
      <c r="E3" s="1000" t="s">
        <v>231</v>
      </c>
      <c r="F3" s="1000" t="s">
        <v>232</v>
      </c>
      <c r="G3" s="1002" t="s">
        <v>233</v>
      </c>
      <c r="H3" s="1001" t="s">
        <v>234</v>
      </c>
      <c r="I3" s="1002" t="s">
        <v>225</v>
      </c>
      <c r="J3" s="1001" t="s">
        <v>235</v>
      </c>
      <c r="K3" s="1002" t="s">
        <v>236</v>
      </c>
      <c r="L3" s="1291"/>
    </row>
    <row r="4" spans="1:25">
      <c r="A4" s="471" t="s">
        <v>237</v>
      </c>
      <c r="B4" s="472">
        <v>8</v>
      </c>
      <c r="C4" s="473">
        <v>1258</v>
      </c>
      <c r="D4" s="474">
        <v>902</v>
      </c>
      <c r="E4" s="475" t="s">
        <v>705</v>
      </c>
      <c r="F4" s="475">
        <v>340</v>
      </c>
      <c r="G4" s="476">
        <v>16</v>
      </c>
      <c r="H4" s="477">
        <v>56</v>
      </c>
      <c r="I4" s="476">
        <v>264</v>
      </c>
      <c r="J4" s="477">
        <v>23</v>
      </c>
      <c r="K4" s="476">
        <v>8</v>
      </c>
      <c r="L4" s="478">
        <v>24</v>
      </c>
    </row>
    <row r="5" spans="1:25">
      <c r="A5" s="479" t="s">
        <v>238</v>
      </c>
      <c r="B5" s="480">
        <v>8</v>
      </c>
      <c r="C5" s="481">
        <v>1373</v>
      </c>
      <c r="D5" s="482">
        <v>992</v>
      </c>
      <c r="E5" s="483" t="s">
        <v>705</v>
      </c>
      <c r="F5" s="483">
        <v>365</v>
      </c>
      <c r="G5" s="484">
        <v>16</v>
      </c>
      <c r="H5" s="485">
        <v>53</v>
      </c>
      <c r="I5" s="484">
        <v>232</v>
      </c>
      <c r="J5" s="485">
        <v>25</v>
      </c>
      <c r="K5" s="484">
        <v>8</v>
      </c>
      <c r="L5" s="486">
        <v>26</v>
      </c>
    </row>
    <row r="6" spans="1:25">
      <c r="A6" s="479" t="s">
        <v>239</v>
      </c>
      <c r="B6" s="480">
        <v>8</v>
      </c>
      <c r="C6" s="481">
        <v>1395</v>
      </c>
      <c r="D6" s="482">
        <v>1012</v>
      </c>
      <c r="E6" s="483" t="s">
        <v>705</v>
      </c>
      <c r="F6" s="483">
        <v>367</v>
      </c>
      <c r="G6" s="484">
        <v>16</v>
      </c>
      <c r="H6" s="485">
        <v>59</v>
      </c>
      <c r="I6" s="484">
        <v>196</v>
      </c>
      <c r="J6" s="485">
        <v>23</v>
      </c>
      <c r="K6" s="484">
        <v>8</v>
      </c>
      <c r="L6" s="486">
        <v>29</v>
      </c>
    </row>
    <row r="7" spans="1:25" s="1005" customFormat="1">
      <c r="A7" s="479" t="s">
        <v>240</v>
      </c>
      <c r="B7" s="487">
        <v>9</v>
      </c>
      <c r="C7" s="488">
        <v>1399</v>
      </c>
      <c r="D7" s="489">
        <v>1098</v>
      </c>
      <c r="E7" s="489" t="s">
        <v>705</v>
      </c>
      <c r="F7" s="489">
        <v>297</v>
      </c>
      <c r="G7" s="490">
        <v>4</v>
      </c>
      <c r="H7" s="488">
        <v>59</v>
      </c>
      <c r="I7" s="490">
        <v>148</v>
      </c>
      <c r="J7" s="488">
        <v>24</v>
      </c>
      <c r="K7" s="490">
        <v>8</v>
      </c>
      <c r="L7" s="491">
        <v>20</v>
      </c>
    </row>
    <row r="8" spans="1:25" s="1005" customFormat="1" hidden="1">
      <c r="A8" s="479" t="s">
        <v>241</v>
      </c>
      <c r="B8" s="487">
        <v>9</v>
      </c>
      <c r="C8" s="488">
        <v>1390</v>
      </c>
      <c r="D8" s="489">
        <v>888</v>
      </c>
      <c r="E8" s="489">
        <v>220</v>
      </c>
      <c r="F8" s="489">
        <v>278</v>
      </c>
      <c r="G8" s="490">
        <v>4</v>
      </c>
      <c r="H8" s="488">
        <v>62</v>
      </c>
      <c r="I8" s="490">
        <v>113</v>
      </c>
      <c r="J8" s="488">
        <v>25</v>
      </c>
      <c r="K8" s="490">
        <v>8</v>
      </c>
      <c r="L8" s="491">
        <v>23</v>
      </c>
      <c r="N8" s="113"/>
      <c r="O8" s="113"/>
      <c r="P8" s="492"/>
      <c r="Q8" s="493"/>
      <c r="R8" s="113"/>
      <c r="S8" s="113"/>
      <c r="T8" s="113"/>
      <c r="U8" s="113"/>
      <c r="V8" s="113"/>
      <c r="W8" s="113"/>
      <c r="X8" s="113"/>
      <c r="Y8" s="113"/>
    </row>
    <row r="9" spans="1:25" s="1005" customFormat="1">
      <c r="A9" s="479" t="s">
        <v>242</v>
      </c>
      <c r="B9" s="487">
        <v>9</v>
      </c>
      <c r="C9" s="488">
        <v>1371</v>
      </c>
      <c r="D9" s="489">
        <v>869</v>
      </c>
      <c r="E9" s="489">
        <v>220</v>
      </c>
      <c r="F9" s="489">
        <v>278</v>
      </c>
      <c r="G9" s="490">
        <v>4</v>
      </c>
      <c r="H9" s="488">
        <v>60</v>
      </c>
      <c r="I9" s="490">
        <v>126</v>
      </c>
      <c r="J9" s="488">
        <v>26</v>
      </c>
      <c r="K9" s="490">
        <v>9</v>
      </c>
      <c r="L9" s="491">
        <v>26</v>
      </c>
      <c r="N9" s="113"/>
      <c r="O9" s="113"/>
      <c r="P9" s="492"/>
      <c r="Q9" s="493"/>
      <c r="R9" s="113"/>
      <c r="S9" s="113"/>
      <c r="T9" s="113"/>
      <c r="U9" s="113"/>
      <c r="V9" s="113"/>
      <c r="W9" s="113"/>
      <c r="X9" s="113"/>
      <c r="Y9" s="113"/>
    </row>
    <row r="10" spans="1:25" s="1005" customFormat="1" hidden="1">
      <c r="A10" s="479" t="s">
        <v>243</v>
      </c>
      <c r="B10" s="487">
        <v>9</v>
      </c>
      <c r="C10" s="488">
        <v>1371</v>
      </c>
      <c r="D10" s="489">
        <v>869</v>
      </c>
      <c r="E10" s="489">
        <v>220</v>
      </c>
      <c r="F10" s="489">
        <v>278</v>
      </c>
      <c r="G10" s="490">
        <v>4</v>
      </c>
      <c r="H10" s="488">
        <v>60</v>
      </c>
      <c r="I10" s="490">
        <v>126</v>
      </c>
      <c r="J10" s="488">
        <v>27</v>
      </c>
      <c r="K10" s="490">
        <v>9</v>
      </c>
      <c r="L10" s="491">
        <v>28</v>
      </c>
    </row>
    <row r="11" spans="1:25" s="1005" customFormat="1" hidden="1">
      <c r="A11" s="479" t="s">
        <v>244</v>
      </c>
      <c r="B11" s="487">
        <v>9</v>
      </c>
      <c r="C11" s="488">
        <v>1371</v>
      </c>
      <c r="D11" s="489">
        <v>869</v>
      </c>
      <c r="E11" s="489">
        <v>220</v>
      </c>
      <c r="F11" s="489">
        <v>278</v>
      </c>
      <c r="G11" s="490">
        <v>4</v>
      </c>
      <c r="H11" s="488">
        <v>58</v>
      </c>
      <c r="I11" s="490">
        <v>111</v>
      </c>
      <c r="J11" s="488">
        <v>28</v>
      </c>
      <c r="K11" s="490">
        <v>7</v>
      </c>
      <c r="L11" s="491">
        <v>27</v>
      </c>
    </row>
    <row r="12" spans="1:25" s="1005" customFormat="1">
      <c r="A12" s="479" t="s">
        <v>245</v>
      </c>
      <c r="B12" s="487">
        <v>9</v>
      </c>
      <c r="C12" s="488">
        <v>1355</v>
      </c>
      <c r="D12" s="489">
        <v>853</v>
      </c>
      <c r="E12" s="489">
        <v>220</v>
      </c>
      <c r="F12" s="489">
        <v>278</v>
      </c>
      <c r="G12" s="490">
        <v>4</v>
      </c>
      <c r="H12" s="488">
        <v>58</v>
      </c>
      <c r="I12" s="490">
        <v>111</v>
      </c>
      <c r="J12" s="488">
        <v>26</v>
      </c>
      <c r="K12" s="490">
        <v>7</v>
      </c>
      <c r="L12" s="491">
        <v>27</v>
      </c>
    </row>
    <row r="13" spans="1:25" s="1005" customFormat="1" hidden="1">
      <c r="A13" s="479" t="s">
        <v>246</v>
      </c>
      <c r="B13" s="487">
        <v>9</v>
      </c>
      <c r="C13" s="488">
        <v>1355</v>
      </c>
      <c r="D13" s="489">
        <v>853</v>
      </c>
      <c r="E13" s="489">
        <v>220</v>
      </c>
      <c r="F13" s="489">
        <v>278</v>
      </c>
      <c r="G13" s="490">
        <v>4</v>
      </c>
      <c r="H13" s="488">
        <v>57</v>
      </c>
      <c r="I13" s="490">
        <v>93</v>
      </c>
      <c r="J13" s="488">
        <v>27</v>
      </c>
      <c r="K13" s="490">
        <v>9</v>
      </c>
      <c r="L13" s="491">
        <v>28</v>
      </c>
    </row>
    <row r="14" spans="1:25" s="1005" customFormat="1" hidden="1">
      <c r="A14" s="479" t="s">
        <v>247</v>
      </c>
      <c r="B14" s="487">
        <v>9</v>
      </c>
      <c r="C14" s="488">
        <v>1355</v>
      </c>
      <c r="D14" s="489">
        <v>853</v>
      </c>
      <c r="E14" s="489">
        <v>220</v>
      </c>
      <c r="F14" s="489">
        <v>278</v>
      </c>
      <c r="G14" s="490">
        <v>4</v>
      </c>
      <c r="H14" s="488">
        <v>57</v>
      </c>
      <c r="I14" s="490">
        <v>93</v>
      </c>
      <c r="J14" s="488">
        <v>26</v>
      </c>
      <c r="K14" s="490">
        <v>7</v>
      </c>
      <c r="L14" s="491">
        <v>25</v>
      </c>
    </row>
    <row r="15" spans="1:25" s="1005" customFormat="1" hidden="1">
      <c r="A15" s="479" t="s">
        <v>248</v>
      </c>
      <c r="B15" s="487">
        <v>9</v>
      </c>
      <c r="C15" s="488">
        <v>1355</v>
      </c>
      <c r="D15" s="489">
        <v>853</v>
      </c>
      <c r="E15" s="489">
        <v>220</v>
      </c>
      <c r="F15" s="489">
        <v>278</v>
      </c>
      <c r="G15" s="490">
        <v>4</v>
      </c>
      <c r="H15" s="488">
        <v>56</v>
      </c>
      <c r="I15" s="490">
        <v>84</v>
      </c>
      <c r="J15" s="488">
        <v>28</v>
      </c>
      <c r="K15" s="490">
        <v>7</v>
      </c>
      <c r="L15" s="491">
        <v>25</v>
      </c>
    </row>
    <row r="16" spans="1:25" s="1005" customFormat="1" hidden="1">
      <c r="A16" s="479" t="s">
        <v>249</v>
      </c>
      <c r="B16" s="487">
        <v>9</v>
      </c>
      <c r="C16" s="488">
        <v>1355</v>
      </c>
      <c r="D16" s="489">
        <v>853</v>
      </c>
      <c r="E16" s="489">
        <v>220</v>
      </c>
      <c r="F16" s="489">
        <v>278</v>
      </c>
      <c r="G16" s="490">
        <v>4</v>
      </c>
      <c r="H16" s="488">
        <v>54</v>
      </c>
      <c r="I16" s="490">
        <v>84</v>
      </c>
      <c r="J16" s="488">
        <v>29</v>
      </c>
      <c r="K16" s="490">
        <v>7</v>
      </c>
      <c r="L16" s="491">
        <v>26</v>
      </c>
    </row>
    <row r="17" spans="1:12" s="67" customFormat="1">
      <c r="A17" s="479" t="s">
        <v>250</v>
      </c>
      <c r="B17" s="487">
        <v>9</v>
      </c>
      <c r="C17" s="488">
        <v>1355</v>
      </c>
      <c r="D17" s="489">
        <v>853</v>
      </c>
      <c r="E17" s="489">
        <v>220</v>
      </c>
      <c r="F17" s="489">
        <v>278</v>
      </c>
      <c r="G17" s="490">
        <v>4</v>
      </c>
      <c r="H17" s="488">
        <v>54</v>
      </c>
      <c r="I17" s="490">
        <v>84</v>
      </c>
      <c r="J17" s="488">
        <v>29</v>
      </c>
      <c r="K17" s="490">
        <v>7</v>
      </c>
      <c r="L17" s="491">
        <v>28</v>
      </c>
    </row>
    <row r="18" spans="1:12">
      <c r="A18" s="479" t="s">
        <v>251</v>
      </c>
      <c r="B18" s="487">
        <v>9</v>
      </c>
      <c r="C18" s="488">
        <v>1355</v>
      </c>
      <c r="D18" s="489">
        <v>853</v>
      </c>
      <c r="E18" s="489">
        <v>220</v>
      </c>
      <c r="F18" s="489">
        <v>278</v>
      </c>
      <c r="G18" s="490">
        <v>4</v>
      </c>
      <c r="H18" s="488">
        <v>54</v>
      </c>
      <c r="I18" s="490">
        <v>84</v>
      </c>
      <c r="J18" s="488">
        <v>29</v>
      </c>
      <c r="K18" s="490">
        <v>7</v>
      </c>
      <c r="L18" s="491">
        <v>28</v>
      </c>
    </row>
    <row r="19" spans="1:12" ht="13.5" customHeight="1">
      <c r="A19" s="479" t="s">
        <v>252</v>
      </c>
      <c r="B19" s="487">
        <v>9</v>
      </c>
      <c r="C19" s="488">
        <v>1355</v>
      </c>
      <c r="D19" s="489">
        <v>853</v>
      </c>
      <c r="E19" s="489">
        <v>220</v>
      </c>
      <c r="F19" s="489">
        <v>278</v>
      </c>
      <c r="G19" s="490">
        <v>4</v>
      </c>
      <c r="H19" s="488">
        <v>52</v>
      </c>
      <c r="I19" s="490">
        <v>65</v>
      </c>
      <c r="J19" s="488">
        <v>29</v>
      </c>
      <c r="K19" s="490">
        <v>7</v>
      </c>
      <c r="L19" s="491">
        <v>26</v>
      </c>
    </row>
    <row r="20" spans="1:12" ht="13.5" customHeight="1">
      <c r="A20" s="494" t="s">
        <v>253</v>
      </c>
      <c r="B20" s="487">
        <v>9</v>
      </c>
      <c r="C20" s="488">
        <v>1355</v>
      </c>
      <c r="D20" s="489">
        <v>853</v>
      </c>
      <c r="E20" s="489">
        <v>220</v>
      </c>
      <c r="F20" s="489">
        <v>278</v>
      </c>
      <c r="G20" s="490">
        <v>4</v>
      </c>
      <c r="H20" s="495">
        <v>51</v>
      </c>
      <c r="I20" s="1015">
        <v>43</v>
      </c>
      <c r="J20" s="488">
        <v>28</v>
      </c>
      <c r="K20" s="496">
        <v>6</v>
      </c>
      <c r="L20" s="1016">
        <v>27</v>
      </c>
    </row>
    <row r="21" spans="1:12" ht="13.5" customHeight="1" thickBot="1">
      <c r="A21" s="994" t="s">
        <v>706</v>
      </c>
      <c r="B21" s="995">
        <v>9</v>
      </c>
      <c r="C21" s="996">
        <v>1355</v>
      </c>
      <c r="D21" s="997">
        <v>853</v>
      </c>
      <c r="E21" s="997">
        <v>220</v>
      </c>
      <c r="F21" s="997">
        <v>278</v>
      </c>
      <c r="G21" s="998">
        <v>4</v>
      </c>
      <c r="H21" s="996">
        <v>53</v>
      </c>
      <c r="I21" s="1082">
        <v>43</v>
      </c>
      <c r="J21" s="996">
        <v>29</v>
      </c>
      <c r="K21" s="998">
        <v>7</v>
      </c>
      <c r="L21" s="999">
        <v>27</v>
      </c>
    </row>
    <row r="22" spans="1:12" ht="15.75" customHeight="1">
      <c r="A22" s="1010" t="s">
        <v>254</v>
      </c>
      <c r="B22" s="1010"/>
      <c r="C22" s="497"/>
      <c r="D22" s="498"/>
      <c r="E22" s="499"/>
      <c r="F22" s="499"/>
      <c r="G22" s="499"/>
      <c r="H22" s="499"/>
      <c r="I22" s="499"/>
      <c r="J22" s="499"/>
      <c r="K22" s="499"/>
      <c r="L22" s="499"/>
    </row>
    <row r="23" spans="1:12" ht="5.25" customHeight="1"/>
    <row r="24" spans="1:12" ht="16.5" customHeight="1">
      <c r="A24" s="1" t="s">
        <v>255</v>
      </c>
      <c r="B24" s="1"/>
      <c r="C24" s="1"/>
      <c r="D24" s="1"/>
    </row>
    <row r="25" spans="1:12" ht="15.75" customHeight="1" thickBot="1">
      <c r="A25" s="1" t="s">
        <v>256</v>
      </c>
      <c r="B25" s="1" t="s">
        <v>707</v>
      </c>
      <c r="C25" s="1"/>
      <c r="D25" s="1"/>
    </row>
    <row r="26" spans="1:12" s="1005" customFormat="1" ht="16.5" customHeight="1">
      <c r="A26" s="1296" t="s">
        <v>223</v>
      </c>
      <c r="B26" s="1298" t="s">
        <v>708</v>
      </c>
      <c r="C26" s="1299"/>
      <c r="D26" s="1299"/>
      <c r="E26" s="1300"/>
      <c r="F26" s="1301" t="s">
        <v>709</v>
      </c>
      <c r="G26" s="1299"/>
      <c r="H26" s="1299"/>
      <c r="I26" s="1300"/>
      <c r="J26" s="1301" t="s">
        <v>257</v>
      </c>
      <c r="K26" s="1299"/>
      <c r="L26" s="1302"/>
    </row>
    <row r="27" spans="1:12" s="1005" customFormat="1" ht="16.5" customHeight="1" thickBot="1">
      <c r="A27" s="1297"/>
      <c r="B27" s="1009" t="s">
        <v>710</v>
      </c>
      <c r="C27" s="500" t="s">
        <v>258</v>
      </c>
      <c r="D27" s="500" t="s">
        <v>711</v>
      </c>
      <c r="E27" s="115" t="s">
        <v>259</v>
      </c>
      <c r="F27" s="114" t="s">
        <v>712</v>
      </c>
      <c r="G27" s="500" t="s">
        <v>260</v>
      </c>
      <c r="H27" s="500" t="s">
        <v>261</v>
      </c>
      <c r="I27" s="501" t="s">
        <v>262</v>
      </c>
      <c r="J27" s="114" t="s">
        <v>712</v>
      </c>
      <c r="K27" s="500" t="s">
        <v>258</v>
      </c>
      <c r="L27" s="502" t="s">
        <v>263</v>
      </c>
    </row>
    <row r="28" spans="1:12" s="1005" customFormat="1">
      <c r="A28" s="503" t="s">
        <v>264</v>
      </c>
      <c r="B28" s="504">
        <v>10</v>
      </c>
      <c r="C28" s="505">
        <v>745</v>
      </c>
      <c r="D28" s="505">
        <v>598</v>
      </c>
      <c r="E28" s="506">
        <v>108</v>
      </c>
      <c r="F28" s="507" t="s">
        <v>705</v>
      </c>
      <c r="G28" s="505" t="s">
        <v>705</v>
      </c>
      <c r="H28" s="505" t="s">
        <v>705</v>
      </c>
      <c r="I28" s="526" t="s">
        <v>705</v>
      </c>
      <c r="J28" s="507">
        <v>1</v>
      </c>
      <c r="K28" s="505">
        <v>25</v>
      </c>
      <c r="L28" s="508">
        <v>0</v>
      </c>
    </row>
    <row r="29" spans="1:12" s="1005" customFormat="1">
      <c r="A29" s="503" t="s">
        <v>240</v>
      </c>
      <c r="B29" s="504">
        <v>10</v>
      </c>
      <c r="C29" s="505">
        <v>670</v>
      </c>
      <c r="D29" s="505">
        <v>607</v>
      </c>
      <c r="E29" s="506">
        <v>132</v>
      </c>
      <c r="F29" s="507" t="s">
        <v>705</v>
      </c>
      <c r="G29" s="505" t="s">
        <v>705</v>
      </c>
      <c r="H29" s="505" t="s">
        <v>705</v>
      </c>
      <c r="I29" s="526" t="s">
        <v>705</v>
      </c>
      <c r="J29" s="507">
        <v>1</v>
      </c>
      <c r="K29" s="505">
        <v>25</v>
      </c>
      <c r="L29" s="508">
        <v>0</v>
      </c>
    </row>
    <row r="30" spans="1:12" s="1005" customFormat="1">
      <c r="A30" s="503" t="s">
        <v>242</v>
      </c>
      <c r="B30" s="504">
        <v>12</v>
      </c>
      <c r="C30" s="505">
        <v>805</v>
      </c>
      <c r="D30" s="505">
        <v>691</v>
      </c>
      <c r="E30" s="506">
        <v>166</v>
      </c>
      <c r="F30" s="507" t="s">
        <v>705</v>
      </c>
      <c r="G30" s="505" t="s">
        <v>705</v>
      </c>
      <c r="H30" s="505" t="s">
        <v>705</v>
      </c>
      <c r="I30" s="526" t="s">
        <v>705</v>
      </c>
      <c r="J30" s="507">
        <v>1</v>
      </c>
      <c r="K30" s="505">
        <v>25</v>
      </c>
      <c r="L30" s="508">
        <v>2</v>
      </c>
    </row>
    <row r="31" spans="1:12" s="1005" customFormat="1" hidden="1">
      <c r="A31" s="479" t="s">
        <v>243</v>
      </c>
      <c r="B31" s="509">
        <v>12</v>
      </c>
      <c r="C31" s="489">
        <v>805</v>
      </c>
      <c r="D31" s="489">
        <v>692</v>
      </c>
      <c r="E31" s="490">
        <v>159</v>
      </c>
      <c r="F31" s="488" t="s">
        <v>705</v>
      </c>
      <c r="G31" s="489" t="s">
        <v>705</v>
      </c>
      <c r="H31" s="489" t="s">
        <v>705</v>
      </c>
      <c r="I31" s="490" t="s">
        <v>705</v>
      </c>
      <c r="J31" s="510">
        <v>1</v>
      </c>
      <c r="K31" s="511">
        <v>25</v>
      </c>
      <c r="L31" s="512">
        <v>0</v>
      </c>
    </row>
    <row r="32" spans="1:12" s="1005" customFormat="1" hidden="1">
      <c r="A32" s="479" t="s">
        <v>244</v>
      </c>
      <c r="B32" s="509">
        <v>11</v>
      </c>
      <c r="C32" s="489">
        <v>805</v>
      </c>
      <c r="D32" s="489">
        <v>672</v>
      </c>
      <c r="E32" s="490">
        <v>157</v>
      </c>
      <c r="F32" s="488" t="s">
        <v>705</v>
      </c>
      <c r="G32" s="489" t="s">
        <v>705</v>
      </c>
      <c r="H32" s="489" t="s">
        <v>705</v>
      </c>
      <c r="I32" s="490" t="s">
        <v>705</v>
      </c>
      <c r="J32" s="510">
        <v>1</v>
      </c>
      <c r="K32" s="511">
        <v>25</v>
      </c>
      <c r="L32" s="512">
        <v>0</v>
      </c>
    </row>
    <row r="33" spans="1:12" s="1005" customFormat="1">
      <c r="A33" s="479" t="s">
        <v>245</v>
      </c>
      <c r="B33" s="509">
        <v>11</v>
      </c>
      <c r="C33" s="489">
        <v>725</v>
      </c>
      <c r="D33" s="489">
        <v>616</v>
      </c>
      <c r="E33" s="490">
        <v>152</v>
      </c>
      <c r="F33" s="488" t="s">
        <v>705</v>
      </c>
      <c r="G33" s="489" t="s">
        <v>705</v>
      </c>
      <c r="H33" s="489" t="s">
        <v>705</v>
      </c>
      <c r="I33" s="490" t="s">
        <v>705</v>
      </c>
      <c r="J33" s="510">
        <v>1</v>
      </c>
      <c r="K33" s="511">
        <v>25</v>
      </c>
      <c r="L33" s="512">
        <v>3</v>
      </c>
    </row>
    <row r="34" spans="1:12" s="1005" customFormat="1" hidden="1">
      <c r="A34" s="479" t="s">
        <v>246</v>
      </c>
      <c r="B34" s="509">
        <v>11</v>
      </c>
      <c r="C34" s="489">
        <v>725</v>
      </c>
      <c r="D34" s="489">
        <v>617</v>
      </c>
      <c r="E34" s="490">
        <v>137</v>
      </c>
      <c r="F34" s="488" t="s">
        <v>705</v>
      </c>
      <c r="G34" s="489" t="s">
        <v>705</v>
      </c>
      <c r="H34" s="489" t="s">
        <v>705</v>
      </c>
      <c r="I34" s="490" t="s">
        <v>705</v>
      </c>
      <c r="J34" s="510">
        <v>1</v>
      </c>
      <c r="K34" s="511">
        <v>25</v>
      </c>
      <c r="L34" s="512">
        <v>0</v>
      </c>
    </row>
    <row r="35" spans="1:12" s="1005" customFormat="1" hidden="1">
      <c r="A35" s="479" t="s">
        <v>247</v>
      </c>
      <c r="B35" s="509">
        <v>11</v>
      </c>
      <c r="C35" s="489">
        <v>725</v>
      </c>
      <c r="D35" s="489">
        <v>628</v>
      </c>
      <c r="E35" s="490">
        <v>145</v>
      </c>
      <c r="F35" s="509" t="s">
        <v>705</v>
      </c>
      <c r="G35" s="489" t="s">
        <v>705</v>
      </c>
      <c r="H35" s="489" t="s">
        <v>705</v>
      </c>
      <c r="I35" s="490" t="s">
        <v>705</v>
      </c>
      <c r="J35" s="510">
        <v>1</v>
      </c>
      <c r="K35" s="511">
        <v>25</v>
      </c>
      <c r="L35" s="512">
        <v>0</v>
      </c>
    </row>
    <row r="36" spans="1:12" s="1005" customFormat="1" hidden="1">
      <c r="A36" s="479" t="s">
        <v>248</v>
      </c>
      <c r="B36" s="509">
        <v>11</v>
      </c>
      <c r="C36" s="509">
        <v>725</v>
      </c>
      <c r="D36" s="489">
        <v>646</v>
      </c>
      <c r="E36" s="490">
        <v>153</v>
      </c>
      <c r="F36" s="488" t="s">
        <v>705</v>
      </c>
      <c r="G36" s="489" t="s">
        <v>705</v>
      </c>
      <c r="H36" s="489" t="s">
        <v>705</v>
      </c>
      <c r="I36" s="490" t="s">
        <v>705</v>
      </c>
      <c r="J36" s="488">
        <v>1</v>
      </c>
      <c r="K36" s="489">
        <v>25</v>
      </c>
      <c r="L36" s="513">
        <v>0</v>
      </c>
    </row>
    <row r="37" spans="1:12" s="1005" customFormat="1" hidden="1">
      <c r="A37" s="479" t="s">
        <v>249</v>
      </c>
      <c r="B37" s="509">
        <v>11</v>
      </c>
      <c r="C37" s="509">
        <v>725</v>
      </c>
      <c r="D37" s="489">
        <v>656</v>
      </c>
      <c r="E37" s="490">
        <v>147</v>
      </c>
      <c r="F37" s="488" t="s">
        <v>705</v>
      </c>
      <c r="G37" s="489" t="s">
        <v>705</v>
      </c>
      <c r="H37" s="489" t="s">
        <v>705</v>
      </c>
      <c r="I37" s="490" t="s">
        <v>705</v>
      </c>
      <c r="J37" s="488">
        <v>1</v>
      </c>
      <c r="K37" s="489">
        <v>25</v>
      </c>
      <c r="L37" s="513">
        <v>0</v>
      </c>
    </row>
    <row r="38" spans="1:12" s="1005" customFormat="1">
      <c r="A38" s="479" t="s">
        <v>250</v>
      </c>
      <c r="B38" s="509">
        <v>11</v>
      </c>
      <c r="C38" s="509">
        <v>725</v>
      </c>
      <c r="D38" s="489">
        <v>666</v>
      </c>
      <c r="E38" s="490">
        <v>145</v>
      </c>
      <c r="F38" s="488" t="s">
        <v>27</v>
      </c>
      <c r="G38" s="489" t="s">
        <v>27</v>
      </c>
      <c r="H38" s="489" t="s">
        <v>27</v>
      </c>
      <c r="I38" s="490" t="s">
        <v>27</v>
      </c>
      <c r="J38" s="488">
        <v>1</v>
      </c>
      <c r="K38" s="489">
        <v>25</v>
      </c>
      <c r="L38" s="513">
        <v>0</v>
      </c>
    </row>
    <row r="39" spans="1:12">
      <c r="A39" s="479" t="s">
        <v>251</v>
      </c>
      <c r="B39" s="514">
        <v>10</v>
      </c>
      <c r="C39" s="514">
        <v>680</v>
      </c>
      <c r="D39" s="515">
        <v>645</v>
      </c>
      <c r="E39" s="516">
        <v>137</v>
      </c>
      <c r="F39" s="517" t="s">
        <v>705</v>
      </c>
      <c r="G39" s="515" t="s">
        <v>705</v>
      </c>
      <c r="H39" s="515" t="s">
        <v>705</v>
      </c>
      <c r="I39" s="516" t="s">
        <v>705</v>
      </c>
      <c r="J39" s="517">
        <v>1</v>
      </c>
      <c r="K39" s="515">
        <v>25</v>
      </c>
      <c r="L39" s="518">
        <v>0</v>
      </c>
    </row>
    <row r="40" spans="1:12">
      <c r="A40" s="479" t="s">
        <v>252</v>
      </c>
      <c r="B40" s="514">
        <v>10</v>
      </c>
      <c r="C40" s="514">
        <v>680</v>
      </c>
      <c r="D40" s="515">
        <v>638</v>
      </c>
      <c r="E40" s="516">
        <v>132</v>
      </c>
      <c r="F40" s="517" t="s">
        <v>713</v>
      </c>
      <c r="G40" s="515" t="s">
        <v>713</v>
      </c>
      <c r="H40" s="515" t="s">
        <v>713</v>
      </c>
      <c r="I40" s="516" t="s">
        <v>713</v>
      </c>
      <c r="J40" s="517">
        <v>1</v>
      </c>
      <c r="K40" s="515">
        <v>25</v>
      </c>
      <c r="L40" s="518">
        <v>0</v>
      </c>
    </row>
    <row r="41" spans="1:12">
      <c r="A41" s="494" t="s">
        <v>253</v>
      </c>
      <c r="B41" s="519">
        <v>10</v>
      </c>
      <c r="C41" s="519">
        <v>715</v>
      </c>
      <c r="D41" s="520">
        <v>603</v>
      </c>
      <c r="E41" s="521">
        <v>111</v>
      </c>
      <c r="F41" s="517" t="s">
        <v>763</v>
      </c>
      <c r="G41" s="515" t="s">
        <v>764</v>
      </c>
      <c r="H41" s="515" t="s">
        <v>763</v>
      </c>
      <c r="I41" s="516" t="s">
        <v>27</v>
      </c>
      <c r="J41" s="519">
        <v>1</v>
      </c>
      <c r="K41" s="520">
        <v>25</v>
      </c>
      <c r="L41" s="522">
        <v>0</v>
      </c>
    </row>
    <row r="42" spans="1:12" ht="14.25" thickBot="1">
      <c r="A42" s="994" t="s">
        <v>706</v>
      </c>
      <c r="B42" s="1083">
        <v>10</v>
      </c>
      <c r="C42" s="1084">
        <v>715</v>
      </c>
      <c r="D42" s="1084">
        <v>586</v>
      </c>
      <c r="E42" s="1085">
        <v>116</v>
      </c>
      <c r="F42" s="1087" t="s">
        <v>27</v>
      </c>
      <c r="G42" s="1084" t="s">
        <v>27</v>
      </c>
      <c r="H42" s="1084" t="s">
        <v>27</v>
      </c>
      <c r="I42" s="1085" t="s">
        <v>27</v>
      </c>
      <c r="J42" s="1083">
        <v>1</v>
      </c>
      <c r="K42" s="1084">
        <v>25</v>
      </c>
      <c r="L42" s="1086">
        <v>0</v>
      </c>
    </row>
    <row r="43" spans="1:12">
      <c r="A43" s="523" t="s">
        <v>265</v>
      </c>
      <c r="B43" s="113"/>
      <c r="C43" s="113"/>
      <c r="D43" s="113"/>
      <c r="E43" s="499"/>
      <c r="F43" s="113"/>
      <c r="G43" s="113"/>
      <c r="H43" s="113"/>
      <c r="I43" s="113"/>
      <c r="J43" s="1005"/>
      <c r="K43" s="1005"/>
      <c r="L43" s="1005"/>
    </row>
    <row r="44" spans="1:12" ht="16.5" customHeight="1" thickBot="1">
      <c r="A44" s="1" t="s">
        <v>266</v>
      </c>
      <c r="B44" s="1" t="s">
        <v>707</v>
      </c>
      <c r="C44" s="1"/>
    </row>
    <row r="45" spans="1:12" s="1005" customFormat="1" ht="16.5" customHeight="1">
      <c r="A45" s="1296" t="s">
        <v>223</v>
      </c>
      <c r="B45" s="1298" t="s">
        <v>708</v>
      </c>
      <c r="C45" s="1299"/>
      <c r="D45" s="1299"/>
      <c r="E45" s="1300"/>
      <c r="F45" s="1301" t="s">
        <v>709</v>
      </c>
      <c r="G45" s="1299"/>
      <c r="H45" s="1299"/>
      <c r="I45" s="1300"/>
      <c r="J45" s="1301" t="s">
        <v>714</v>
      </c>
      <c r="K45" s="1299"/>
      <c r="L45" s="1302"/>
    </row>
    <row r="46" spans="1:12" s="1005" customFormat="1" ht="16.5" customHeight="1" thickBot="1">
      <c r="A46" s="1297"/>
      <c r="B46" s="1009" t="s">
        <v>710</v>
      </c>
      <c r="C46" s="500" t="s">
        <v>258</v>
      </c>
      <c r="D46" s="500" t="s">
        <v>711</v>
      </c>
      <c r="E46" s="115" t="s">
        <v>259</v>
      </c>
      <c r="F46" s="114" t="s">
        <v>712</v>
      </c>
      <c r="G46" s="500" t="s">
        <v>260</v>
      </c>
      <c r="H46" s="500" t="s">
        <v>261</v>
      </c>
      <c r="I46" s="501" t="s">
        <v>262</v>
      </c>
      <c r="J46" s="114" t="s">
        <v>712</v>
      </c>
      <c r="K46" s="500" t="s">
        <v>258</v>
      </c>
      <c r="L46" s="502" t="s">
        <v>263</v>
      </c>
    </row>
    <row r="47" spans="1:12" s="1005" customFormat="1">
      <c r="A47" s="503" t="s">
        <v>264</v>
      </c>
      <c r="B47" s="504">
        <v>12</v>
      </c>
      <c r="C47" s="524">
        <v>1095</v>
      </c>
      <c r="D47" s="524">
        <v>1008</v>
      </c>
      <c r="E47" s="525">
        <v>172</v>
      </c>
      <c r="F47" s="507">
        <v>1</v>
      </c>
      <c r="G47" s="505">
        <v>20</v>
      </c>
      <c r="H47" s="505">
        <v>20</v>
      </c>
      <c r="I47" s="526">
        <v>51</v>
      </c>
      <c r="J47" s="507" t="s">
        <v>705</v>
      </c>
      <c r="K47" s="505" t="s">
        <v>705</v>
      </c>
      <c r="L47" s="508" t="s">
        <v>705</v>
      </c>
    </row>
    <row r="48" spans="1:12" s="1005" customFormat="1">
      <c r="A48" s="503" t="s">
        <v>240</v>
      </c>
      <c r="B48" s="504">
        <v>13</v>
      </c>
      <c r="C48" s="524">
        <v>1035</v>
      </c>
      <c r="D48" s="524">
        <v>1152</v>
      </c>
      <c r="E48" s="525">
        <v>241</v>
      </c>
      <c r="F48" s="507">
        <v>1</v>
      </c>
      <c r="G48" s="505">
        <v>20</v>
      </c>
      <c r="H48" s="505">
        <v>19</v>
      </c>
      <c r="I48" s="526">
        <v>50</v>
      </c>
      <c r="J48" s="507" t="s">
        <v>705</v>
      </c>
      <c r="K48" s="505" t="s">
        <v>705</v>
      </c>
      <c r="L48" s="508" t="s">
        <v>705</v>
      </c>
    </row>
    <row r="49" spans="1:12" s="1005" customFormat="1">
      <c r="A49" s="503" t="s">
        <v>242</v>
      </c>
      <c r="B49" s="504">
        <v>13</v>
      </c>
      <c r="C49" s="524">
        <v>1065</v>
      </c>
      <c r="D49" s="524">
        <v>1232</v>
      </c>
      <c r="E49" s="525">
        <v>248</v>
      </c>
      <c r="F49" s="507">
        <v>2</v>
      </c>
      <c r="G49" s="505">
        <v>50</v>
      </c>
      <c r="H49" s="505">
        <v>50</v>
      </c>
      <c r="I49" s="526">
        <v>143</v>
      </c>
      <c r="J49" s="507" t="s">
        <v>705</v>
      </c>
      <c r="K49" s="505" t="s">
        <v>705</v>
      </c>
      <c r="L49" s="508" t="s">
        <v>705</v>
      </c>
    </row>
    <row r="50" spans="1:12" s="1005" customFormat="1" hidden="1">
      <c r="A50" s="479" t="s">
        <v>267</v>
      </c>
      <c r="B50" s="527">
        <v>13</v>
      </c>
      <c r="C50" s="511">
        <v>1095</v>
      </c>
      <c r="D50" s="511">
        <v>1232</v>
      </c>
      <c r="E50" s="528">
        <v>234</v>
      </c>
      <c r="F50" s="510">
        <v>2</v>
      </c>
      <c r="G50" s="511">
        <v>50</v>
      </c>
      <c r="H50" s="511">
        <v>49</v>
      </c>
      <c r="I50" s="528">
        <v>141</v>
      </c>
      <c r="J50" s="485" t="s">
        <v>27</v>
      </c>
      <c r="K50" s="483" t="s">
        <v>27</v>
      </c>
      <c r="L50" s="529" t="s">
        <v>27</v>
      </c>
    </row>
    <row r="51" spans="1:12" s="1005" customFormat="1" hidden="1">
      <c r="A51" s="479" t="s">
        <v>268</v>
      </c>
      <c r="B51" s="527">
        <v>13</v>
      </c>
      <c r="C51" s="511">
        <v>1125</v>
      </c>
      <c r="D51" s="511">
        <v>1240</v>
      </c>
      <c r="E51" s="528">
        <v>277</v>
      </c>
      <c r="F51" s="510">
        <v>2</v>
      </c>
      <c r="G51" s="511">
        <v>50</v>
      </c>
      <c r="H51" s="511">
        <v>48</v>
      </c>
      <c r="I51" s="528">
        <v>139</v>
      </c>
      <c r="J51" s="485" t="s">
        <v>27</v>
      </c>
      <c r="K51" s="483" t="s">
        <v>27</v>
      </c>
      <c r="L51" s="529" t="s">
        <v>27</v>
      </c>
    </row>
    <row r="52" spans="1:12" s="1005" customFormat="1">
      <c r="A52" s="479" t="s">
        <v>269</v>
      </c>
      <c r="B52" s="527">
        <v>13</v>
      </c>
      <c r="C52" s="511">
        <v>1095</v>
      </c>
      <c r="D52" s="511">
        <v>1279</v>
      </c>
      <c r="E52" s="528">
        <v>247</v>
      </c>
      <c r="F52" s="510">
        <v>2</v>
      </c>
      <c r="G52" s="511">
        <v>55</v>
      </c>
      <c r="H52" s="511">
        <v>52</v>
      </c>
      <c r="I52" s="528">
        <v>154</v>
      </c>
      <c r="J52" s="485" t="s">
        <v>27</v>
      </c>
      <c r="K52" s="483" t="s">
        <v>27</v>
      </c>
      <c r="L52" s="529" t="s">
        <v>27</v>
      </c>
    </row>
    <row r="53" spans="1:12" s="1005" customFormat="1" hidden="1">
      <c r="A53" s="479" t="s">
        <v>270</v>
      </c>
      <c r="B53" s="527">
        <v>13</v>
      </c>
      <c r="C53" s="511">
        <v>1095</v>
      </c>
      <c r="D53" s="511">
        <v>1278</v>
      </c>
      <c r="E53" s="528">
        <v>204</v>
      </c>
      <c r="F53" s="510">
        <v>2</v>
      </c>
      <c r="G53" s="511">
        <v>55</v>
      </c>
      <c r="H53" s="511">
        <v>51</v>
      </c>
      <c r="I53" s="528">
        <v>149</v>
      </c>
      <c r="J53" s="485" t="s">
        <v>705</v>
      </c>
      <c r="K53" s="483" t="s">
        <v>705</v>
      </c>
      <c r="L53" s="529" t="s">
        <v>705</v>
      </c>
    </row>
    <row r="54" spans="1:12" s="1005" customFormat="1" hidden="1">
      <c r="A54" s="479" t="s">
        <v>271</v>
      </c>
      <c r="B54" s="527">
        <v>13</v>
      </c>
      <c r="C54" s="511">
        <v>1085</v>
      </c>
      <c r="D54" s="511">
        <v>1309</v>
      </c>
      <c r="E54" s="528">
        <v>208</v>
      </c>
      <c r="F54" s="527">
        <v>2</v>
      </c>
      <c r="G54" s="511">
        <v>55</v>
      </c>
      <c r="H54" s="511">
        <v>53</v>
      </c>
      <c r="I54" s="528">
        <v>152</v>
      </c>
      <c r="J54" s="485" t="s">
        <v>705</v>
      </c>
      <c r="K54" s="483" t="s">
        <v>705</v>
      </c>
      <c r="L54" s="529" t="s">
        <v>705</v>
      </c>
    </row>
    <row r="55" spans="1:12" s="1005" customFormat="1" hidden="1">
      <c r="A55" s="479" t="s">
        <v>248</v>
      </c>
      <c r="B55" s="509">
        <v>13</v>
      </c>
      <c r="C55" s="509">
        <v>1085</v>
      </c>
      <c r="D55" s="489">
        <v>1292</v>
      </c>
      <c r="E55" s="490">
        <v>204</v>
      </c>
      <c r="F55" s="509">
        <v>2</v>
      </c>
      <c r="G55" s="489">
        <v>55</v>
      </c>
      <c r="H55" s="509">
        <v>51</v>
      </c>
      <c r="I55" s="490">
        <v>147</v>
      </c>
      <c r="J55" s="488" t="s">
        <v>27</v>
      </c>
      <c r="K55" s="489" t="s">
        <v>27</v>
      </c>
      <c r="L55" s="513" t="s">
        <v>27</v>
      </c>
    </row>
    <row r="56" spans="1:12" s="1005" customFormat="1" hidden="1">
      <c r="A56" s="479" t="s">
        <v>249</v>
      </c>
      <c r="B56" s="509">
        <v>13</v>
      </c>
      <c r="C56" s="509">
        <v>1080</v>
      </c>
      <c r="D56" s="489">
        <v>1253</v>
      </c>
      <c r="E56" s="490">
        <v>261</v>
      </c>
      <c r="F56" s="509">
        <v>2</v>
      </c>
      <c r="G56" s="489">
        <v>55</v>
      </c>
      <c r="H56" s="509">
        <v>51</v>
      </c>
      <c r="I56" s="490">
        <v>147</v>
      </c>
      <c r="J56" s="488" t="s">
        <v>27</v>
      </c>
      <c r="K56" s="489" t="s">
        <v>27</v>
      </c>
      <c r="L56" s="513" t="s">
        <v>27</v>
      </c>
    </row>
    <row r="57" spans="1:12" s="67" customFormat="1">
      <c r="A57" s="479" t="s">
        <v>250</v>
      </c>
      <c r="B57" s="509">
        <v>15</v>
      </c>
      <c r="C57" s="509">
        <v>1104</v>
      </c>
      <c r="D57" s="489">
        <v>1293</v>
      </c>
      <c r="E57" s="490">
        <v>274</v>
      </c>
      <c r="F57" s="509">
        <v>2</v>
      </c>
      <c r="G57" s="489">
        <v>55</v>
      </c>
      <c r="H57" s="509">
        <v>46</v>
      </c>
      <c r="I57" s="490">
        <v>130</v>
      </c>
      <c r="J57" s="488" t="s">
        <v>27</v>
      </c>
      <c r="K57" s="489" t="s">
        <v>27</v>
      </c>
      <c r="L57" s="513" t="s">
        <v>27</v>
      </c>
    </row>
    <row r="58" spans="1:12">
      <c r="A58" s="479" t="s">
        <v>251</v>
      </c>
      <c r="B58" s="514">
        <v>15</v>
      </c>
      <c r="C58" s="514">
        <v>1094</v>
      </c>
      <c r="D58" s="515">
        <v>1279</v>
      </c>
      <c r="E58" s="516">
        <v>257</v>
      </c>
      <c r="F58" s="514">
        <v>2</v>
      </c>
      <c r="G58" s="515">
        <v>55</v>
      </c>
      <c r="H58" s="514">
        <v>47</v>
      </c>
      <c r="I58" s="516">
        <v>135</v>
      </c>
      <c r="J58" s="517" t="s">
        <v>705</v>
      </c>
      <c r="K58" s="515" t="s">
        <v>705</v>
      </c>
      <c r="L58" s="518" t="s">
        <v>705</v>
      </c>
    </row>
    <row r="59" spans="1:12">
      <c r="A59" s="479" t="s">
        <v>252</v>
      </c>
      <c r="B59" s="514">
        <v>16</v>
      </c>
      <c r="C59" s="514">
        <v>1114</v>
      </c>
      <c r="D59" s="515">
        <v>1327</v>
      </c>
      <c r="E59" s="516">
        <v>265</v>
      </c>
      <c r="F59" s="514">
        <v>2</v>
      </c>
      <c r="G59" s="515">
        <v>55</v>
      </c>
      <c r="H59" s="514">
        <v>54</v>
      </c>
      <c r="I59" s="516">
        <v>150</v>
      </c>
      <c r="J59" s="517" t="s">
        <v>713</v>
      </c>
      <c r="K59" s="515" t="s">
        <v>713</v>
      </c>
      <c r="L59" s="518" t="s">
        <v>713</v>
      </c>
    </row>
    <row r="60" spans="1:12">
      <c r="A60" s="494" t="s">
        <v>253</v>
      </c>
      <c r="B60" s="519">
        <v>16</v>
      </c>
      <c r="C60" s="519">
        <v>1470</v>
      </c>
      <c r="D60" s="520">
        <v>1382</v>
      </c>
      <c r="E60" s="521">
        <v>310</v>
      </c>
      <c r="F60" s="519">
        <v>2</v>
      </c>
      <c r="G60" s="520">
        <v>55</v>
      </c>
      <c r="H60" s="519">
        <v>51</v>
      </c>
      <c r="I60" s="521">
        <v>146</v>
      </c>
      <c r="J60" s="517" t="s">
        <v>713</v>
      </c>
      <c r="K60" s="515" t="s">
        <v>713</v>
      </c>
      <c r="L60" s="518" t="s">
        <v>713</v>
      </c>
    </row>
    <row r="61" spans="1:12" ht="14.25" thickBot="1">
      <c r="A61" s="994" t="s">
        <v>706</v>
      </c>
      <c r="B61" s="1083">
        <v>16</v>
      </c>
      <c r="C61" s="1084">
        <v>1474</v>
      </c>
      <c r="D61" s="1084">
        <v>1368</v>
      </c>
      <c r="E61" s="1085">
        <v>283</v>
      </c>
      <c r="F61" s="1083">
        <v>2</v>
      </c>
      <c r="G61" s="1084">
        <v>55</v>
      </c>
      <c r="H61" s="1084">
        <v>43</v>
      </c>
      <c r="I61" s="1085">
        <v>119</v>
      </c>
      <c r="J61" s="1083" t="s">
        <v>27</v>
      </c>
      <c r="K61" s="1084" t="s">
        <v>27</v>
      </c>
      <c r="L61" s="1086" t="s">
        <v>27</v>
      </c>
    </row>
    <row r="62" spans="1:12">
      <c r="A62" s="1295" t="s">
        <v>272</v>
      </c>
      <c r="B62" s="1295"/>
      <c r="C62" s="67" t="s">
        <v>273</v>
      </c>
      <c r="D62" s="67"/>
      <c r="E62" s="67"/>
      <c r="F62" s="67"/>
      <c r="G62" s="67"/>
      <c r="H62" s="67"/>
      <c r="I62" s="67"/>
      <c r="J62" s="67"/>
      <c r="K62" s="67"/>
      <c r="L62" s="67"/>
    </row>
    <row r="64" spans="1:12">
      <c r="F64" s="1005"/>
    </row>
  </sheetData>
  <mergeCells count="15">
    <mergeCell ref="A62:B62"/>
    <mergeCell ref="A26:A27"/>
    <mergeCell ref="B26:E26"/>
    <mergeCell ref="F26:I26"/>
    <mergeCell ref="J26:L26"/>
    <mergeCell ref="A45:A46"/>
    <mergeCell ref="B45:E45"/>
    <mergeCell ref="F45:I45"/>
    <mergeCell ref="J45:L45"/>
    <mergeCell ref="L2:L3"/>
    <mergeCell ref="A2:A3"/>
    <mergeCell ref="B2:B3"/>
    <mergeCell ref="C2:G2"/>
    <mergeCell ref="H2:I2"/>
    <mergeCell ref="J2:K2"/>
  </mergeCells>
  <phoneticPr fontId="3"/>
  <pageMargins left="0.86614173228346458" right="0.70866141732283472" top="0.39370078740157483" bottom="0.39370078740157483" header="0.51181102362204722" footer="0.19685039370078741"/>
  <headerFooter scaleWithDoc="0" alignWithMargins="0">
    <oddFooter>&amp;L&amp;"ＭＳ Ｐ明朝,標準"－３６－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view="pageBreakPreview" topLeftCell="A10" zoomScaleNormal="100" zoomScaleSheetLayoutView="100" workbookViewId="0">
      <selection activeCell="A46" sqref="A46:I48"/>
    </sheetView>
  </sheetViews>
  <sheetFormatPr defaultRowHeight="12.75"/>
  <cols>
    <col min="1" max="1" width="20.375" style="138" customWidth="1"/>
    <col min="2" max="2" width="6.875" style="138" customWidth="1"/>
    <col min="3" max="3" width="10.25" style="138" bestFit="1" customWidth="1"/>
    <col min="4" max="7" width="10.25" style="138" customWidth="1"/>
    <col min="8" max="10" width="9.75" style="138" customWidth="1"/>
    <col min="11" max="14" width="10.25" style="138" customWidth="1"/>
    <col min="15" max="20" width="10.25" style="138" hidden="1" customWidth="1"/>
    <col min="21" max="16384" width="9" style="138"/>
  </cols>
  <sheetData>
    <row r="1" spans="1:20" ht="16.5" customHeight="1" thickBot="1">
      <c r="A1" s="1" t="s">
        <v>60</v>
      </c>
      <c r="F1" s="139"/>
      <c r="G1" s="139"/>
      <c r="H1" s="139"/>
      <c r="I1" s="139"/>
      <c r="J1" s="139"/>
      <c r="K1" s="139"/>
      <c r="L1" s="68"/>
      <c r="M1" s="139"/>
      <c r="N1" s="68" t="s">
        <v>61</v>
      </c>
      <c r="T1" s="68" t="s">
        <v>61</v>
      </c>
    </row>
    <row r="2" spans="1:20" ht="15" customHeight="1">
      <c r="A2" s="1311" t="s">
        <v>62</v>
      </c>
      <c r="B2" s="1312"/>
      <c r="C2" s="1315" t="s">
        <v>63</v>
      </c>
      <c r="D2" s="1317" t="s">
        <v>3</v>
      </c>
      <c r="E2" s="1317" t="s">
        <v>4</v>
      </c>
      <c r="F2" s="1317" t="s">
        <v>64</v>
      </c>
      <c r="G2" s="1309" t="s">
        <v>65</v>
      </c>
      <c r="H2" s="1172" t="s">
        <v>66</v>
      </c>
      <c r="I2" s="1168"/>
      <c r="J2" s="1169"/>
      <c r="K2" s="1307" t="s">
        <v>10</v>
      </c>
      <c r="L2" s="1307" t="s">
        <v>11</v>
      </c>
      <c r="M2" s="1309" t="s">
        <v>12</v>
      </c>
      <c r="N2" s="1303" t="s">
        <v>13</v>
      </c>
      <c r="O2" s="1169" t="s">
        <v>14</v>
      </c>
      <c r="P2" s="1309" t="s">
        <v>15</v>
      </c>
      <c r="Q2" s="1309" t="s">
        <v>16</v>
      </c>
      <c r="R2" s="1309" t="s">
        <v>17</v>
      </c>
      <c r="S2" s="1172" t="s">
        <v>18</v>
      </c>
      <c r="T2" s="1303" t="s">
        <v>19</v>
      </c>
    </row>
    <row r="3" spans="1:20" ht="11.25" customHeight="1" thickBot="1">
      <c r="A3" s="1313"/>
      <c r="B3" s="1314"/>
      <c r="C3" s="1316"/>
      <c r="D3" s="1318"/>
      <c r="E3" s="1318"/>
      <c r="F3" s="1318"/>
      <c r="G3" s="1310"/>
      <c r="H3" s="140" t="s">
        <v>67</v>
      </c>
      <c r="I3" s="141" t="s">
        <v>68</v>
      </c>
      <c r="J3" s="142" t="s">
        <v>69</v>
      </c>
      <c r="K3" s="1308"/>
      <c r="L3" s="1308"/>
      <c r="M3" s="1310"/>
      <c r="N3" s="1304"/>
      <c r="O3" s="1171"/>
      <c r="P3" s="1310"/>
      <c r="Q3" s="1310"/>
      <c r="R3" s="1310"/>
      <c r="S3" s="1173"/>
      <c r="T3" s="1304"/>
    </row>
    <row r="4" spans="1:20" ht="14.25" customHeight="1">
      <c r="A4" s="1305" t="s">
        <v>70</v>
      </c>
      <c r="B4" s="1306"/>
      <c r="C4" s="143">
        <v>13229640</v>
      </c>
      <c r="D4" s="143">
        <v>17445111</v>
      </c>
      <c r="E4" s="143">
        <v>24708659</v>
      </c>
      <c r="F4" s="143">
        <v>24909615</v>
      </c>
      <c r="G4" s="144">
        <v>22089778</v>
      </c>
      <c r="H4" s="145">
        <v>22392106</v>
      </c>
      <c r="I4" s="146">
        <v>4148136</v>
      </c>
      <c r="J4" s="147">
        <v>67466</v>
      </c>
      <c r="K4" s="144">
        <v>23059976</v>
      </c>
      <c r="L4" s="144">
        <v>24654848</v>
      </c>
      <c r="M4" s="144">
        <v>24343171</v>
      </c>
      <c r="N4" s="148">
        <v>23843239</v>
      </c>
      <c r="O4" s="149">
        <v>24453619</v>
      </c>
      <c r="P4" s="144">
        <v>26385137</v>
      </c>
      <c r="Q4" s="144">
        <v>26675528</v>
      </c>
      <c r="R4" s="144">
        <v>26030590</v>
      </c>
      <c r="S4" s="150">
        <v>26557360</v>
      </c>
      <c r="T4" s="151">
        <v>25822085</v>
      </c>
    </row>
    <row r="5" spans="1:20" ht="14.25" customHeight="1">
      <c r="A5" s="1319" t="s">
        <v>71</v>
      </c>
      <c r="B5" s="1320"/>
      <c r="C5" s="152">
        <v>2537599</v>
      </c>
      <c r="D5" s="152">
        <v>2794333</v>
      </c>
      <c r="E5" s="152">
        <v>3343120</v>
      </c>
      <c r="F5" s="152">
        <v>3658244</v>
      </c>
      <c r="G5" s="120">
        <v>4153096</v>
      </c>
      <c r="H5" s="121">
        <v>4119071</v>
      </c>
      <c r="I5" s="153">
        <v>449231</v>
      </c>
      <c r="J5" s="122" t="s">
        <v>58</v>
      </c>
      <c r="K5" s="120">
        <v>4534789</v>
      </c>
      <c r="L5" s="120">
        <v>4657644</v>
      </c>
      <c r="M5" s="120">
        <v>5511399</v>
      </c>
      <c r="N5" s="123">
        <v>5528367</v>
      </c>
      <c r="O5" s="135">
        <v>5413748</v>
      </c>
      <c r="P5" s="120">
        <v>5575924</v>
      </c>
      <c r="Q5" s="120">
        <v>5575775</v>
      </c>
      <c r="R5" s="120">
        <v>5731627</v>
      </c>
      <c r="S5" s="154">
        <v>5812261</v>
      </c>
      <c r="T5" s="155">
        <v>5766512</v>
      </c>
    </row>
    <row r="6" spans="1:20" ht="14.25" customHeight="1">
      <c r="A6" s="156" t="s">
        <v>72</v>
      </c>
      <c r="B6" s="157"/>
      <c r="C6" s="152" t="s">
        <v>58</v>
      </c>
      <c r="D6" s="152" t="s">
        <v>58</v>
      </c>
      <c r="E6" s="152" t="s">
        <v>58</v>
      </c>
      <c r="F6" s="152" t="s">
        <v>58</v>
      </c>
      <c r="G6" s="120" t="s">
        <v>58</v>
      </c>
      <c r="H6" s="121" t="s">
        <v>58</v>
      </c>
      <c r="I6" s="153" t="s">
        <v>58</v>
      </c>
      <c r="J6" s="122" t="s">
        <v>58</v>
      </c>
      <c r="K6" s="120" t="s">
        <v>58</v>
      </c>
      <c r="L6" s="120" t="s">
        <v>58</v>
      </c>
      <c r="M6" s="120" t="s">
        <v>58</v>
      </c>
      <c r="N6" s="123">
        <v>574078</v>
      </c>
      <c r="O6" s="135">
        <v>531657</v>
      </c>
      <c r="P6" s="120">
        <v>519442</v>
      </c>
      <c r="Q6" s="120">
        <v>522102</v>
      </c>
      <c r="R6" s="120">
        <v>533311</v>
      </c>
      <c r="S6" s="154">
        <v>536281</v>
      </c>
      <c r="T6" s="155">
        <v>568940</v>
      </c>
    </row>
    <row r="7" spans="1:20" ht="14.25" customHeight="1">
      <c r="A7" s="1319" t="s">
        <v>73</v>
      </c>
      <c r="B7" s="1320"/>
      <c r="C7" s="152" t="s">
        <v>58</v>
      </c>
      <c r="D7" s="152" t="s">
        <v>58</v>
      </c>
      <c r="E7" s="152" t="s">
        <v>58</v>
      </c>
      <c r="F7" s="152">
        <v>2381047</v>
      </c>
      <c r="G7" s="120">
        <v>2844279</v>
      </c>
      <c r="H7" s="121">
        <v>3097120</v>
      </c>
      <c r="I7" s="153">
        <v>334743</v>
      </c>
      <c r="J7" s="122" t="s">
        <v>58</v>
      </c>
      <c r="K7" s="120">
        <v>3771678</v>
      </c>
      <c r="L7" s="120">
        <v>3848067</v>
      </c>
      <c r="M7" s="120">
        <v>4003347</v>
      </c>
      <c r="N7" s="123">
        <v>4262458</v>
      </c>
      <c r="O7" s="135">
        <v>4243018</v>
      </c>
      <c r="P7" s="120">
        <v>4581523</v>
      </c>
      <c r="Q7" s="120">
        <v>4745011</v>
      </c>
      <c r="R7" s="120">
        <v>4825174</v>
      </c>
      <c r="S7" s="154">
        <v>4996609</v>
      </c>
      <c r="T7" s="155">
        <v>5035652</v>
      </c>
    </row>
    <row r="8" spans="1:20" ht="14.25" customHeight="1">
      <c r="A8" s="1319" t="s">
        <v>74</v>
      </c>
      <c r="B8" s="1320"/>
      <c r="C8" s="152">
        <v>2124506</v>
      </c>
      <c r="D8" s="152">
        <v>3292241</v>
      </c>
      <c r="E8" s="152">
        <v>4749988</v>
      </c>
      <c r="F8" s="152">
        <v>5683352</v>
      </c>
      <c r="G8" s="120">
        <v>5496364</v>
      </c>
      <c r="H8" s="121">
        <v>5259760</v>
      </c>
      <c r="I8" s="153">
        <v>638482</v>
      </c>
      <c r="J8" s="122" t="s">
        <v>58</v>
      </c>
      <c r="K8" s="120">
        <v>6071112</v>
      </c>
      <c r="L8" s="120">
        <v>5960234</v>
      </c>
      <c r="M8" s="120">
        <v>6111313</v>
      </c>
      <c r="N8" s="123">
        <v>507676</v>
      </c>
      <c r="O8" s="135">
        <v>38883</v>
      </c>
      <c r="P8" s="120">
        <v>31952</v>
      </c>
      <c r="Q8" s="120">
        <v>19345</v>
      </c>
      <c r="R8" s="120">
        <v>2464</v>
      </c>
      <c r="S8" s="154" t="s">
        <v>27</v>
      </c>
      <c r="T8" s="155" t="s">
        <v>58</v>
      </c>
    </row>
    <row r="9" spans="1:20" ht="14.25" customHeight="1">
      <c r="A9" s="1319" t="s">
        <v>75</v>
      </c>
      <c r="B9" s="1320"/>
      <c r="C9" s="152">
        <v>77123</v>
      </c>
      <c r="D9" s="152">
        <v>114860</v>
      </c>
      <c r="E9" s="152">
        <v>58121</v>
      </c>
      <c r="F9" s="152">
        <v>212175</v>
      </c>
      <c r="G9" s="120">
        <v>75890</v>
      </c>
      <c r="H9" s="121">
        <v>111316</v>
      </c>
      <c r="I9" s="153">
        <v>87389</v>
      </c>
      <c r="J9" s="122" t="s">
        <v>58</v>
      </c>
      <c r="K9" s="120">
        <v>191631</v>
      </c>
      <c r="L9" s="120">
        <v>236190</v>
      </c>
      <c r="M9" s="120">
        <v>219436</v>
      </c>
      <c r="N9" s="123">
        <v>220694</v>
      </c>
      <c r="O9" s="135">
        <v>228872</v>
      </c>
      <c r="P9" s="120">
        <v>230886</v>
      </c>
      <c r="Q9" s="120">
        <v>238351</v>
      </c>
      <c r="R9" s="120">
        <v>245556</v>
      </c>
      <c r="S9" s="154">
        <v>214066</v>
      </c>
      <c r="T9" s="155">
        <v>223179</v>
      </c>
    </row>
    <row r="10" spans="1:20" ht="14.25" customHeight="1">
      <c r="A10" s="1319" t="s">
        <v>76</v>
      </c>
      <c r="B10" s="1320"/>
      <c r="C10" s="152" t="s">
        <v>27</v>
      </c>
      <c r="D10" s="152" t="s">
        <v>27</v>
      </c>
      <c r="E10" s="152" t="s">
        <v>58</v>
      </c>
      <c r="F10" s="152" t="s">
        <v>58</v>
      </c>
      <c r="G10" s="120" t="s">
        <v>58</v>
      </c>
      <c r="H10" s="121" t="s">
        <v>58</v>
      </c>
      <c r="I10" s="153">
        <v>8249</v>
      </c>
      <c r="J10" s="122" t="s">
        <v>58</v>
      </c>
      <c r="K10" s="120">
        <v>7329</v>
      </c>
      <c r="L10" s="120">
        <v>6988</v>
      </c>
      <c r="M10" s="120">
        <v>9350</v>
      </c>
      <c r="N10" s="123">
        <v>9540</v>
      </c>
      <c r="O10" s="135">
        <v>9952</v>
      </c>
      <c r="P10" s="120">
        <v>9625</v>
      </c>
      <c r="Q10" s="120">
        <v>9627</v>
      </c>
      <c r="R10" s="120">
        <v>9626</v>
      </c>
      <c r="S10" s="154">
        <v>9634</v>
      </c>
      <c r="T10" s="155">
        <v>9481</v>
      </c>
    </row>
    <row r="11" spans="1:20" ht="14.25" customHeight="1">
      <c r="A11" s="1319" t="s">
        <v>77</v>
      </c>
      <c r="B11" s="1320"/>
      <c r="C11" s="152">
        <v>248725</v>
      </c>
      <c r="D11" s="152">
        <v>157655</v>
      </c>
      <c r="E11" s="152">
        <v>604031</v>
      </c>
      <c r="F11" s="152">
        <v>101790</v>
      </c>
      <c r="G11" s="120">
        <v>157187</v>
      </c>
      <c r="H11" s="121">
        <v>152365</v>
      </c>
      <c r="I11" s="153">
        <v>7218</v>
      </c>
      <c r="J11" s="122" t="s">
        <v>58</v>
      </c>
      <c r="K11" s="120">
        <v>134450</v>
      </c>
      <c r="L11" s="120">
        <v>116922</v>
      </c>
      <c r="M11" s="120">
        <v>95299</v>
      </c>
      <c r="N11" s="123">
        <v>89754</v>
      </c>
      <c r="O11" s="135">
        <v>114544</v>
      </c>
      <c r="P11" s="120">
        <v>69606</v>
      </c>
      <c r="Q11" s="120">
        <v>79130</v>
      </c>
      <c r="R11" s="120">
        <v>64395</v>
      </c>
      <c r="S11" s="154">
        <v>55956</v>
      </c>
      <c r="T11" s="155">
        <v>60854</v>
      </c>
    </row>
    <row r="12" spans="1:20" ht="14.25" customHeight="1">
      <c r="A12" s="1321" t="s">
        <v>78</v>
      </c>
      <c r="B12" s="1322"/>
      <c r="C12" s="152">
        <v>27070</v>
      </c>
      <c r="D12" s="152">
        <v>36683</v>
      </c>
      <c r="E12" s="152">
        <v>67761</v>
      </c>
      <c r="F12" s="152">
        <v>29456</v>
      </c>
      <c r="G12" s="120">
        <v>22359</v>
      </c>
      <c r="H12" s="121">
        <v>20385</v>
      </c>
      <c r="I12" s="153">
        <v>4099</v>
      </c>
      <c r="J12" s="122" t="s">
        <v>58</v>
      </c>
      <c r="K12" s="120">
        <v>5080</v>
      </c>
      <c r="L12" s="120">
        <v>5219</v>
      </c>
      <c r="M12" s="120">
        <v>4272</v>
      </c>
      <c r="N12" s="123">
        <v>3523</v>
      </c>
      <c r="O12" s="135">
        <v>3255</v>
      </c>
      <c r="P12" s="120">
        <v>2399</v>
      </c>
      <c r="Q12" s="120">
        <v>1354</v>
      </c>
      <c r="R12" s="120">
        <v>727</v>
      </c>
      <c r="S12" s="154">
        <v>319</v>
      </c>
      <c r="T12" s="155">
        <v>1093</v>
      </c>
    </row>
    <row r="13" spans="1:20" ht="14.25" customHeight="1">
      <c r="A13" s="1319" t="s">
        <v>79</v>
      </c>
      <c r="B13" s="1320"/>
      <c r="C13" s="152">
        <v>77000</v>
      </c>
      <c r="D13" s="152">
        <v>480291</v>
      </c>
      <c r="E13" s="152">
        <v>121281</v>
      </c>
      <c r="F13" s="152">
        <v>54109</v>
      </c>
      <c r="G13" s="120">
        <v>54003</v>
      </c>
      <c r="H13" s="121">
        <v>54003</v>
      </c>
      <c r="I13" s="153" t="s">
        <v>58</v>
      </c>
      <c r="J13" s="122" t="s">
        <v>58</v>
      </c>
      <c r="K13" s="120">
        <v>54003</v>
      </c>
      <c r="L13" s="120">
        <v>54000</v>
      </c>
      <c r="M13" s="120">
        <v>54000</v>
      </c>
      <c r="N13" s="123">
        <v>26000</v>
      </c>
      <c r="O13" s="135">
        <v>36000</v>
      </c>
      <c r="P13" s="120">
        <v>36000</v>
      </c>
      <c r="Q13" s="120">
        <v>36000</v>
      </c>
      <c r="R13" s="120">
        <v>36000</v>
      </c>
      <c r="S13" s="154">
        <v>36000</v>
      </c>
      <c r="T13" s="155">
        <v>36000</v>
      </c>
    </row>
    <row r="14" spans="1:20" ht="14.25" customHeight="1">
      <c r="A14" s="1321" t="s">
        <v>80</v>
      </c>
      <c r="B14" s="1322"/>
      <c r="C14" s="152" t="s">
        <v>58</v>
      </c>
      <c r="D14" s="152" t="s">
        <v>58</v>
      </c>
      <c r="E14" s="152">
        <v>405000</v>
      </c>
      <c r="F14" s="152">
        <v>51927</v>
      </c>
      <c r="G14" s="120" t="s">
        <v>58</v>
      </c>
      <c r="H14" s="121" t="s">
        <v>58</v>
      </c>
      <c r="I14" s="153" t="s">
        <v>58</v>
      </c>
      <c r="J14" s="122" t="s">
        <v>58</v>
      </c>
      <c r="K14" s="120" t="s">
        <v>58</v>
      </c>
      <c r="L14" s="120" t="s">
        <v>58</v>
      </c>
      <c r="M14" s="120" t="s">
        <v>58</v>
      </c>
      <c r="N14" s="123" t="s">
        <v>58</v>
      </c>
      <c r="O14" s="135" t="s">
        <v>58</v>
      </c>
      <c r="P14" s="120" t="s">
        <v>58</v>
      </c>
      <c r="Q14" s="120" t="s">
        <v>58</v>
      </c>
      <c r="R14" s="120" t="s">
        <v>58</v>
      </c>
      <c r="S14" s="154" t="s">
        <v>27</v>
      </c>
      <c r="T14" s="155" t="s">
        <v>58</v>
      </c>
    </row>
    <row r="15" spans="1:20" ht="14.25" customHeight="1">
      <c r="A15" s="156" t="s">
        <v>81</v>
      </c>
      <c r="B15" s="157"/>
      <c r="C15" s="152">
        <v>444923</v>
      </c>
      <c r="D15" s="152">
        <v>168508</v>
      </c>
      <c r="E15" s="152" t="s">
        <v>58</v>
      </c>
      <c r="F15" s="152" t="s">
        <v>58</v>
      </c>
      <c r="G15" s="120" t="s">
        <v>58</v>
      </c>
      <c r="H15" s="121" t="s">
        <v>58</v>
      </c>
      <c r="I15" s="153" t="s">
        <v>58</v>
      </c>
      <c r="J15" s="122" t="s">
        <v>58</v>
      </c>
      <c r="K15" s="120" t="s">
        <v>58</v>
      </c>
      <c r="L15" s="120" t="s">
        <v>58</v>
      </c>
      <c r="M15" s="120" t="s">
        <v>58</v>
      </c>
      <c r="N15" s="123" t="s">
        <v>58</v>
      </c>
      <c r="O15" s="135" t="s">
        <v>58</v>
      </c>
      <c r="P15" s="120" t="s">
        <v>58</v>
      </c>
      <c r="Q15" s="120" t="s">
        <v>58</v>
      </c>
      <c r="R15" s="120" t="s">
        <v>58</v>
      </c>
      <c r="S15" s="154" t="s">
        <v>58</v>
      </c>
      <c r="T15" s="155" t="s">
        <v>58</v>
      </c>
    </row>
    <row r="16" spans="1:20" ht="14.25" customHeight="1">
      <c r="A16" s="1319" t="s">
        <v>82</v>
      </c>
      <c r="B16" s="1320"/>
      <c r="C16" s="152">
        <v>292702</v>
      </c>
      <c r="D16" s="152">
        <v>1079225</v>
      </c>
      <c r="E16" s="152">
        <v>400175</v>
      </c>
      <c r="F16" s="152">
        <v>72352</v>
      </c>
      <c r="G16" s="120">
        <v>53040</v>
      </c>
      <c r="H16" s="121" t="s">
        <v>58</v>
      </c>
      <c r="I16" s="153" t="s">
        <v>58</v>
      </c>
      <c r="J16" s="122" t="s">
        <v>58</v>
      </c>
      <c r="K16" s="120" t="s">
        <v>58</v>
      </c>
      <c r="L16" s="120" t="s">
        <v>58</v>
      </c>
      <c r="M16" s="120" t="s">
        <v>58</v>
      </c>
      <c r="N16" s="123" t="s">
        <v>58</v>
      </c>
      <c r="O16" s="135" t="s">
        <v>58</v>
      </c>
      <c r="P16" s="120" t="s">
        <v>58</v>
      </c>
      <c r="Q16" s="120" t="s">
        <v>58</v>
      </c>
      <c r="R16" s="120" t="s">
        <v>58</v>
      </c>
      <c r="S16" s="154" t="s">
        <v>27</v>
      </c>
      <c r="T16" s="155" t="s">
        <v>58</v>
      </c>
    </row>
    <row r="17" spans="1:21" ht="14.25" customHeight="1">
      <c r="A17" s="1319" t="s">
        <v>83</v>
      </c>
      <c r="B17" s="1320"/>
      <c r="C17" s="152" t="s">
        <v>58</v>
      </c>
      <c r="D17" s="152">
        <v>515146</v>
      </c>
      <c r="E17" s="152">
        <v>212138</v>
      </c>
      <c r="F17" s="152">
        <v>56755</v>
      </c>
      <c r="G17" s="120">
        <v>36471</v>
      </c>
      <c r="H17" s="121" t="s">
        <v>58</v>
      </c>
      <c r="I17" s="153" t="s">
        <v>58</v>
      </c>
      <c r="J17" s="122" t="s">
        <v>58</v>
      </c>
      <c r="K17" s="120" t="s">
        <v>58</v>
      </c>
      <c r="L17" s="120" t="s">
        <v>58</v>
      </c>
      <c r="M17" s="120" t="s">
        <v>58</v>
      </c>
      <c r="N17" s="123" t="s">
        <v>58</v>
      </c>
      <c r="O17" s="135" t="s">
        <v>58</v>
      </c>
      <c r="P17" s="120" t="s">
        <v>58</v>
      </c>
      <c r="Q17" s="120" t="s">
        <v>58</v>
      </c>
      <c r="R17" s="120" t="s">
        <v>58</v>
      </c>
      <c r="S17" s="154" t="s">
        <v>27</v>
      </c>
      <c r="T17" s="155" t="s">
        <v>58</v>
      </c>
    </row>
    <row r="18" spans="1:21" ht="14.25" customHeight="1">
      <c r="A18" s="1323" t="s">
        <v>84</v>
      </c>
      <c r="B18" s="1324"/>
      <c r="C18" s="152" t="s">
        <v>58</v>
      </c>
      <c r="D18" s="152" t="s">
        <v>58</v>
      </c>
      <c r="E18" s="152" t="s">
        <v>58</v>
      </c>
      <c r="F18" s="152" t="s">
        <v>58</v>
      </c>
      <c r="G18" s="120">
        <v>843167</v>
      </c>
      <c r="H18" s="121">
        <v>538766</v>
      </c>
      <c r="I18" s="153" t="s">
        <v>58</v>
      </c>
      <c r="J18" s="122" t="s">
        <v>58</v>
      </c>
      <c r="K18" s="120">
        <v>648766</v>
      </c>
      <c r="L18" s="120">
        <v>622244</v>
      </c>
      <c r="M18" s="120">
        <v>399139</v>
      </c>
      <c r="N18" s="123">
        <v>91337</v>
      </c>
      <c r="O18" s="135">
        <v>108732</v>
      </c>
      <c r="P18" s="120">
        <v>152265</v>
      </c>
      <c r="Q18" s="120">
        <v>151237</v>
      </c>
      <c r="R18" s="120">
        <v>141166</v>
      </c>
      <c r="S18" s="154" t="s">
        <v>27</v>
      </c>
      <c r="T18" s="155" t="s">
        <v>58</v>
      </c>
    </row>
    <row r="19" spans="1:21" ht="14.25" customHeight="1">
      <c r="A19" s="1319" t="s">
        <v>85</v>
      </c>
      <c r="B19" s="1320"/>
      <c r="C19" s="152" t="s">
        <v>58</v>
      </c>
      <c r="D19" s="152" t="s">
        <v>58</v>
      </c>
      <c r="E19" s="152" t="s">
        <v>58</v>
      </c>
      <c r="F19" s="152" t="s">
        <v>58</v>
      </c>
      <c r="G19" s="120" t="s">
        <v>58</v>
      </c>
      <c r="H19" s="121" t="s">
        <v>58</v>
      </c>
      <c r="I19" s="153">
        <v>22476</v>
      </c>
      <c r="J19" s="122" t="s">
        <v>58</v>
      </c>
      <c r="K19" s="120" t="s">
        <v>58</v>
      </c>
      <c r="L19" s="120" t="s">
        <v>58</v>
      </c>
      <c r="M19" s="120" t="s">
        <v>58</v>
      </c>
      <c r="N19" s="123" t="s">
        <v>58</v>
      </c>
      <c r="O19" s="135" t="s">
        <v>58</v>
      </c>
      <c r="P19" s="120" t="s">
        <v>58</v>
      </c>
      <c r="Q19" s="120" t="s">
        <v>58</v>
      </c>
      <c r="R19" s="120" t="s">
        <v>58</v>
      </c>
      <c r="S19" s="154" t="s">
        <v>27</v>
      </c>
      <c r="T19" s="155" t="s">
        <v>58</v>
      </c>
    </row>
    <row r="20" spans="1:21" ht="14.25" customHeight="1">
      <c r="A20" s="1319" t="s">
        <v>86</v>
      </c>
      <c r="B20" s="1320"/>
      <c r="C20" s="152">
        <v>1107465</v>
      </c>
      <c r="D20" s="152">
        <v>2190251</v>
      </c>
      <c r="E20" s="152">
        <v>4531453</v>
      </c>
      <c r="F20" s="152">
        <v>4209893</v>
      </c>
      <c r="G20" s="120">
        <v>3607443</v>
      </c>
      <c r="H20" s="121">
        <v>3298956</v>
      </c>
      <c r="I20" s="153">
        <v>379100</v>
      </c>
      <c r="J20" s="122" t="s">
        <v>58</v>
      </c>
      <c r="K20" s="120">
        <v>3443163</v>
      </c>
      <c r="L20" s="120">
        <v>3599531</v>
      </c>
      <c r="M20" s="120">
        <v>3275133</v>
      </c>
      <c r="N20" s="123">
        <v>4655126</v>
      </c>
      <c r="O20" s="135">
        <v>4458356</v>
      </c>
      <c r="P20" s="120">
        <v>3144992</v>
      </c>
      <c r="Q20" s="120">
        <v>3156241</v>
      </c>
      <c r="R20" s="120">
        <v>3103855</v>
      </c>
      <c r="S20" s="154">
        <v>2949283</v>
      </c>
      <c r="T20" s="155">
        <v>3119375</v>
      </c>
    </row>
    <row r="21" spans="1:21" ht="14.25" customHeight="1">
      <c r="A21" s="1319" t="s">
        <v>87</v>
      </c>
      <c r="B21" s="1320"/>
      <c r="C21" s="152">
        <v>6077</v>
      </c>
      <c r="D21" s="152">
        <v>11153</v>
      </c>
      <c r="E21" s="152">
        <v>25630</v>
      </c>
      <c r="F21" s="152">
        <v>34491</v>
      </c>
      <c r="G21" s="120">
        <v>34821</v>
      </c>
      <c r="H21" s="121">
        <v>34066</v>
      </c>
      <c r="I21" s="153" t="s">
        <v>58</v>
      </c>
      <c r="J21" s="122" t="s">
        <v>58</v>
      </c>
      <c r="K21" s="120">
        <v>33919</v>
      </c>
      <c r="L21" s="120">
        <v>33600</v>
      </c>
      <c r="M21" s="120">
        <v>33492</v>
      </c>
      <c r="N21" s="123">
        <v>31824</v>
      </c>
      <c r="O21" s="135">
        <v>25170</v>
      </c>
      <c r="P21" s="120">
        <v>24134</v>
      </c>
      <c r="Q21" s="120">
        <v>17034</v>
      </c>
      <c r="R21" s="120">
        <v>16843</v>
      </c>
      <c r="S21" s="154">
        <v>16840</v>
      </c>
      <c r="T21" s="155">
        <v>6813</v>
      </c>
    </row>
    <row r="22" spans="1:21" ht="14.25" customHeight="1">
      <c r="A22" s="1319" t="s">
        <v>88</v>
      </c>
      <c r="B22" s="1320"/>
      <c r="C22" s="152" t="s">
        <v>27</v>
      </c>
      <c r="D22" s="152" t="s">
        <v>58</v>
      </c>
      <c r="E22" s="152">
        <v>502414</v>
      </c>
      <c r="F22" s="152">
        <v>950765</v>
      </c>
      <c r="G22" s="120">
        <v>886786</v>
      </c>
      <c r="H22" s="121">
        <v>949067</v>
      </c>
      <c r="I22" s="153">
        <v>230934</v>
      </c>
      <c r="J22" s="122" t="s">
        <v>58</v>
      </c>
      <c r="K22" s="120">
        <v>1099208</v>
      </c>
      <c r="L22" s="120">
        <v>674939</v>
      </c>
      <c r="M22" s="120">
        <v>762016</v>
      </c>
      <c r="N22" s="123">
        <v>602798</v>
      </c>
      <c r="O22" s="135">
        <v>649800</v>
      </c>
      <c r="P22" s="120">
        <v>623408</v>
      </c>
      <c r="Q22" s="120">
        <v>621740</v>
      </c>
      <c r="R22" s="120">
        <v>610027</v>
      </c>
      <c r="S22" s="154">
        <v>596986</v>
      </c>
      <c r="T22" s="155">
        <v>675059</v>
      </c>
    </row>
    <row r="23" spans="1:21" ht="14.25" customHeight="1">
      <c r="A23" s="1319" t="s">
        <v>89</v>
      </c>
      <c r="B23" s="1320"/>
      <c r="C23" s="152">
        <v>19629</v>
      </c>
      <c r="D23" s="152">
        <v>23617</v>
      </c>
      <c r="E23" s="152">
        <v>15903</v>
      </c>
      <c r="F23" s="152">
        <v>14595</v>
      </c>
      <c r="G23" s="120">
        <v>5578</v>
      </c>
      <c r="H23" s="121">
        <v>3120</v>
      </c>
      <c r="I23" s="153" t="s">
        <v>58</v>
      </c>
      <c r="J23" s="122" t="s">
        <v>58</v>
      </c>
      <c r="K23" s="120">
        <v>3152</v>
      </c>
      <c r="L23" s="120">
        <v>3201</v>
      </c>
      <c r="M23" s="120">
        <v>5240</v>
      </c>
      <c r="N23" s="123">
        <v>10074</v>
      </c>
      <c r="O23" s="135">
        <v>9790</v>
      </c>
      <c r="P23" s="120">
        <v>21713</v>
      </c>
      <c r="Q23" s="120">
        <v>17414</v>
      </c>
      <c r="R23" s="120">
        <v>17043</v>
      </c>
      <c r="S23" s="154">
        <v>44583</v>
      </c>
      <c r="T23" s="155">
        <v>18260</v>
      </c>
    </row>
    <row r="24" spans="1:21" ht="14.25" customHeight="1">
      <c r="A24" s="1319" t="s">
        <v>90</v>
      </c>
      <c r="B24" s="1320"/>
      <c r="C24" s="152">
        <v>11028</v>
      </c>
      <c r="D24" s="152">
        <v>4556</v>
      </c>
      <c r="E24" s="152">
        <v>3281</v>
      </c>
      <c r="F24" s="152">
        <v>2739</v>
      </c>
      <c r="G24" s="120">
        <v>4077</v>
      </c>
      <c r="H24" s="121">
        <v>654</v>
      </c>
      <c r="I24" s="153" t="s">
        <v>58</v>
      </c>
      <c r="J24" s="122" t="s">
        <v>58</v>
      </c>
      <c r="K24" s="120">
        <v>755</v>
      </c>
      <c r="L24" s="120">
        <v>538</v>
      </c>
      <c r="M24" s="120">
        <v>1070</v>
      </c>
      <c r="N24" s="123">
        <v>2038</v>
      </c>
      <c r="O24" s="135">
        <v>5108</v>
      </c>
      <c r="P24" s="120">
        <v>5495</v>
      </c>
      <c r="Q24" s="120">
        <v>4731</v>
      </c>
      <c r="R24" s="120">
        <v>4672</v>
      </c>
      <c r="S24" s="154">
        <v>3522</v>
      </c>
      <c r="T24" s="155">
        <v>3512</v>
      </c>
    </row>
    <row r="25" spans="1:21" ht="14.25" customHeight="1">
      <c r="A25" s="1319" t="s">
        <v>91</v>
      </c>
      <c r="B25" s="1320"/>
      <c r="C25" s="152">
        <v>1</v>
      </c>
      <c r="D25" s="152">
        <v>1</v>
      </c>
      <c r="E25" s="152">
        <v>2</v>
      </c>
      <c r="F25" s="152">
        <v>155</v>
      </c>
      <c r="G25" s="120">
        <v>157</v>
      </c>
      <c r="H25" s="121">
        <v>158</v>
      </c>
      <c r="I25" s="153" t="s">
        <v>58</v>
      </c>
      <c r="J25" s="122" t="s">
        <v>58</v>
      </c>
      <c r="K25" s="120">
        <v>158</v>
      </c>
      <c r="L25" s="120">
        <v>158</v>
      </c>
      <c r="M25" s="120">
        <v>158</v>
      </c>
      <c r="N25" s="123">
        <v>158</v>
      </c>
      <c r="O25" s="135">
        <v>158</v>
      </c>
      <c r="P25" s="120">
        <v>158</v>
      </c>
      <c r="Q25" s="120">
        <v>158</v>
      </c>
      <c r="R25" s="120">
        <v>158</v>
      </c>
      <c r="S25" s="154">
        <v>258</v>
      </c>
      <c r="T25" s="155">
        <v>258</v>
      </c>
    </row>
    <row r="26" spans="1:21" ht="14.25" customHeight="1">
      <c r="A26" s="1319" t="s">
        <v>92</v>
      </c>
      <c r="B26" s="1320"/>
      <c r="C26" s="152">
        <v>2158</v>
      </c>
      <c r="D26" s="152">
        <v>1044</v>
      </c>
      <c r="E26" s="152">
        <v>162715</v>
      </c>
      <c r="F26" s="152">
        <v>39735</v>
      </c>
      <c r="G26" s="120">
        <v>33745</v>
      </c>
      <c r="H26" s="121">
        <v>32708</v>
      </c>
      <c r="I26" s="153" t="s">
        <v>58</v>
      </c>
      <c r="J26" s="122" t="s">
        <v>58</v>
      </c>
      <c r="K26" s="120">
        <v>31654</v>
      </c>
      <c r="L26" s="120">
        <v>30594</v>
      </c>
      <c r="M26" s="120">
        <v>29529</v>
      </c>
      <c r="N26" s="123">
        <v>28572</v>
      </c>
      <c r="O26" s="135">
        <v>26397</v>
      </c>
      <c r="P26" s="120">
        <v>26624</v>
      </c>
      <c r="Q26" s="120">
        <v>23474</v>
      </c>
      <c r="R26" s="120">
        <v>22473</v>
      </c>
      <c r="S26" s="154">
        <v>21618</v>
      </c>
      <c r="T26" s="155">
        <v>20603</v>
      </c>
    </row>
    <row r="27" spans="1:21" ht="14.25" customHeight="1">
      <c r="A27" s="156" t="s">
        <v>93</v>
      </c>
      <c r="B27" s="157"/>
      <c r="C27" s="152" t="s">
        <v>27</v>
      </c>
      <c r="D27" s="152" t="s">
        <v>58</v>
      </c>
      <c r="E27" s="152" t="s">
        <v>58</v>
      </c>
      <c r="F27" s="152" t="s">
        <v>58</v>
      </c>
      <c r="G27" s="120" t="s">
        <v>58</v>
      </c>
      <c r="H27" s="121" t="s">
        <v>58</v>
      </c>
      <c r="I27" s="153" t="s">
        <v>58</v>
      </c>
      <c r="J27" s="122" t="s">
        <v>58</v>
      </c>
      <c r="K27" s="120" t="s">
        <v>58</v>
      </c>
      <c r="L27" s="120" t="s">
        <v>58</v>
      </c>
      <c r="M27" s="120">
        <v>89104</v>
      </c>
      <c r="N27" s="123">
        <v>74675</v>
      </c>
      <c r="O27" s="135">
        <v>72900</v>
      </c>
      <c r="P27" s="120">
        <v>77461</v>
      </c>
      <c r="Q27" s="120">
        <v>76755</v>
      </c>
      <c r="R27" s="120">
        <v>71131</v>
      </c>
      <c r="S27" s="154">
        <v>75701</v>
      </c>
      <c r="T27" s="155">
        <v>67236</v>
      </c>
    </row>
    <row r="28" spans="1:21" ht="14.25" customHeight="1">
      <c r="A28" s="1326" t="s">
        <v>94</v>
      </c>
      <c r="B28" s="1327"/>
      <c r="C28" s="158" t="s">
        <v>27</v>
      </c>
      <c r="D28" s="158" t="s">
        <v>58</v>
      </c>
      <c r="E28" s="158" t="s">
        <v>58</v>
      </c>
      <c r="F28" s="158" t="s">
        <v>58</v>
      </c>
      <c r="G28" s="159" t="s">
        <v>58</v>
      </c>
      <c r="H28" s="160" t="s">
        <v>58</v>
      </c>
      <c r="I28" s="161">
        <v>632</v>
      </c>
      <c r="J28" s="162" t="s">
        <v>58</v>
      </c>
      <c r="K28" s="159" t="s">
        <v>58</v>
      </c>
      <c r="L28" s="159" t="s">
        <v>58</v>
      </c>
      <c r="M28" s="159" t="s">
        <v>58</v>
      </c>
      <c r="N28" s="163" t="s">
        <v>58</v>
      </c>
      <c r="O28" s="164" t="s">
        <v>58</v>
      </c>
      <c r="P28" s="159" t="s">
        <v>58</v>
      </c>
      <c r="Q28" s="159" t="s">
        <v>58</v>
      </c>
      <c r="R28" s="159" t="s">
        <v>58</v>
      </c>
      <c r="S28" s="165" t="s">
        <v>27</v>
      </c>
      <c r="T28" s="166" t="s">
        <v>58</v>
      </c>
    </row>
    <row r="29" spans="1:21" ht="14.25" customHeight="1">
      <c r="A29" s="1328" t="s">
        <v>95</v>
      </c>
      <c r="B29" s="167" t="s">
        <v>96</v>
      </c>
      <c r="C29" s="168">
        <v>584335</v>
      </c>
      <c r="D29" s="168">
        <v>794029</v>
      </c>
      <c r="E29" s="168">
        <v>1005794</v>
      </c>
      <c r="F29" s="168">
        <v>1040149</v>
      </c>
      <c r="G29" s="116">
        <v>1020103</v>
      </c>
      <c r="H29" s="117">
        <v>1037170</v>
      </c>
      <c r="I29" s="169" t="s">
        <v>58</v>
      </c>
      <c r="J29" s="118" t="s">
        <v>58</v>
      </c>
      <c r="K29" s="116">
        <v>1030970</v>
      </c>
      <c r="L29" s="116">
        <v>1005964</v>
      </c>
      <c r="M29" s="116">
        <v>949042</v>
      </c>
      <c r="N29" s="119">
        <v>907969</v>
      </c>
      <c r="O29" s="134">
        <v>894583</v>
      </c>
      <c r="P29" s="116">
        <v>877385</v>
      </c>
      <c r="Q29" s="116">
        <v>854055</v>
      </c>
      <c r="R29" s="116">
        <v>844869</v>
      </c>
      <c r="S29" s="170">
        <v>856305</v>
      </c>
      <c r="T29" s="171">
        <v>885905</v>
      </c>
    </row>
    <row r="30" spans="1:21" ht="14.25" customHeight="1">
      <c r="A30" s="1329"/>
      <c r="B30" s="172" t="s">
        <v>97</v>
      </c>
      <c r="C30" s="173">
        <v>571805</v>
      </c>
      <c r="D30" s="173">
        <v>785920</v>
      </c>
      <c r="E30" s="173">
        <v>983685</v>
      </c>
      <c r="F30" s="173">
        <v>1027056</v>
      </c>
      <c r="G30" s="124">
        <v>977668</v>
      </c>
      <c r="H30" s="125">
        <v>955980</v>
      </c>
      <c r="I30" s="174" t="s">
        <v>58</v>
      </c>
      <c r="J30" s="126" t="s">
        <v>58</v>
      </c>
      <c r="K30" s="124">
        <v>977471</v>
      </c>
      <c r="L30" s="124">
        <v>933258</v>
      </c>
      <c r="M30" s="124">
        <v>930252</v>
      </c>
      <c r="N30" s="127">
        <v>891152</v>
      </c>
      <c r="O30" s="136">
        <v>865845</v>
      </c>
      <c r="P30" s="124">
        <v>861281</v>
      </c>
      <c r="Q30" s="124">
        <v>843469</v>
      </c>
      <c r="R30" s="124">
        <v>834380</v>
      </c>
      <c r="S30" s="175">
        <v>797333</v>
      </c>
      <c r="T30" s="176">
        <v>793840</v>
      </c>
    </row>
    <row r="31" spans="1:21" ht="14.25" customHeight="1">
      <c r="A31" s="1328" t="s">
        <v>98</v>
      </c>
      <c r="B31" s="167" t="s">
        <v>96</v>
      </c>
      <c r="C31" s="168" t="s">
        <v>27</v>
      </c>
      <c r="D31" s="168" t="s">
        <v>27</v>
      </c>
      <c r="E31" s="168" t="s">
        <v>58</v>
      </c>
      <c r="F31" s="168" t="s">
        <v>58</v>
      </c>
      <c r="G31" s="116" t="s">
        <v>58</v>
      </c>
      <c r="H31" s="117" t="s">
        <v>58</v>
      </c>
      <c r="I31" s="169">
        <v>4156</v>
      </c>
      <c r="J31" s="118" t="s">
        <v>58</v>
      </c>
      <c r="K31" s="116">
        <v>351895</v>
      </c>
      <c r="L31" s="116">
        <v>289432</v>
      </c>
      <c r="M31" s="116">
        <v>290518</v>
      </c>
      <c r="N31" s="119" t="s">
        <v>58</v>
      </c>
      <c r="O31" s="134" t="s">
        <v>58</v>
      </c>
      <c r="P31" s="116" t="s">
        <v>58</v>
      </c>
      <c r="Q31" s="116" t="s">
        <v>58</v>
      </c>
      <c r="R31" s="116" t="s">
        <v>58</v>
      </c>
      <c r="S31" s="170" t="s">
        <v>27</v>
      </c>
      <c r="T31" s="171" t="s">
        <v>58</v>
      </c>
    </row>
    <row r="32" spans="1:21" ht="14.25" customHeight="1" thickBot="1">
      <c r="A32" s="1330"/>
      <c r="B32" s="177" t="s">
        <v>97</v>
      </c>
      <c r="C32" s="178" t="s">
        <v>27</v>
      </c>
      <c r="D32" s="178" t="s">
        <v>27</v>
      </c>
      <c r="E32" s="178" t="s">
        <v>58</v>
      </c>
      <c r="F32" s="178" t="s">
        <v>58</v>
      </c>
      <c r="G32" s="128" t="s">
        <v>58</v>
      </c>
      <c r="H32" s="129" t="s">
        <v>58</v>
      </c>
      <c r="I32" s="179">
        <v>53339</v>
      </c>
      <c r="J32" s="130" t="s">
        <v>58</v>
      </c>
      <c r="K32" s="128">
        <v>331363</v>
      </c>
      <c r="L32" s="128">
        <v>289170</v>
      </c>
      <c r="M32" s="128">
        <v>289858</v>
      </c>
      <c r="N32" s="180" t="s">
        <v>58</v>
      </c>
      <c r="O32" s="137" t="s">
        <v>58</v>
      </c>
      <c r="P32" s="128" t="s">
        <v>58</v>
      </c>
      <c r="Q32" s="128" t="s">
        <v>58</v>
      </c>
      <c r="R32" s="128" t="s">
        <v>58</v>
      </c>
      <c r="S32" s="181" t="s">
        <v>27</v>
      </c>
      <c r="T32" s="182" t="s">
        <v>58</v>
      </c>
      <c r="U32" s="183"/>
    </row>
    <row r="33" spans="1:19" ht="4.5" customHeight="1">
      <c r="A33" s="184"/>
      <c r="B33" s="185"/>
      <c r="C33" s="186"/>
      <c r="D33" s="187"/>
      <c r="E33" s="188"/>
      <c r="F33" s="189"/>
      <c r="G33" s="189"/>
      <c r="H33" s="189"/>
      <c r="I33" s="188"/>
      <c r="J33" s="190"/>
      <c r="K33" s="190"/>
      <c r="L33" s="190"/>
      <c r="M33" s="191"/>
      <c r="N33" s="191"/>
    </row>
    <row r="34" spans="1:19" ht="16.5" customHeight="1" thickBot="1">
      <c r="A34" s="1" t="s">
        <v>99</v>
      </c>
      <c r="F34" s="132"/>
      <c r="G34" s="139"/>
      <c r="J34" s="139"/>
      <c r="K34" s="139"/>
      <c r="L34" s="68"/>
      <c r="M34" s="139"/>
      <c r="N34" s="139" t="s">
        <v>61</v>
      </c>
    </row>
    <row r="35" spans="1:19" ht="23.25" thickBot="1">
      <c r="A35" s="1331" t="s">
        <v>62</v>
      </c>
      <c r="B35" s="1332"/>
      <c r="C35" s="192" t="s">
        <v>63</v>
      </c>
      <c r="D35" s="192" t="s">
        <v>3</v>
      </c>
      <c r="E35" s="192" t="s">
        <v>4</v>
      </c>
      <c r="F35" s="193" t="s">
        <v>100</v>
      </c>
      <c r="G35" s="193" t="s">
        <v>101</v>
      </c>
      <c r="H35" s="193" t="s">
        <v>102</v>
      </c>
      <c r="I35" s="193" t="s">
        <v>65</v>
      </c>
      <c r="J35" s="194" t="s">
        <v>103</v>
      </c>
      <c r="K35" s="193" t="s">
        <v>104</v>
      </c>
      <c r="L35" s="193" t="s">
        <v>105</v>
      </c>
      <c r="M35" s="193" t="s">
        <v>106</v>
      </c>
      <c r="N35" s="195" t="s">
        <v>107</v>
      </c>
      <c r="O35" s="196" t="s">
        <v>108</v>
      </c>
      <c r="P35" s="193" t="s">
        <v>109</v>
      </c>
      <c r="Q35" s="193" t="s">
        <v>110</v>
      </c>
      <c r="R35" s="197" t="s">
        <v>111</v>
      </c>
      <c r="S35" s="195" t="s">
        <v>112</v>
      </c>
    </row>
    <row r="36" spans="1:19" ht="14.25" customHeight="1">
      <c r="A36" s="198" t="s">
        <v>113</v>
      </c>
      <c r="B36" s="199"/>
      <c r="C36" s="200">
        <v>2527568</v>
      </c>
      <c r="D36" s="201">
        <v>4366756</v>
      </c>
      <c r="E36" s="201">
        <v>6169186</v>
      </c>
      <c r="F36" s="202">
        <v>6942820</v>
      </c>
      <c r="G36" s="202">
        <v>6657257</v>
      </c>
      <c r="H36" s="203">
        <v>6383539</v>
      </c>
      <c r="I36" s="203">
        <v>6213879</v>
      </c>
      <c r="J36" s="203">
        <v>7685393</v>
      </c>
      <c r="K36" s="203">
        <v>7982625</v>
      </c>
      <c r="L36" s="203">
        <v>7835366</v>
      </c>
      <c r="M36" s="203">
        <v>7579192</v>
      </c>
      <c r="N36" s="204">
        <v>7731201</v>
      </c>
      <c r="O36" s="205">
        <v>7937079</v>
      </c>
      <c r="P36" s="203">
        <v>8393506</v>
      </c>
      <c r="Q36" s="203">
        <v>7990422</v>
      </c>
      <c r="R36" s="206">
        <v>7876645</v>
      </c>
      <c r="S36" s="207">
        <v>7877680</v>
      </c>
    </row>
    <row r="37" spans="1:19" ht="14.25" customHeight="1">
      <c r="A37" s="208" t="s">
        <v>114</v>
      </c>
      <c r="B37" s="209" t="s">
        <v>59</v>
      </c>
      <c r="C37" s="210">
        <v>41.5</v>
      </c>
      <c r="D37" s="211">
        <f t="shared" ref="D37:O37" si="0">D36/6086836*100</f>
        <v>71.740983328612757</v>
      </c>
      <c r="E37" s="211">
        <f t="shared" si="0"/>
        <v>101.35291964495184</v>
      </c>
      <c r="F37" s="211">
        <f t="shared" si="0"/>
        <v>114.06287273059435</v>
      </c>
      <c r="G37" s="211">
        <f t="shared" si="0"/>
        <v>109.37138769633353</v>
      </c>
      <c r="H37" s="211">
        <f t="shared" si="0"/>
        <v>104.87450294372971</v>
      </c>
      <c r="I37" s="211">
        <f t="shared" si="0"/>
        <v>102.08717632609125</v>
      </c>
      <c r="J37" s="211">
        <f t="shared" si="0"/>
        <v>126.26252785519438</v>
      </c>
      <c r="K37" s="211">
        <f t="shared" si="0"/>
        <v>131.14572168528937</v>
      </c>
      <c r="L37" s="211">
        <f t="shared" si="0"/>
        <v>128.7264187830919</v>
      </c>
      <c r="M37" s="211">
        <f t="shared" si="0"/>
        <v>124.51776259455652</v>
      </c>
      <c r="N37" s="212">
        <f t="shared" si="0"/>
        <v>127.01510275617743</v>
      </c>
      <c r="O37" s="213">
        <f t="shared" si="0"/>
        <v>130.39745115524715</v>
      </c>
      <c r="P37" s="211">
        <v>137.9</v>
      </c>
      <c r="Q37" s="211">
        <v>131.30000000000001</v>
      </c>
      <c r="R37" s="214">
        <v>129.4</v>
      </c>
      <c r="S37" s="215">
        <v>129.4</v>
      </c>
    </row>
    <row r="38" spans="1:19" ht="14.25" customHeight="1">
      <c r="A38" s="208" t="s">
        <v>115</v>
      </c>
      <c r="B38" s="216"/>
      <c r="C38" s="217">
        <v>2186056</v>
      </c>
      <c r="D38" s="218">
        <v>3767194</v>
      </c>
      <c r="E38" s="218">
        <v>5507704</v>
      </c>
      <c r="F38" s="219">
        <v>6012728</v>
      </c>
      <c r="G38" s="219">
        <v>5797826</v>
      </c>
      <c r="H38" s="220">
        <v>5551184</v>
      </c>
      <c r="I38" s="220">
        <v>5443808</v>
      </c>
      <c r="J38" s="220">
        <v>6766202</v>
      </c>
      <c r="K38" s="220">
        <v>7071445</v>
      </c>
      <c r="L38" s="220">
        <v>6985247</v>
      </c>
      <c r="M38" s="220">
        <v>6789981</v>
      </c>
      <c r="N38" s="221">
        <v>6922306</v>
      </c>
      <c r="O38" s="222">
        <v>7104507</v>
      </c>
      <c r="P38" s="220">
        <v>7507740</v>
      </c>
      <c r="Q38" s="220">
        <v>7111584</v>
      </c>
      <c r="R38" s="223">
        <v>7041529</v>
      </c>
      <c r="S38" s="224">
        <v>7044227</v>
      </c>
    </row>
    <row r="39" spans="1:19" ht="14.25" customHeight="1">
      <c r="A39" s="225" t="s">
        <v>116</v>
      </c>
      <c r="B39" s="226"/>
      <c r="C39" s="227">
        <v>341512</v>
      </c>
      <c r="D39" s="228">
        <v>599562</v>
      </c>
      <c r="E39" s="228">
        <v>661482</v>
      </c>
      <c r="F39" s="229">
        <v>930092</v>
      </c>
      <c r="G39" s="229">
        <v>859431</v>
      </c>
      <c r="H39" s="230">
        <v>832355</v>
      </c>
      <c r="I39" s="230">
        <v>770071</v>
      </c>
      <c r="J39" s="230">
        <v>919191</v>
      </c>
      <c r="K39" s="230">
        <v>911180</v>
      </c>
      <c r="L39" s="230">
        <v>850119</v>
      </c>
      <c r="M39" s="230">
        <v>789211</v>
      </c>
      <c r="N39" s="231">
        <v>808895</v>
      </c>
      <c r="O39" s="232">
        <v>832572</v>
      </c>
      <c r="P39" s="230">
        <v>885766</v>
      </c>
      <c r="Q39" s="230">
        <v>878838</v>
      </c>
      <c r="R39" s="233">
        <v>835116</v>
      </c>
      <c r="S39" s="234">
        <v>833453</v>
      </c>
    </row>
    <row r="40" spans="1:19" ht="14.25" customHeight="1">
      <c r="A40" s="235" t="s">
        <v>117</v>
      </c>
      <c r="B40" s="236" t="s">
        <v>118</v>
      </c>
      <c r="C40" s="237">
        <v>5171812</v>
      </c>
      <c r="D40" s="238">
        <v>7471501</v>
      </c>
      <c r="E40" s="238">
        <v>10254225</v>
      </c>
      <c r="F40" s="239">
        <v>11094228</v>
      </c>
      <c r="G40" s="239">
        <v>10990698</v>
      </c>
      <c r="H40" s="240">
        <v>10539002</v>
      </c>
      <c r="I40" s="240">
        <v>10179375</v>
      </c>
      <c r="J40" s="240">
        <v>11978037</v>
      </c>
      <c r="K40" s="240">
        <v>11912311</v>
      </c>
      <c r="L40" s="240">
        <v>12008809</v>
      </c>
      <c r="M40" s="240">
        <v>11758213</v>
      </c>
      <c r="N40" s="241">
        <v>11783403</v>
      </c>
      <c r="O40" s="242">
        <v>11873493</v>
      </c>
      <c r="P40" s="240">
        <v>11747664</v>
      </c>
      <c r="Q40" s="240">
        <v>11527292</v>
      </c>
      <c r="R40" s="243">
        <v>11303352</v>
      </c>
      <c r="S40" s="244">
        <v>11236522</v>
      </c>
    </row>
    <row r="41" spans="1:19" ht="14.25" customHeight="1">
      <c r="A41" s="208" t="s">
        <v>119</v>
      </c>
      <c r="B41" s="216" t="s">
        <v>120</v>
      </c>
      <c r="C41" s="217">
        <v>2978377</v>
      </c>
      <c r="D41" s="218">
        <v>3705089</v>
      </c>
      <c r="E41" s="218">
        <v>4738288</v>
      </c>
      <c r="F41" s="219">
        <v>5081500</v>
      </c>
      <c r="G41" s="219">
        <v>5196351</v>
      </c>
      <c r="H41" s="220">
        <v>4981333</v>
      </c>
      <c r="I41" s="220">
        <v>4716087</v>
      </c>
      <c r="J41" s="220">
        <v>5206062</v>
      </c>
      <c r="K41" s="220">
        <v>5262075</v>
      </c>
      <c r="L41" s="220">
        <v>5467123</v>
      </c>
      <c r="M41" s="220">
        <v>5425819</v>
      </c>
      <c r="N41" s="221">
        <v>5350213</v>
      </c>
      <c r="O41" s="222">
        <v>5253142</v>
      </c>
      <c r="P41" s="220">
        <v>4758218</v>
      </c>
      <c r="Q41" s="220">
        <v>4987341</v>
      </c>
      <c r="R41" s="223">
        <v>4888437</v>
      </c>
      <c r="S41" s="224">
        <v>4841042</v>
      </c>
    </row>
    <row r="42" spans="1:19" ht="14.25" customHeight="1" thickBot="1">
      <c r="A42" s="245" t="s">
        <v>121</v>
      </c>
      <c r="B42" s="246" t="s">
        <v>122</v>
      </c>
      <c r="C42" s="247">
        <v>0.57599999999999996</v>
      </c>
      <c r="D42" s="248">
        <v>0.496</v>
      </c>
      <c r="E42" s="248">
        <v>0.46200000000000002</v>
      </c>
      <c r="F42" s="249">
        <f>F41/F40</f>
        <v>0.45803096889661904</v>
      </c>
      <c r="G42" s="249">
        <f>G41/G40</f>
        <v>0.4727953584021688</v>
      </c>
      <c r="H42" s="249">
        <f>H41/H40</f>
        <v>0.47265699351798207</v>
      </c>
      <c r="I42" s="249">
        <f>I41/I40</f>
        <v>0.46329828697734388</v>
      </c>
      <c r="J42" s="249">
        <v>0.42399999999999999</v>
      </c>
      <c r="K42" s="249">
        <v>0.43099999999999999</v>
      </c>
      <c r="L42" s="249">
        <v>0.44400000000000001</v>
      </c>
      <c r="M42" s="249">
        <f>M41/M40</f>
        <v>0.46144928655400275</v>
      </c>
      <c r="N42" s="250">
        <f>N41/N40</f>
        <v>0.45404650931483886</v>
      </c>
      <c r="O42" s="248">
        <f>O41/O40</f>
        <v>0.44242599881938699</v>
      </c>
      <c r="P42" s="249">
        <f>P41/P40</f>
        <v>0.40503524785863809</v>
      </c>
      <c r="Q42" s="249">
        <f>Q41/Q40</f>
        <v>0.43265504161775376</v>
      </c>
      <c r="R42" s="251">
        <v>0.432</v>
      </c>
      <c r="S42" s="250">
        <v>0.43099999999999999</v>
      </c>
    </row>
    <row r="43" spans="1:19" s="67" customFormat="1" ht="13.5" customHeight="1">
      <c r="A43" s="1325" t="s">
        <v>123</v>
      </c>
      <c r="B43" s="1325"/>
      <c r="C43" s="252" t="s">
        <v>124</v>
      </c>
      <c r="D43" s="67" t="s">
        <v>125</v>
      </c>
    </row>
    <row r="44" spans="1:19" s="67" customFormat="1" ht="13.5" customHeight="1">
      <c r="C44" s="252" t="s">
        <v>59</v>
      </c>
      <c r="D44" s="67" t="s">
        <v>126</v>
      </c>
    </row>
    <row r="45" spans="1:19" s="67" customFormat="1" ht="13.5" customHeight="1">
      <c r="C45" s="252" t="s">
        <v>127</v>
      </c>
      <c r="D45" s="67" t="s">
        <v>128</v>
      </c>
    </row>
    <row r="46" spans="1:19" s="67" customFormat="1" ht="11.25">
      <c r="B46" s="470"/>
    </row>
    <row r="47" spans="1:19">
      <c r="B47" s="469"/>
      <c r="C47" s="469"/>
      <c r="D47" s="469"/>
    </row>
  </sheetData>
  <mergeCells count="43">
    <mergeCell ref="A43:B43"/>
    <mergeCell ref="A25:B25"/>
    <mergeCell ref="A26:B26"/>
    <mergeCell ref="A28:B28"/>
    <mergeCell ref="A29:A30"/>
    <mergeCell ref="A31:A32"/>
    <mergeCell ref="A35:B35"/>
    <mergeCell ref="A24:B24"/>
    <mergeCell ref="A12:B12"/>
    <mergeCell ref="A13:B13"/>
    <mergeCell ref="A14:B14"/>
    <mergeCell ref="A16:B16"/>
    <mergeCell ref="A17:B17"/>
    <mergeCell ref="A18:B18"/>
    <mergeCell ref="A19:B19"/>
    <mergeCell ref="A20:B20"/>
    <mergeCell ref="A21:B21"/>
    <mergeCell ref="A22:B22"/>
    <mergeCell ref="A23:B23"/>
    <mergeCell ref="A11:B11"/>
    <mergeCell ref="P2:P3"/>
    <mergeCell ref="Q2:Q3"/>
    <mergeCell ref="R2:R3"/>
    <mergeCell ref="S2:S3"/>
    <mergeCell ref="A5:B5"/>
    <mergeCell ref="A7:B7"/>
    <mergeCell ref="A8:B8"/>
    <mergeCell ref="A9:B9"/>
    <mergeCell ref="A10:B10"/>
    <mergeCell ref="T2:T3"/>
    <mergeCell ref="A4:B4"/>
    <mergeCell ref="H2:J2"/>
    <mergeCell ref="K2:K3"/>
    <mergeCell ref="L2:L3"/>
    <mergeCell ref="M2:M3"/>
    <mergeCell ref="N2:N3"/>
    <mergeCell ref="O2:O3"/>
    <mergeCell ref="A2:B3"/>
    <mergeCell ref="C2:C3"/>
    <mergeCell ref="D2:D3"/>
    <mergeCell ref="E2:E3"/>
    <mergeCell ref="F2:F3"/>
    <mergeCell ref="G2:G3"/>
  </mergeCells>
  <phoneticPr fontId="3"/>
  <pageMargins left="0.78740157480314965" right="0.78740157480314965" top="0.39370078740157483" bottom="0.39370078740157483" header="0.51181102362204722" footer="0.19685039370078741"/>
  <headerFooter scaleWithDoc="0" alignWithMargins="0">
    <oddFooter>&amp;R&amp;"ＭＳ Ｐ明朝,標準"－３７－１－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topLeftCell="A13" zoomScaleNormal="100" zoomScaleSheetLayoutView="100" workbookViewId="0">
      <selection activeCell="W35" sqref="W35"/>
    </sheetView>
  </sheetViews>
  <sheetFormatPr defaultRowHeight="12.75"/>
  <cols>
    <col min="1" max="1" width="20.375" style="138" customWidth="1"/>
    <col min="2" max="2" width="6.875" style="138" customWidth="1"/>
    <col min="3" max="7" width="10.25" style="138" hidden="1" customWidth="1"/>
    <col min="8" max="10" width="9.75" style="138" hidden="1" customWidth="1"/>
    <col min="11" max="14" width="10.25" style="138" hidden="1" customWidth="1"/>
    <col min="15" max="23" width="10.25" style="138" customWidth="1"/>
    <col min="24" max="16384" width="9" style="138"/>
  </cols>
  <sheetData>
    <row r="1" spans="1:23" ht="16.5" customHeight="1" thickBot="1">
      <c r="A1" s="1" t="s">
        <v>60</v>
      </c>
      <c r="F1" s="139"/>
      <c r="G1" s="139"/>
      <c r="H1" s="139"/>
      <c r="I1" s="139"/>
      <c r="J1" s="139"/>
      <c r="K1" s="139"/>
      <c r="L1" s="68"/>
      <c r="M1" s="139"/>
      <c r="N1" s="68" t="s">
        <v>61</v>
      </c>
      <c r="T1" s="68"/>
      <c r="W1" s="68" t="s">
        <v>61</v>
      </c>
    </row>
    <row r="2" spans="1:23" ht="15" customHeight="1">
      <c r="A2" s="1311" t="s">
        <v>62</v>
      </c>
      <c r="B2" s="1312"/>
      <c r="C2" s="1315" t="s">
        <v>63</v>
      </c>
      <c r="D2" s="1317" t="s">
        <v>3</v>
      </c>
      <c r="E2" s="1317" t="s">
        <v>4</v>
      </c>
      <c r="F2" s="1317" t="s">
        <v>64</v>
      </c>
      <c r="G2" s="1309" t="s">
        <v>65</v>
      </c>
      <c r="H2" s="1172" t="s">
        <v>66</v>
      </c>
      <c r="I2" s="1168"/>
      <c r="J2" s="1169"/>
      <c r="K2" s="1307" t="s">
        <v>10</v>
      </c>
      <c r="L2" s="1307" t="s">
        <v>11</v>
      </c>
      <c r="M2" s="1309" t="s">
        <v>12</v>
      </c>
      <c r="N2" s="1309" t="s">
        <v>13</v>
      </c>
      <c r="O2" s="1309" t="s">
        <v>14</v>
      </c>
      <c r="P2" s="1309" t="s">
        <v>15</v>
      </c>
      <c r="Q2" s="1309" t="s">
        <v>16</v>
      </c>
      <c r="R2" s="1309" t="s">
        <v>17</v>
      </c>
      <c r="S2" s="1172" t="s">
        <v>18</v>
      </c>
      <c r="T2" s="1172" t="s">
        <v>19</v>
      </c>
      <c r="U2" s="1172" t="s">
        <v>129</v>
      </c>
      <c r="V2" s="1172" t="s">
        <v>218</v>
      </c>
      <c r="W2" s="1303" t="s">
        <v>715</v>
      </c>
    </row>
    <row r="3" spans="1:23" ht="11.25" customHeight="1" thickBot="1">
      <c r="A3" s="1313"/>
      <c r="B3" s="1314"/>
      <c r="C3" s="1316"/>
      <c r="D3" s="1318"/>
      <c r="E3" s="1318"/>
      <c r="F3" s="1318"/>
      <c r="G3" s="1310"/>
      <c r="H3" s="1007" t="s">
        <v>67</v>
      </c>
      <c r="I3" s="141" t="s">
        <v>68</v>
      </c>
      <c r="J3" s="142" t="s">
        <v>69</v>
      </c>
      <c r="K3" s="1308"/>
      <c r="L3" s="1308"/>
      <c r="M3" s="1310"/>
      <c r="N3" s="1310"/>
      <c r="O3" s="1310"/>
      <c r="P3" s="1310"/>
      <c r="Q3" s="1310"/>
      <c r="R3" s="1310"/>
      <c r="S3" s="1173"/>
      <c r="T3" s="1173"/>
      <c r="U3" s="1173"/>
      <c r="V3" s="1173"/>
      <c r="W3" s="1304"/>
    </row>
    <row r="4" spans="1:23" ht="14.25" customHeight="1">
      <c r="A4" s="1305" t="s">
        <v>70</v>
      </c>
      <c r="B4" s="1306"/>
      <c r="C4" s="143">
        <v>13229640</v>
      </c>
      <c r="D4" s="143">
        <v>17445111</v>
      </c>
      <c r="E4" s="143">
        <v>24708659</v>
      </c>
      <c r="F4" s="143">
        <v>24909615</v>
      </c>
      <c r="G4" s="144">
        <v>22089778</v>
      </c>
      <c r="H4" s="145">
        <v>22392106</v>
      </c>
      <c r="I4" s="146">
        <v>4148136</v>
      </c>
      <c r="J4" s="147">
        <v>67466</v>
      </c>
      <c r="K4" s="144">
        <v>23059976</v>
      </c>
      <c r="L4" s="144">
        <v>24654848</v>
      </c>
      <c r="M4" s="144">
        <v>24343171</v>
      </c>
      <c r="N4" s="144">
        <v>23843239</v>
      </c>
      <c r="O4" s="144">
        <v>24453619</v>
      </c>
      <c r="P4" s="144">
        <v>26385137</v>
      </c>
      <c r="Q4" s="144">
        <v>26675528</v>
      </c>
      <c r="R4" s="144">
        <v>26030590</v>
      </c>
      <c r="S4" s="150">
        <v>26557360</v>
      </c>
      <c r="T4" s="447">
        <v>25822085</v>
      </c>
      <c r="U4" s="447">
        <v>29216406</v>
      </c>
      <c r="V4" s="447">
        <v>27951654</v>
      </c>
      <c r="W4" s="1058">
        <v>27658999</v>
      </c>
    </row>
    <row r="5" spans="1:23" ht="14.25" customHeight="1">
      <c r="A5" s="1319" t="s">
        <v>71</v>
      </c>
      <c r="B5" s="1320"/>
      <c r="C5" s="152">
        <v>2537599</v>
      </c>
      <c r="D5" s="152">
        <v>2794333</v>
      </c>
      <c r="E5" s="152">
        <v>3343120</v>
      </c>
      <c r="F5" s="152">
        <v>3658244</v>
      </c>
      <c r="G5" s="120">
        <v>4153096</v>
      </c>
      <c r="H5" s="121">
        <v>4119071</v>
      </c>
      <c r="I5" s="153">
        <v>449231</v>
      </c>
      <c r="J5" s="122" t="s">
        <v>716</v>
      </c>
      <c r="K5" s="120">
        <v>4534789</v>
      </c>
      <c r="L5" s="120">
        <v>4657644</v>
      </c>
      <c r="M5" s="120">
        <v>5511399</v>
      </c>
      <c r="N5" s="120">
        <v>5528367</v>
      </c>
      <c r="O5" s="120">
        <v>5413748</v>
      </c>
      <c r="P5" s="120">
        <v>5575924</v>
      </c>
      <c r="Q5" s="120">
        <v>5575775</v>
      </c>
      <c r="R5" s="120">
        <v>5731627</v>
      </c>
      <c r="S5" s="154">
        <v>5812261</v>
      </c>
      <c r="T5" s="448">
        <v>5766512</v>
      </c>
      <c r="U5" s="448">
        <v>6452732</v>
      </c>
      <c r="V5" s="448">
        <v>6538523</v>
      </c>
      <c r="W5" s="1059">
        <v>6210556</v>
      </c>
    </row>
    <row r="6" spans="1:23" ht="14.25" customHeight="1">
      <c r="A6" s="1011" t="s">
        <v>72</v>
      </c>
      <c r="B6" s="1012"/>
      <c r="C6" s="152" t="s">
        <v>716</v>
      </c>
      <c r="D6" s="152" t="s">
        <v>716</v>
      </c>
      <c r="E6" s="152" t="s">
        <v>716</v>
      </c>
      <c r="F6" s="152" t="s">
        <v>716</v>
      </c>
      <c r="G6" s="120" t="s">
        <v>716</v>
      </c>
      <c r="H6" s="121" t="s">
        <v>716</v>
      </c>
      <c r="I6" s="153" t="s">
        <v>716</v>
      </c>
      <c r="J6" s="122" t="s">
        <v>716</v>
      </c>
      <c r="K6" s="120" t="s">
        <v>716</v>
      </c>
      <c r="L6" s="120" t="s">
        <v>716</v>
      </c>
      <c r="M6" s="120" t="s">
        <v>716</v>
      </c>
      <c r="N6" s="120">
        <v>574078</v>
      </c>
      <c r="O6" s="120">
        <v>531657</v>
      </c>
      <c r="P6" s="120">
        <v>519442</v>
      </c>
      <c r="Q6" s="120">
        <v>522102</v>
      </c>
      <c r="R6" s="120">
        <v>533311</v>
      </c>
      <c r="S6" s="154">
        <v>536281</v>
      </c>
      <c r="T6" s="448">
        <v>568940</v>
      </c>
      <c r="U6" s="448">
        <v>568804</v>
      </c>
      <c r="V6" s="448">
        <v>561454</v>
      </c>
      <c r="W6" s="1059">
        <v>566480</v>
      </c>
    </row>
    <row r="7" spans="1:23" ht="14.25" customHeight="1">
      <c r="A7" s="1319" t="s">
        <v>73</v>
      </c>
      <c r="B7" s="1320"/>
      <c r="C7" s="152" t="s">
        <v>716</v>
      </c>
      <c r="D7" s="152" t="s">
        <v>716</v>
      </c>
      <c r="E7" s="152" t="s">
        <v>716</v>
      </c>
      <c r="F7" s="152">
        <v>2381047</v>
      </c>
      <c r="G7" s="120">
        <v>2844279</v>
      </c>
      <c r="H7" s="121">
        <v>3097120</v>
      </c>
      <c r="I7" s="153">
        <v>334743</v>
      </c>
      <c r="J7" s="122" t="s">
        <v>716</v>
      </c>
      <c r="K7" s="120">
        <v>3771678</v>
      </c>
      <c r="L7" s="120">
        <v>3848067</v>
      </c>
      <c r="M7" s="120">
        <v>4003347</v>
      </c>
      <c r="N7" s="120">
        <v>4262458</v>
      </c>
      <c r="O7" s="120">
        <v>4243018</v>
      </c>
      <c r="P7" s="120">
        <v>4581523</v>
      </c>
      <c r="Q7" s="120">
        <v>4745011</v>
      </c>
      <c r="R7" s="120">
        <v>4825174</v>
      </c>
      <c r="S7" s="154">
        <v>4996609</v>
      </c>
      <c r="T7" s="448">
        <v>5035652</v>
      </c>
      <c r="U7" s="448">
        <v>5240426</v>
      </c>
      <c r="V7" s="448">
        <v>5070664</v>
      </c>
      <c r="W7" s="1059">
        <v>5163921</v>
      </c>
    </row>
    <row r="8" spans="1:23" ht="14.25" customHeight="1">
      <c r="A8" s="1319" t="s">
        <v>74</v>
      </c>
      <c r="B8" s="1320"/>
      <c r="C8" s="152">
        <v>2124506</v>
      </c>
      <c r="D8" s="152">
        <v>3292241</v>
      </c>
      <c r="E8" s="152">
        <v>4749988</v>
      </c>
      <c r="F8" s="152">
        <v>5683352</v>
      </c>
      <c r="G8" s="120">
        <v>5496364</v>
      </c>
      <c r="H8" s="121">
        <v>5259760</v>
      </c>
      <c r="I8" s="153">
        <v>638482</v>
      </c>
      <c r="J8" s="122" t="s">
        <v>716</v>
      </c>
      <c r="K8" s="120">
        <v>6071112</v>
      </c>
      <c r="L8" s="120">
        <v>5960234</v>
      </c>
      <c r="M8" s="120">
        <v>6111313</v>
      </c>
      <c r="N8" s="120">
        <v>507676</v>
      </c>
      <c r="O8" s="120">
        <v>38883</v>
      </c>
      <c r="P8" s="120">
        <v>31952</v>
      </c>
      <c r="Q8" s="120">
        <v>19345</v>
      </c>
      <c r="R8" s="120">
        <v>2464</v>
      </c>
      <c r="S8" s="154" t="s">
        <v>27</v>
      </c>
      <c r="T8" s="448" t="s">
        <v>716</v>
      </c>
      <c r="U8" s="448" t="s">
        <v>717</v>
      </c>
      <c r="V8" s="448" t="s">
        <v>717</v>
      </c>
      <c r="W8" s="1059" t="s">
        <v>27</v>
      </c>
    </row>
    <row r="9" spans="1:23" ht="14.25" customHeight="1">
      <c r="A9" s="1319" t="s">
        <v>75</v>
      </c>
      <c r="B9" s="1320"/>
      <c r="C9" s="152">
        <v>77123</v>
      </c>
      <c r="D9" s="152">
        <v>114860</v>
      </c>
      <c r="E9" s="152">
        <v>58121</v>
      </c>
      <c r="F9" s="152">
        <v>212175</v>
      </c>
      <c r="G9" s="120">
        <v>75890</v>
      </c>
      <c r="H9" s="121">
        <v>111316</v>
      </c>
      <c r="I9" s="153">
        <v>87389</v>
      </c>
      <c r="J9" s="122" t="s">
        <v>716</v>
      </c>
      <c r="K9" s="120">
        <v>191631</v>
      </c>
      <c r="L9" s="120">
        <v>236190</v>
      </c>
      <c r="M9" s="120">
        <v>219436</v>
      </c>
      <c r="N9" s="120">
        <v>220694</v>
      </c>
      <c r="O9" s="120">
        <v>228872</v>
      </c>
      <c r="P9" s="120">
        <v>230886</v>
      </c>
      <c r="Q9" s="120">
        <v>238351</v>
      </c>
      <c r="R9" s="120">
        <v>245556</v>
      </c>
      <c r="S9" s="154">
        <v>214066</v>
      </c>
      <c r="T9" s="448">
        <v>223179</v>
      </c>
      <c r="U9" s="448">
        <v>243816</v>
      </c>
      <c r="V9" s="448">
        <v>236118</v>
      </c>
      <c r="W9" s="1059">
        <v>238055</v>
      </c>
    </row>
    <row r="10" spans="1:23" ht="14.25" customHeight="1">
      <c r="A10" s="1319" t="s">
        <v>76</v>
      </c>
      <c r="B10" s="1320"/>
      <c r="C10" s="152" t="s">
        <v>27</v>
      </c>
      <c r="D10" s="152" t="s">
        <v>27</v>
      </c>
      <c r="E10" s="152" t="s">
        <v>716</v>
      </c>
      <c r="F10" s="152" t="s">
        <v>716</v>
      </c>
      <c r="G10" s="120" t="s">
        <v>716</v>
      </c>
      <c r="H10" s="121" t="s">
        <v>716</v>
      </c>
      <c r="I10" s="153">
        <v>8249</v>
      </c>
      <c r="J10" s="122" t="s">
        <v>716</v>
      </c>
      <c r="K10" s="120">
        <v>7329</v>
      </c>
      <c r="L10" s="120">
        <v>6988</v>
      </c>
      <c r="M10" s="120">
        <v>9350</v>
      </c>
      <c r="N10" s="120">
        <v>9540</v>
      </c>
      <c r="O10" s="120">
        <v>9952</v>
      </c>
      <c r="P10" s="120">
        <v>9625</v>
      </c>
      <c r="Q10" s="120">
        <v>9627</v>
      </c>
      <c r="R10" s="120">
        <v>9626</v>
      </c>
      <c r="S10" s="154">
        <v>9634</v>
      </c>
      <c r="T10" s="448">
        <v>9481</v>
      </c>
      <c r="U10" s="448">
        <v>9484</v>
      </c>
      <c r="V10" s="448">
        <v>9472</v>
      </c>
      <c r="W10" s="1059">
        <v>9166</v>
      </c>
    </row>
    <row r="11" spans="1:23" ht="14.25" customHeight="1">
      <c r="A11" s="1319" t="s">
        <v>77</v>
      </c>
      <c r="B11" s="1320"/>
      <c r="C11" s="152">
        <v>248725</v>
      </c>
      <c r="D11" s="152">
        <v>157655</v>
      </c>
      <c r="E11" s="152">
        <v>604031</v>
      </c>
      <c r="F11" s="152">
        <v>101790</v>
      </c>
      <c r="G11" s="120">
        <v>157187</v>
      </c>
      <c r="H11" s="121">
        <v>152365</v>
      </c>
      <c r="I11" s="153">
        <v>7218</v>
      </c>
      <c r="J11" s="122" t="s">
        <v>716</v>
      </c>
      <c r="K11" s="120">
        <v>134450</v>
      </c>
      <c r="L11" s="120">
        <v>116922</v>
      </c>
      <c r="M11" s="120">
        <v>95299</v>
      </c>
      <c r="N11" s="120">
        <v>89754</v>
      </c>
      <c r="O11" s="120">
        <v>114544</v>
      </c>
      <c r="P11" s="120">
        <v>69606</v>
      </c>
      <c r="Q11" s="120">
        <v>79130</v>
      </c>
      <c r="R11" s="120">
        <v>64395</v>
      </c>
      <c r="S11" s="154">
        <v>55956</v>
      </c>
      <c r="T11" s="448">
        <v>60854</v>
      </c>
      <c r="U11" s="448">
        <v>69987</v>
      </c>
      <c r="V11" s="448">
        <v>65790</v>
      </c>
      <c r="W11" s="1059">
        <v>63612</v>
      </c>
    </row>
    <row r="12" spans="1:23" ht="14.25" customHeight="1">
      <c r="A12" s="1321" t="s">
        <v>78</v>
      </c>
      <c r="B12" s="1322"/>
      <c r="C12" s="152">
        <v>27070</v>
      </c>
      <c r="D12" s="152">
        <v>36683</v>
      </c>
      <c r="E12" s="152">
        <v>67761</v>
      </c>
      <c r="F12" s="152">
        <v>29456</v>
      </c>
      <c r="G12" s="120">
        <v>22359</v>
      </c>
      <c r="H12" s="121">
        <v>20385</v>
      </c>
      <c r="I12" s="153">
        <v>4099</v>
      </c>
      <c r="J12" s="122" t="s">
        <v>716</v>
      </c>
      <c r="K12" s="120">
        <v>5080</v>
      </c>
      <c r="L12" s="120">
        <v>5219</v>
      </c>
      <c r="M12" s="120">
        <v>4272</v>
      </c>
      <c r="N12" s="120">
        <v>3523</v>
      </c>
      <c r="O12" s="120">
        <v>3255</v>
      </c>
      <c r="P12" s="120">
        <v>2399</v>
      </c>
      <c r="Q12" s="120">
        <v>1354</v>
      </c>
      <c r="R12" s="120">
        <v>727</v>
      </c>
      <c r="S12" s="154">
        <v>319</v>
      </c>
      <c r="T12" s="448">
        <v>1093</v>
      </c>
      <c r="U12" s="448" t="s">
        <v>717</v>
      </c>
      <c r="V12" s="448" t="s">
        <v>717</v>
      </c>
      <c r="W12" s="1059" t="s">
        <v>27</v>
      </c>
    </row>
    <row r="13" spans="1:23" ht="14.25" customHeight="1">
      <c r="A13" s="1319" t="s">
        <v>718</v>
      </c>
      <c r="B13" s="1320"/>
      <c r="C13" s="152">
        <v>77000</v>
      </c>
      <c r="D13" s="152">
        <v>480291</v>
      </c>
      <c r="E13" s="152">
        <v>121281</v>
      </c>
      <c r="F13" s="152">
        <v>54109</v>
      </c>
      <c r="G13" s="120">
        <v>54003</v>
      </c>
      <c r="H13" s="121">
        <v>54003</v>
      </c>
      <c r="I13" s="153" t="s">
        <v>716</v>
      </c>
      <c r="J13" s="122" t="s">
        <v>716</v>
      </c>
      <c r="K13" s="120">
        <v>54003</v>
      </c>
      <c r="L13" s="120">
        <v>54000</v>
      </c>
      <c r="M13" s="120">
        <v>54000</v>
      </c>
      <c r="N13" s="120">
        <v>26000</v>
      </c>
      <c r="O13" s="120">
        <v>36000</v>
      </c>
      <c r="P13" s="120">
        <v>36000</v>
      </c>
      <c r="Q13" s="120">
        <v>36000</v>
      </c>
      <c r="R13" s="120">
        <v>36000</v>
      </c>
      <c r="S13" s="154">
        <v>36000</v>
      </c>
      <c r="T13" s="448">
        <v>36000</v>
      </c>
      <c r="U13" s="448">
        <v>36000</v>
      </c>
      <c r="V13" s="448">
        <v>36000</v>
      </c>
      <c r="W13" s="1059">
        <v>36007</v>
      </c>
    </row>
    <row r="14" spans="1:23" ht="14.25" customHeight="1">
      <c r="A14" s="1321" t="s">
        <v>719</v>
      </c>
      <c r="B14" s="1322"/>
      <c r="C14" s="152"/>
      <c r="D14" s="152"/>
      <c r="E14" s="152">
        <v>405000</v>
      </c>
      <c r="F14" s="152">
        <v>51927</v>
      </c>
      <c r="G14" s="120" t="s">
        <v>716</v>
      </c>
      <c r="H14" s="121" t="s">
        <v>716</v>
      </c>
      <c r="I14" s="153" t="s">
        <v>716</v>
      </c>
      <c r="J14" s="122" t="s">
        <v>716</v>
      </c>
      <c r="K14" s="120" t="s">
        <v>716</v>
      </c>
      <c r="L14" s="120" t="s">
        <v>716</v>
      </c>
      <c r="M14" s="120" t="s">
        <v>716</v>
      </c>
      <c r="N14" s="120" t="s">
        <v>716</v>
      </c>
      <c r="O14" s="120" t="s">
        <v>716</v>
      </c>
      <c r="P14" s="120" t="s">
        <v>716</v>
      </c>
      <c r="Q14" s="120" t="s">
        <v>716</v>
      </c>
      <c r="R14" s="120" t="s">
        <v>716</v>
      </c>
      <c r="S14" s="154" t="s">
        <v>27</v>
      </c>
      <c r="T14" s="448" t="s">
        <v>716</v>
      </c>
      <c r="U14" s="448" t="s">
        <v>717</v>
      </c>
      <c r="V14" s="448" t="s">
        <v>717</v>
      </c>
      <c r="W14" s="1059" t="s">
        <v>27</v>
      </c>
    </row>
    <row r="15" spans="1:23" ht="14.25" customHeight="1">
      <c r="A15" s="1011" t="s">
        <v>81</v>
      </c>
      <c r="B15" s="1012"/>
      <c r="C15" s="152">
        <v>444923</v>
      </c>
      <c r="D15" s="152">
        <v>168508</v>
      </c>
      <c r="E15" s="152" t="s">
        <v>716</v>
      </c>
      <c r="F15" s="152" t="s">
        <v>716</v>
      </c>
      <c r="G15" s="120" t="s">
        <v>716</v>
      </c>
      <c r="H15" s="121" t="s">
        <v>716</v>
      </c>
      <c r="I15" s="153" t="s">
        <v>716</v>
      </c>
      <c r="J15" s="122" t="s">
        <v>716</v>
      </c>
      <c r="K15" s="120" t="s">
        <v>716</v>
      </c>
      <c r="L15" s="120" t="s">
        <v>716</v>
      </c>
      <c r="M15" s="120" t="s">
        <v>716</v>
      </c>
      <c r="N15" s="120" t="s">
        <v>716</v>
      </c>
      <c r="O15" s="120" t="s">
        <v>716</v>
      </c>
      <c r="P15" s="120" t="s">
        <v>716</v>
      </c>
      <c r="Q15" s="120" t="s">
        <v>716</v>
      </c>
      <c r="R15" s="120" t="s">
        <v>716</v>
      </c>
      <c r="S15" s="154" t="s">
        <v>716</v>
      </c>
      <c r="T15" s="448" t="s">
        <v>716</v>
      </c>
      <c r="U15" s="448" t="s">
        <v>717</v>
      </c>
      <c r="V15" s="448" t="s">
        <v>717</v>
      </c>
      <c r="W15" s="1059" t="s">
        <v>27</v>
      </c>
    </row>
    <row r="16" spans="1:23" ht="14.25" customHeight="1">
      <c r="A16" s="1319" t="s">
        <v>82</v>
      </c>
      <c r="B16" s="1320"/>
      <c r="C16" s="152">
        <v>292702</v>
      </c>
      <c r="D16" s="152">
        <v>1079225</v>
      </c>
      <c r="E16" s="152">
        <v>400175</v>
      </c>
      <c r="F16" s="152">
        <v>72352</v>
      </c>
      <c r="G16" s="120">
        <v>53040</v>
      </c>
      <c r="H16" s="121" t="s">
        <v>716</v>
      </c>
      <c r="I16" s="153" t="s">
        <v>716</v>
      </c>
      <c r="J16" s="122" t="s">
        <v>716</v>
      </c>
      <c r="K16" s="120" t="s">
        <v>716</v>
      </c>
      <c r="L16" s="120" t="s">
        <v>716</v>
      </c>
      <c r="M16" s="120" t="s">
        <v>716</v>
      </c>
      <c r="N16" s="120" t="s">
        <v>716</v>
      </c>
      <c r="O16" s="120" t="s">
        <v>716</v>
      </c>
      <c r="P16" s="120" t="s">
        <v>716</v>
      </c>
      <c r="Q16" s="120" t="s">
        <v>716</v>
      </c>
      <c r="R16" s="120" t="s">
        <v>716</v>
      </c>
      <c r="S16" s="154" t="s">
        <v>27</v>
      </c>
      <c r="T16" s="448" t="s">
        <v>716</v>
      </c>
      <c r="U16" s="448" t="s">
        <v>717</v>
      </c>
      <c r="V16" s="448" t="s">
        <v>717</v>
      </c>
      <c r="W16" s="1059" t="s">
        <v>27</v>
      </c>
    </row>
    <row r="17" spans="1:23" ht="14.25" customHeight="1">
      <c r="A17" s="1319" t="s">
        <v>83</v>
      </c>
      <c r="B17" s="1320"/>
      <c r="C17" s="152"/>
      <c r="D17" s="152">
        <v>515146</v>
      </c>
      <c r="E17" s="152">
        <v>212138</v>
      </c>
      <c r="F17" s="152">
        <v>56755</v>
      </c>
      <c r="G17" s="120">
        <v>36471</v>
      </c>
      <c r="H17" s="121" t="s">
        <v>716</v>
      </c>
      <c r="I17" s="153" t="s">
        <v>716</v>
      </c>
      <c r="J17" s="122" t="s">
        <v>716</v>
      </c>
      <c r="K17" s="120" t="s">
        <v>716</v>
      </c>
      <c r="L17" s="120" t="s">
        <v>716</v>
      </c>
      <c r="M17" s="120" t="s">
        <v>716</v>
      </c>
      <c r="N17" s="120" t="s">
        <v>716</v>
      </c>
      <c r="O17" s="120" t="s">
        <v>716</v>
      </c>
      <c r="P17" s="120" t="s">
        <v>716</v>
      </c>
      <c r="Q17" s="120" t="s">
        <v>716</v>
      </c>
      <c r="R17" s="120" t="s">
        <v>716</v>
      </c>
      <c r="S17" s="154" t="s">
        <v>27</v>
      </c>
      <c r="T17" s="448" t="s">
        <v>716</v>
      </c>
      <c r="U17" s="448" t="s">
        <v>717</v>
      </c>
      <c r="V17" s="448" t="s">
        <v>717</v>
      </c>
      <c r="W17" s="1059" t="s">
        <v>27</v>
      </c>
    </row>
    <row r="18" spans="1:23" ht="14.25" customHeight="1">
      <c r="A18" s="1323" t="s">
        <v>84</v>
      </c>
      <c r="B18" s="1324"/>
      <c r="C18" s="152" t="s">
        <v>716</v>
      </c>
      <c r="D18" s="152" t="s">
        <v>716</v>
      </c>
      <c r="E18" s="152" t="s">
        <v>716</v>
      </c>
      <c r="F18" s="152" t="s">
        <v>716</v>
      </c>
      <c r="G18" s="120">
        <v>843167</v>
      </c>
      <c r="H18" s="121">
        <v>538766</v>
      </c>
      <c r="I18" s="153" t="s">
        <v>716</v>
      </c>
      <c r="J18" s="122" t="s">
        <v>716</v>
      </c>
      <c r="K18" s="120">
        <v>648766</v>
      </c>
      <c r="L18" s="120">
        <v>622244</v>
      </c>
      <c r="M18" s="120">
        <v>399139</v>
      </c>
      <c r="N18" s="120">
        <v>91337</v>
      </c>
      <c r="O18" s="120">
        <v>108732</v>
      </c>
      <c r="P18" s="120">
        <v>152265</v>
      </c>
      <c r="Q18" s="120">
        <v>151237</v>
      </c>
      <c r="R18" s="120">
        <v>141166</v>
      </c>
      <c r="S18" s="154" t="s">
        <v>27</v>
      </c>
      <c r="T18" s="448" t="s">
        <v>716</v>
      </c>
      <c r="U18" s="448" t="s">
        <v>717</v>
      </c>
      <c r="V18" s="448" t="s">
        <v>717</v>
      </c>
      <c r="W18" s="1059" t="s">
        <v>27</v>
      </c>
    </row>
    <row r="19" spans="1:23" ht="14.25" customHeight="1">
      <c r="A19" s="1319" t="s">
        <v>85</v>
      </c>
      <c r="B19" s="1320"/>
      <c r="C19" s="152" t="s">
        <v>716</v>
      </c>
      <c r="D19" s="152" t="s">
        <v>716</v>
      </c>
      <c r="E19" s="152" t="s">
        <v>716</v>
      </c>
      <c r="F19" s="152" t="s">
        <v>716</v>
      </c>
      <c r="G19" s="120" t="s">
        <v>716</v>
      </c>
      <c r="H19" s="121" t="s">
        <v>716</v>
      </c>
      <c r="I19" s="153">
        <v>22476</v>
      </c>
      <c r="J19" s="122" t="s">
        <v>716</v>
      </c>
      <c r="K19" s="120" t="s">
        <v>716</v>
      </c>
      <c r="L19" s="120" t="s">
        <v>716</v>
      </c>
      <c r="M19" s="120" t="s">
        <v>716</v>
      </c>
      <c r="N19" s="120" t="s">
        <v>716</v>
      </c>
      <c r="O19" s="120" t="s">
        <v>716</v>
      </c>
      <c r="P19" s="120" t="s">
        <v>716</v>
      </c>
      <c r="Q19" s="120" t="s">
        <v>716</v>
      </c>
      <c r="R19" s="120" t="s">
        <v>716</v>
      </c>
      <c r="S19" s="154" t="s">
        <v>27</v>
      </c>
      <c r="T19" s="448" t="s">
        <v>716</v>
      </c>
      <c r="U19" s="448" t="s">
        <v>717</v>
      </c>
      <c r="V19" s="448" t="s">
        <v>717</v>
      </c>
      <c r="W19" s="1059" t="s">
        <v>27</v>
      </c>
    </row>
    <row r="20" spans="1:23" ht="14.25" customHeight="1">
      <c r="A20" s="1319" t="s">
        <v>86</v>
      </c>
      <c r="B20" s="1320"/>
      <c r="C20" s="152">
        <v>1107465</v>
      </c>
      <c r="D20" s="152">
        <v>2190251</v>
      </c>
      <c r="E20" s="152">
        <v>4531453</v>
      </c>
      <c r="F20" s="152">
        <v>4209893</v>
      </c>
      <c r="G20" s="120">
        <v>3607443</v>
      </c>
      <c r="H20" s="121">
        <v>3298956</v>
      </c>
      <c r="I20" s="153">
        <v>379100</v>
      </c>
      <c r="J20" s="122" t="s">
        <v>716</v>
      </c>
      <c r="K20" s="120">
        <v>3443163</v>
      </c>
      <c r="L20" s="120">
        <v>3599531</v>
      </c>
      <c r="M20" s="120">
        <v>3275133</v>
      </c>
      <c r="N20" s="120">
        <v>4655126</v>
      </c>
      <c r="O20" s="120">
        <v>4458356</v>
      </c>
      <c r="P20" s="120">
        <v>3144992</v>
      </c>
      <c r="Q20" s="120">
        <v>3156241</v>
      </c>
      <c r="R20" s="120">
        <v>3103855</v>
      </c>
      <c r="S20" s="154">
        <v>2949283</v>
      </c>
      <c r="T20" s="448">
        <v>3119375</v>
      </c>
      <c r="U20" s="448">
        <v>3003686</v>
      </c>
      <c r="V20" s="448">
        <v>3003933</v>
      </c>
      <c r="W20" s="1059">
        <v>2859995</v>
      </c>
    </row>
    <row r="21" spans="1:23" ht="14.25" customHeight="1">
      <c r="A21" s="1319" t="s">
        <v>87</v>
      </c>
      <c r="B21" s="1320"/>
      <c r="C21" s="152">
        <v>6077</v>
      </c>
      <c r="D21" s="152">
        <v>11153</v>
      </c>
      <c r="E21" s="152">
        <v>25630</v>
      </c>
      <c r="F21" s="152">
        <v>34491</v>
      </c>
      <c r="G21" s="120">
        <v>34821</v>
      </c>
      <c r="H21" s="121">
        <v>34066</v>
      </c>
      <c r="I21" s="153" t="s">
        <v>716</v>
      </c>
      <c r="J21" s="122" t="s">
        <v>716</v>
      </c>
      <c r="K21" s="120">
        <v>33919</v>
      </c>
      <c r="L21" s="120">
        <v>33600</v>
      </c>
      <c r="M21" s="120">
        <v>33492</v>
      </c>
      <c r="N21" s="120">
        <v>31824</v>
      </c>
      <c r="O21" s="120">
        <v>25170</v>
      </c>
      <c r="P21" s="120">
        <v>24134</v>
      </c>
      <c r="Q21" s="120">
        <v>17034</v>
      </c>
      <c r="R21" s="120">
        <v>16843</v>
      </c>
      <c r="S21" s="154">
        <v>16840</v>
      </c>
      <c r="T21" s="448">
        <v>6813</v>
      </c>
      <c r="U21" s="448">
        <v>6613</v>
      </c>
      <c r="V21" s="448">
        <v>7134</v>
      </c>
      <c r="W21" s="1059">
        <v>6780</v>
      </c>
    </row>
    <row r="22" spans="1:23" ht="14.25" customHeight="1">
      <c r="A22" s="1319" t="s">
        <v>720</v>
      </c>
      <c r="B22" s="1320"/>
      <c r="C22" s="152" t="s">
        <v>27</v>
      </c>
      <c r="D22" s="152" t="s">
        <v>721</v>
      </c>
      <c r="E22" s="152">
        <v>502414</v>
      </c>
      <c r="F22" s="152">
        <v>950765</v>
      </c>
      <c r="G22" s="120">
        <v>886786</v>
      </c>
      <c r="H22" s="121">
        <v>949067</v>
      </c>
      <c r="I22" s="153">
        <v>230934</v>
      </c>
      <c r="J22" s="122" t="s">
        <v>721</v>
      </c>
      <c r="K22" s="120">
        <v>1099208</v>
      </c>
      <c r="L22" s="120">
        <v>674939</v>
      </c>
      <c r="M22" s="120">
        <v>762016</v>
      </c>
      <c r="N22" s="120">
        <v>602798</v>
      </c>
      <c r="O22" s="120">
        <v>649800</v>
      </c>
      <c r="P22" s="120">
        <v>623408</v>
      </c>
      <c r="Q22" s="120">
        <v>621740</v>
      </c>
      <c r="R22" s="120">
        <v>610027</v>
      </c>
      <c r="S22" s="154">
        <v>596986</v>
      </c>
      <c r="T22" s="448">
        <v>675059</v>
      </c>
      <c r="U22" s="448">
        <v>677507</v>
      </c>
      <c r="V22" s="448">
        <v>674060</v>
      </c>
      <c r="W22" s="1059">
        <v>607945</v>
      </c>
    </row>
    <row r="23" spans="1:23" ht="14.25" customHeight="1">
      <c r="A23" s="1319" t="s">
        <v>89</v>
      </c>
      <c r="B23" s="1320"/>
      <c r="C23" s="152">
        <v>19629</v>
      </c>
      <c r="D23" s="152">
        <v>23617</v>
      </c>
      <c r="E23" s="152">
        <v>15903</v>
      </c>
      <c r="F23" s="152">
        <v>14595</v>
      </c>
      <c r="G23" s="120">
        <v>5578</v>
      </c>
      <c r="H23" s="121">
        <v>3120</v>
      </c>
      <c r="I23" s="153" t="s">
        <v>721</v>
      </c>
      <c r="J23" s="122" t="s">
        <v>721</v>
      </c>
      <c r="K23" s="120">
        <v>3152</v>
      </c>
      <c r="L23" s="120">
        <v>3201</v>
      </c>
      <c r="M23" s="120">
        <v>5240</v>
      </c>
      <c r="N23" s="120">
        <v>10074</v>
      </c>
      <c r="O23" s="120">
        <v>9790</v>
      </c>
      <c r="P23" s="120">
        <v>21713</v>
      </c>
      <c r="Q23" s="120">
        <v>17414</v>
      </c>
      <c r="R23" s="120">
        <v>17043</v>
      </c>
      <c r="S23" s="154">
        <v>44583</v>
      </c>
      <c r="T23" s="448">
        <v>18260</v>
      </c>
      <c r="U23" s="448">
        <v>13184</v>
      </c>
      <c r="V23" s="448">
        <v>11670</v>
      </c>
      <c r="W23" s="1059">
        <v>11730</v>
      </c>
    </row>
    <row r="24" spans="1:23" ht="14.25" customHeight="1">
      <c r="A24" s="1319" t="s">
        <v>90</v>
      </c>
      <c r="B24" s="1320"/>
      <c r="C24" s="152">
        <v>11028</v>
      </c>
      <c r="D24" s="152">
        <v>4556</v>
      </c>
      <c r="E24" s="152">
        <v>3281</v>
      </c>
      <c r="F24" s="152">
        <v>2739</v>
      </c>
      <c r="G24" s="120">
        <v>4077</v>
      </c>
      <c r="H24" s="121">
        <v>654</v>
      </c>
      <c r="I24" s="153" t="s">
        <v>721</v>
      </c>
      <c r="J24" s="122" t="s">
        <v>721</v>
      </c>
      <c r="K24" s="120">
        <v>755</v>
      </c>
      <c r="L24" s="120">
        <v>538</v>
      </c>
      <c r="M24" s="120">
        <v>1070</v>
      </c>
      <c r="N24" s="120">
        <v>2038</v>
      </c>
      <c r="O24" s="120">
        <v>5108</v>
      </c>
      <c r="P24" s="120">
        <v>5495</v>
      </c>
      <c r="Q24" s="120">
        <v>4731</v>
      </c>
      <c r="R24" s="120">
        <v>4672</v>
      </c>
      <c r="S24" s="154">
        <v>3522</v>
      </c>
      <c r="T24" s="448">
        <v>3512</v>
      </c>
      <c r="U24" s="448">
        <v>4786</v>
      </c>
      <c r="V24" s="448">
        <v>4972</v>
      </c>
      <c r="W24" s="1059">
        <v>2601</v>
      </c>
    </row>
    <row r="25" spans="1:23" ht="14.25" customHeight="1">
      <c r="A25" s="1319" t="s">
        <v>722</v>
      </c>
      <c r="B25" s="1320"/>
      <c r="C25" s="152">
        <v>1</v>
      </c>
      <c r="D25" s="152">
        <v>1</v>
      </c>
      <c r="E25" s="152">
        <v>2</v>
      </c>
      <c r="F25" s="152">
        <v>155</v>
      </c>
      <c r="G25" s="120">
        <v>157</v>
      </c>
      <c r="H25" s="121">
        <v>158</v>
      </c>
      <c r="I25" s="153" t="s">
        <v>721</v>
      </c>
      <c r="J25" s="122" t="s">
        <v>721</v>
      </c>
      <c r="K25" s="120">
        <v>158</v>
      </c>
      <c r="L25" s="120">
        <v>158</v>
      </c>
      <c r="M25" s="120">
        <v>158</v>
      </c>
      <c r="N25" s="120">
        <v>158</v>
      </c>
      <c r="O25" s="120">
        <v>158</v>
      </c>
      <c r="P25" s="120">
        <v>158</v>
      </c>
      <c r="Q25" s="120">
        <v>158</v>
      </c>
      <c r="R25" s="120">
        <v>158</v>
      </c>
      <c r="S25" s="154">
        <v>258</v>
      </c>
      <c r="T25" s="448">
        <v>258</v>
      </c>
      <c r="U25" s="448">
        <v>258</v>
      </c>
      <c r="V25" s="448">
        <v>664</v>
      </c>
      <c r="W25" s="1059">
        <v>787</v>
      </c>
    </row>
    <row r="26" spans="1:23" ht="14.25" customHeight="1">
      <c r="A26" s="1319" t="s">
        <v>92</v>
      </c>
      <c r="B26" s="1320"/>
      <c r="C26" s="152">
        <v>2158</v>
      </c>
      <c r="D26" s="152">
        <v>1044</v>
      </c>
      <c r="E26" s="152">
        <v>162715</v>
      </c>
      <c r="F26" s="152">
        <v>39735</v>
      </c>
      <c r="G26" s="120">
        <v>33745</v>
      </c>
      <c r="H26" s="121">
        <v>32708</v>
      </c>
      <c r="I26" s="153" t="s">
        <v>721</v>
      </c>
      <c r="J26" s="122" t="s">
        <v>721</v>
      </c>
      <c r="K26" s="120">
        <v>31654</v>
      </c>
      <c r="L26" s="120">
        <v>30594</v>
      </c>
      <c r="M26" s="120">
        <v>29529</v>
      </c>
      <c r="N26" s="120">
        <v>28572</v>
      </c>
      <c r="O26" s="120">
        <v>26397</v>
      </c>
      <c r="P26" s="120">
        <v>26624</v>
      </c>
      <c r="Q26" s="120">
        <v>23474</v>
      </c>
      <c r="R26" s="120">
        <v>22473</v>
      </c>
      <c r="S26" s="154">
        <v>21618</v>
      </c>
      <c r="T26" s="448">
        <v>20603</v>
      </c>
      <c r="U26" s="448">
        <v>19708</v>
      </c>
      <c r="V26" s="448">
        <v>18694</v>
      </c>
      <c r="W26" s="1059">
        <v>17780</v>
      </c>
    </row>
    <row r="27" spans="1:23" ht="14.25" customHeight="1">
      <c r="A27" s="1011" t="s">
        <v>93</v>
      </c>
      <c r="B27" s="1012"/>
      <c r="C27" s="152" t="s">
        <v>27</v>
      </c>
      <c r="D27" s="152" t="s">
        <v>721</v>
      </c>
      <c r="E27" s="152" t="s">
        <v>721</v>
      </c>
      <c r="F27" s="152" t="s">
        <v>721</v>
      </c>
      <c r="G27" s="120" t="s">
        <v>721</v>
      </c>
      <c r="H27" s="121" t="s">
        <v>721</v>
      </c>
      <c r="I27" s="153" t="s">
        <v>721</v>
      </c>
      <c r="J27" s="122" t="s">
        <v>721</v>
      </c>
      <c r="K27" s="120" t="s">
        <v>721</v>
      </c>
      <c r="L27" s="120" t="s">
        <v>721</v>
      </c>
      <c r="M27" s="120">
        <v>89104</v>
      </c>
      <c r="N27" s="120">
        <v>74675</v>
      </c>
      <c r="O27" s="120">
        <v>72900</v>
      </c>
      <c r="P27" s="120">
        <v>77461</v>
      </c>
      <c r="Q27" s="120">
        <v>76755</v>
      </c>
      <c r="R27" s="120">
        <v>71131</v>
      </c>
      <c r="S27" s="154">
        <v>75701</v>
      </c>
      <c r="T27" s="448">
        <v>67236</v>
      </c>
      <c r="U27" s="448">
        <v>66063</v>
      </c>
      <c r="V27" s="448">
        <v>29851</v>
      </c>
      <c r="W27" s="1059" t="s">
        <v>27</v>
      </c>
    </row>
    <row r="28" spans="1:23" ht="14.25" customHeight="1">
      <c r="A28" s="1326" t="s">
        <v>94</v>
      </c>
      <c r="B28" s="1327"/>
      <c r="C28" s="158" t="s">
        <v>27</v>
      </c>
      <c r="D28" s="158" t="s">
        <v>721</v>
      </c>
      <c r="E28" s="158" t="s">
        <v>721</v>
      </c>
      <c r="F28" s="158" t="s">
        <v>721</v>
      </c>
      <c r="G28" s="159" t="s">
        <v>721</v>
      </c>
      <c r="H28" s="160" t="s">
        <v>721</v>
      </c>
      <c r="I28" s="161">
        <v>632</v>
      </c>
      <c r="J28" s="162" t="s">
        <v>721</v>
      </c>
      <c r="K28" s="159" t="s">
        <v>721</v>
      </c>
      <c r="L28" s="159" t="s">
        <v>721</v>
      </c>
      <c r="M28" s="159" t="s">
        <v>721</v>
      </c>
      <c r="N28" s="159" t="s">
        <v>721</v>
      </c>
      <c r="O28" s="159" t="s">
        <v>721</v>
      </c>
      <c r="P28" s="159" t="s">
        <v>721</v>
      </c>
      <c r="Q28" s="159" t="s">
        <v>721</v>
      </c>
      <c r="R28" s="159" t="s">
        <v>721</v>
      </c>
      <c r="S28" s="165" t="s">
        <v>27</v>
      </c>
      <c r="T28" s="449" t="s">
        <v>721</v>
      </c>
      <c r="U28" s="449" t="s">
        <v>723</v>
      </c>
      <c r="V28" s="449" t="s">
        <v>723</v>
      </c>
      <c r="W28" s="1060" t="s">
        <v>27</v>
      </c>
    </row>
    <row r="29" spans="1:23" ht="14.25" customHeight="1">
      <c r="A29" s="1328" t="s">
        <v>95</v>
      </c>
      <c r="B29" s="167" t="s">
        <v>96</v>
      </c>
      <c r="C29" s="168">
        <v>584335</v>
      </c>
      <c r="D29" s="168">
        <v>794029</v>
      </c>
      <c r="E29" s="168">
        <v>1005794</v>
      </c>
      <c r="F29" s="168">
        <v>1040149</v>
      </c>
      <c r="G29" s="116">
        <v>1020103</v>
      </c>
      <c r="H29" s="117">
        <v>1037170</v>
      </c>
      <c r="I29" s="169" t="s">
        <v>721</v>
      </c>
      <c r="J29" s="118" t="s">
        <v>721</v>
      </c>
      <c r="K29" s="116">
        <v>1030970</v>
      </c>
      <c r="L29" s="116">
        <v>1005964</v>
      </c>
      <c r="M29" s="116">
        <v>949042</v>
      </c>
      <c r="N29" s="116">
        <v>907969</v>
      </c>
      <c r="O29" s="116">
        <v>894583</v>
      </c>
      <c r="P29" s="116">
        <v>877385</v>
      </c>
      <c r="Q29" s="116">
        <v>854055</v>
      </c>
      <c r="R29" s="116">
        <v>844869</v>
      </c>
      <c r="S29" s="170">
        <v>856305</v>
      </c>
      <c r="T29" s="450">
        <v>885905</v>
      </c>
      <c r="U29" s="450">
        <v>855508</v>
      </c>
      <c r="V29" s="450">
        <v>859462</v>
      </c>
      <c r="W29" s="1061">
        <v>856601</v>
      </c>
    </row>
    <row r="30" spans="1:23" ht="14.25" customHeight="1">
      <c r="A30" s="1329"/>
      <c r="B30" s="172" t="s">
        <v>97</v>
      </c>
      <c r="C30" s="173">
        <v>571805</v>
      </c>
      <c r="D30" s="173">
        <v>785920</v>
      </c>
      <c r="E30" s="173">
        <v>983685</v>
      </c>
      <c r="F30" s="173">
        <v>1027056</v>
      </c>
      <c r="G30" s="124">
        <v>977668</v>
      </c>
      <c r="H30" s="125">
        <v>955980</v>
      </c>
      <c r="I30" s="174" t="s">
        <v>721</v>
      </c>
      <c r="J30" s="126" t="s">
        <v>721</v>
      </c>
      <c r="K30" s="124">
        <v>977471</v>
      </c>
      <c r="L30" s="124">
        <v>933258</v>
      </c>
      <c r="M30" s="124">
        <v>930252</v>
      </c>
      <c r="N30" s="124">
        <v>891152</v>
      </c>
      <c r="O30" s="124">
        <v>865845</v>
      </c>
      <c r="P30" s="124">
        <v>861281</v>
      </c>
      <c r="Q30" s="124">
        <v>843469</v>
      </c>
      <c r="R30" s="124">
        <v>834380</v>
      </c>
      <c r="S30" s="175">
        <v>797333</v>
      </c>
      <c r="T30" s="451">
        <v>793840</v>
      </c>
      <c r="U30" s="451">
        <v>764421</v>
      </c>
      <c r="V30" s="451">
        <v>770586</v>
      </c>
      <c r="W30" s="1062">
        <v>792898</v>
      </c>
    </row>
    <row r="31" spans="1:23" ht="14.25" customHeight="1">
      <c r="A31" s="1328" t="s">
        <v>98</v>
      </c>
      <c r="B31" s="167" t="s">
        <v>96</v>
      </c>
      <c r="C31" s="168" t="s">
        <v>27</v>
      </c>
      <c r="D31" s="168" t="s">
        <v>27</v>
      </c>
      <c r="E31" s="168" t="s">
        <v>721</v>
      </c>
      <c r="F31" s="168" t="s">
        <v>721</v>
      </c>
      <c r="G31" s="116" t="s">
        <v>721</v>
      </c>
      <c r="H31" s="117" t="s">
        <v>721</v>
      </c>
      <c r="I31" s="169">
        <v>4156</v>
      </c>
      <c r="J31" s="118" t="s">
        <v>721</v>
      </c>
      <c r="K31" s="116">
        <v>351895</v>
      </c>
      <c r="L31" s="116">
        <v>289432</v>
      </c>
      <c r="M31" s="116">
        <v>290518</v>
      </c>
      <c r="N31" s="116" t="s">
        <v>721</v>
      </c>
      <c r="O31" s="116" t="s">
        <v>721</v>
      </c>
      <c r="P31" s="116" t="s">
        <v>721</v>
      </c>
      <c r="Q31" s="116" t="s">
        <v>721</v>
      </c>
      <c r="R31" s="116" t="s">
        <v>721</v>
      </c>
      <c r="S31" s="170" t="s">
        <v>27</v>
      </c>
      <c r="T31" s="450" t="s">
        <v>721</v>
      </c>
      <c r="U31" s="450" t="s">
        <v>723</v>
      </c>
      <c r="V31" s="450" t="s">
        <v>723</v>
      </c>
      <c r="W31" s="1058" t="s">
        <v>27</v>
      </c>
    </row>
    <row r="32" spans="1:23" ht="14.25" customHeight="1" thickBot="1">
      <c r="A32" s="1330"/>
      <c r="B32" s="177" t="s">
        <v>97</v>
      </c>
      <c r="C32" s="178" t="s">
        <v>27</v>
      </c>
      <c r="D32" s="178" t="s">
        <v>27</v>
      </c>
      <c r="E32" s="178" t="s">
        <v>721</v>
      </c>
      <c r="F32" s="178" t="s">
        <v>721</v>
      </c>
      <c r="G32" s="128" t="s">
        <v>721</v>
      </c>
      <c r="H32" s="129" t="s">
        <v>721</v>
      </c>
      <c r="I32" s="179">
        <v>53339</v>
      </c>
      <c r="J32" s="130" t="s">
        <v>721</v>
      </c>
      <c r="K32" s="128">
        <v>331363</v>
      </c>
      <c r="L32" s="128">
        <v>289170</v>
      </c>
      <c r="M32" s="128">
        <v>289858</v>
      </c>
      <c r="N32" s="128" t="s">
        <v>721</v>
      </c>
      <c r="O32" s="128" t="s">
        <v>721</v>
      </c>
      <c r="P32" s="128" t="s">
        <v>721</v>
      </c>
      <c r="Q32" s="128" t="s">
        <v>721</v>
      </c>
      <c r="R32" s="128" t="s">
        <v>721</v>
      </c>
      <c r="S32" s="181" t="s">
        <v>27</v>
      </c>
      <c r="T32" s="452" t="s">
        <v>721</v>
      </c>
      <c r="U32" s="452" t="s">
        <v>723</v>
      </c>
      <c r="V32" s="452" t="s">
        <v>723</v>
      </c>
      <c r="W32" s="1063" t="s">
        <v>27</v>
      </c>
    </row>
    <row r="33" spans="1:22" ht="4.5" customHeight="1">
      <c r="A33" s="184"/>
      <c r="B33" s="185"/>
      <c r="C33" s="186"/>
      <c r="D33" s="187"/>
      <c r="E33" s="188"/>
      <c r="F33" s="189"/>
      <c r="G33" s="189"/>
      <c r="H33" s="189"/>
      <c r="I33" s="188"/>
      <c r="J33" s="190"/>
      <c r="K33" s="190"/>
      <c r="L33" s="190"/>
      <c r="M33" s="191"/>
      <c r="N33" s="191"/>
    </row>
    <row r="34" spans="1:22" ht="16.5" customHeight="1" thickBot="1">
      <c r="A34" s="1" t="s">
        <v>724</v>
      </c>
      <c r="F34" s="132"/>
      <c r="G34" s="139"/>
      <c r="J34" s="139"/>
      <c r="K34" s="139"/>
      <c r="L34" s="68"/>
      <c r="M34" s="139"/>
      <c r="N34" s="139" t="s">
        <v>61</v>
      </c>
      <c r="S34" s="68"/>
      <c r="U34" s="68"/>
      <c r="V34" s="68" t="s">
        <v>61</v>
      </c>
    </row>
    <row r="35" spans="1:22" ht="24.75" thickBot="1">
      <c r="A35" s="1331" t="s">
        <v>62</v>
      </c>
      <c r="B35" s="1332"/>
      <c r="C35" s="192" t="s">
        <v>63</v>
      </c>
      <c r="D35" s="192" t="s">
        <v>3</v>
      </c>
      <c r="E35" s="192" t="s">
        <v>4</v>
      </c>
      <c r="F35" s="193" t="s">
        <v>100</v>
      </c>
      <c r="G35" s="193" t="s">
        <v>101</v>
      </c>
      <c r="H35" s="193" t="s">
        <v>102</v>
      </c>
      <c r="I35" s="193" t="s">
        <v>65</v>
      </c>
      <c r="J35" s="453" t="s">
        <v>219</v>
      </c>
      <c r="K35" s="193" t="s">
        <v>104</v>
      </c>
      <c r="L35" s="193" t="s">
        <v>105</v>
      </c>
      <c r="M35" s="193" t="s">
        <v>106</v>
      </c>
      <c r="N35" s="193" t="s">
        <v>107</v>
      </c>
      <c r="O35" s="193" t="s">
        <v>108</v>
      </c>
      <c r="P35" s="193" t="s">
        <v>109</v>
      </c>
      <c r="Q35" s="193" t="s">
        <v>110</v>
      </c>
      <c r="R35" s="197" t="s">
        <v>111</v>
      </c>
      <c r="S35" s="454" t="s">
        <v>112</v>
      </c>
      <c r="T35" s="454" t="s">
        <v>220</v>
      </c>
      <c r="U35" s="454" t="s">
        <v>221</v>
      </c>
      <c r="V35" s="195" t="s">
        <v>218</v>
      </c>
    </row>
    <row r="36" spans="1:22" ht="14.25" customHeight="1">
      <c r="A36" s="198" t="s">
        <v>113</v>
      </c>
      <c r="B36" s="199"/>
      <c r="C36" s="200">
        <v>2527568</v>
      </c>
      <c r="D36" s="201">
        <v>4366756</v>
      </c>
      <c r="E36" s="201">
        <v>6169186</v>
      </c>
      <c r="F36" s="202">
        <v>6942820</v>
      </c>
      <c r="G36" s="202">
        <v>6657257</v>
      </c>
      <c r="H36" s="455">
        <v>6383539</v>
      </c>
      <c r="I36" s="455">
        <v>6213879</v>
      </c>
      <c r="J36" s="455">
        <v>7685393</v>
      </c>
      <c r="K36" s="455">
        <v>7982625</v>
      </c>
      <c r="L36" s="455">
        <v>7835366</v>
      </c>
      <c r="M36" s="455">
        <v>7579192</v>
      </c>
      <c r="N36" s="455">
        <v>7731201</v>
      </c>
      <c r="O36" s="455">
        <v>7937079</v>
      </c>
      <c r="P36" s="455">
        <v>8393506</v>
      </c>
      <c r="Q36" s="455">
        <v>7990422</v>
      </c>
      <c r="R36" s="456">
        <v>7876645</v>
      </c>
      <c r="S36" s="457">
        <v>7877680</v>
      </c>
      <c r="T36" s="457">
        <v>7699114</v>
      </c>
      <c r="U36" s="457">
        <f>U38+U39</f>
        <v>7854049</v>
      </c>
      <c r="V36" s="207">
        <f>V38+V39</f>
        <v>7589807</v>
      </c>
    </row>
    <row r="37" spans="1:22" ht="14.25" customHeight="1">
      <c r="A37" s="208" t="s">
        <v>114</v>
      </c>
      <c r="B37" s="209" t="s">
        <v>725</v>
      </c>
      <c r="C37" s="210">
        <v>41.5</v>
      </c>
      <c r="D37" s="211">
        <f t="shared" ref="D37:O37" si="0">D36/6086836*100</f>
        <v>71.740983328612757</v>
      </c>
      <c r="E37" s="211">
        <f t="shared" si="0"/>
        <v>101.35291964495184</v>
      </c>
      <c r="F37" s="211">
        <f t="shared" si="0"/>
        <v>114.06287273059435</v>
      </c>
      <c r="G37" s="211">
        <f t="shared" si="0"/>
        <v>109.37138769633353</v>
      </c>
      <c r="H37" s="211">
        <f t="shared" si="0"/>
        <v>104.87450294372971</v>
      </c>
      <c r="I37" s="211">
        <f t="shared" si="0"/>
        <v>102.08717632609125</v>
      </c>
      <c r="J37" s="211">
        <f t="shared" si="0"/>
        <v>126.26252785519438</v>
      </c>
      <c r="K37" s="211">
        <f t="shared" si="0"/>
        <v>131.14572168528937</v>
      </c>
      <c r="L37" s="211">
        <f t="shared" si="0"/>
        <v>128.7264187830919</v>
      </c>
      <c r="M37" s="211">
        <f t="shared" si="0"/>
        <v>124.51776259455652</v>
      </c>
      <c r="N37" s="211">
        <f t="shared" si="0"/>
        <v>127.01510275617743</v>
      </c>
      <c r="O37" s="211">
        <f t="shared" si="0"/>
        <v>130.39745115524715</v>
      </c>
      <c r="P37" s="211">
        <v>137.9</v>
      </c>
      <c r="Q37" s="211">
        <v>131.30000000000001</v>
      </c>
      <c r="R37" s="214">
        <v>129.4</v>
      </c>
      <c r="S37" s="458">
        <v>129.4</v>
      </c>
      <c r="T37" s="458">
        <v>126.5</v>
      </c>
      <c r="U37" s="458">
        <f>ROUND(U36/6086836*100,1)</f>
        <v>129</v>
      </c>
      <c r="V37" s="215">
        <f>ROUND(V36/6086836*100,1)</f>
        <v>124.7</v>
      </c>
    </row>
    <row r="38" spans="1:22" ht="14.25" customHeight="1">
      <c r="A38" s="208" t="s">
        <v>115</v>
      </c>
      <c r="B38" s="216"/>
      <c r="C38" s="217">
        <v>2186056</v>
      </c>
      <c r="D38" s="218">
        <v>3767194</v>
      </c>
      <c r="E38" s="218">
        <v>5507704</v>
      </c>
      <c r="F38" s="219">
        <v>6012728</v>
      </c>
      <c r="G38" s="219">
        <v>5797826</v>
      </c>
      <c r="H38" s="459">
        <v>5551184</v>
      </c>
      <c r="I38" s="459">
        <v>5443808</v>
      </c>
      <c r="J38" s="459">
        <v>6766202</v>
      </c>
      <c r="K38" s="459">
        <v>7071445</v>
      </c>
      <c r="L38" s="459">
        <v>6985247</v>
      </c>
      <c r="M38" s="459">
        <v>6789981</v>
      </c>
      <c r="N38" s="459">
        <v>6922306</v>
      </c>
      <c r="O38" s="459">
        <v>7104507</v>
      </c>
      <c r="P38" s="459">
        <v>7507740</v>
      </c>
      <c r="Q38" s="459">
        <v>7111584</v>
      </c>
      <c r="R38" s="460">
        <v>7041529</v>
      </c>
      <c r="S38" s="461">
        <v>7044227</v>
      </c>
      <c r="T38" s="461">
        <v>6878627</v>
      </c>
      <c r="U38" s="461">
        <v>7032483</v>
      </c>
      <c r="V38" s="224">
        <v>6621535</v>
      </c>
    </row>
    <row r="39" spans="1:22" ht="14.25" customHeight="1">
      <c r="A39" s="225" t="s">
        <v>116</v>
      </c>
      <c r="B39" s="226"/>
      <c r="C39" s="227">
        <v>341512</v>
      </c>
      <c r="D39" s="228">
        <v>599562</v>
      </c>
      <c r="E39" s="228">
        <v>661482</v>
      </c>
      <c r="F39" s="229">
        <v>930092</v>
      </c>
      <c r="G39" s="229">
        <v>859431</v>
      </c>
      <c r="H39" s="462">
        <v>832355</v>
      </c>
      <c r="I39" s="462">
        <v>770071</v>
      </c>
      <c r="J39" s="462">
        <v>919191</v>
      </c>
      <c r="K39" s="462">
        <v>911180</v>
      </c>
      <c r="L39" s="462">
        <v>850119</v>
      </c>
      <c r="M39" s="462">
        <v>789211</v>
      </c>
      <c r="N39" s="462">
        <v>808895</v>
      </c>
      <c r="O39" s="462">
        <v>832572</v>
      </c>
      <c r="P39" s="462">
        <v>885766</v>
      </c>
      <c r="Q39" s="462">
        <v>878838</v>
      </c>
      <c r="R39" s="463">
        <v>835116</v>
      </c>
      <c r="S39" s="464">
        <v>833453</v>
      </c>
      <c r="T39" s="464">
        <v>820487</v>
      </c>
      <c r="U39" s="464">
        <v>821566</v>
      </c>
      <c r="V39" s="234">
        <v>968272</v>
      </c>
    </row>
    <row r="40" spans="1:22" ht="14.25" customHeight="1">
      <c r="A40" s="235" t="s">
        <v>117</v>
      </c>
      <c r="B40" s="236" t="s">
        <v>118</v>
      </c>
      <c r="C40" s="237">
        <v>5171812</v>
      </c>
      <c r="D40" s="238">
        <v>7471502</v>
      </c>
      <c r="E40" s="238">
        <v>10254225</v>
      </c>
      <c r="F40" s="239">
        <v>11094228</v>
      </c>
      <c r="G40" s="239">
        <v>10990698</v>
      </c>
      <c r="H40" s="465">
        <v>10539002</v>
      </c>
      <c r="I40" s="465">
        <v>10179375</v>
      </c>
      <c r="J40" s="465">
        <v>11978037</v>
      </c>
      <c r="K40" s="465">
        <v>11912311</v>
      </c>
      <c r="L40" s="465">
        <v>12008809</v>
      </c>
      <c r="M40" s="465">
        <v>11758213</v>
      </c>
      <c r="N40" s="465">
        <v>11783403</v>
      </c>
      <c r="O40" s="465">
        <v>11873493</v>
      </c>
      <c r="P40" s="465">
        <v>11747664</v>
      </c>
      <c r="Q40" s="465">
        <v>11527292</v>
      </c>
      <c r="R40" s="466">
        <v>11303352</v>
      </c>
      <c r="S40" s="467">
        <v>11236522</v>
      </c>
      <c r="T40" s="467">
        <v>11230074</v>
      </c>
      <c r="U40" s="467">
        <v>11634626</v>
      </c>
      <c r="V40" s="244">
        <v>11551064</v>
      </c>
    </row>
    <row r="41" spans="1:22" ht="14.25" customHeight="1">
      <c r="A41" s="208" t="s">
        <v>119</v>
      </c>
      <c r="B41" s="216" t="s">
        <v>120</v>
      </c>
      <c r="C41" s="217">
        <v>2978377</v>
      </c>
      <c r="D41" s="218">
        <v>3705089</v>
      </c>
      <c r="E41" s="218">
        <v>4738288</v>
      </c>
      <c r="F41" s="219">
        <v>5081500</v>
      </c>
      <c r="G41" s="219">
        <v>5196351</v>
      </c>
      <c r="H41" s="459">
        <v>4981333</v>
      </c>
      <c r="I41" s="459">
        <v>4716087</v>
      </c>
      <c r="J41" s="459">
        <v>5206062</v>
      </c>
      <c r="K41" s="459">
        <v>5262075</v>
      </c>
      <c r="L41" s="459">
        <v>5467123</v>
      </c>
      <c r="M41" s="459">
        <v>5425819</v>
      </c>
      <c r="N41" s="459">
        <v>5350213</v>
      </c>
      <c r="O41" s="459">
        <v>5253142</v>
      </c>
      <c r="P41" s="459">
        <v>4758218</v>
      </c>
      <c r="Q41" s="459">
        <v>4987341</v>
      </c>
      <c r="R41" s="460">
        <v>4888437</v>
      </c>
      <c r="S41" s="461">
        <v>4841042</v>
      </c>
      <c r="T41" s="461">
        <v>4938026</v>
      </c>
      <c r="U41" s="461">
        <v>5044490</v>
      </c>
      <c r="V41" s="224">
        <v>5183069</v>
      </c>
    </row>
    <row r="42" spans="1:22" ht="14.25" customHeight="1" thickBot="1">
      <c r="A42" s="245" t="s">
        <v>121</v>
      </c>
      <c r="B42" s="246" t="s">
        <v>122</v>
      </c>
      <c r="C42" s="247">
        <v>0.57599999999999996</v>
      </c>
      <c r="D42" s="248">
        <v>0.496</v>
      </c>
      <c r="E42" s="248">
        <v>0.46200000000000002</v>
      </c>
      <c r="F42" s="249">
        <f>F41/F40</f>
        <v>0.45803096889661904</v>
      </c>
      <c r="G42" s="249">
        <f>G41/G40</f>
        <v>0.4727953584021688</v>
      </c>
      <c r="H42" s="249">
        <f>H41/H40</f>
        <v>0.47265699351798207</v>
      </c>
      <c r="I42" s="249">
        <f>I41/I40</f>
        <v>0.46329828697734388</v>
      </c>
      <c r="J42" s="249">
        <v>0.42399999999999999</v>
      </c>
      <c r="K42" s="249">
        <v>0.43099999999999999</v>
      </c>
      <c r="L42" s="249">
        <v>0.44400000000000001</v>
      </c>
      <c r="M42" s="249">
        <f>M41/M40</f>
        <v>0.46144928655400275</v>
      </c>
      <c r="N42" s="249">
        <f>N41/N40</f>
        <v>0.45404650931483886</v>
      </c>
      <c r="O42" s="249">
        <f>O41/O40</f>
        <v>0.44242599881938699</v>
      </c>
      <c r="P42" s="249">
        <f>P41/P40</f>
        <v>0.40503524785863809</v>
      </c>
      <c r="Q42" s="249">
        <f>Q41/Q40</f>
        <v>0.43265504161775376</v>
      </c>
      <c r="R42" s="251">
        <v>0.432</v>
      </c>
      <c r="S42" s="468">
        <v>0.43099999999999999</v>
      </c>
      <c r="T42" s="468">
        <v>0.44</v>
      </c>
      <c r="U42" s="468">
        <v>0.434</v>
      </c>
      <c r="V42" s="250">
        <f>V41/V40</f>
        <v>0.44870922713266936</v>
      </c>
    </row>
    <row r="43" spans="1:22" s="67" customFormat="1" ht="13.5" customHeight="1">
      <c r="A43" s="1325" t="s">
        <v>123</v>
      </c>
      <c r="B43" s="1325"/>
      <c r="C43" s="252" t="s">
        <v>726</v>
      </c>
      <c r="D43" s="67" t="s">
        <v>125</v>
      </c>
      <c r="O43" s="252" t="s">
        <v>726</v>
      </c>
      <c r="P43" s="67" t="s">
        <v>125</v>
      </c>
    </row>
    <row r="44" spans="1:22" s="67" customFormat="1" ht="13.5" customHeight="1">
      <c r="C44" s="252" t="s">
        <v>725</v>
      </c>
      <c r="D44" s="67" t="s">
        <v>126</v>
      </c>
      <c r="O44" s="252" t="s">
        <v>725</v>
      </c>
      <c r="P44" s="67" t="s">
        <v>126</v>
      </c>
    </row>
    <row r="45" spans="1:22" s="67" customFormat="1" ht="13.5" customHeight="1">
      <c r="C45" s="252" t="s">
        <v>727</v>
      </c>
      <c r="D45" s="67" t="s">
        <v>128</v>
      </c>
      <c r="O45" s="252" t="s">
        <v>727</v>
      </c>
      <c r="P45" s="67" t="s">
        <v>128</v>
      </c>
    </row>
    <row r="46" spans="1:22" s="67" customFormat="1" ht="11.25"/>
  </sheetData>
  <mergeCells count="46">
    <mergeCell ref="A29:A30"/>
    <mergeCell ref="A31:A32"/>
    <mergeCell ref="A35:B35"/>
    <mergeCell ref="A43:B43"/>
    <mergeCell ref="A22:B22"/>
    <mergeCell ref="A23:B23"/>
    <mergeCell ref="A24:B24"/>
    <mergeCell ref="A25:B25"/>
    <mergeCell ref="A26:B26"/>
    <mergeCell ref="A28:B28"/>
    <mergeCell ref="A21:B21"/>
    <mergeCell ref="A9:B9"/>
    <mergeCell ref="A10:B10"/>
    <mergeCell ref="A11:B11"/>
    <mergeCell ref="A12:B12"/>
    <mergeCell ref="A13:B13"/>
    <mergeCell ref="A14:B14"/>
    <mergeCell ref="A16:B16"/>
    <mergeCell ref="A17:B17"/>
    <mergeCell ref="A18:B18"/>
    <mergeCell ref="A19:B19"/>
    <mergeCell ref="A20:B20"/>
    <mergeCell ref="V2:V3"/>
    <mergeCell ref="W2:W3"/>
    <mergeCell ref="A4:B4"/>
    <mergeCell ref="A5:B5"/>
    <mergeCell ref="A7:B7"/>
    <mergeCell ref="T2:T3"/>
    <mergeCell ref="U2:U3"/>
    <mergeCell ref="G2:G3"/>
    <mergeCell ref="A8:B8"/>
    <mergeCell ref="P2:P3"/>
    <mergeCell ref="Q2:Q3"/>
    <mergeCell ref="R2:R3"/>
    <mergeCell ref="S2:S3"/>
    <mergeCell ref="H2:J2"/>
    <mergeCell ref="K2:K3"/>
    <mergeCell ref="L2:L3"/>
    <mergeCell ref="M2:M3"/>
    <mergeCell ref="N2:N3"/>
    <mergeCell ref="O2:O3"/>
    <mergeCell ref="A2:B3"/>
    <mergeCell ref="C2:C3"/>
    <mergeCell ref="D2:D3"/>
    <mergeCell ref="E2:E3"/>
    <mergeCell ref="F2:F3"/>
  </mergeCells>
  <phoneticPr fontId="3"/>
  <pageMargins left="0.78740157480314965" right="0.78740157480314965" top="0.39370078740157483" bottom="0.39370078740157483" header="0.51181102362204722" footer="0.19685039370078741"/>
  <headerFooter scaleWithDoc="0" alignWithMargins="0">
    <oddFooter>&amp;L&amp;"ＭＳ Ｐ明朝,標準"－３７－２－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topLeftCell="A10" zoomScaleNormal="100" zoomScaleSheetLayoutView="100" workbookViewId="0">
      <selection activeCell="Z26" sqref="Z26"/>
    </sheetView>
  </sheetViews>
  <sheetFormatPr defaultRowHeight="13.5"/>
  <cols>
    <col min="1" max="1" width="2.5" style="2" customWidth="1"/>
    <col min="2" max="2" width="13" style="2" customWidth="1"/>
    <col min="3" max="3" width="12.25" style="2" customWidth="1"/>
    <col min="4" max="4" width="9.625" style="2" customWidth="1"/>
    <col min="5" max="5" width="2.875" style="2" customWidth="1"/>
    <col min="6" max="6" width="9.625" style="2" customWidth="1"/>
    <col min="7" max="7" width="2.625" style="2" customWidth="1"/>
    <col min="8" max="8" width="6.625" style="2" customWidth="1"/>
    <col min="9" max="9" width="12.25" style="2" customWidth="1"/>
    <col min="10" max="10" width="9.625" style="2" customWidth="1"/>
    <col min="11" max="11" width="2.875" style="2" customWidth="1"/>
    <col min="12" max="12" width="9.625" style="2" customWidth="1"/>
    <col min="13" max="13" width="2.625" style="2" customWidth="1"/>
    <col min="14" max="14" width="6.75" style="840" customWidth="1"/>
    <col min="15" max="15" width="12.25" style="2" customWidth="1"/>
    <col min="16" max="16" width="9.625" style="2" customWidth="1"/>
    <col min="17" max="17" width="2.875" style="2" customWidth="1"/>
    <col min="18" max="18" width="9.625" style="2" customWidth="1"/>
    <col min="19" max="19" width="2.5" style="2" customWidth="1"/>
    <col min="20" max="16384" width="9" style="2"/>
  </cols>
  <sheetData>
    <row r="1" spans="1:19" ht="16.5" customHeight="1">
      <c r="A1" s="896" t="s">
        <v>759</v>
      </c>
      <c r="B1" s="896"/>
      <c r="C1" s="896"/>
      <c r="D1" s="896"/>
      <c r="E1" s="843"/>
      <c r="F1" s="843"/>
    </row>
    <row r="2" spans="1:19" ht="11.25" customHeight="1">
      <c r="A2" s="839"/>
      <c r="B2" s="894"/>
      <c r="C2" s="894"/>
      <c r="D2" s="894"/>
      <c r="E2" s="894"/>
      <c r="F2" s="894"/>
      <c r="G2" s="894"/>
      <c r="H2" s="894"/>
      <c r="I2" s="894"/>
      <c r="J2" s="894"/>
      <c r="K2" s="894"/>
      <c r="L2" s="894"/>
      <c r="M2" s="894"/>
      <c r="N2" s="895"/>
      <c r="O2" s="894"/>
      <c r="P2" s="894"/>
      <c r="Q2" s="894"/>
      <c r="R2" s="894"/>
      <c r="S2" s="893"/>
    </row>
    <row r="3" spans="1:19" ht="14.1" customHeight="1">
      <c r="A3" s="855"/>
      <c r="B3" s="881" t="s">
        <v>606</v>
      </c>
      <c r="C3" s="880" t="s">
        <v>533</v>
      </c>
      <c r="D3" s="1333" t="s">
        <v>532</v>
      </c>
      <c r="E3" s="1333"/>
      <c r="F3" s="1334"/>
      <c r="G3" s="540"/>
      <c r="H3" s="881" t="s">
        <v>728</v>
      </c>
      <c r="I3" s="880" t="s">
        <v>533</v>
      </c>
      <c r="J3" s="1333" t="s">
        <v>532</v>
      </c>
      <c r="K3" s="1333"/>
      <c r="L3" s="1334"/>
      <c r="M3" s="540"/>
      <c r="N3" s="881" t="s">
        <v>605</v>
      </c>
      <c r="O3" s="880" t="s">
        <v>533</v>
      </c>
      <c r="P3" s="1333" t="s">
        <v>532</v>
      </c>
      <c r="Q3" s="1333"/>
      <c r="R3" s="1334"/>
      <c r="S3" s="1003"/>
    </row>
    <row r="4" spans="1:19" ht="14.1" customHeight="1">
      <c r="A4" s="855"/>
      <c r="B4" s="879" t="s">
        <v>529</v>
      </c>
      <c r="C4" s="878" t="s">
        <v>604</v>
      </c>
      <c r="D4" s="876">
        <v>19650</v>
      </c>
      <c r="E4" s="876" t="s">
        <v>729</v>
      </c>
      <c r="F4" s="875">
        <v>24909</v>
      </c>
      <c r="G4" s="540"/>
      <c r="H4" s="879" t="s">
        <v>529</v>
      </c>
      <c r="I4" s="878" t="s">
        <v>603</v>
      </c>
      <c r="J4" s="877">
        <v>19668</v>
      </c>
      <c r="K4" s="876" t="s">
        <v>729</v>
      </c>
      <c r="L4" s="875">
        <v>20728</v>
      </c>
      <c r="M4" s="540"/>
      <c r="N4" s="879" t="s">
        <v>529</v>
      </c>
      <c r="O4" s="878" t="s">
        <v>602</v>
      </c>
      <c r="P4" s="877">
        <v>19665</v>
      </c>
      <c r="Q4" s="876" t="s">
        <v>729</v>
      </c>
      <c r="R4" s="875">
        <v>20569</v>
      </c>
      <c r="S4" s="1003"/>
    </row>
    <row r="5" spans="1:19" ht="14.1" customHeight="1">
      <c r="A5" s="855"/>
      <c r="B5" s="869" t="s">
        <v>523</v>
      </c>
      <c r="C5" s="868" t="s">
        <v>601</v>
      </c>
      <c r="D5" s="866">
        <v>24954</v>
      </c>
      <c r="E5" s="866" t="s">
        <v>729</v>
      </c>
      <c r="F5" s="865">
        <v>30001</v>
      </c>
      <c r="G5" s="540"/>
      <c r="H5" s="869" t="s">
        <v>523</v>
      </c>
      <c r="I5" s="868" t="s">
        <v>600</v>
      </c>
      <c r="J5" s="867">
        <v>20729</v>
      </c>
      <c r="K5" s="866" t="s">
        <v>729</v>
      </c>
      <c r="L5" s="865">
        <v>25496</v>
      </c>
      <c r="M5" s="540"/>
      <c r="N5" s="869" t="s">
        <v>523</v>
      </c>
      <c r="O5" s="868" t="s">
        <v>730</v>
      </c>
      <c r="P5" s="867">
        <v>20638</v>
      </c>
      <c r="Q5" s="866" t="s">
        <v>729</v>
      </c>
      <c r="R5" s="865">
        <v>21115</v>
      </c>
      <c r="S5" s="1003"/>
    </row>
    <row r="6" spans="1:19" ht="14.1" customHeight="1">
      <c r="A6" s="855"/>
      <c r="B6" s="869" t="s">
        <v>517</v>
      </c>
      <c r="C6" s="868" t="s">
        <v>564</v>
      </c>
      <c r="D6" s="866">
        <v>30052</v>
      </c>
      <c r="E6" s="866" t="s">
        <v>729</v>
      </c>
      <c r="F6" s="865">
        <v>32973</v>
      </c>
      <c r="G6" s="540"/>
      <c r="H6" s="869" t="s">
        <v>517</v>
      </c>
      <c r="I6" s="868" t="s">
        <v>516</v>
      </c>
      <c r="J6" s="867">
        <v>25538</v>
      </c>
      <c r="K6" s="866" t="s">
        <v>729</v>
      </c>
      <c r="L6" s="865">
        <v>26247</v>
      </c>
      <c r="M6" s="540"/>
      <c r="N6" s="869" t="s">
        <v>517</v>
      </c>
      <c r="O6" s="868" t="s">
        <v>560</v>
      </c>
      <c r="P6" s="867">
        <v>21118</v>
      </c>
      <c r="Q6" s="866" t="s">
        <v>729</v>
      </c>
      <c r="R6" s="865">
        <v>22576</v>
      </c>
      <c r="S6" s="1003"/>
    </row>
    <row r="7" spans="1:19" ht="14.1" customHeight="1">
      <c r="A7" s="855"/>
      <c r="B7" s="869" t="s">
        <v>512</v>
      </c>
      <c r="C7" s="868" t="s">
        <v>599</v>
      </c>
      <c r="D7" s="866">
        <v>32974</v>
      </c>
      <c r="E7" s="866" t="s">
        <v>729</v>
      </c>
      <c r="F7" s="865">
        <v>37356</v>
      </c>
      <c r="G7" s="540"/>
      <c r="H7" s="869" t="s">
        <v>512</v>
      </c>
      <c r="I7" s="868" t="s">
        <v>598</v>
      </c>
      <c r="J7" s="867">
        <v>26295</v>
      </c>
      <c r="K7" s="866" t="s">
        <v>729</v>
      </c>
      <c r="L7" s="865">
        <v>27669</v>
      </c>
      <c r="M7" s="540"/>
      <c r="N7" s="869" t="s">
        <v>512</v>
      </c>
      <c r="O7" s="868" t="s">
        <v>564</v>
      </c>
      <c r="P7" s="867">
        <v>22579</v>
      </c>
      <c r="Q7" s="866" t="s">
        <v>729</v>
      </c>
      <c r="R7" s="865">
        <v>23356</v>
      </c>
      <c r="S7" s="1003"/>
    </row>
    <row r="8" spans="1:19" ht="14.1" customHeight="1">
      <c r="A8" s="855"/>
      <c r="B8" s="869" t="s">
        <v>597</v>
      </c>
      <c r="C8" s="868" t="s">
        <v>596</v>
      </c>
      <c r="D8" s="870">
        <v>37357</v>
      </c>
      <c r="E8" s="866" t="s">
        <v>729</v>
      </c>
      <c r="F8" s="865">
        <v>40278</v>
      </c>
      <c r="G8" s="540"/>
      <c r="H8" s="869" t="s">
        <v>507</v>
      </c>
      <c r="I8" s="868" t="s">
        <v>595</v>
      </c>
      <c r="J8" s="867">
        <v>27675</v>
      </c>
      <c r="K8" s="866" t="s">
        <v>729</v>
      </c>
      <c r="L8" s="865">
        <v>27982</v>
      </c>
      <c r="M8" s="540"/>
      <c r="N8" s="869" t="s">
        <v>507</v>
      </c>
      <c r="O8" s="868" t="s">
        <v>731</v>
      </c>
      <c r="P8" s="867">
        <v>23356</v>
      </c>
      <c r="Q8" s="866" t="s">
        <v>732</v>
      </c>
      <c r="R8" s="865">
        <v>24037</v>
      </c>
      <c r="S8" s="1003"/>
    </row>
    <row r="9" spans="1:19" ht="14.1" customHeight="1">
      <c r="A9" s="855"/>
      <c r="B9" s="862" t="s">
        <v>594</v>
      </c>
      <c r="C9" s="850" t="s">
        <v>593</v>
      </c>
      <c r="D9" s="849">
        <v>40279</v>
      </c>
      <c r="E9" s="848" t="s">
        <v>732</v>
      </c>
      <c r="F9" s="861" t="s">
        <v>540</v>
      </c>
      <c r="G9" s="540"/>
      <c r="H9" s="869" t="s">
        <v>503</v>
      </c>
      <c r="I9" s="868" t="s">
        <v>592</v>
      </c>
      <c r="J9" s="867">
        <v>28045</v>
      </c>
      <c r="K9" s="866" t="s">
        <v>732</v>
      </c>
      <c r="L9" s="865">
        <v>31758</v>
      </c>
      <c r="M9" s="540"/>
      <c r="N9" s="869" t="s">
        <v>503</v>
      </c>
      <c r="O9" s="868" t="s">
        <v>591</v>
      </c>
      <c r="P9" s="867">
        <v>24041</v>
      </c>
      <c r="Q9" s="866" t="s">
        <v>732</v>
      </c>
      <c r="R9" s="865">
        <v>25231</v>
      </c>
      <c r="S9" s="1003"/>
    </row>
    <row r="10" spans="1:19" ht="14.1" customHeight="1">
      <c r="A10" s="855"/>
      <c r="B10" s="1013"/>
      <c r="C10" s="892"/>
      <c r="D10" s="891"/>
      <c r="E10" s="891"/>
      <c r="F10" s="891"/>
      <c r="G10" s="540"/>
      <c r="H10" s="869" t="s">
        <v>498</v>
      </c>
      <c r="I10" s="868" t="s">
        <v>590</v>
      </c>
      <c r="J10" s="867">
        <v>31773</v>
      </c>
      <c r="K10" s="866" t="s">
        <v>732</v>
      </c>
      <c r="L10" s="865">
        <v>34974</v>
      </c>
      <c r="M10" s="540"/>
      <c r="N10" s="869" t="s">
        <v>498</v>
      </c>
      <c r="O10" s="868" t="s">
        <v>589</v>
      </c>
      <c r="P10" s="867">
        <v>25237</v>
      </c>
      <c r="Q10" s="866" t="s">
        <v>732</v>
      </c>
      <c r="R10" s="865">
        <v>25498</v>
      </c>
      <c r="S10" s="1003"/>
    </row>
    <row r="11" spans="1:19" ht="14.1" customHeight="1">
      <c r="A11" s="855"/>
      <c r="B11" s="881" t="s">
        <v>588</v>
      </c>
      <c r="C11" s="880" t="s">
        <v>533</v>
      </c>
      <c r="D11" s="1333" t="s">
        <v>532</v>
      </c>
      <c r="E11" s="1333"/>
      <c r="F11" s="1334"/>
      <c r="G11" s="540"/>
      <c r="H11" s="869" t="s">
        <v>733</v>
      </c>
      <c r="I11" s="868" t="s">
        <v>587</v>
      </c>
      <c r="J11" s="867">
        <v>34975</v>
      </c>
      <c r="K11" s="866" t="s">
        <v>732</v>
      </c>
      <c r="L11" s="888">
        <v>36981</v>
      </c>
      <c r="M11" s="540"/>
      <c r="N11" s="869" t="s">
        <v>492</v>
      </c>
      <c r="O11" s="868" t="s">
        <v>586</v>
      </c>
      <c r="P11" s="867">
        <v>25499</v>
      </c>
      <c r="Q11" s="866" t="s">
        <v>732</v>
      </c>
      <c r="R11" s="865">
        <v>26959</v>
      </c>
      <c r="S11" s="1003"/>
    </row>
    <row r="12" spans="1:19" ht="14.1" customHeight="1">
      <c r="A12" s="855"/>
      <c r="B12" s="879" t="s">
        <v>529</v>
      </c>
      <c r="C12" s="878" t="s">
        <v>585</v>
      </c>
      <c r="D12" s="877">
        <v>19701</v>
      </c>
      <c r="E12" s="876" t="s">
        <v>732</v>
      </c>
      <c r="F12" s="875">
        <v>22050</v>
      </c>
      <c r="G12" s="540"/>
      <c r="H12" s="873" t="s">
        <v>734</v>
      </c>
      <c r="I12" s="890" t="s">
        <v>584</v>
      </c>
      <c r="J12" s="889">
        <v>36983</v>
      </c>
      <c r="K12" s="866" t="s">
        <v>732</v>
      </c>
      <c r="L12" s="888">
        <v>37362</v>
      </c>
      <c r="M12" s="540"/>
      <c r="N12" s="869" t="s">
        <v>489</v>
      </c>
      <c r="O12" s="868" t="s">
        <v>535</v>
      </c>
      <c r="P12" s="867">
        <v>26960</v>
      </c>
      <c r="Q12" s="866" t="s">
        <v>732</v>
      </c>
      <c r="R12" s="865">
        <v>27464</v>
      </c>
      <c r="S12" s="1003"/>
    </row>
    <row r="13" spans="1:19" ht="14.1" customHeight="1">
      <c r="A13" s="855"/>
      <c r="B13" s="869" t="s">
        <v>523</v>
      </c>
      <c r="C13" s="868" t="s">
        <v>735</v>
      </c>
      <c r="D13" s="867">
        <v>22083</v>
      </c>
      <c r="E13" s="866" t="s">
        <v>732</v>
      </c>
      <c r="F13" s="865">
        <v>23543</v>
      </c>
      <c r="G13" s="540"/>
      <c r="H13" s="873" t="s">
        <v>736</v>
      </c>
      <c r="I13" s="868" t="s">
        <v>583</v>
      </c>
      <c r="J13" s="867">
        <v>37421</v>
      </c>
      <c r="K13" s="866" t="s">
        <v>732</v>
      </c>
      <c r="L13" s="865">
        <v>39903</v>
      </c>
      <c r="M13" s="540"/>
      <c r="N13" s="869" t="s">
        <v>485</v>
      </c>
      <c r="O13" s="868" t="s">
        <v>731</v>
      </c>
      <c r="P13" s="867">
        <v>27464</v>
      </c>
      <c r="Q13" s="866" t="s">
        <v>732</v>
      </c>
      <c r="R13" s="865">
        <v>28420</v>
      </c>
      <c r="S13" s="1003"/>
    </row>
    <row r="14" spans="1:19" ht="14.1" customHeight="1">
      <c r="A14" s="855"/>
      <c r="B14" s="869" t="s">
        <v>517</v>
      </c>
      <c r="C14" s="868" t="s">
        <v>582</v>
      </c>
      <c r="D14" s="867">
        <v>23592</v>
      </c>
      <c r="E14" s="866" t="s">
        <v>732</v>
      </c>
      <c r="F14" s="865">
        <v>24937</v>
      </c>
      <c r="G14" s="540"/>
      <c r="H14" s="851" t="s">
        <v>539</v>
      </c>
      <c r="I14" s="850" t="s">
        <v>581</v>
      </c>
      <c r="J14" s="887">
        <v>39904</v>
      </c>
      <c r="K14" s="848" t="s">
        <v>732</v>
      </c>
      <c r="L14" s="847" t="s">
        <v>540</v>
      </c>
      <c r="M14" s="540"/>
      <c r="N14" s="869" t="s">
        <v>539</v>
      </c>
      <c r="O14" s="868" t="s">
        <v>580</v>
      </c>
      <c r="P14" s="867">
        <v>28422</v>
      </c>
      <c r="Q14" s="866" t="s">
        <v>732</v>
      </c>
      <c r="R14" s="865">
        <v>28921</v>
      </c>
      <c r="S14" s="1003"/>
    </row>
    <row r="15" spans="1:19" ht="14.1" customHeight="1">
      <c r="A15" s="855"/>
      <c r="B15" s="869" t="s">
        <v>512</v>
      </c>
      <c r="C15" s="868" t="s">
        <v>579</v>
      </c>
      <c r="D15" s="867">
        <v>25127</v>
      </c>
      <c r="E15" s="866" t="s">
        <v>732</v>
      </c>
      <c r="F15" s="865">
        <v>27673</v>
      </c>
      <c r="G15" s="540"/>
      <c r="H15" s="854"/>
      <c r="I15" s="853"/>
      <c r="J15" s="886"/>
      <c r="K15" s="852"/>
      <c r="L15" s="1008"/>
      <c r="M15" s="540"/>
      <c r="N15" s="869" t="s">
        <v>536</v>
      </c>
      <c r="O15" s="868" t="s">
        <v>737</v>
      </c>
      <c r="P15" s="867">
        <v>28921</v>
      </c>
      <c r="Q15" s="866" t="s">
        <v>732</v>
      </c>
      <c r="R15" s="865">
        <v>29881</v>
      </c>
      <c r="S15" s="1003"/>
    </row>
    <row r="16" spans="1:19" ht="14.1" customHeight="1">
      <c r="A16" s="855"/>
      <c r="B16" s="869" t="s">
        <v>507</v>
      </c>
      <c r="C16" s="868" t="s">
        <v>511</v>
      </c>
      <c r="D16" s="867">
        <v>27751</v>
      </c>
      <c r="E16" s="866" t="s">
        <v>732</v>
      </c>
      <c r="F16" s="865">
        <v>29035</v>
      </c>
      <c r="G16" s="540"/>
      <c r="H16" s="881" t="s">
        <v>578</v>
      </c>
      <c r="I16" s="880" t="s">
        <v>533</v>
      </c>
      <c r="J16" s="1335" t="s">
        <v>532</v>
      </c>
      <c r="K16" s="1333"/>
      <c r="L16" s="1334"/>
      <c r="M16" s="540"/>
      <c r="N16" s="869" t="s">
        <v>531</v>
      </c>
      <c r="O16" s="868" t="s">
        <v>577</v>
      </c>
      <c r="P16" s="867">
        <v>29882</v>
      </c>
      <c r="Q16" s="866" t="s">
        <v>732</v>
      </c>
      <c r="R16" s="865">
        <v>30583</v>
      </c>
      <c r="S16" s="1003"/>
    </row>
    <row r="17" spans="1:19" ht="14.1" customHeight="1">
      <c r="A17" s="855"/>
      <c r="B17" s="869" t="s">
        <v>503</v>
      </c>
      <c r="C17" s="868" t="s">
        <v>738</v>
      </c>
      <c r="D17" s="867">
        <v>29058</v>
      </c>
      <c r="E17" s="866" t="s">
        <v>732</v>
      </c>
      <c r="F17" s="865">
        <v>30053</v>
      </c>
      <c r="G17" s="540"/>
      <c r="H17" s="879" t="s">
        <v>529</v>
      </c>
      <c r="I17" s="878" t="s">
        <v>576</v>
      </c>
      <c r="J17" s="877">
        <v>19665</v>
      </c>
      <c r="K17" s="876" t="s">
        <v>732</v>
      </c>
      <c r="L17" s="875">
        <v>20569</v>
      </c>
      <c r="M17" s="540"/>
      <c r="N17" s="869" t="s">
        <v>527</v>
      </c>
      <c r="O17" s="868" t="s">
        <v>515</v>
      </c>
      <c r="P17" s="867">
        <v>30583</v>
      </c>
      <c r="Q17" s="866" t="s">
        <v>732</v>
      </c>
      <c r="R17" s="865">
        <v>31342</v>
      </c>
      <c r="S17" s="1003"/>
    </row>
    <row r="18" spans="1:19" ht="14.1" customHeight="1">
      <c r="A18" s="855"/>
      <c r="B18" s="869" t="s">
        <v>498</v>
      </c>
      <c r="C18" s="868" t="s">
        <v>575</v>
      </c>
      <c r="D18" s="867">
        <v>30065</v>
      </c>
      <c r="E18" s="866" t="s">
        <v>732</v>
      </c>
      <c r="F18" s="865">
        <v>31525</v>
      </c>
      <c r="G18" s="540"/>
      <c r="H18" s="869" t="s">
        <v>523</v>
      </c>
      <c r="I18" s="868" t="s">
        <v>739</v>
      </c>
      <c r="J18" s="867">
        <v>20569</v>
      </c>
      <c r="K18" s="866" t="s">
        <v>732</v>
      </c>
      <c r="L18" s="865">
        <v>22552</v>
      </c>
      <c r="M18" s="540"/>
      <c r="N18" s="869" t="s">
        <v>521</v>
      </c>
      <c r="O18" s="868" t="s">
        <v>574</v>
      </c>
      <c r="P18" s="867">
        <v>31346</v>
      </c>
      <c r="Q18" s="866" t="s">
        <v>732</v>
      </c>
      <c r="R18" s="865">
        <v>32803</v>
      </c>
      <c r="S18" s="1003"/>
    </row>
    <row r="19" spans="1:19" ht="14.1" customHeight="1">
      <c r="A19" s="855"/>
      <c r="B19" s="869" t="s">
        <v>492</v>
      </c>
      <c r="C19" s="868" t="s">
        <v>573</v>
      </c>
      <c r="D19" s="867">
        <v>31580</v>
      </c>
      <c r="E19" s="866" t="s">
        <v>732</v>
      </c>
      <c r="F19" s="865">
        <v>33030</v>
      </c>
      <c r="G19" s="540"/>
      <c r="H19" s="869" t="s">
        <v>517</v>
      </c>
      <c r="I19" s="868" t="s">
        <v>572</v>
      </c>
      <c r="J19" s="867">
        <v>22579</v>
      </c>
      <c r="K19" s="866" t="s">
        <v>732</v>
      </c>
      <c r="L19" s="865">
        <v>23356</v>
      </c>
      <c r="M19" s="540"/>
      <c r="N19" s="869" t="s">
        <v>571</v>
      </c>
      <c r="O19" s="868" t="s">
        <v>570</v>
      </c>
      <c r="P19" s="867">
        <v>32804</v>
      </c>
      <c r="Q19" s="866" t="s">
        <v>732</v>
      </c>
      <c r="R19" s="865">
        <v>33315</v>
      </c>
      <c r="S19" s="1003"/>
    </row>
    <row r="20" spans="1:19" ht="14.1" customHeight="1">
      <c r="A20" s="855"/>
      <c r="B20" s="869" t="s">
        <v>489</v>
      </c>
      <c r="C20" s="868" t="s">
        <v>569</v>
      </c>
      <c r="D20" s="867">
        <v>33077</v>
      </c>
      <c r="E20" s="866" t="s">
        <v>732</v>
      </c>
      <c r="F20" s="865">
        <v>34515</v>
      </c>
      <c r="G20" s="540"/>
      <c r="H20" s="869" t="s">
        <v>512</v>
      </c>
      <c r="I20" s="868" t="s">
        <v>568</v>
      </c>
      <c r="J20" s="867">
        <v>23356</v>
      </c>
      <c r="K20" s="866" t="s">
        <v>732</v>
      </c>
      <c r="L20" s="865">
        <v>24037</v>
      </c>
      <c r="M20" s="540"/>
      <c r="N20" s="869" t="s">
        <v>567</v>
      </c>
      <c r="O20" s="868" t="s">
        <v>566</v>
      </c>
      <c r="P20" s="867">
        <v>33315</v>
      </c>
      <c r="Q20" s="866" t="s">
        <v>732</v>
      </c>
      <c r="R20" s="865">
        <v>33585</v>
      </c>
      <c r="S20" s="1003"/>
    </row>
    <row r="21" spans="1:19" ht="14.1" customHeight="1">
      <c r="A21" s="855"/>
      <c r="B21" s="869" t="s">
        <v>485</v>
      </c>
      <c r="C21" s="868" t="s">
        <v>565</v>
      </c>
      <c r="D21" s="867">
        <v>34516</v>
      </c>
      <c r="E21" s="866" t="s">
        <v>732</v>
      </c>
      <c r="F21" s="865">
        <v>35976</v>
      </c>
      <c r="G21" s="540"/>
      <c r="H21" s="869" t="s">
        <v>507</v>
      </c>
      <c r="I21" s="868" t="s">
        <v>564</v>
      </c>
      <c r="J21" s="867">
        <v>24040</v>
      </c>
      <c r="K21" s="866" t="s">
        <v>732</v>
      </c>
      <c r="L21" s="865">
        <v>25498</v>
      </c>
      <c r="M21" s="540"/>
      <c r="N21" s="869" t="s">
        <v>563</v>
      </c>
      <c r="O21" s="868" t="s">
        <v>562</v>
      </c>
      <c r="P21" s="867">
        <v>33585</v>
      </c>
      <c r="Q21" s="866" t="s">
        <v>732</v>
      </c>
      <c r="R21" s="865">
        <v>34264</v>
      </c>
      <c r="S21" s="1003"/>
    </row>
    <row r="22" spans="1:19" ht="14.1" customHeight="1">
      <c r="A22" s="855"/>
      <c r="B22" s="869" t="s">
        <v>539</v>
      </c>
      <c r="C22" s="868" t="s">
        <v>561</v>
      </c>
      <c r="D22" s="867">
        <v>35977</v>
      </c>
      <c r="E22" s="866" t="s">
        <v>732</v>
      </c>
      <c r="F22" s="865">
        <v>37357</v>
      </c>
      <c r="G22" s="540"/>
      <c r="H22" s="869" t="s">
        <v>503</v>
      </c>
      <c r="I22" s="868" t="s">
        <v>560</v>
      </c>
      <c r="J22" s="867">
        <v>25499</v>
      </c>
      <c r="K22" s="866" t="s">
        <v>732</v>
      </c>
      <c r="L22" s="865">
        <v>26959</v>
      </c>
      <c r="M22" s="540"/>
      <c r="N22" s="869" t="s">
        <v>559</v>
      </c>
      <c r="O22" s="868" t="s">
        <v>520</v>
      </c>
      <c r="P22" s="867">
        <v>34267</v>
      </c>
      <c r="Q22" s="866" t="s">
        <v>732</v>
      </c>
      <c r="R22" s="865">
        <v>34967</v>
      </c>
      <c r="S22" s="1003"/>
    </row>
    <row r="23" spans="1:19" ht="14.1" customHeight="1">
      <c r="A23" s="855"/>
      <c r="B23" s="869" t="s">
        <v>740</v>
      </c>
      <c r="C23" s="868" t="s">
        <v>558</v>
      </c>
      <c r="D23" s="870">
        <v>37369</v>
      </c>
      <c r="E23" s="866" t="s">
        <v>732</v>
      </c>
      <c r="F23" s="865">
        <v>38077</v>
      </c>
      <c r="G23" s="540"/>
      <c r="H23" s="869" t="s">
        <v>498</v>
      </c>
      <c r="I23" s="868" t="s">
        <v>557</v>
      </c>
      <c r="J23" s="867">
        <v>26960</v>
      </c>
      <c r="K23" s="866" t="s">
        <v>732</v>
      </c>
      <c r="L23" s="865">
        <v>29108</v>
      </c>
      <c r="M23" s="540"/>
      <c r="N23" s="869" t="s">
        <v>556</v>
      </c>
      <c r="O23" s="868" t="s">
        <v>555</v>
      </c>
      <c r="P23" s="867">
        <v>34967</v>
      </c>
      <c r="Q23" s="866" t="s">
        <v>732</v>
      </c>
      <c r="R23" s="865">
        <v>35725</v>
      </c>
      <c r="S23" s="1003"/>
    </row>
    <row r="24" spans="1:19" ht="14.1" customHeight="1">
      <c r="A24" s="855"/>
      <c r="B24" s="873" t="s">
        <v>741</v>
      </c>
      <c r="C24" s="868" t="s">
        <v>554</v>
      </c>
      <c r="D24" s="870">
        <v>38159</v>
      </c>
      <c r="E24" s="866" t="s">
        <v>732</v>
      </c>
      <c r="F24" s="865">
        <v>39263</v>
      </c>
      <c r="G24" s="540"/>
      <c r="H24" s="869" t="s">
        <v>492</v>
      </c>
      <c r="I24" s="868" t="s">
        <v>553</v>
      </c>
      <c r="J24" s="867">
        <v>29108</v>
      </c>
      <c r="K24" s="866" t="s">
        <v>732</v>
      </c>
      <c r="L24" s="865">
        <v>29881</v>
      </c>
      <c r="M24" s="540"/>
      <c r="N24" s="869" t="s">
        <v>552</v>
      </c>
      <c r="O24" s="868" t="s">
        <v>551</v>
      </c>
      <c r="P24" s="867">
        <v>35726</v>
      </c>
      <c r="Q24" s="866" t="s">
        <v>732</v>
      </c>
      <c r="R24" s="865">
        <v>36424</v>
      </c>
      <c r="S24" s="1003"/>
    </row>
    <row r="25" spans="1:19" ht="14.1" customHeight="1">
      <c r="A25" s="855"/>
      <c r="B25" s="869" t="s">
        <v>550</v>
      </c>
      <c r="C25" s="885" t="s">
        <v>549</v>
      </c>
      <c r="D25" s="866">
        <v>39433</v>
      </c>
      <c r="E25" s="866" t="s">
        <v>732</v>
      </c>
      <c r="F25" s="865">
        <v>40094</v>
      </c>
      <c r="G25" s="884"/>
      <c r="H25" s="869" t="s">
        <v>489</v>
      </c>
      <c r="I25" s="868" t="s">
        <v>737</v>
      </c>
      <c r="J25" s="867">
        <v>29882</v>
      </c>
      <c r="K25" s="866" t="s">
        <v>732</v>
      </c>
      <c r="L25" s="865">
        <v>32803</v>
      </c>
      <c r="M25" s="540"/>
      <c r="N25" s="869" t="s">
        <v>548</v>
      </c>
      <c r="O25" s="868" t="s">
        <v>547</v>
      </c>
      <c r="P25" s="867">
        <v>36424</v>
      </c>
      <c r="Q25" s="866" t="s">
        <v>732</v>
      </c>
      <c r="R25" s="865">
        <v>37186</v>
      </c>
      <c r="S25" s="1003"/>
    </row>
    <row r="26" spans="1:19" ht="14.1" customHeight="1">
      <c r="A26" s="855"/>
      <c r="B26" s="874" t="s">
        <v>546</v>
      </c>
      <c r="C26" s="883" t="s">
        <v>545</v>
      </c>
      <c r="D26" s="857">
        <v>40360</v>
      </c>
      <c r="E26" s="857" t="s">
        <v>732</v>
      </c>
      <c r="F26" s="856">
        <v>41364</v>
      </c>
      <c r="G26" s="540"/>
      <c r="H26" s="869" t="s">
        <v>485</v>
      </c>
      <c r="I26" s="868" t="s">
        <v>544</v>
      </c>
      <c r="J26" s="867">
        <v>32804</v>
      </c>
      <c r="K26" s="866" t="s">
        <v>732</v>
      </c>
      <c r="L26" s="865">
        <v>33037</v>
      </c>
      <c r="M26" s="540"/>
      <c r="N26" s="869" t="s">
        <v>742</v>
      </c>
      <c r="O26" s="868" t="s">
        <v>543</v>
      </c>
      <c r="P26" s="867">
        <v>37187</v>
      </c>
      <c r="Q26" s="866" t="s">
        <v>732</v>
      </c>
      <c r="R26" s="865">
        <v>37410</v>
      </c>
      <c r="S26" s="1003"/>
    </row>
    <row r="27" spans="1:19" ht="14.1" customHeight="1">
      <c r="A27" s="855"/>
      <c r="B27" s="862" t="s">
        <v>542</v>
      </c>
      <c r="C27" s="882" t="s">
        <v>541</v>
      </c>
      <c r="D27" s="848">
        <v>41365</v>
      </c>
      <c r="E27" s="848" t="s">
        <v>732</v>
      </c>
      <c r="F27" s="861" t="s">
        <v>540</v>
      </c>
      <c r="G27" s="540"/>
      <c r="H27" s="869" t="s">
        <v>539</v>
      </c>
      <c r="I27" s="868" t="s">
        <v>538</v>
      </c>
      <c r="J27" s="867">
        <v>33038</v>
      </c>
      <c r="K27" s="866" t="s">
        <v>732</v>
      </c>
      <c r="L27" s="865">
        <v>33585</v>
      </c>
      <c r="M27" s="540"/>
      <c r="N27" s="869" t="s">
        <v>480</v>
      </c>
      <c r="O27" s="868" t="s">
        <v>537</v>
      </c>
      <c r="P27" s="870">
        <v>37410</v>
      </c>
      <c r="Q27" s="866" t="s">
        <v>732</v>
      </c>
      <c r="R27" s="865">
        <v>37435</v>
      </c>
      <c r="S27" s="1003"/>
    </row>
    <row r="28" spans="1:19" ht="14.1" customHeight="1">
      <c r="A28" s="855"/>
      <c r="B28" s="1006"/>
      <c r="C28" s="540"/>
      <c r="D28" s="540"/>
      <c r="E28" s="540"/>
      <c r="F28" s="540"/>
      <c r="G28" s="540"/>
      <c r="H28" s="869" t="s">
        <v>536</v>
      </c>
      <c r="I28" s="868" t="s">
        <v>535</v>
      </c>
      <c r="J28" s="867">
        <v>33585</v>
      </c>
      <c r="K28" s="866" t="s">
        <v>732</v>
      </c>
      <c r="L28" s="865">
        <v>34264</v>
      </c>
      <c r="M28" s="540"/>
      <c r="N28" s="869" t="s">
        <v>743</v>
      </c>
      <c r="O28" s="868" t="s">
        <v>495</v>
      </c>
      <c r="P28" s="867">
        <v>37459</v>
      </c>
      <c r="Q28" s="866" t="s">
        <v>732</v>
      </c>
      <c r="R28" s="865">
        <v>37875</v>
      </c>
      <c r="S28" s="1003"/>
    </row>
    <row r="29" spans="1:19" ht="14.1" customHeight="1">
      <c r="A29" s="855"/>
      <c r="B29" s="881" t="s">
        <v>534</v>
      </c>
      <c r="C29" s="880" t="s">
        <v>533</v>
      </c>
      <c r="D29" s="1333" t="s">
        <v>532</v>
      </c>
      <c r="E29" s="1333"/>
      <c r="F29" s="1334"/>
      <c r="G29" s="540"/>
      <c r="H29" s="869" t="s">
        <v>531</v>
      </c>
      <c r="I29" s="868" t="s">
        <v>515</v>
      </c>
      <c r="J29" s="867">
        <v>34267</v>
      </c>
      <c r="K29" s="866" t="s">
        <v>732</v>
      </c>
      <c r="L29" s="865">
        <v>34967</v>
      </c>
      <c r="M29" s="540"/>
      <c r="N29" s="869" t="s">
        <v>744</v>
      </c>
      <c r="O29" s="868" t="s">
        <v>530</v>
      </c>
      <c r="P29" s="870">
        <v>37875</v>
      </c>
      <c r="Q29" s="866" t="s">
        <v>732</v>
      </c>
      <c r="R29" s="865">
        <v>38647</v>
      </c>
      <c r="S29" s="1003"/>
    </row>
    <row r="30" spans="1:19" ht="14.1" customHeight="1">
      <c r="A30" s="855"/>
      <c r="B30" s="879" t="s">
        <v>529</v>
      </c>
      <c r="C30" s="878" t="s">
        <v>528</v>
      </c>
      <c r="D30" s="877">
        <v>19701</v>
      </c>
      <c r="E30" s="876" t="s">
        <v>732</v>
      </c>
      <c r="F30" s="875">
        <v>20454</v>
      </c>
      <c r="G30" s="540"/>
      <c r="H30" s="869" t="s">
        <v>527</v>
      </c>
      <c r="I30" s="868" t="s">
        <v>526</v>
      </c>
      <c r="J30" s="867">
        <v>34967</v>
      </c>
      <c r="K30" s="866" t="s">
        <v>732</v>
      </c>
      <c r="L30" s="865">
        <v>35725</v>
      </c>
      <c r="M30" s="540"/>
      <c r="N30" s="869" t="s">
        <v>525</v>
      </c>
      <c r="O30" s="868" t="s">
        <v>524</v>
      </c>
      <c r="P30" s="870">
        <v>38649</v>
      </c>
      <c r="Q30" s="866" t="s">
        <v>732</v>
      </c>
      <c r="R30" s="865">
        <v>39388</v>
      </c>
      <c r="S30" s="1003"/>
    </row>
    <row r="31" spans="1:19" ht="14.1" customHeight="1">
      <c r="A31" s="855"/>
      <c r="B31" s="869" t="s">
        <v>523</v>
      </c>
      <c r="C31" s="868" t="s">
        <v>522</v>
      </c>
      <c r="D31" s="867">
        <v>20455</v>
      </c>
      <c r="E31" s="866" t="s">
        <v>732</v>
      </c>
      <c r="F31" s="865">
        <v>23376</v>
      </c>
      <c r="G31" s="540"/>
      <c r="H31" s="869" t="s">
        <v>521</v>
      </c>
      <c r="I31" s="868" t="s">
        <v>520</v>
      </c>
      <c r="J31" s="867">
        <v>35726</v>
      </c>
      <c r="K31" s="866" t="s">
        <v>732</v>
      </c>
      <c r="L31" s="865">
        <v>36595</v>
      </c>
      <c r="M31" s="540"/>
      <c r="N31" s="869" t="s">
        <v>519</v>
      </c>
      <c r="O31" s="722" t="s">
        <v>518</v>
      </c>
      <c r="P31" s="870">
        <v>39388</v>
      </c>
      <c r="Q31" s="866" t="s">
        <v>732</v>
      </c>
      <c r="R31" s="865">
        <v>40108</v>
      </c>
      <c r="S31" s="1003"/>
    </row>
    <row r="32" spans="1:19" ht="14.1" customHeight="1">
      <c r="A32" s="855"/>
      <c r="B32" s="869" t="s">
        <v>517</v>
      </c>
      <c r="C32" s="868" t="s">
        <v>516</v>
      </c>
      <c r="D32" s="867">
        <v>23384</v>
      </c>
      <c r="E32" s="866" t="s">
        <v>732</v>
      </c>
      <c r="F32" s="865">
        <v>25537</v>
      </c>
      <c r="G32" s="540"/>
      <c r="H32" s="869" t="s">
        <v>745</v>
      </c>
      <c r="I32" s="868" t="s">
        <v>515</v>
      </c>
      <c r="J32" s="867">
        <v>36595</v>
      </c>
      <c r="K32" s="866" t="s">
        <v>732</v>
      </c>
      <c r="L32" s="865">
        <v>37186</v>
      </c>
      <c r="M32" s="540"/>
      <c r="N32" s="874" t="s">
        <v>514</v>
      </c>
      <c r="O32" s="872" t="s">
        <v>513</v>
      </c>
      <c r="P32" s="858">
        <v>40109</v>
      </c>
      <c r="Q32" s="857" t="s">
        <v>732</v>
      </c>
      <c r="R32" s="865">
        <v>40807</v>
      </c>
      <c r="S32" s="1003"/>
    </row>
    <row r="33" spans="1:20" ht="14.1" customHeight="1">
      <c r="A33" s="855"/>
      <c r="B33" s="869" t="s">
        <v>512</v>
      </c>
      <c r="C33" s="868" t="s">
        <v>511</v>
      </c>
      <c r="D33" s="867">
        <v>25538</v>
      </c>
      <c r="E33" s="866" t="s">
        <v>732</v>
      </c>
      <c r="F33" s="865">
        <v>27750</v>
      </c>
      <c r="G33" s="540"/>
      <c r="H33" s="869" t="s">
        <v>746</v>
      </c>
      <c r="I33" s="868" t="s">
        <v>510</v>
      </c>
      <c r="J33" s="867">
        <v>37187</v>
      </c>
      <c r="K33" s="866" t="s">
        <v>732</v>
      </c>
      <c r="L33" s="865">
        <v>37397</v>
      </c>
      <c r="M33" s="540"/>
      <c r="N33" s="860" t="s">
        <v>509</v>
      </c>
      <c r="O33" s="872" t="s">
        <v>508</v>
      </c>
      <c r="P33" s="858">
        <v>40807</v>
      </c>
      <c r="Q33" s="857" t="s">
        <v>732</v>
      </c>
      <c r="R33" s="856">
        <v>41569</v>
      </c>
      <c r="S33" s="1003"/>
    </row>
    <row r="34" spans="1:20" ht="14.1" customHeight="1">
      <c r="A34" s="855"/>
      <c r="B34" s="869" t="s">
        <v>507</v>
      </c>
      <c r="C34" s="868" t="s">
        <v>738</v>
      </c>
      <c r="D34" s="867">
        <v>27751</v>
      </c>
      <c r="E34" s="866" t="s">
        <v>732</v>
      </c>
      <c r="F34" s="865">
        <v>29057</v>
      </c>
      <c r="G34" s="540"/>
      <c r="H34" s="869" t="s">
        <v>506</v>
      </c>
      <c r="I34" s="868" t="s">
        <v>482</v>
      </c>
      <c r="J34" s="867">
        <v>37410</v>
      </c>
      <c r="K34" s="866" t="s">
        <v>732</v>
      </c>
      <c r="L34" s="865">
        <v>37459</v>
      </c>
      <c r="M34" s="540"/>
      <c r="N34" s="873" t="s">
        <v>505</v>
      </c>
      <c r="O34" s="722" t="s">
        <v>504</v>
      </c>
      <c r="P34" s="870">
        <v>41572</v>
      </c>
      <c r="Q34" s="866" t="s">
        <v>732</v>
      </c>
      <c r="R34" s="865">
        <v>41624</v>
      </c>
      <c r="S34" s="1003"/>
    </row>
    <row r="35" spans="1:20" ht="14.1" customHeight="1">
      <c r="A35" s="855"/>
      <c r="B35" s="869" t="s">
        <v>503</v>
      </c>
      <c r="C35" s="868" t="s">
        <v>502</v>
      </c>
      <c r="D35" s="867">
        <v>29058</v>
      </c>
      <c r="E35" s="866" t="s">
        <v>732</v>
      </c>
      <c r="F35" s="865">
        <v>31274</v>
      </c>
      <c r="G35" s="540"/>
      <c r="H35" s="869" t="s">
        <v>501</v>
      </c>
      <c r="I35" s="868" t="s">
        <v>486</v>
      </c>
      <c r="J35" s="870">
        <v>37459</v>
      </c>
      <c r="K35" s="866" t="s">
        <v>732</v>
      </c>
      <c r="L35" s="865">
        <v>37875</v>
      </c>
      <c r="M35" s="540"/>
      <c r="N35" s="860" t="s">
        <v>500</v>
      </c>
      <c r="O35" s="872" t="s">
        <v>499</v>
      </c>
      <c r="P35" s="858">
        <v>41624</v>
      </c>
      <c r="Q35" s="871" t="s">
        <v>732</v>
      </c>
      <c r="R35" s="865">
        <v>42272</v>
      </c>
      <c r="S35" s="1003"/>
    </row>
    <row r="36" spans="1:20" ht="14.1" customHeight="1">
      <c r="A36" s="855"/>
      <c r="B36" s="869" t="s">
        <v>498</v>
      </c>
      <c r="C36" s="868" t="s">
        <v>497</v>
      </c>
      <c r="D36" s="867">
        <v>31413</v>
      </c>
      <c r="E36" s="866" t="s">
        <v>732</v>
      </c>
      <c r="F36" s="865">
        <v>32873</v>
      </c>
      <c r="G36" s="540"/>
      <c r="H36" s="869" t="s">
        <v>496</v>
      </c>
      <c r="I36" s="868" t="s">
        <v>495</v>
      </c>
      <c r="J36" s="870">
        <v>37875</v>
      </c>
      <c r="K36" s="866" t="s">
        <v>732</v>
      </c>
      <c r="L36" s="865">
        <v>39388</v>
      </c>
      <c r="M36" s="540"/>
      <c r="N36" s="873" t="s">
        <v>494</v>
      </c>
      <c r="O36" s="722" t="s">
        <v>493</v>
      </c>
      <c r="P36" s="870">
        <v>42272</v>
      </c>
      <c r="Q36" s="1017" t="s">
        <v>756</v>
      </c>
      <c r="R36" s="865">
        <v>43030</v>
      </c>
      <c r="S36" s="1003"/>
    </row>
    <row r="37" spans="1:20" ht="14.1" customHeight="1">
      <c r="A37" s="855"/>
      <c r="B37" s="869" t="s">
        <v>492</v>
      </c>
      <c r="C37" s="868" t="s">
        <v>747</v>
      </c>
      <c r="D37" s="867">
        <v>32874</v>
      </c>
      <c r="E37" s="866" t="s">
        <v>732</v>
      </c>
      <c r="F37" s="865">
        <v>34334</v>
      </c>
      <c r="G37" s="540"/>
      <c r="H37" s="869" t="s">
        <v>491</v>
      </c>
      <c r="I37" s="868" t="s">
        <v>490</v>
      </c>
      <c r="J37" s="870">
        <v>39388</v>
      </c>
      <c r="K37" s="866" t="s">
        <v>732</v>
      </c>
      <c r="L37" s="865">
        <v>40108</v>
      </c>
      <c r="M37" s="540"/>
      <c r="N37" s="1038" t="s">
        <v>748</v>
      </c>
      <c r="O37" s="1039" t="s">
        <v>757</v>
      </c>
      <c r="P37" s="1040">
        <v>43031</v>
      </c>
      <c r="Q37" s="1018" t="s">
        <v>756</v>
      </c>
      <c r="R37" s="1019" t="s">
        <v>476</v>
      </c>
      <c r="S37" s="1003"/>
    </row>
    <row r="38" spans="1:20" ht="14.1" customHeight="1">
      <c r="A38" s="855"/>
      <c r="B38" s="869" t="s">
        <v>489</v>
      </c>
      <c r="C38" s="868" t="s">
        <v>488</v>
      </c>
      <c r="D38" s="867">
        <v>34499</v>
      </c>
      <c r="E38" s="866" t="s">
        <v>732</v>
      </c>
      <c r="F38" s="865">
        <v>35959</v>
      </c>
      <c r="G38" s="540"/>
      <c r="H38" s="869" t="s">
        <v>487</v>
      </c>
      <c r="I38" s="868" t="s">
        <v>486</v>
      </c>
      <c r="J38" s="870">
        <v>40109</v>
      </c>
      <c r="K38" s="866" t="s">
        <v>732</v>
      </c>
      <c r="L38" s="865">
        <v>40807</v>
      </c>
      <c r="M38" s="540"/>
      <c r="N38" s="1006"/>
      <c r="O38" s="540"/>
      <c r="P38" s="540"/>
      <c r="Q38" s="540"/>
      <c r="R38" s="540"/>
      <c r="S38" s="1003"/>
    </row>
    <row r="39" spans="1:20" ht="14.1" customHeight="1">
      <c r="A39" s="855"/>
      <c r="B39" s="869" t="s">
        <v>485</v>
      </c>
      <c r="C39" s="868" t="s">
        <v>484</v>
      </c>
      <c r="D39" s="867">
        <v>35965</v>
      </c>
      <c r="E39" s="866" t="s">
        <v>732</v>
      </c>
      <c r="F39" s="865">
        <v>37357</v>
      </c>
      <c r="G39" s="540"/>
      <c r="H39" s="864" t="s">
        <v>483</v>
      </c>
      <c r="I39" s="863" t="s">
        <v>482</v>
      </c>
      <c r="J39" s="858">
        <v>40807</v>
      </c>
      <c r="K39" s="857" t="s">
        <v>732</v>
      </c>
      <c r="L39" s="856">
        <v>41569</v>
      </c>
      <c r="M39" s="540"/>
      <c r="N39" s="1006"/>
      <c r="O39" s="540"/>
      <c r="P39" s="540"/>
      <c r="Q39" s="540"/>
      <c r="R39" s="540"/>
      <c r="S39" s="1003"/>
    </row>
    <row r="40" spans="1:20" ht="14.1" customHeight="1">
      <c r="A40" s="855"/>
      <c r="B40" s="862" t="s">
        <v>749</v>
      </c>
      <c r="C40" s="850" t="s">
        <v>481</v>
      </c>
      <c r="D40" s="849">
        <v>37603</v>
      </c>
      <c r="E40" s="848" t="s">
        <v>732</v>
      </c>
      <c r="F40" s="861">
        <v>38717</v>
      </c>
      <c r="G40" s="1005"/>
      <c r="H40" s="860" t="s">
        <v>480</v>
      </c>
      <c r="I40" s="859" t="s">
        <v>479</v>
      </c>
      <c r="J40" s="858">
        <v>41572</v>
      </c>
      <c r="K40" s="857" t="s">
        <v>732</v>
      </c>
      <c r="L40" s="856">
        <v>42272</v>
      </c>
      <c r="M40" s="1005"/>
      <c r="N40" s="846"/>
      <c r="O40" s="1005"/>
      <c r="P40" s="1005"/>
      <c r="Q40" s="1005"/>
      <c r="R40" s="1005"/>
      <c r="S40" s="1003"/>
    </row>
    <row r="41" spans="1:20" ht="14.1" customHeight="1">
      <c r="A41" s="855"/>
      <c r="B41" s="1006"/>
      <c r="C41" s="1020"/>
      <c r="D41" s="1021"/>
      <c r="E41" s="1021"/>
      <c r="F41" s="1021"/>
      <c r="G41" s="1005"/>
      <c r="H41" s="873" t="s">
        <v>478</v>
      </c>
      <c r="I41" s="868" t="s">
        <v>477</v>
      </c>
      <c r="J41" s="870">
        <v>42272</v>
      </c>
      <c r="K41" s="866" t="s">
        <v>756</v>
      </c>
      <c r="L41" s="865">
        <v>43030</v>
      </c>
      <c r="M41" s="1005"/>
      <c r="N41" s="846"/>
      <c r="O41" s="1005"/>
      <c r="P41" s="1005"/>
      <c r="Q41" s="1005"/>
      <c r="R41" s="1005"/>
      <c r="S41" s="1003"/>
    </row>
    <row r="42" spans="1:20" ht="14.1" customHeight="1">
      <c r="A42" s="855"/>
      <c r="B42" s="1088"/>
      <c r="C42" s="1020"/>
      <c r="D42" s="1021"/>
      <c r="E42" s="1021"/>
      <c r="F42" s="1021"/>
      <c r="G42" s="1005"/>
      <c r="H42" s="1038" t="s">
        <v>750</v>
      </c>
      <c r="I42" s="1041" t="s">
        <v>758</v>
      </c>
      <c r="J42" s="1040">
        <v>43031</v>
      </c>
      <c r="K42" s="1022" t="s">
        <v>756</v>
      </c>
      <c r="L42" s="1023" t="s">
        <v>476</v>
      </c>
      <c r="M42" s="1005"/>
      <c r="N42" s="846" t="s">
        <v>475</v>
      </c>
      <c r="O42" s="1005"/>
      <c r="P42" s="1005"/>
      <c r="Q42" s="1005"/>
      <c r="R42" s="1005"/>
      <c r="S42" s="1003"/>
    </row>
    <row r="43" spans="1:20" ht="11.25" customHeight="1">
      <c r="A43" s="845"/>
      <c r="B43" s="844"/>
      <c r="C43" s="843"/>
      <c r="D43" s="843"/>
      <c r="E43" s="843"/>
      <c r="F43" s="843"/>
      <c r="G43" s="843"/>
      <c r="H43" s="843"/>
      <c r="I43" s="843"/>
      <c r="J43" s="843"/>
      <c r="K43" s="843"/>
      <c r="L43" s="843"/>
      <c r="M43" s="843"/>
      <c r="N43" s="844"/>
      <c r="O43" s="843"/>
      <c r="P43" s="843"/>
      <c r="Q43" s="843"/>
      <c r="R43" s="843"/>
      <c r="S43" s="842"/>
    </row>
    <row r="44" spans="1:20" s="67" customFormat="1" ht="12.95" customHeight="1">
      <c r="A44" s="523" t="s">
        <v>474</v>
      </c>
      <c r="G44" s="1010"/>
      <c r="H44" s="1010"/>
      <c r="I44" s="1010"/>
      <c r="J44" s="1010"/>
      <c r="K44" s="1010"/>
      <c r="L44" s="1010"/>
      <c r="M44" s="1010"/>
      <c r="N44" s="841"/>
      <c r="S44" s="1010"/>
    </row>
    <row r="45" spans="1:20" ht="12.95" customHeight="1">
      <c r="A45" s="1005"/>
      <c r="B45" s="1005"/>
      <c r="C45" s="1005"/>
      <c r="D45" s="1005"/>
      <c r="E45" s="1005"/>
      <c r="F45" s="1005"/>
      <c r="G45" s="1005"/>
      <c r="H45" s="1005"/>
      <c r="I45" s="1005"/>
      <c r="J45" s="1005"/>
      <c r="K45" s="1005"/>
      <c r="L45" s="1005"/>
      <c r="M45" s="1005"/>
      <c r="S45" s="1005"/>
    </row>
    <row r="46" spans="1:20">
      <c r="A46" s="1005"/>
      <c r="B46" s="1005"/>
      <c r="C46" s="1005"/>
      <c r="D46" s="1005"/>
      <c r="E46" s="1005"/>
      <c r="F46" s="1005"/>
      <c r="R46" s="1005"/>
      <c r="S46" s="1005"/>
      <c r="T46" s="1005"/>
    </row>
    <row r="47" spans="1:20" ht="12.95" customHeight="1">
      <c r="A47" s="1005"/>
      <c r="B47" s="1005"/>
      <c r="C47" s="1005"/>
      <c r="D47" s="1005"/>
      <c r="G47" s="1005"/>
      <c r="H47" s="1005"/>
      <c r="I47" s="1005"/>
      <c r="J47" s="1005"/>
      <c r="K47" s="1005"/>
      <c r="L47" s="1005"/>
      <c r="M47" s="1005"/>
      <c r="R47" s="1005"/>
      <c r="S47" s="1005"/>
      <c r="T47" s="1005"/>
    </row>
    <row r="48" spans="1:20" ht="12.95" customHeight="1">
      <c r="A48" s="1005"/>
      <c r="B48" s="1005"/>
      <c r="G48" s="1005"/>
      <c r="I48" s="1005"/>
      <c r="J48" s="1005"/>
      <c r="K48" s="1005"/>
      <c r="L48" s="1005"/>
      <c r="M48" s="1005"/>
      <c r="R48" s="1005"/>
      <c r="S48" s="1005"/>
      <c r="T48" s="1005"/>
    </row>
    <row r="49" spans="1:20" ht="12.95" customHeight="1">
      <c r="A49" s="1005"/>
      <c r="B49" s="1005"/>
      <c r="G49" s="1005"/>
      <c r="M49" s="1005"/>
      <c r="R49" s="1005"/>
      <c r="S49" s="1005"/>
      <c r="T49" s="1005"/>
    </row>
    <row r="50" spans="1:20">
      <c r="A50" s="1005"/>
      <c r="B50" s="1005"/>
      <c r="G50" s="1005"/>
      <c r="M50" s="1005"/>
      <c r="R50" s="1005"/>
      <c r="S50" s="1005"/>
      <c r="T50" s="1005"/>
    </row>
    <row r="51" spans="1:20" ht="12.95" customHeight="1">
      <c r="A51" s="1005"/>
      <c r="B51" s="1005"/>
      <c r="G51" s="1005"/>
      <c r="M51" s="1005"/>
      <c r="S51" s="1005"/>
    </row>
    <row r="52" spans="1:20" ht="16.5" customHeight="1">
      <c r="A52" s="668"/>
      <c r="G52" s="1005"/>
      <c r="M52" s="1005"/>
    </row>
    <row r="53" spans="1:20">
      <c r="A53" s="1004"/>
      <c r="M53" s="1005"/>
    </row>
  </sheetData>
  <mergeCells count="6">
    <mergeCell ref="D29:F29"/>
    <mergeCell ref="D3:F3"/>
    <mergeCell ref="J3:L3"/>
    <mergeCell ref="P3:R3"/>
    <mergeCell ref="D11:F11"/>
    <mergeCell ref="J16:L16"/>
  </mergeCells>
  <phoneticPr fontId="3"/>
  <pageMargins left="0.70866141732283472" right="0.70866141732283472" top="0.39370078740157483" bottom="0.39370078740157483" header="0.51181102362204722" footer="0.19685039370078741"/>
  <headerFooter scaleWithDoc="0" alignWithMargins="0">
    <oddFooter>&amp;R&amp;"ＭＳ Ｐ明朝,標準"－３８－</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view="pageBreakPreview" topLeftCell="A25" zoomScaleNormal="75" zoomScaleSheetLayoutView="100" workbookViewId="0">
      <selection activeCell="C8" sqref="C8"/>
    </sheetView>
  </sheetViews>
  <sheetFormatPr defaultRowHeight="12"/>
  <cols>
    <col min="1" max="1" width="2.25" style="897" customWidth="1"/>
    <col min="2" max="2" width="5.25" style="897" customWidth="1"/>
    <col min="3" max="3" width="5.625" style="897" customWidth="1"/>
    <col min="4" max="5" width="2.5" style="897" customWidth="1"/>
    <col min="6" max="6" width="10.5" style="897" customWidth="1"/>
    <col min="7" max="7" width="2.125" style="897" customWidth="1"/>
    <col min="8" max="8" width="2.25" style="897" customWidth="1"/>
    <col min="9" max="9" width="2.625" style="897" customWidth="1"/>
    <col min="10" max="10" width="10.75" style="899" customWidth="1"/>
    <col min="11" max="11" width="2.125" style="897" customWidth="1"/>
    <col min="12" max="13" width="1.25" style="897" customWidth="1"/>
    <col min="14" max="14" width="1" style="897" customWidth="1"/>
    <col min="15" max="15" width="1.25" style="897" customWidth="1"/>
    <col min="16" max="16" width="15.375" style="897" customWidth="1"/>
    <col min="17" max="17" width="2.25" style="897" customWidth="1"/>
    <col min="18" max="18" width="9.125" style="898" customWidth="1"/>
    <col min="19" max="20" width="2.125" style="897" customWidth="1"/>
    <col min="21" max="21" width="12.625" style="897" customWidth="1"/>
    <col min="22" max="22" width="13.875" style="897" customWidth="1"/>
    <col min="23" max="23" width="11.625" style="899" customWidth="1"/>
    <col min="24" max="24" width="9" style="899" customWidth="1"/>
    <col min="25" max="25" width="2.125" style="899" customWidth="1"/>
    <col min="26" max="26" width="9.125" style="899" customWidth="1"/>
    <col min="27" max="27" width="9.125" style="898" customWidth="1"/>
    <col min="28" max="28" width="4.25" style="897" customWidth="1"/>
    <col min="29" max="16384" width="9" style="897"/>
  </cols>
  <sheetData>
    <row r="1" spans="1:29" ht="16.5" customHeight="1">
      <c r="A1" s="1378" t="s">
        <v>765</v>
      </c>
      <c r="B1" s="1378"/>
      <c r="C1" s="1378"/>
      <c r="D1" s="1378"/>
      <c r="E1" s="1378"/>
      <c r="F1" s="1378"/>
      <c r="G1" s="1378"/>
      <c r="H1" s="1378"/>
      <c r="I1" s="1378"/>
      <c r="J1" s="1378"/>
      <c r="K1" s="970"/>
      <c r="L1" s="970"/>
      <c r="M1" s="970"/>
      <c r="N1" s="970"/>
      <c r="O1" s="970"/>
      <c r="P1" s="970"/>
      <c r="Q1" s="970"/>
      <c r="R1" s="967"/>
      <c r="S1" s="970"/>
      <c r="T1" s="970"/>
      <c r="W1" s="906"/>
      <c r="X1" s="906"/>
      <c r="Y1" s="906"/>
      <c r="Z1" s="906"/>
      <c r="AA1" s="904"/>
    </row>
    <row r="2" spans="1:29" ht="7.5" customHeight="1">
      <c r="A2" s="948"/>
      <c r="B2" s="947"/>
      <c r="C2" s="947"/>
      <c r="D2" s="947"/>
      <c r="E2" s="947"/>
      <c r="F2" s="947"/>
      <c r="G2" s="947"/>
      <c r="H2" s="947"/>
      <c r="I2" s="947"/>
      <c r="J2" s="947"/>
      <c r="K2" s="909"/>
      <c r="L2" s="909"/>
      <c r="M2" s="909"/>
      <c r="N2" s="909"/>
      <c r="O2" s="909"/>
      <c r="P2" s="909"/>
      <c r="Q2" s="909"/>
      <c r="R2" s="946"/>
      <c r="S2" s="909"/>
      <c r="T2" s="909"/>
      <c r="U2" s="909"/>
      <c r="V2" s="909"/>
      <c r="W2" s="917"/>
      <c r="X2" s="900"/>
      <c r="Y2" s="900"/>
      <c r="Z2" s="900"/>
      <c r="AA2" s="964"/>
      <c r="AB2" s="945"/>
    </row>
    <row r="3" spans="1:29" ht="8.25" customHeight="1">
      <c r="A3" s="931"/>
      <c r="B3" s="927"/>
      <c r="C3" s="927"/>
      <c r="D3" s="927"/>
      <c r="E3" s="927"/>
      <c r="F3" s="927"/>
      <c r="G3" s="927"/>
      <c r="H3" s="927"/>
      <c r="I3" s="927"/>
      <c r="J3" s="927"/>
      <c r="K3" s="970"/>
      <c r="L3" s="970"/>
      <c r="M3" s="970"/>
      <c r="N3" s="1347" t="s">
        <v>698</v>
      </c>
      <c r="O3" s="1347"/>
      <c r="P3" s="1347"/>
      <c r="Q3" s="963"/>
      <c r="R3" s="1348" t="s">
        <v>697</v>
      </c>
      <c r="S3" s="970"/>
      <c r="T3" s="970"/>
      <c r="U3" s="970"/>
      <c r="V3" s="970"/>
      <c r="W3" s="1374" t="s">
        <v>696</v>
      </c>
      <c r="X3" s="1375"/>
      <c r="Y3" s="900"/>
      <c r="Z3" s="1344" t="s">
        <v>617</v>
      </c>
      <c r="AA3" s="1348" t="s">
        <v>695</v>
      </c>
      <c r="AB3" s="908"/>
    </row>
    <row r="4" spans="1:29" ht="8.25" customHeight="1">
      <c r="A4" s="931"/>
      <c r="B4" s="927"/>
      <c r="C4" s="927"/>
      <c r="D4" s="927"/>
      <c r="E4" s="927"/>
      <c r="F4" s="927"/>
      <c r="G4" s="927"/>
      <c r="H4" s="927"/>
      <c r="I4" s="927"/>
      <c r="J4" s="927"/>
      <c r="K4" s="908"/>
      <c r="L4" s="909"/>
      <c r="M4" s="909"/>
      <c r="N4" s="1347"/>
      <c r="O4" s="1347"/>
      <c r="P4" s="1347"/>
      <c r="Q4" s="963"/>
      <c r="R4" s="1348"/>
      <c r="S4" s="970"/>
      <c r="T4" s="970"/>
      <c r="U4" s="970"/>
      <c r="V4" s="970"/>
      <c r="W4" s="1376"/>
      <c r="X4" s="1377"/>
      <c r="Y4" s="941"/>
      <c r="Z4" s="1346"/>
      <c r="AA4" s="1348"/>
      <c r="AB4" s="908"/>
    </row>
    <row r="5" spans="1:29" ht="8.25" customHeight="1">
      <c r="A5" s="931"/>
      <c r="B5" s="927"/>
      <c r="C5" s="927"/>
      <c r="D5" s="927"/>
      <c r="E5" s="927"/>
      <c r="F5" s="927"/>
      <c r="G5" s="927"/>
      <c r="H5" s="927"/>
      <c r="I5" s="927"/>
      <c r="J5" s="927"/>
      <c r="K5" s="908"/>
      <c r="L5" s="942"/>
      <c r="M5" s="970"/>
      <c r="N5" s="1347" t="s">
        <v>694</v>
      </c>
      <c r="O5" s="1347"/>
      <c r="P5" s="1347"/>
      <c r="Q5" s="963"/>
      <c r="R5" s="1348"/>
      <c r="S5" s="970"/>
      <c r="T5" s="970"/>
      <c r="U5" s="970"/>
      <c r="V5" s="970"/>
      <c r="W5" s="900"/>
      <c r="X5" s="900"/>
      <c r="Y5" s="900"/>
      <c r="Z5" s="900"/>
      <c r="AA5" s="964"/>
      <c r="AB5" s="908"/>
      <c r="AC5" s="901"/>
    </row>
    <row r="6" spans="1:29" ht="8.25" customHeight="1">
      <c r="A6" s="931"/>
      <c r="B6" s="927"/>
      <c r="C6" s="927"/>
      <c r="D6" s="927"/>
      <c r="E6" s="927"/>
      <c r="F6" s="927"/>
      <c r="G6" s="927"/>
      <c r="H6" s="927"/>
      <c r="I6" s="927"/>
      <c r="J6" s="927"/>
      <c r="K6" s="908"/>
      <c r="L6" s="942"/>
      <c r="M6" s="970"/>
      <c r="N6" s="1347"/>
      <c r="O6" s="1347"/>
      <c r="P6" s="1347"/>
      <c r="Q6" s="963"/>
      <c r="R6" s="1348"/>
      <c r="S6" s="970"/>
      <c r="T6" s="970"/>
      <c r="U6" s="970"/>
      <c r="V6" s="970"/>
      <c r="W6" s="1374" t="s">
        <v>693</v>
      </c>
      <c r="X6" s="1375"/>
      <c r="Y6" s="900"/>
      <c r="Z6" s="1344" t="s">
        <v>617</v>
      </c>
      <c r="AA6" s="1348" t="s">
        <v>683</v>
      </c>
      <c r="AB6" s="908"/>
    </row>
    <row r="7" spans="1:29" ht="8.25" customHeight="1">
      <c r="A7" s="931"/>
      <c r="B7" s="927"/>
      <c r="C7" s="927"/>
      <c r="D7" s="927"/>
      <c r="E7" s="927"/>
      <c r="F7" s="927"/>
      <c r="G7" s="927"/>
      <c r="H7" s="927"/>
      <c r="I7" s="927"/>
      <c r="J7" s="927"/>
      <c r="K7" s="908"/>
      <c r="L7" s="907"/>
      <c r="M7" s="905"/>
      <c r="N7" s="944"/>
      <c r="O7" s="963"/>
      <c r="P7" s="1347" t="s">
        <v>692</v>
      </c>
      <c r="Q7" s="963"/>
      <c r="R7" s="1348" t="s">
        <v>691</v>
      </c>
      <c r="S7" s="970"/>
      <c r="T7" s="970"/>
      <c r="U7" s="970"/>
      <c r="V7" s="908"/>
      <c r="W7" s="1376"/>
      <c r="X7" s="1377"/>
      <c r="Y7" s="941"/>
      <c r="Z7" s="1346"/>
      <c r="AA7" s="1348"/>
      <c r="AB7" s="908"/>
    </row>
    <row r="8" spans="1:29" ht="8.25" customHeight="1">
      <c r="A8" s="931"/>
      <c r="B8" s="927"/>
      <c r="C8" s="927"/>
      <c r="D8" s="927"/>
      <c r="E8" s="927"/>
      <c r="F8" s="927"/>
      <c r="G8" s="927"/>
      <c r="H8" s="927"/>
      <c r="I8" s="927"/>
      <c r="K8" s="908"/>
      <c r="L8" s="940"/>
      <c r="M8" s="909"/>
      <c r="N8" s="910"/>
      <c r="O8" s="910"/>
      <c r="P8" s="1347"/>
      <c r="Q8" s="963"/>
      <c r="R8" s="1348"/>
      <c r="S8" s="970"/>
      <c r="T8" s="970"/>
      <c r="U8" s="970"/>
      <c r="V8" s="970"/>
      <c r="W8" s="900"/>
      <c r="X8" s="900"/>
      <c r="Y8" s="900"/>
      <c r="Z8" s="900"/>
      <c r="AA8" s="964"/>
      <c r="AB8" s="908"/>
    </row>
    <row r="9" spans="1:29" ht="8.25" customHeight="1">
      <c r="A9" s="931"/>
      <c r="B9" s="927"/>
      <c r="C9" s="927"/>
      <c r="D9" s="927"/>
      <c r="E9" s="927"/>
      <c r="F9" s="927"/>
      <c r="G9" s="927"/>
      <c r="H9" s="927"/>
      <c r="I9" s="927"/>
      <c r="J9" s="1366" t="s">
        <v>690</v>
      </c>
      <c r="K9" s="970"/>
      <c r="L9" s="907"/>
      <c r="M9" s="970"/>
      <c r="N9" s="1347" t="s">
        <v>689</v>
      </c>
      <c r="O9" s="1347"/>
      <c r="P9" s="1347"/>
      <c r="Q9" s="963"/>
      <c r="R9" s="1348" t="s">
        <v>688</v>
      </c>
      <c r="S9" s="970"/>
      <c r="T9" s="970"/>
      <c r="U9" s="970"/>
      <c r="V9" s="970"/>
      <c r="W9" s="1374" t="s">
        <v>687</v>
      </c>
      <c r="X9" s="1375"/>
      <c r="Y9" s="923"/>
      <c r="Z9" s="1344" t="s">
        <v>617</v>
      </c>
      <c r="AA9" s="1348" t="s">
        <v>683</v>
      </c>
      <c r="AB9" s="908"/>
    </row>
    <row r="10" spans="1:29" ht="8.25" customHeight="1">
      <c r="A10" s="931"/>
      <c r="B10" s="927"/>
      <c r="C10" s="927"/>
      <c r="D10" s="927"/>
      <c r="E10" s="927"/>
      <c r="F10" s="927"/>
      <c r="G10" s="927"/>
      <c r="H10" s="927"/>
      <c r="I10" s="935"/>
      <c r="J10" s="1367"/>
      <c r="K10" s="943"/>
      <c r="L10" s="942"/>
      <c r="M10" s="909"/>
      <c r="N10" s="1347"/>
      <c r="O10" s="1347"/>
      <c r="P10" s="1347"/>
      <c r="Q10" s="963"/>
      <c r="R10" s="1348"/>
      <c r="S10" s="970"/>
      <c r="T10" s="970"/>
      <c r="U10" s="970"/>
      <c r="V10" s="970"/>
      <c r="W10" s="1376"/>
      <c r="X10" s="1377"/>
      <c r="Y10" s="941"/>
      <c r="Z10" s="1346"/>
      <c r="AA10" s="1348"/>
      <c r="AB10" s="908"/>
    </row>
    <row r="11" spans="1:29" ht="8.25" customHeight="1">
      <c r="A11" s="931"/>
      <c r="B11" s="927"/>
      <c r="C11" s="927"/>
      <c r="D11" s="927"/>
      <c r="E11" s="927"/>
      <c r="F11" s="927"/>
      <c r="G11" s="927"/>
      <c r="H11" s="928"/>
      <c r="I11" s="927"/>
      <c r="J11" s="1367"/>
      <c r="K11" s="970"/>
      <c r="L11" s="907"/>
      <c r="M11" s="970"/>
      <c r="N11" s="1347" t="s">
        <v>686</v>
      </c>
      <c r="O11" s="1347"/>
      <c r="P11" s="1347"/>
      <c r="Q11" s="963"/>
      <c r="R11" s="1348" t="s">
        <v>685</v>
      </c>
      <c r="S11" s="970"/>
      <c r="T11" s="970"/>
      <c r="U11" s="970"/>
      <c r="V11" s="970"/>
      <c r="W11" s="900"/>
      <c r="X11" s="900"/>
      <c r="Y11" s="900"/>
      <c r="Z11" s="900"/>
      <c r="AA11" s="964"/>
      <c r="AB11" s="908"/>
    </row>
    <row r="12" spans="1:29" ht="8.25" customHeight="1">
      <c r="A12" s="931"/>
      <c r="B12" s="927"/>
      <c r="C12" s="927"/>
      <c r="D12" s="927"/>
      <c r="E12" s="927"/>
      <c r="F12" s="927"/>
      <c r="G12" s="927"/>
      <c r="H12" s="928"/>
      <c r="I12" s="927"/>
      <c r="J12" s="1368"/>
      <c r="K12" s="970"/>
      <c r="L12" s="940"/>
      <c r="M12" s="909"/>
      <c r="N12" s="1347"/>
      <c r="O12" s="1347"/>
      <c r="P12" s="1347"/>
      <c r="Q12" s="963"/>
      <c r="R12" s="1348"/>
      <c r="S12" s="970"/>
      <c r="T12" s="970"/>
      <c r="U12" s="970"/>
      <c r="V12" s="970"/>
      <c r="W12" s="1374" t="s">
        <v>684</v>
      </c>
      <c r="X12" s="1379"/>
      <c r="Y12" s="1379"/>
      <c r="Z12" s="1375"/>
      <c r="AA12" s="1348" t="s">
        <v>683</v>
      </c>
      <c r="AB12" s="908"/>
    </row>
    <row r="13" spans="1:29" ht="8.25" customHeight="1">
      <c r="A13" s="931"/>
      <c r="B13" s="927"/>
      <c r="C13" s="927"/>
      <c r="D13" s="927"/>
      <c r="E13" s="927"/>
      <c r="F13" s="927"/>
      <c r="G13" s="927"/>
      <c r="H13" s="928"/>
      <c r="I13" s="927"/>
      <c r="J13" s="927"/>
      <c r="K13" s="970"/>
      <c r="L13" s="907"/>
      <c r="M13" s="905"/>
      <c r="N13" s="1347" t="s">
        <v>682</v>
      </c>
      <c r="O13" s="1347"/>
      <c r="P13" s="1347"/>
      <c r="Q13" s="963"/>
      <c r="R13" s="1348" t="s">
        <v>700</v>
      </c>
      <c r="S13" s="1348"/>
      <c r="T13" s="1348"/>
      <c r="U13" s="1348"/>
      <c r="V13" s="970"/>
      <c r="W13" s="1376"/>
      <c r="X13" s="1349"/>
      <c r="Y13" s="1349"/>
      <c r="Z13" s="1377"/>
      <c r="AA13" s="1348"/>
      <c r="AB13" s="908"/>
    </row>
    <row r="14" spans="1:29" ht="8.25" customHeight="1">
      <c r="A14" s="931"/>
      <c r="B14" s="927"/>
      <c r="C14" s="927"/>
      <c r="D14" s="927"/>
      <c r="E14" s="927"/>
      <c r="F14" s="927"/>
      <c r="G14" s="927"/>
      <c r="H14" s="928"/>
      <c r="I14" s="927"/>
      <c r="J14" s="927"/>
      <c r="K14" s="970"/>
      <c r="L14" s="942"/>
      <c r="M14" s="970"/>
      <c r="N14" s="1347"/>
      <c r="O14" s="1347"/>
      <c r="P14" s="1347"/>
      <c r="Q14" s="963"/>
      <c r="R14" s="1348"/>
      <c r="S14" s="1348"/>
      <c r="T14" s="1348"/>
      <c r="U14" s="1348"/>
      <c r="V14" s="970"/>
      <c r="W14" s="900"/>
      <c r="X14" s="900"/>
      <c r="Y14" s="900"/>
      <c r="Z14" s="900"/>
      <c r="AA14" s="964"/>
      <c r="AB14" s="908"/>
    </row>
    <row r="15" spans="1:29" ht="8.25" customHeight="1">
      <c r="A15" s="931"/>
      <c r="B15" s="927"/>
      <c r="C15" s="927"/>
      <c r="D15" s="927"/>
      <c r="E15" s="927"/>
      <c r="F15" s="927"/>
      <c r="G15" s="927"/>
      <c r="H15" s="928"/>
      <c r="I15" s="927"/>
      <c r="J15" s="927"/>
      <c r="K15" s="970"/>
      <c r="L15" s="907"/>
      <c r="M15" s="905"/>
      <c r="N15" s="1347" t="s">
        <v>681</v>
      </c>
      <c r="O15" s="1347"/>
      <c r="P15" s="1347"/>
      <c r="Q15" s="963"/>
      <c r="R15" s="1348" t="s">
        <v>680</v>
      </c>
      <c r="S15" s="970"/>
      <c r="T15" s="970"/>
      <c r="U15" s="970"/>
      <c r="V15" s="970"/>
      <c r="W15" s="1374" t="s">
        <v>679</v>
      </c>
      <c r="X15" s="1375"/>
      <c r="Y15" s="923"/>
      <c r="Z15" s="1344" t="s">
        <v>617</v>
      </c>
      <c r="AA15" s="1348" t="s">
        <v>678</v>
      </c>
      <c r="AB15" s="908"/>
    </row>
    <row r="16" spans="1:29" ht="8.25" customHeight="1">
      <c r="A16" s="931"/>
      <c r="B16" s="927"/>
      <c r="C16" s="927"/>
      <c r="D16" s="927"/>
      <c r="E16" s="927"/>
      <c r="F16" s="927"/>
      <c r="G16" s="927"/>
      <c r="H16" s="928"/>
      <c r="I16" s="927"/>
      <c r="J16" s="927"/>
      <c r="K16" s="970"/>
      <c r="L16" s="942"/>
      <c r="M16" s="970"/>
      <c r="N16" s="1347"/>
      <c r="O16" s="1347"/>
      <c r="P16" s="1347"/>
      <c r="Q16" s="963"/>
      <c r="R16" s="1348"/>
      <c r="S16" s="970"/>
      <c r="T16" s="970"/>
      <c r="U16" s="970"/>
      <c r="V16" s="970"/>
      <c r="W16" s="1376"/>
      <c r="X16" s="1377"/>
      <c r="Y16" s="941"/>
      <c r="Z16" s="1346"/>
      <c r="AA16" s="1348"/>
      <c r="AB16" s="908"/>
    </row>
    <row r="17" spans="1:31" ht="8.25" customHeight="1">
      <c r="A17" s="931"/>
      <c r="B17" s="927"/>
      <c r="C17" s="927"/>
      <c r="D17" s="927"/>
      <c r="E17" s="927"/>
      <c r="F17" s="927"/>
      <c r="G17" s="927"/>
      <c r="H17" s="928"/>
      <c r="I17" s="927"/>
      <c r="J17" s="927"/>
      <c r="K17" s="970"/>
      <c r="L17" s="907"/>
      <c r="M17" s="905"/>
      <c r="N17" s="1347" t="s">
        <v>677</v>
      </c>
      <c r="O17" s="1347"/>
      <c r="P17" s="1347"/>
      <c r="Q17" s="963"/>
      <c r="R17" s="1348" t="s">
        <v>676</v>
      </c>
      <c r="S17" s="970"/>
      <c r="T17" s="970"/>
      <c r="U17" s="970"/>
      <c r="V17" s="970"/>
      <c r="W17" s="900"/>
      <c r="X17" s="900"/>
      <c r="Y17" s="900"/>
      <c r="Z17" s="900"/>
      <c r="AA17" s="964"/>
      <c r="AB17" s="908"/>
    </row>
    <row r="18" spans="1:31" ht="8.25" customHeight="1">
      <c r="A18" s="931"/>
      <c r="B18" s="927"/>
      <c r="C18" s="927"/>
      <c r="D18" s="927"/>
      <c r="E18" s="927"/>
      <c r="F18" s="927"/>
      <c r="G18" s="927"/>
      <c r="H18" s="928"/>
      <c r="I18" s="927"/>
      <c r="J18" s="927"/>
      <c r="K18" s="970"/>
      <c r="L18" s="970"/>
      <c r="M18" s="970"/>
      <c r="N18" s="1347"/>
      <c r="O18" s="1347"/>
      <c r="P18" s="1347"/>
      <c r="Q18" s="963"/>
      <c r="R18" s="1348"/>
      <c r="S18" s="970"/>
      <c r="T18" s="970"/>
      <c r="U18" s="970"/>
      <c r="V18" s="970"/>
      <c r="W18" s="900"/>
      <c r="X18" s="900"/>
      <c r="Y18" s="900"/>
      <c r="Z18" s="900"/>
      <c r="AA18" s="964"/>
      <c r="AB18" s="908"/>
    </row>
    <row r="19" spans="1:31" ht="8.25" customHeight="1">
      <c r="A19" s="931"/>
      <c r="B19" s="927"/>
      <c r="C19" s="927"/>
      <c r="D19" s="927"/>
      <c r="E19" s="927"/>
      <c r="F19" s="927"/>
      <c r="G19" s="927"/>
      <c r="H19" s="927"/>
      <c r="I19" s="931"/>
      <c r="J19" s="927"/>
      <c r="K19" s="970"/>
      <c r="L19" s="970"/>
      <c r="M19" s="970"/>
      <c r="N19" s="1373"/>
      <c r="O19" s="1373"/>
      <c r="P19" s="1373"/>
      <c r="Q19" s="970"/>
      <c r="R19" s="964"/>
      <c r="S19" s="964"/>
      <c r="T19" s="964"/>
      <c r="U19" s="964"/>
      <c r="V19" s="964"/>
      <c r="W19" s="900"/>
      <c r="X19" s="900"/>
      <c r="Y19" s="900"/>
      <c r="Z19" s="900"/>
      <c r="AA19" s="964"/>
      <c r="AB19" s="908"/>
    </row>
    <row r="20" spans="1:31" ht="8.25" customHeight="1">
      <c r="A20" s="931"/>
      <c r="B20" s="927"/>
      <c r="C20" s="927"/>
      <c r="D20" s="927"/>
      <c r="E20" s="927"/>
      <c r="F20" s="927"/>
      <c r="G20" s="927"/>
      <c r="H20" s="927"/>
      <c r="I20" s="931"/>
      <c r="J20" s="927"/>
      <c r="K20" s="970"/>
      <c r="L20" s="970"/>
      <c r="M20" s="970"/>
      <c r="N20" s="1372" t="s">
        <v>675</v>
      </c>
      <c r="O20" s="1372"/>
      <c r="P20" s="1372"/>
      <c r="Q20" s="969"/>
      <c r="R20" s="1348" t="s">
        <v>701</v>
      </c>
      <c r="S20" s="1348"/>
      <c r="T20" s="1348"/>
      <c r="U20" s="1348"/>
      <c r="V20" s="970"/>
      <c r="W20" s="900"/>
      <c r="X20" s="900"/>
      <c r="Y20" s="900"/>
      <c r="Z20" s="900"/>
      <c r="AA20" s="964"/>
      <c r="AB20" s="908"/>
    </row>
    <row r="21" spans="1:31" ht="8.25" customHeight="1">
      <c r="A21" s="931"/>
      <c r="B21" s="927"/>
      <c r="C21" s="927"/>
      <c r="D21" s="927"/>
      <c r="E21" s="927"/>
      <c r="F21" s="927"/>
      <c r="G21" s="927"/>
      <c r="H21" s="927"/>
      <c r="I21" s="931"/>
      <c r="K21" s="908"/>
      <c r="L21" s="909"/>
      <c r="M21" s="909"/>
      <c r="N21" s="1372"/>
      <c r="O21" s="1372"/>
      <c r="P21" s="1372"/>
      <c r="Q21" s="969"/>
      <c r="R21" s="1348"/>
      <c r="S21" s="1348"/>
      <c r="T21" s="1348"/>
      <c r="U21" s="1348"/>
      <c r="V21" s="970"/>
      <c r="W21" s="900"/>
      <c r="X21" s="900"/>
      <c r="Y21" s="900"/>
      <c r="Z21" s="900"/>
      <c r="AA21" s="964"/>
      <c r="AB21" s="908"/>
    </row>
    <row r="22" spans="1:31" ht="8.25" customHeight="1">
      <c r="A22" s="931"/>
      <c r="B22" s="927"/>
      <c r="C22" s="927"/>
      <c r="D22" s="927"/>
      <c r="E22" s="927"/>
      <c r="F22" s="927"/>
      <c r="G22" s="927"/>
      <c r="H22" s="927"/>
      <c r="I22" s="931"/>
      <c r="J22" s="1366" t="s">
        <v>674</v>
      </c>
      <c r="K22" s="908"/>
      <c r="L22" s="970"/>
      <c r="M22" s="970"/>
      <c r="N22" s="1372" t="s">
        <v>673</v>
      </c>
      <c r="O22" s="1372"/>
      <c r="P22" s="1372"/>
      <c r="Q22" s="969"/>
      <c r="R22" s="1348" t="s">
        <v>672</v>
      </c>
      <c r="S22" s="970"/>
      <c r="T22" s="970"/>
      <c r="U22" s="970"/>
      <c r="V22" s="970"/>
      <c r="W22" s="900"/>
      <c r="X22" s="900"/>
      <c r="Y22" s="900"/>
      <c r="Z22" s="900"/>
      <c r="AA22" s="964"/>
      <c r="AB22" s="908"/>
    </row>
    <row r="23" spans="1:31" ht="8.25" customHeight="1">
      <c r="A23" s="931"/>
      <c r="B23" s="927"/>
      <c r="C23" s="927"/>
      <c r="D23" s="927"/>
      <c r="E23" s="927"/>
      <c r="F23" s="927"/>
      <c r="G23" s="927"/>
      <c r="H23" s="927"/>
      <c r="I23" s="931"/>
      <c r="J23" s="1367"/>
      <c r="K23" s="908"/>
      <c r="L23" s="940"/>
      <c r="M23" s="909"/>
      <c r="N23" s="1372"/>
      <c r="O23" s="1372"/>
      <c r="P23" s="1372"/>
      <c r="Q23" s="969"/>
      <c r="R23" s="1348"/>
      <c r="S23" s="970"/>
      <c r="T23" s="970"/>
      <c r="U23" s="970"/>
      <c r="V23" s="970"/>
      <c r="W23" s="900"/>
      <c r="X23" s="900"/>
      <c r="Y23" s="900"/>
      <c r="Z23" s="900"/>
      <c r="AA23" s="964"/>
      <c r="AB23" s="908"/>
    </row>
    <row r="24" spans="1:31" ht="8.25" customHeight="1">
      <c r="A24" s="931"/>
      <c r="B24" s="927"/>
      <c r="C24" s="927"/>
      <c r="D24" s="927"/>
      <c r="E24" s="927"/>
      <c r="F24" s="927"/>
      <c r="G24" s="927"/>
      <c r="H24" s="927"/>
      <c r="I24" s="939"/>
      <c r="J24" s="1367"/>
      <c r="K24" s="938"/>
      <c r="L24" s="905"/>
      <c r="M24" s="905"/>
      <c r="N24" s="1372" t="s">
        <v>671</v>
      </c>
      <c r="O24" s="1372"/>
      <c r="P24" s="1372"/>
      <c r="Q24" s="969"/>
      <c r="R24" s="1348" t="s">
        <v>670</v>
      </c>
      <c r="S24" s="970"/>
      <c r="T24" s="970"/>
      <c r="U24" s="970"/>
      <c r="V24" s="970"/>
      <c r="W24" s="900"/>
      <c r="X24" s="900"/>
      <c r="Y24" s="900"/>
      <c r="Z24" s="900"/>
      <c r="AA24" s="964"/>
      <c r="AB24" s="908"/>
    </row>
    <row r="25" spans="1:31" ht="8.25" customHeight="1">
      <c r="A25" s="931"/>
      <c r="B25" s="927"/>
      <c r="C25" s="927"/>
      <c r="D25" s="927"/>
      <c r="E25" s="927"/>
      <c r="F25" s="927"/>
      <c r="G25" s="927"/>
      <c r="H25" s="928"/>
      <c r="I25" s="934"/>
      <c r="J25" s="1368"/>
      <c r="K25" s="908"/>
      <c r="L25" s="970"/>
      <c r="M25" s="970"/>
      <c r="N25" s="1372"/>
      <c r="O25" s="1372"/>
      <c r="P25" s="1372"/>
      <c r="Q25" s="969"/>
      <c r="R25" s="1348"/>
      <c r="S25" s="970"/>
      <c r="T25" s="970"/>
      <c r="U25" s="970"/>
      <c r="V25" s="970"/>
      <c r="W25" s="900"/>
      <c r="X25" s="900"/>
      <c r="Y25" s="900"/>
      <c r="Z25" s="900"/>
      <c r="AA25" s="964"/>
      <c r="AB25" s="908"/>
    </row>
    <row r="26" spans="1:31" ht="8.25" customHeight="1">
      <c r="A26" s="931"/>
      <c r="B26" s="927"/>
      <c r="C26" s="927"/>
      <c r="D26" s="927"/>
      <c r="E26" s="927"/>
      <c r="F26" s="927"/>
      <c r="G26" s="927"/>
      <c r="H26" s="928"/>
      <c r="I26" s="927"/>
      <c r="J26" s="937"/>
      <c r="K26" s="908"/>
      <c r="L26" s="905"/>
      <c r="M26" s="905"/>
      <c r="N26" s="1372" t="s">
        <v>669</v>
      </c>
      <c r="O26" s="1372"/>
      <c r="P26" s="1372"/>
      <c r="Q26" s="969"/>
      <c r="R26" s="1348" t="s">
        <v>668</v>
      </c>
      <c r="S26" s="905"/>
      <c r="T26" s="905"/>
      <c r="U26" s="1351" t="s">
        <v>667</v>
      </c>
      <c r="V26" s="1351"/>
      <c r="W26" s="900"/>
      <c r="X26" s="900"/>
      <c r="Y26" s="900"/>
      <c r="Z26" s="900"/>
      <c r="AA26" s="964"/>
      <c r="AB26" s="908"/>
    </row>
    <row r="27" spans="1:31" ht="8.25" customHeight="1">
      <c r="A27" s="931"/>
      <c r="B27" s="927"/>
      <c r="C27" s="927"/>
      <c r="D27" s="927"/>
      <c r="E27" s="927"/>
      <c r="F27" s="927"/>
      <c r="G27" s="927"/>
      <c r="H27" s="928"/>
      <c r="I27" s="927"/>
      <c r="J27" s="927"/>
      <c r="K27" s="970"/>
      <c r="L27" s="970"/>
      <c r="M27" s="970"/>
      <c r="N27" s="1372"/>
      <c r="O27" s="1372"/>
      <c r="P27" s="1372"/>
      <c r="Q27" s="969"/>
      <c r="R27" s="1348"/>
      <c r="S27" s="970"/>
      <c r="T27" s="970"/>
      <c r="U27" s="1351"/>
      <c r="V27" s="1351"/>
      <c r="W27" s="900"/>
      <c r="X27" s="900"/>
      <c r="Y27" s="900"/>
      <c r="Z27" s="900"/>
      <c r="AA27" s="964"/>
      <c r="AB27" s="908"/>
    </row>
    <row r="28" spans="1:31" ht="8.25" customHeight="1">
      <c r="A28" s="931"/>
      <c r="B28" s="1360" t="s">
        <v>666</v>
      </c>
      <c r="C28" s="1361"/>
      <c r="D28" s="927"/>
      <c r="E28" s="928"/>
      <c r="F28" s="1366" t="s">
        <v>665</v>
      </c>
      <c r="G28" s="927"/>
      <c r="H28" s="928"/>
      <c r="I28" s="927"/>
      <c r="J28" s="927"/>
      <c r="K28" s="970"/>
      <c r="L28" s="970"/>
      <c r="M28" s="970"/>
      <c r="N28" s="970"/>
      <c r="O28" s="970"/>
      <c r="P28" s="970"/>
      <c r="Q28" s="970"/>
      <c r="R28" s="964"/>
      <c r="S28" s="964"/>
      <c r="T28" s="964"/>
      <c r="U28" s="964"/>
      <c r="V28" s="970"/>
      <c r="W28" s="900"/>
      <c r="X28" s="900"/>
      <c r="Y28" s="900"/>
      <c r="Z28" s="900"/>
      <c r="AA28" s="964"/>
      <c r="AB28" s="908"/>
      <c r="AC28" s="901"/>
      <c r="AE28" s="901"/>
    </row>
    <row r="29" spans="1:31" ht="8.25" customHeight="1">
      <c r="A29" s="931"/>
      <c r="B29" s="1362"/>
      <c r="C29" s="1363"/>
      <c r="D29" s="927"/>
      <c r="E29" s="935"/>
      <c r="F29" s="1367"/>
      <c r="G29" s="936"/>
      <c r="H29" s="935"/>
      <c r="I29" s="927"/>
      <c r="J29" s="927"/>
      <c r="K29" s="963"/>
      <c r="L29" s="913"/>
      <c r="M29" s="913"/>
      <c r="N29" s="1347" t="s">
        <v>664</v>
      </c>
      <c r="O29" s="1347"/>
      <c r="P29" s="1347"/>
      <c r="Q29" s="963"/>
      <c r="R29" s="1348" t="s">
        <v>702</v>
      </c>
      <c r="S29" s="1348"/>
      <c r="T29" s="1348"/>
      <c r="U29" s="1348"/>
      <c r="V29" s="964"/>
      <c r="W29" s="900"/>
      <c r="X29" s="900"/>
      <c r="Y29" s="900"/>
      <c r="Z29" s="900"/>
      <c r="AA29" s="964"/>
      <c r="AB29" s="908"/>
    </row>
    <row r="30" spans="1:31" ht="8.25" customHeight="1">
      <c r="A30" s="931"/>
      <c r="B30" s="1362"/>
      <c r="C30" s="1363"/>
      <c r="D30" s="932"/>
      <c r="E30" s="932"/>
      <c r="F30" s="1367"/>
      <c r="G30" s="927"/>
      <c r="H30" s="928"/>
      <c r="I30" s="927"/>
      <c r="J30" s="927"/>
      <c r="K30" s="912"/>
      <c r="L30" s="963"/>
      <c r="M30" s="963"/>
      <c r="N30" s="1347"/>
      <c r="O30" s="1347"/>
      <c r="P30" s="1347"/>
      <c r="Q30" s="963"/>
      <c r="R30" s="1348"/>
      <c r="S30" s="1348"/>
      <c r="T30" s="1348"/>
      <c r="U30" s="1348"/>
      <c r="V30" s="964"/>
      <c r="W30" s="900"/>
      <c r="X30" s="900"/>
      <c r="Y30" s="900"/>
      <c r="Z30" s="900"/>
      <c r="AA30" s="964"/>
      <c r="AB30" s="908"/>
    </row>
    <row r="31" spans="1:31" ht="8.25" customHeight="1">
      <c r="A31" s="931"/>
      <c r="B31" s="1364"/>
      <c r="C31" s="1365"/>
      <c r="D31" s="934"/>
      <c r="E31" s="928"/>
      <c r="F31" s="1368"/>
      <c r="G31" s="927"/>
      <c r="H31" s="928"/>
      <c r="I31" s="927"/>
      <c r="J31" s="927"/>
      <c r="K31" s="912"/>
      <c r="L31" s="913"/>
      <c r="M31" s="913"/>
      <c r="N31" s="1347" t="s">
        <v>663</v>
      </c>
      <c r="O31" s="1347"/>
      <c r="P31" s="1347"/>
      <c r="Q31" s="963"/>
      <c r="R31" s="1348" t="s">
        <v>703</v>
      </c>
      <c r="S31" s="1348"/>
      <c r="T31" s="1348"/>
      <c r="U31" s="1348"/>
      <c r="V31" s="1348"/>
      <c r="W31" s="1348"/>
      <c r="X31" s="1351"/>
      <c r="Y31" s="1351"/>
      <c r="Z31" s="1351"/>
      <c r="AA31" s="964"/>
      <c r="AB31" s="908"/>
    </row>
    <row r="32" spans="1:31" ht="8.25" customHeight="1">
      <c r="A32" s="931"/>
      <c r="B32" s="933"/>
      <c r="C32" s="927"/>
      <c r="D32" s="928"/>
      <c r="E32" s="927"/>
      <c r="F32" s="927"/>
      <c r="G32" s="927"/>
      <c r="H32" s="928"/>
      <c r="I32" s="927"/>
      <c r="J32" s="1366" t="s">
        <v>662</v>
      </c>
      <c r="K32" s="912"/>
      <c r="L32" s="963"/>
      <c r="M32" s="963"/>
      <c r="N32" s="1347"/>
      <c r="O32" s="1347"/>
      <c r="P32" s="1347"/>
      <c r="Q32" s="963"/>
      <c r="R32" s="1348"/>
      <c r="S32" s="1348"/>
      <c r="T32" s="1348"/>
      <c r="U32" s="1348"/>
      <c r="V32" s="1348"/>
      <c r="W32" s="1348"/>
      <c r="X32" s="1351"/>
      <c r="Y32" s="1351"/>
      <c r="Z32" s="1351"/>
      <c r="AA32" s="964"/>
      <c r="AB32" s="908"/>
    </row>
    <row r="33" spans="1:28" ht="8.25" customHeight="1">
      <c r="A33" s="931"/>
      <c r="B33" s="930"/>
      <c r="C33" s="927"/>
      <c r="D33" s="928"/>
      <c r="E33" s="927"/>
      <c r="F33" s="927"/>
      <c r="G33" s="927"/>
      <c r="H33" s="928"/>
      <c r="I33" s="927"/>
      <c r="J33" s="1367"/>
      <c r="K33" s="914"/>
      <c r="L33" s="913"/>
      <c r="M33" s="913"/>
      <c r="N33" s="1347" t="s">
        <v>661</v>
      </c>
      <c r="O33" s="1347"/>
      <c r="P33" s="1347"/>
      <c r="Q33" s="963"/>
      <c r="R33" s="1348" t="s">
        <v>660</v>
      </c>
      <c r="S33" s="1348"/>
      <c r="T33" s="1348"/>
      <c r="U33" s="1348"/>
      <c r="V33" s="968"/>
      <c r="W33" s="917"/>
      <c r="X33" s="900"/>
      <c r="Y33" s="900"/>
      <c r="Z33" s="900"/>
      <c r="AA33" s="964"/>
      <c r="AB33" s="908"/>
    </row>
    <row r="34" spans="1:28" ht="8.25" customHeight="1">
      <c r="A34" s="931"/>
      <c r="B34" s="930"/>
      <c r="C34" s="927"/>
      <c r="D34" s="928"/>
      <c r="E34" s="927"/>
      <c r="F34" s="927"/>
      <c r="G34" s="927"/>
      <c r="H34" s="928"/>
      <c r="I34" s="932"/>
      <c r="J34" s="1369" t="s">
        <v>659</v>
      </c>
      <c r="K34" s="912"/>
      <c r="L34" s="963"/>
      <c r="M34" s="963"/>
      <c r="N34" s="1347"/>
      <c r="O34" s="1347"/>
      <c r="P34" s="1347"/>
      <c r="Q34" s="963"/>
      <c r="R34" s="1348"/>
      <c r="S34" s="1348"/>
      <c r="T34" s="1348"/>
      <c r="U34" s="1348"/>
      <c r="V34" s="968"/>
      <c r="W34" s="917"/>
      <c r="X34" s="900"/>
      <c r="Y34" s="900"/>
      <c r="Z34" s="900"/>
      <c r="AA34" s="964"/>
      <c r="AB34" s="908"/>
    </row>
    <row r="35" spans="1:28" ht="8.25" customHeight="1">
      <c r="A35" s="931"/>
      <c r="B35" s="930"/>
      <c r="C35" s="929"/>
      <c r="D35" s="928"/>
      <c r="E35" s="927"/>
      <c r="F35" s="927"/>
      <c r="G35" s="927"/>
      <c r="H35" s="928"/>
      <c r="I35" s="927"/>
      <c r="J35" s="1370"/>
      <c r="K35" s="912"/>
      <c r="L35" s="913"/>
      <c r="M35" s="913"/>
      <c r="N35" s="1347" t="s">
        <v>658</v>
      </c>
      <c r="O35" s="1347"/>
      <c r="P35" s="1347"/>
      <c r="Q35" s="963"/>
      <c r="R35" s="1348" t="s">
        <v>657</v>
      </c>
      <c r="S35" s="905"/>
      <c r="T35" s="905"/>
      <c r="U35" s="1371" t="s">
        <v>656</v>
      </c>
      <c r="V35" s="1371"/>
      <c r="W35" s="1355"/>
      <c r="X35" s="1355"/>
      <c r="Y35" s="900"/>
      <c r="Z35" s="1355"/>
      <c r="AA35" s="1348"/>
      <c r="AB35" s="908"/>
    </row>
    <row r="36" spans="1:28" ht="8.25" customHeight="1">
      <c r="A36" s="911"/>
      <c r="B36" s="924"/>
      <c r="C36" s="900"/>
      <c r="D36" s="922"/>
      <c r="E36" s="900"/>
      <c r="F36" s="927"/>
      <c r="G36" s="900"/>
      <c r="H36" s="922"/>
      <c r="I36" s="900"/>
      <c r="J36" s="900"/>
      <c r="K36" s="912"/>
      <c r="L36" s="963"/>
      <c r="M36" s="963"/>
      <c r="N36" s="1347"/>
      <c r="O36" s="1347"/>
      <c r="P36" s="1347"/>
      <c r="Q36" s="963"/>
      <c r="R36" s="1348"/>
      <c r="S36" s="970"/>
      <c r="T36" s="970"/>
      <c r="U36" s="1371"/>
      <c r="V36" s="1371"/>
      <c r="W36" s="1355"/>
      <c r="X36" s="1355"/>
      <c r="Y36" s="900"/>
      <c r="Z36" s="1355"/>
      <c r="AA36" s="1348"/>
      <c r="AB36" s="908"/>
    </row>
    <row r="37" spans="1:28" ht="8.25" customHeight="1">
      <c r="A37" s="911"/>
      <c r="B37" s="924"/>
      <c r="C37" s="900"/>
      <c r="D37" s="922"/>
      <c r="E37" s="900"/>
      <c r="F37" s="900"/>
      <c r="G37" s="900"/>
      <c r="H37" s="922"/>
      <c r="I37" s="900"/>
      <c r="J37" s="900"/>
      <c r="K37" s="912"/>
      <c r="L37" s="913"/>
      <c r="M37" s="913"/>
      <c r="N37" s="1347" t="s">
        <v>655</v>
      </c>
      <c r="O37" s="1347"/>
      <c r="P37" s="1347"/>
      <c r="Q37" s="963"/>
      <c r="R37" s="1348" t="s">
        <v>654</v>
      </c>
      <c r="S37" s="1359"/>
      <c r="T37" s="1359"/>
      <c r="U37" s="1359"/>
      <c r="V37" s="970"/>
      <c r="W37" s="900"/>
      <c r="X37" s="900"/>
      <c r="Y37" s="900"/>
      <c r="Z37" s="900"/>
      <c r="AA37" s="964"/>
      <c r="AB37" s="908"/>
    </row>
    <row r="38" spans="1:28" ht="8.25" customHeight="1">
      <c r="A38" s="911"/>
      <c r="B38" s="924"/>
      <c r="C38" s="900"/>
      <c r="D38" s="922"/>
      <c r="E38" s="900"/>
      <c r="F38" s="900"/>
      <c r="G38" s="900"/>
      <c r="H38" s="922"/>
      <c r="I38" s="900"/>
      <c r="J38" s="900"/>
      <c r="K38" s="963"/>
      <c r="L38" s="963"/>
      <c r="M38" s="963"/>
      <c r="N38" s="1347"/>
      <c r="O38" s="1347"/>
      <c r="P38" s="1347"/>
      <c r="Q38" s="963"/>
      <c r="R38" s="1348"/>
      <c r="S38" s="1359"/>
      <c r="T38" s="1359"/>
      <c r="U38" s="1359"/>
      <c r="V38" s="970"/>
      <c r="W38" s="1355"/>
      <c r="X38" s="1355"/>
      <c r="Y38" s="900"/>
      <c r="Z38" s="1355"/>
      <c r="AA38" s="1348"/>
      <c r="AB38" s="908"/>
    </row>
    <row r="39" spans="1:28" ht="8.25" customHeight="1">
      <c r="A39" s="911"/>
      <c r="B39" s="924"/>
      <c r="C39" s="900"/>
      <c r="D39" s="922"/>
      <c r="E39" s="900"/>
      <c r="F39" s="900"/>
      <c r="G39" s="900"/>
      <c r="H39" s="922"/>
      <c r="I39" s="900"/>
      <c r="J39" s="900"/>
      <c r="K39" s="963"/>
      <c r="L39" s="963"/>
      <c r="M39" s="963"/>
      <c r="N39" s="963"/>
      <c r="O39" s="963"/>
      <c r="P39" s="963"/>
      <c r="Q39" s="963"/>
      <c r="R39" s="964"/>
      <c r="S39" s="970"/>
      <c r="T39" s="970"/>
      <c r="U39" s="970"/>
      <c r="V39" s="970"/>
      <c r="W39" s="1355"/>
      <c r="X39" s="1355"/>
      <c r="Y39" s="900"/>
      <c r="Z39" s="1355"/>
      <c r="AA39" s="1348"/>
      <c r="AB39" s="908"/>
    </row>
    <row r="40" spans="1:28" ht="8.25" customHeight="1">
      <c r="A40" s="911"/>
      <c r="B40" s="900"/>
      <c r="C40" s="920"/>
      <c r="D40" s="900"/>
      <c r="E40" s="911"/>
      <c r="F40" s="900"/>
      <c r="G40" s="900"/>
      <c r="H40" s="922"/>
      <c r="I40" s="900"/>
      <c r="J40" s="900"/>
      <c r="K40" s="963"/>
      <c r="L40" s="913"/>
      <c r="M40" s="913"/>
      <c r="N40" s="1347" t="s">
        <v>653</v>
      </c>
      <c r="O40" s="1347"/>
      <c r="P40" s="1347"/>
      <c r="Q40" s="963"/>
      <c r="R40" s="1348" t="s">
        <v>652</v>
      </c>
      <c r="S40" s="970"/>
      <c r="T40" s="970"/>
      <c r="U40" s="970"/>
      <c r="V40" s="970"/>
      <c r="W40" s="900"/>
      <c r="X40" s="900"/>
      <c r="Y40" s="900"/>
      <c r="Z40" s="900"/>
      <c r="AA40" s="964"/>
      <c r="AB40" s="908"/>
    </row>
    <row r="41" spans="1:28" ht="8.25" customHeight="1">
      <c r="A41" s="911"/>
      <c r="B41" s="900"/>
      <c r="C41" s="920"/>
      <c r="D41" s="900"/>
      <c r="E41" s="911"/>
      <c r="F41" s="900"/>
      <c r="G41" s="900"/>
      <c r="H41" s="922"/>
      <c r="I41" s="900"/>
      <c r="K41" s="912"/>
      <c r="L41" s="963"/>
      <c r="M41" s="963"/>
      <c r="N41" s="1347"/>
      <c r="O41" s="1347"/>
      <c r="P41" s="1347"/>
      <c r="Q41" s="963"/>
      <c r="R41" s="1348"/>
      <c r="S41" s="970"/>
      <c r="T41" s="970"/>
      <c r="U41" s="970"/>
      <c r="V41" s="970"/>
      <c r="W41" s="1355"/>
      <c r="X41" s="1355"/>
      <c r="Y41" s="900"/>
      <c r="Z41" s="1355"/>
      <c r="AA41" s="1348"/>
      <c r="AB41" s="908"/>
    </row>
    <row r="42" spans="1:28" ht="8.25" customHeight="1">
      <c r="A42" s="911"/>
      <c r="B42" s="900"/>
      <c r="C42" s="920"/>
      <c r="D42" s="900"/>
      <c r="E42" s="911"/>
      <c r="F42" s="900"/>
      <c r="G42" s="900"/>
      <c r="H42" s="922"/>
      <c r="I42" s="900"/>
      <c r="J42" s="1344" t="s">
        <v>651</v>
      </c>
      <c r="K42" s="912"/>
      <c r="L42" s="913"/>
      <c r="M42" s="913"/>
      <c r="N42" s="1347" t="s">
        <v>650</v>
      </c>
      <c r="O42" s="1347"/>
      <c r="P42" s="1347"/>
      <c r="Q42" s="963"/>
      <c r="R42" s="1348" t="s">
        <v>649</v>
      </c>
      <c r="S42" s="970"/>
      <c r="T42" s="970"/>
      <c r="U42" s="1351"/>
      <c r="V42" s="1351"/>
      <c r="W42" s="1355"/>
      <c r="X42" s="1355"/>
      <c r="Y42" s="900"/>
      <c r="Z42" s="1355"/>
      <c r="AA42" s="1348"/>
      <c r="AB42" s="908"/>
    </row>
    <row r="43" spans="1:28" ht="8.25" customHeight="1">
      <c r="A43" s="911"/>
      <c r="B43" s="900"/>
      <c r="C43" s="920"/>
      <c r="D43" s="900"/>
      <c r="E43" s="911"/>
      <c r="F43" s="900"/>
      <c r="G43" s="900"/>
      <c r="H43" s="922"/>
      <c r="I43" s="923"/>
      <c r="J43" s="1345"/>
      <c r="K43" s="914"/>
      <c r="L43" s="963"/>
      <c r="M43" s="963"/>
      <c r="N43" s="1347"/>
      <c r="O43" s="1347"/>
      <c r="P43" s="1347"/>
      <c r="Q43" s="963"/>
      <c r="R43" s="1348"/>
      <c r="S43" s="970"/>
      <c r="T43" s="970"/>
      <c r="U43" s="1351"/>
      <c r="V43" s="1351"/>
      <c r="W43" s="900"/>
      <c r="X43" s="900"/>
      <c r="Y43" s="900"/>
      <c r="Z43" s="900"/>
      <c r="AA43" s="964"/>
      <c r="AB43" s="908"/>
    </row>
    <row r="44" spans="1:28" ht="8.25" customHeight="1">
      <c r="A44" s="911"/>
      <c r="B44" s="900"/>
      <c r="C44" s="920"/>
      <c r="D44" s="900"/>
      <c r="E44" s="911"/>
      <c r="F44" s="900"/>
      <c r="G44" s="900"/>
      <c r="H44" s="922"/>
      <c r="I44" s="900"/>
      <c r="J44" s="1345"/>
      <c r="K44" s="912"/>
      <c r="L44" s="925"/>
      <c r="M44" s="913"/>
      <c r="N44" s="1347" t="s">
        <v>648</v>
      </c>
      <c r="O44" s="1347"/>
      <c r="P44" s="1347"/>
      <c r="Q44" s="963"/>
      <c r="R44" s="1356" t="s">
        <v>647</v>
      </c>
      <c r="S44" s="1357"/>
      <c r="T44" s="1357"/>
      <c r="U44" s="1357"/>
      <c r="V44" s="970"/>
      <c r="W44" s="1355"/>
      <c r="X44" s="1355"/>
      <c r="Y44" s="1355"/>
      <c r="Z44" s="1355"/>
      <c r="AA44" s="1348"/>
      <c r="AB44" s="908"/>
    </row>
    <row r="45" spans="1:28" ht="8.25" customHeight="1">
      <c r="A45" s="911"/>
      <c r="B45" s="900"/>
      <c r="C45" s="920"/>
      <c r="D45" s="900"/>
      <c r="E45" s="911"/>
      <c r="F45" s="900"/>
      <c r="G45" s="900"/>
      <c r="H45" s="922"/>
      <c r="I45" s="900"/>
      <c r="J45" s="1346"/>
      <c r="K45" s="963"/>
      <c r="L45" s="926"/>
      <c r="M45" s="963"/>
      <c r="N45" s="1347"/>
      <c r="O45" s="1347"/>
      <c r="P45" s="1347"/>
      <c r="Q45" s="963"/>
      <c r="R45" s="1358"/>
      <c r="S45" s="1357"/>
      <c r="T45" s="1357"/>
      <c r="U45" s="1357"/>
      <c r="V45" s="970"/>
      <c r="W45" s="1355"/>
      <c r="X45" s="1355"/>
      <c r="Y45" s="1355"/>
      <c r="Z45" s="1355"/>
      <c r="AA45" s="1348"/>
      <c r="AB45" s="908"/>
    </row>
    <row r="46" spans="1:28" ht="8.25" customHeight="1">
      <c r="A46" s="911"/>
      <c r="B46" s="900"/>
      <c r="C46" s="920"/>
      <c r="D46" s="900"/>
      <c r="E46" s="911"/>
      <c r="F46" s="900"/>
      <c r="G46" s="900"/>
      <c r="H46" s="922"/>
      <c r="I46" s="900"/>
      <c r="J46" s="900"/>
      <c r="K46" s="963"/>
      <c r="L46" s="925"/>
      <c r="M46" s="913"/>
      <c r="N46" s="1347" t="s">
        <v>646</v>
      </c>
      <c r="O46" s="1347"/>
      <c r="P46" s="1347"/>
      <c r="Q46" s="963"/>
      <c r="R46" s="1348" t="s">
        <v>645</v>
      </c>
      <c r="S46" s="970"/>
      <c r="T46" s="970"/>
      <c r="U46" s="970"/>
      <c r="V46" s="970"/>
      <c r="W46" s="966"/>
      <c r="X46" s="966"/>
      <c r="Y46" s="966"/>
      <c r="Z46" s="966"/>
      <c r="AA46" s="964"/>
      <c r="AB46" s="908"/>
    </row>
    <row r="47" spans="1:28" ht="8.25" customHeight="1">
      <c r="A47" s="911"/>
      <c r="B47" s="900"/>
      <c r="C47" s="920"/>
      <c r="D47" s="900"/>
      <c r="E47" s="911"/>
      <c r="F47" s="900"/>
      <c r="G47" s="900"/>
      <c r="H47" s="922"/>
      <c r="I47" s="900"/>
      <c r="J47" s="900"/>
      <c r="K47" s="963"/>
      <c r="L47" s="963"/>
      <c r="M47" s="963"/>
      <c r="N47" s="1347"/>
      <c r="O47" s="1347"/>
      <c r="P47" s="1347"/>
      <c r="Q47" s="963"/>
      <c r="R47" s="1348"/>
      <c r="S47" s="970"/>
      <c r="T47" s="970"/>
      <c r="U47" s="970"/>
      <c r="V47" s="970"/>
      <c r="W47" s="966"/>
      <c r="X47" s="966"/>
      <c r="Y47" s="966"/>
      <c r="Z47" s="966"/>
      <c r="AA47" s="964"/>
      <c r="AB47" s="908"/>
    </row>
    <row r="48" spans="1:28" ht="8.25" customHeight="1">
      <c r="A48" s="911"/>
      <c r="B48" s="900"/>
      <c r="C48" s="920"/>
      <c r="D48" s="922"/>
      <c r="E48" s="900"/>
      <c r="F48" s="900"/>
      <c r="G48" s="900"/>
      <c r="H48" s="922"/>
      <c r="I48" s="900"/>
      <c r="J48" s="900"/>
      <c r="K48" s="963"/>
      <c r="L48" s="963"/>
      <c r="M48" s="963"/>
      <c r="N48" s="963"/>
      <c r="O48" s="963"/>
      <c r="P48" s="963"/>
      <c r="Q48" s="963"/>
      <c r="R48" s="964"/>
      <c r="S48" s="970"/>
      <c r="T48" s="970"/>
      <c r="U48" s="970"/>
      <c r="V48" s="964"/>
      <c r="W48" s="1355"/>
      <c r="X48" s="1355"/>
      <c r="Y48" s="900"/>
      <c r="Z48" s="966"/>
      <c r="AA48" s="964"/>
      <c r="AB48" s="908"/>
    </row>
    <row r="49" spans="1:28" ht="8.25" customHeight="1">
      <c r="A49" s="911"/>
      <c r="B49" s="900"/>
      <c r="C49" s="920"/>
      <c r="D49" s="922"/>
      <c r="E49" s="900"/>
      <c r="F49" s="900"/>
      <c r="G49" s="900"/>
      <c r="H49" s="922"/>
      <c r="I49" s="900"/>
      <c r="J49" s="900"/>
      <c r="K49" s="963"/>
      <c r="L49" s="913"/>
      <c r="M49" s="913"/>
      <c r="N49" s="1347" t="s">
        <v>644</v>
      </c>
      <c r="O49" s="1347"/>
      <c r="P49" s="1347"/>
      <c r="Q49" s="963"/>
      <c r="R49" s="1348" t="s">
        <v>643</v>
      </c>
      <c r="S49" s="1348"/>
      <c r="T49" s="1348"/>
      <c r="U49" s="1348"/>
      <c r="V49" s="964"/>
      <c r="W49" s="900"/>
      <c r="X49" s="900"/>
      <c r="Y49" s="900"/>
      <c r="Z49" s="900"/>
      <c r="AA49" s="964"/>
      <c r="AB49" s="908"/>
    </row>
    <row r="50" spans="1:28" ht="8.25" customHeight="1">
      <c r="A50" s="911"/>
      <c r="B50" s="924"/>
      <c r="C50" s="920"/>
      <c r="D50" s="922"/>
      <c r="E50" s="900"/>
      <c r="F50" s="900"/>
      <c r="G50" s="900"/>
      <c r="H50" s="922"/>
      <c r="I50" s="900"/>
      <c r="K50" s="912"/>
      <c r="L50" s="963"/>
      <c r="M50" s="963"/>
      <c r="N50" s="1347"/>
      <c r="O50" s="1347"/>
      <c r="P50" s="1347"/>
      <c r="Q50" s="963"/>
      <c r="R50" s="1348"/>
      <c r="S50" s="1348"/>
      <c r="T50" s="1348"/>
      <c r="U50" s="1348"/>
      <c r="V50" s="964"/>
      <c r="W50" s="900"/>
      <c r="X50" s="900"/>
      <c r="Y50" s="900"/>
      <c r="Z50" s="900"/>
      <c r="AA50" s="964"/>
      <c r="AB50" s="908"/>
    </row>
    <row r="51" spans="1:28" ht="8.25" customHeight="1">
      <c r="A51" s="911"/>
      <c r="B51" s="900"/>
      <c r="C51" s="920"/>
      <c r="D51" s="922"/>
      <c r="E51" s="900"/>
      <c r="F51" s="900"/>
      <c r="G51" s="900"/>
      <c r="H51" s="922"/>
      <c r="I51" s="900"/>
      <c r="J51" s="1344" t="s">
        <v>642</v>
      </c>
      <c r="K51" s="912"/>
      <c r="L51" s="913"/>
      <c r="M51" s="913"/>
      <c r="N51" s="1347" t="s">
        <v>641</v>
      </c>
      <c r="O51" s="1347"/>
      <c r="P51" s="1347"/>
      <c r="Q51" s="963"/>
      <c r="R51" s="1348" t="s">
        <v>640</v>
      </c>
      <c r="S51" s="970"/>
      <c r="T51" s="970"/>
      <c r="U51" s="970"/>
      <c r="V51" s="964"/>
      <c r="W51" s="900"/>
      <c r="X51" s="900"/>
      <c r="Y51" s="900"/>
      <c r="Z51" s="900"/>
      <c r="AA51" s="964"/>
      <c r="AB51" s="908"/>
    </row>
    <row r="52" spans="1:28" ht="8.25" customHeight="1">
      <c r="A52" s="911"/>
      <c r="B52" s="900"/>
      <c r="C52" s="920"/>
      <c r="D52" s="922"/>
      <c r="E52" s="900"/>
      <c r="F52" s="900"/>
      <c r="G52" s="900"/>
      <c r="H52" s="900"/>
      <c r="I52" s="923"/>
      <c r="J52" s="1345"/>
      <c r="K52" s="914"/>
      <c r="L52" s="963"/>
      <c r="M52" s="963"/>
      <c r="N52" s="1347"/>
      <c r="O52" s="1347"/>
      <c r="P52" s="1347"/>
      <c r="Q52" s="963"/>
      <c r="R52" s="1348"/>
      <c r="S52" s="970"/>
      <c r="T52" s="970"/>
      <c r="U52" s="970"/>
      <c r="V52" s="964"/>
      <c r="W52" s="900"/>
      <c r="X52" s="900"/>
      <c r="Y52" s="900"/>
      <c r="Z52" s="900"/>
      <c r="AA52" s="964"/>
      <c r="AB52" s="908"/>
    </row>
    <row r="53" spans="1:28" ht="8.25" customHeight="1">
      <c r="A53" s="911"/>
      <c r="B53" s="900"/>
      <c r="C53" s="920"/>
      <c r="D53" s="922"/>
      <c r="E53" s="900"/>
      <c r="F53" s="900"/>
      <c r="G53" s="900"/>
      <c r="H53" s="900"/>
      <c r="I53" s="900"/>
      <c r="J53" s="1345"/>
      <c r="K53" s="912"/>
      <c r="L53" s="913"/>
      <c r="M53" s="913"/>
      <c r="N53" s="1347" t="s">
        <v>639</v>
      </c>
      <c r="O53" s="1347"/>
      <c r="P53" s="1347"/>
      <c r="Q53" s="963"/>
      <c r="R53" s="1348" t="s">
        <v>638</v>
      </c>
      <c r="S53" s="970"/>
      <c r="T53" s="970"/>
      <c r="U53" s="970"/>
      <c r="V53" s="970"/>
      <c r="W53" s="900"/>
      <c r="X53" s="900"/>
      <c r="Y53" s="900"/>
      <c r="Z53" s="900"/>
      <c r="AA53" s="964"/>
      <c r="AB53" s="908"/>
    </row>
    <row r="54" spans="1:28" ht="8.25" customHeight="1">
      <c r="A54" s="911"/>
      <c r="B54" s="900"/>
      <c r="C54" s="920"/>
      <c r="D54" s="922"/>
      <c r="E54" s="900"/>
      <c r="F54" s="900"/>
      <c r="G54" s="900"/>
      <c r="H54" s="900"/>
      <c r="I54" s="900"/>
      <c r="J54" s="1346"/>
      <c r="K54" s="912"/>
      <c r="L54" s="963"/>
      <c r="M54" s="963"/>
      <c r="N54" s="1347"/>
      <c r="O54" s="1347"/>
      <c r="P54" s="1347"/>
      <c r="Q54" s="963"/>
      <c r="R54" s="1348"/>
      <c r="S54" s="970"/>
      <c r="T54" s="970"/>
      <c r="U54" s="970"/>
      <c r="V54" s="970"/>
      <c r="W54" s="900"/>
      <c r="X54" s="900"/>
      <c r="Y54" s="900"/>
      <c r="Z54" s="900"/>
      <c r="AA54" s="964"/>
      <c r="AB54" s="908"/>
    </row>
    <row r="55" spans="1:28" ht="8.25" customHeight="1">
      <c r="A55" s="911"/>
      <c r="B55" s="900"/>
      <c r="C55" s="920"/>
      <c r="D55" s="900"/>
      <c r="E55" s="911"/>
      <c r="F55" s="900"/>
      <c r="G55" s="900"/>
      <c r="H55" s="900"/>
      <c r="I55" s="900"/>
      <c r="J55" s="900"/>
      <c r="K55" s="912"/>
      <c r="L55" s="913"/>
      <c r="M55" s="913"/>
      <c r="N55" s="1347" t="s">
        <v>637</v>
      </c>
      <c r="O55" s="1347"/>
      <c r="P55" s="1347"/>
      <c r="Q55" s="963"/>
      <c r="R55" s="1348" t="s">
        <v>636</v>
      </c>
      <c r="S55" s="970"/>
      <c r="T55" s="970"/>
      <c r="U55" s="970"/>
      <c r="V55" s="970"/>
      <c r="W55" s="900"/>
      <c r="X55" s="900"/>
      <c r="Y55" s="900"/>
      <c r="Z55" s="900"/>
      <c r="AA55" s="964"/>
      <c r="AB55" s="908"/>
    </row>
    <row r="56" spans="1:28" ht="8.25" customHeight="1">
      <c r="A56" s="911"/>
      <c r="B56" s="900"/>
      <c r="C56" s="920"/>
      <c r="D56" s="900"/>
      <c r="E56" s="911"/>
      <c r="F56" s="900"/>
      <c r="G56" s="900"/>
      <c r="H56" s="900"/>
      <c r="I56" s="900"/>
      <c r="J56" s="900"/>
      <c r="K56" s="963"/>
      <c r="L56" s="963"/>
      <c r="M56" s="963"/>
      <c r="N56" s="1347"/>
      <c r="O56" s="1347"/>
      <c r="P56" s="1347"/>
      <c r="Q56" s="963"/>
      <c r="R56" s="1348"/>
      <c r="S56" s="970"/>
      <c r="T56" s="970"/>
      <c r="U56" s="970"/>
      <c r="V56" s="970"/>
      <c r="W56" s="900"/>
      <c r="X56" s="900"/>
      <c r="Y56" s="900"/>
      <c r="Z56" s="900"/>
      <c r="AA56" s="964"/>
      <c r="AB56" s="908"/>
    </row>
    <row r="57" spans="1:28" ht="8.25" customHeight="1">
      <c r="A57" s="911"/>
      <c r="B57" s="900"/>
      <c r="C57" s="920"/>
      <c r="D57" s="900"/>
      <c r="E57" s="911"/>
      <c r="G57" s="900"/>
      <c r="H57" s="900"/>
      <c r="I57" s="900"/>
      <c r="J57" s="1344" t="s">
        <v>635</v>
      </c>
      <c r="K57" s="963"/>
      <c r="L57" s="963"/>
      <c r="M57" s="963"/>
      <c r="N57" s="963"/>
      <c r="O57" s="963"/>
      <c r="P57" s="963"/>
      <c r="Q57" s="963"/>
      <c r="R57" s="964"/>
      <c r="S57" s="970"/>
      <c r="T57" s="970"/>
      <c r="U57" s="970"/>
      <c r="V57" s="970"/>
      <c r="W57" s="900"/>
      <c r="X57" s="900"/>
      <c r="Y57" s="900"/>
      <c r="Z57" s="900"/>
      <c r="AA57" s="964"/>
      <c r="AB57" s="908"/>
    </row>
    <row r="58" spans="1:28" ht="8.25" customHeight="1">
      <c r="A58" s="911"/>
      <c r="B58" s="900"/>
      <c r="C58" s="920"/>
      <c r="D58" s="900"/>
      <c r="E58" s="911"/>
      <c r="F58" s="905"/>
      <c r="G58" s="900"/>
      <c r="H58" s="906"/>
      <c r="I58" s="906"/>
      <c r="J58" s="1345"/>
      <c r="K58" s="913"/>
      <c r="L58" s="913"/>
      <c r="M58" s="913"/>
      <c r="N58" s="1347" t="s">
        <v>634</v>
      </c>
      <c r="O58" s="1347"/>
      <c r="P58" s="1347"/>
      <c r="Q58" s="963"/>
      <c r="R58" s="1348" t="s">
        <v>633</v>
      </c>
      <c r="S58" s="905"/>
      <c r="T58" s="905"/>
      <c r="U58" s="1351" t="s">
        <v>632</v>
      </c>
      <c r="V58" s="1351"/>
      <c r="W58" s="900"/>
      <c r="X58" s="900"/>
      <c r="Y58" s="900"/>
      <c r="Z58" s="900"/>
      <c r="AA58" s="964"/>
      <c r="AB58" s="908"/>
    </row>
    <row r="59" spans="1:28" ht="8.25" customHeight="1">
      <c r="A59" s="911"/>
      <c r="B59" s="900"/>
      <c r="C59" s="920"/>
      <c r="D59" s="900"/>
      <c r="E59" s="921"/>
      <c r="F59" s="909"/>
      <c r="G59" s="921"/>
      <c r="H59" s="921"/>
      <c r="I59" s="921"/>
      <c r="J59" s="1345"/>
      <c r="K59" s="963"/>
      <c r="L59" s="963"/>
      <c r="M59" s="963"/>
      <c r="N59" s="1347"/>
      <c r="O59" s="1347"/>
      <c r="P59" s="1347"/>
      <c r="Q59" s="963"/>
      <c r="R59" s="1348"/>
      <c r="S59" s="970"/>
      <c r="T59" s="970"/>
      <c r="U59" s="1351"/>
      <c r="V59" s="1351"/>
      <c r="W59" s="900"/>
      <c r="X59" s="900"/>
      <c r="Y59" s="900"/>
      <c r="Z59" s="900"/>
      <c r="AA59" s="964"/>
      <c r="AB59" s="908"/>
    </row>
    <row r="60" spans="1:28" ht="8.25" customHeight="1">
      <c r="A60" s="911"/>
      <c r="B60" s="900"/>
      <c r="C60" s="920"/>
      <c r="D60" s="900"/>
      <c r="E60" s="900"/>
      <c r="F60" s="970"/>
      <c r="G60" s="900"/>
      <c r="H60" s="900"/>
      <c r="I60" s="900"/>
      <c r="J60" s="1346"/>
      <c r="K60" s="963"/>
      <c r="L60" s="963"/>
      <c r="M60" s="963"/>
      <c r="N60" s="963"/>
      <c r="O60" s="963"/>
      <c r="P60" s="963"/>
      <c r="Q60" s="963"/>
      <c r="R60" s="964"/>
      <c r="S60" s="964"/>
      <c r="T60" s="964"/>
      <c r="U60" s="964"/>
      <c r="V60" s="964"/>
      <c r="W60" s="900"/>
      <c r="X60" s="900"/>
      <c r="Y60" s="900"/>
      <c r="Z60" s="900"/>
      <c r="AA60" s="964"/>
      <c r="AB60" s="908"/>
    </row>
    <row r="61" spans="1:28" ht="8.25" customHeight="1">
      <c r="A61" s="911"/>
      <c r="B61" s="900"/>
      <c r="C61" s="920"/>
      <c r="D61" s="900"/>
      <c r="E61" s="900"/>
      <c r="F61" s="900"/>
      <c r="G61" s="900"/>
      <c r="H61" s="900"/>
      <c r="I61" s="900"/>
      <c r="J61" s="900"/>
      <c r="K61" s="963"/>
      <c r="L61" s="963"/>
      <c r="M61" s="963"/>
      <c r="N61" s="963"/>
      <c r="O61" s="963"/>
      <c r="P61" s="963"/>
      <c r="Q61" s="963"/>
      <c r="R61" s="964"/>
      <c r="S61" s="964"/>
      <c r="T61" s="964"/>
      <c r="U61" s="964"/>
      <c r="V61" s="964"/>
      <c r="W61" s="900"/>
      <c r="X61" s="900"/>
      <c r="Y61" s="900"/>
      <c r="Z61" s="900"/>
      <c r="AA61" s="964"/>
      <c r="AB61" s="908"/>
    </row>
    <row r="62" spans="1:28" ht="8.25" customHeight="1">
      <c r="A62" s="911"/>
      <c r="B62" s="900"/>
      <c r="C62" s="920"/>
      <c r="D62" s="900"/>
      <c r="E62" s="900"/>
      <c r="F62" s="900"/>
      <c r="G62" s="900"/>
      <c r="H62" s="900"/>
      <c r="I62" s="900"/>
      <c r="J62" s="1344" t="s">
        <v>631</v>
      </c>
      <c r="K62" s="963"/>
      <c r="L62" s="913"/>
      <c r="M62" s="913"/>
      <c r="N62" s="1347" t="s">
        <v>630</v>
      </c>
      <c r="O62" s="1347"/>
      <c r="P62" s="1347"/>
      <c r="Q62" s="963"/>
      <c r="R62" s="1348" t="s">
        <v>629</v>
      </c>
      <c r="S62" s="1348"/>
      <c r="T62" s="1348"/>
      <c r="U62" s="1348"/>
      <c r="V62" s="964"/>
      <c r="W62" s="900"/>
      <c r="X62" s="900"/>
      <c r="Y62" s="900"/>
      <c r="Z62" s="900"/>
      <c r="AA62" s="964"/>
      <c r="AB62" s="908"/>
    </row>
    <row r="63" spans="1:28" ht="8.25" customHeight="1">
      <c r="A63" s="911"/>
      <c r="B63" s="900"/>
      <c r="C63" s="920"/>
      <c r="D63" s="900"/>
      <c r="E63" s="900"/>
      <c r="F63" s="900"/>
      <c r="G63" s="900"/>
      <c r="H63" s="900"/>
      <c r="I63" s="900"/>
      <c r="J63" s="1345"/>
      <c r="K63" s="912"/>
      <c r="L63" s="963"/>
      <c r="M63" s="963"/>
      <c r="N63" s="1347"/>
      <c r="O63" s="1347"/>
      <c r="P63" s="1347"/>
      <c r="Q63" s="963"/>
      <c r="R63" s="1348"/>
      <c r="S63" s="1348"/>
      <c r="T63" s="1348"/>
      <c r="U63" s="1348"/>
      <c r="V63" s="970"/>
      <c r="W63" s="900"/>
      <c r="X63" s="900"/>
      <c r="Y63" s="900"/>
      <c r="Z63" s="900"/>
      <c r="AA63" s="964"/>
      <c r="AB63" s="908"/>
    </row>
    <row r="64" spans="1:28" ht="8.25" customHeight="1">
      <c r="A64" s="911"/>
      <c r="B64" s="900"/>
      <c r="C64" s="1352"/>
      <c r="D64" s="1352"/>
      <c r="E64" s="1352"/>
      <c r="F64" s="1352"/>
      <c r="G64" s="919"/>
      <c r="H64" s="919"/>
      <c r="I64" s="919"/>
      <c r="J64" s="1345"/>
      <c r="K64" s="918"/>
      <c r="L64" s="913"/>
      <c r="M64" s="913"/>
      <c r="N64" s="1347" t="s">
        <v>628</v>
      </c>
      <c r="O64" s="1347"/>
      <c r="P64" s="1347"/>
      <c r="Q64" s="963"/>
      <c r="R64" s="1354" t="s">
        <v>627</v>
      </c>
      <c r="S64" s="1354"/>
      <c r="T64" s="1354"/>
      <c r="U64" s="1354"/>
      <c r="V64" s="1354"/>
      <c r="W64" s="900"/>
      <c r="X64" s="900"/>
      <c r="Y64" s="900"/>
      <c r="Z64" s="900"/>
      <c r="AA64" s="964"/>
      <c r="AB64" s="908"/>
    </row>
    <row r="65" spans="1:28" ht="8.25" customHeight="1">
      <c r="A65" s="911"/>
      <c r="B65" s="900"/>
      <c r="C65" s="1353"/>
      <c r="D65" s="1353"/>
      <c r="E65" s="1353"/>
      <c r="F65" s="1353"/>
      <c r="G65" s="900"/>
      <c r="H65" s="900"/>
      <c r="I65" s="900"/>
      <c r="J65" s="1346"/>
      <c r="K65" s="963"/>
      <c r="L65" s="963"/>
      <c r="M65" s="910"/>
      <c r="N65" s="1347"/>
      <c r="O65" s="1347"/>
      <c r="P65" s="1347"/>
      <c r="Q65" s="963"/>
      <c r="R65" s="1354"/>
      <c r="S65" s="1354"/>
      <c r="T65" s="1354"/>
      <c r="U65" s="1354"/>
      <c r="V65" s="1354"/>
      <c r="W65" s="900"/>
      <c r="X65" s="900"/>
      <c r="Y65" s="900"/>
      <c r="Z65" s="900"/>
      <c r="AA65" s="964"/>
      <c r="AB65" s="908"/>
    </row>
    <row r="66" spans="1:28" ht="8.25" customHeight="1">
      <c r="A66" s="911"/>
      <c r="B66" s="900"/>
      <c r="C66" s="917"/>
      <c r="D66" s="917"/>
      <c r="E66" s="917"/>
      <c r="F66" s="917"/>
      <c r="G66" s="900"/>
      <c r="H66" s="900"/>
      <c r="I66" s="900"/>
      <c r="J66" s="900"/>
      <c r="K66" s="963"/>
      <c r="L66" s="963"/>
      <c r="M66" s="963"/>
      <c r="N66" s="963"/>
      <c r="O66" s="963"/>
      <c r="P66" s="963"/>
      <c r="Q66" s="963"/>
      <c r="R66" s="970"/>
      <c r="S66" s="970"/>
      <c r="T66" s="970"/>
      <c r="U66" s="970"/>
      <c r="V66" s="970"/>
      <c r="W66" s="900"/>
      <c r="X66" s="900"/>
      <c r="Y66" s="900"/>
      <c r="Z66" s="900"/>
      <c r="AA66" s="964"/>
      <c r="AB66" s="908"/>
    </row>
    <row r="67" spans="1:28" ht="8.25" customHeight="1">
      <c r="A67" s="911"/>
      <c r="B67" s="900"/>
      <c r="C67" s="900"/>
      <c r="D67" s="900"/>
      <c r="E67" s="900"/>
      <c r="F67" s="900"/>
      <c r="G67" s="900"/>
      <c r="H67" s="900"/>
      <c r="I67" s="900"/>
      <c r="J67" s="900"/>
      <c r="K67" s="963"/>
      <c r="L67" s="913"/>
      <c r="M67" s="913"/>
      <c r="N67" s="1347" t="s">
        <v>626</v>
      </c>
      <c r="O67" s="1347"/>
      <c r="P67" s="1347"/>
      <c r="Q67" s="963"/>
      <c r="R67" s="1348" t="s">
        <v>625</v>
      </c>
      <c r="S67" s="905"/>
      <c r="T67" s="905"/>
      <c r="U67" s="1351" t="s">
        <v>624</v>
      </c>
      <c r="V67" s="968"/>
      <c r="W67" s="900"/>
      <c r="X67" s="900"/>
      <c r="Y67" s="900"/>
      <c r="Z67" s="900"/>
      <c r="AA67" s="964"/>
      <c r="AB67" s="908"/>
    </row>
    <row r="68" spans="1:28" ht="8.25" customHeight="1">
      <c r="A68" s="911"/>
      <c r="B68" s="900"/>
      <c r="C68" s="900"/>
      <c r="D68" s="900"/>
      <c r="E68" s="900"/>
      <c r="F68" s="900"/>
      <c r="G68" s="900"/>
      <c r="H68" s="900"/>
      <c r="I68" s="900"/>
      <c r="J68" s="900"/>
      <c r="K68" s="912"/>
      <c r="L68" s="910"/>
      <c r="M68" s="963"/>
      <c r="N68" s="1347"/>
      <c r="O68" s="1347"/>
      <c r="P68" s="1347"/>
      <c r="Q68" s="963"/>
      <c r="R68" s="1348"/>
      <c r="S68" s="970"/>
      <c r="T68" s="970"/>
      <c r="U68" s="1351"/>
      <c r="V68" s="965"/>
      <c r="W68" s="900"/>
      <c r="X68" s="900"/>
      <c r="Y68" s="900"/>
      <c r="Z68" s="900"/>
      <c r="AA68" s="964"/>
      <c r="AB68" s="908"/>
    </row>
    <row r="69" spans="1:28" ht="8.25" customHeight="1">
      <c r="A69" s="911"/>
      <c r="B69" s="900"/>
      <c r="C69" s="900"/>
      <c r="D69" s="900"/>
      <c r="E69" s="900"/>
      <c r="F69" s="900"/>
      <c r="G69" s="900"/>
      <c r="H69" s="900"/>
      <c r="I69" s="900"/>
      <c r="J69" s="900"/>
      <c r="K69" s="912"/>
      <c r="L69" s="913"/>
      <c r="M69" s="913"/>
      <c r="N69" s="1347" t="s">
        <v>623</v>
      </c>
      <c r="O69" s="1347"/>
      <c r="P69" s="1347"/>
      <c r="Q69" s="963"/>
      <c r="R69" s="1348" t="s">
        <v>622</v>
      </c>
      <c r="S69" s="964"/>
      <c r="T69" s="964"/>
      <c r="U69" s="965"/>
      <c r="V69" s="965"/>
      <c r="W69" s="900"/>
      <c r="X69" s="900"/>
      <c r="Y69" s="900"/>
      <c r="Z69" s="900"/>
      <c r="AA69" s="964"/>
      <c r="AB69" s="908"/>
    </row>
    <row r="70" spans="1:28" ht="8.25" customHeight="1">
      <c r="A70" s="911"/>
      <c r="B70" s="900"/>
      <c r="C70" s="900"/>
      <c r="D70" s="900"/>
      <c r="E70" s="900"/>
      <c r="F70" s="900"/>
      <c r="G70" s="900"/>
      <c r="H70" s="900"/>
      <c r="I70" s="900"/>
      <c r="J70" s="900"/>
      <c r="K70" s="912"/>
      <c r="L70" s="963"/>
      <c r="M70" s="963"/>
      <c r="N70" s="1347"/>
      <c r="O70" s="1347"/>
      <c r="P70" s="1347"/>
      <c r="Q70" s="963"/>
      <c r="R70" s="1348"/>
      <c r="S70" s="964"/>
      <c r="T70" s="964"/>
      <c r="U70" s="965"/>
      <c r="V70" s="965"/>
      <c r="W70" s="900"/>
      <c r="X70" s="900"/>
      <c r="Y70" s="900"/>
      <c r="Z70" s="900"/>
      <c r="AA70" s="964"/>
      <c r="AB70" s="908"/>
    </row>
    <row r="71" spans="1:28" ht="8.25" customHeight="1">
      <c r="A71" s="911"/>
      <c r="B71" s="966"/>
      <c r="C71" s="916"/>
      <c r="D71" s="916"/>
      <c r="E71" s="916"/>
      <c r="F71" s="900"/>
      <c r="G71" s="900"/>
      <c r="H71" s="900"/>
      <c r="I71" s="900"/>
      <c r="K71" s="912"/>
      <c r="L71" s="913"/>
      <c r="M71" s="913"/>
      <c r="N71" s="1347" t="s">
        <v>621</v>
      </c>
      <c r="O71" s="1347"/>
      <c r="P71" s="1347"/>
      <c r="Q71" s="963"/>
      <c r="R71" s="1348" t="s">
        <v>620</v>
      </c>
      <c r="S71" s="905"/>
      <c r="T71" s="905"/>
      <c r="U71" s="1351" t="s">
        <v>619</v>
      </c>
      <c r="V71" s="965"/>
      <c r="W71" s="900"/>
      <c r="X71" s="900"/>
      <c r="Y71" s="900"/>
      <c r="Z71" s="900"/>
      <c r="AA71" s="964"/>
      <c r="AB71" s="908"/>
    </row>
    <row r="72" spans="1:28" ht="8.25" customHeight="1">
      <c r="A72" s="911"/>
      <c r="B72" s="1336" t="s">
        <v>618</v>
      </c>
      <c r="C72" s="1337"/>
      <c r="D72" s="1337"/>
      <c r="E72" s="1338"/>
      <c r="F72" s="900"/>
      <c r="G72" s="900"/>
      <c r="H72" s="900"/>
      <c r="I72" s="900"/>
      <c r="J72" s="1344" t="s">
        <v>617</v>
      </c>
      <c r="K72" s="912"/>
      <c r="L72" s="963"/>
      <c r="M72" s="963"/>
      <c r="N72" s="1347"/>
      <c r="O72" s="1347"/>
      <c r="P72" s="1347"/>
      <c r="Q72" s="963"/>
      <c r="R72" s="1348"/>
      <c r="S72" s="970"/>
      <c r="T72" s="970"/>
      <c r="U72" s="1351"/>
      <c r="V72" s="965"/>
      <c r="W72" s="900"/>
      <c r="X72" s="900"/>
      <c r="Y72" s="900"/>
      <c r="Z72" s="900"/>
      <c r="AA72" s="964"/>
      <c r="AB72" s="908"/>
    </row>
    <row r="73" spans="1:28" ht="8.25" customHeight="1">
      <c r="A73" s="911"/>
      <c r="B73" s="1339"/>
      <c r="C73" s="1185"/>
      <c r="D73" s="1185"/>
      <c r="E73" s="1340"/>
      <c r="F73" s="906"/>
      <c r="G73" s="906"/>
      <c r="H73" s="906"/>
      <c r="I73" s="915"/>
      <c r="J73" s="1345"/>
      <c r="K73" s="914"/>
      <c r="L73" s="913"/>
      <c r="M73" s="913"/>
      <c r="N73" s="1347" t="s">
        <v>616</v>
      </c>
      <c r="O73" s="1347"/>
      <c r="P73" s="1347"/>
      <c r="Q73" s="963"/>
      <c r="R73" s="1348" t="s">
        <v>615</v>
      </c>
      <c r="S73" s="970"/>
      <c r="T73" s="970"/>
      <c r="U73" s="965"/>
      <c r="V73" s="965"/>
      <c r="W73" s="900"/>
      <c r="X73" s="900"/>
      <c r="Y73" s="900"/>
      <c r="Z73" s="900"/>
      <c r="AA73" s="964"/>
      <c r="AB73" s="908"/>
    </row>
    <row r="74" spans="1:28" ht="8.25" customHeight="1">
      <c r="A74" s="911"/>
      <c r="B74" s="1339"/>
      <c r="C74" s="1185"/>
      <c r="D74" s="1185"/>
      <c r="E74" s="1340"/>
      <c r="F74" s="900"/>
      <c r="G74" s="900"/>
      <c r="H74" s="900"/>
      <c r="I74" s="900"/>
      <c r="J74" s="1345"/>
      <c r="K74" s="912"/>
      <c r="L74" s="963"/>
      <c r="M74" s="963"/>
      <c r="N74" s="1347"/>
      <c r="O74" s="1347"/>
      <c r="P74" s="1347"/>
      <c r="Q74" s="963"/>
      <c r="R74" s="1348"/>
      <c r="S74" s="970"/>
      <c r="T74" s="970"/>
      <c r="U74" s="965"/>
      <c r="V74" s="965"/>
      <c r="W74" s="900"/>
      <c r="X74" s="900"/>
      <c r="Y74" s="900"/>
      <c r="Z74" s="900"/>
      <c r="AA74" s="964"/>
      <c r="AB74" s="908"/>
    </row>
    <row r="75" spans="1:28" ht="8.25" customHeight="1">
      <c r="A75" s="911"/>
      <c r="B75" s="1341"/>
      <c r="C75" s="1342"/>
      <c r="D75" s="1342"/>
      <c r="E75" s="1343"/>
      <c r="F75" s="900"/>
      <c r="G75" s="900"/>
      <c r="H75" s="900"/>
      <c r="I75" s="900"/>
      <c r="J75" s="1346"/>
      <c r="K75" s="912"/>
      <c r="L75" s="913"/>
      <c r="M75" s="913"/>
      <c r="N75" s="1347" t="s">
        <v>614</v>
      </c>
      <c r="O75" s="1347"/>
      <c r="P75" s="1347"/>
      <c r="Q75" s="963"/>
      <c r="R75" s="1348" t="s">
        <v>613</v>
      </c>
      <c r="S75" s="970"/>
      <c r="T75" s="970"/>
      <c r="U75" s="965"/>
      <c r="V75" s="965"/>
      <c r="W75" s="900"/>
      <c r="X75" s="900"/>
      <c r="Y75" s="900"/>
      <c r="Z75" s="900"/>
      <c r="AA75" s="964"/>
      <c r="AB75" s="908"/>
    </row>
    <row r="76" spans="1:28" ht="8.25" customHeight="1">
      <c r="A76" s="911"/>
      <c r="B76" s="900"/>
      <c r="C76" s="900"/>
      <c r="D76" s="900"/>
      <c r="E76" s="900"/>
      <c r="F76" s="900"/>
      <c r="G76" s="900"/>
      <c r="H76" s="900"/>
      <c r="I76" s="900"/>
      <c r="J76" s="900"/>
      <c r="K76" s="912"/>
      <c r="L76" s="963"/>
      <c r="M76" s="963"/>
      <c r="N76" s="1347"/>
      <c r="O76" s="1347"/>
      <c r="P76" s="1347"/>
      <c r="Q76" s="963"/>
      <c r="R76" s="1348"/>
      <c r="S76" s="970"/>
      <c r="T76" s="970"/>
      <c r="U76" s="965"/>
      <c r="V76" s="965"/>
      <c r="W76" s="900"/>
      <c r="X76" s="900"/>
      <c r="Y76" s="900"/>
      <c r="Z76" s="900"/>
      <c r="AA76" s="964"/>
      <c r="AB76" s="908"/>
    </row>
    <row r="77" spans="1:28" ht="8.25" customHeight="1">
      <c r="A77" s="911"/>
      <c r="B77" s="900"/>
      <c r="C77" s="900"/>
      <c r="D77" s="900"/>
      <c r="E77" s="900"/>
      <c r="F77" s="900"/>
      <c r="G77" s="900"/>
      <c r="H77" s="900"/>
      <c r="I77" s="900"/>
      <c r="J77" s="900"/>
      <c r="K77" s="912"/>
      <c r="L77" s="913"/>
      <c r="M77" s="913"/>
      <c r="N77" s="1347" t="s">
        <v>612</v>
      </c>
      <c r="O77" s="1347"/>
      <c r="P77" s="1347"/>
      <c r="Q77" s="963"/>
      <c r="R77" s="1348" t="s">
        <v>611</v>
      </c>
      <c r="S77" s="970"/>
      <c r="T77" s="970"/>
      <c r="W77" s="900"/>
      <c r="X77" s="900"/>
      <c r="Y77" s="900"/>
      <c r="Z77" s="900"/>
      <c r="AA77" s="964"/>
      <c r="AB77" s="908"/>
    </row>
    <row r="78" spans="1:28" ht="8.25" customHeight="1">
      <c r="A78" s="911"/>
      <c r="B78" s="900"/>
      <c r="C78" s="900"/>
      <c r="D78" s="900"/>
      <c r="E78" s="900"/>
      <c r="F78" s="900"/>
      <c r="G78" s="900"/>
      <c r="H78" s="900"/>
      <c r="I78" s="900"/>
      <c r="J78" s="900"/>
      <c r="K78" s="912"/>
      <c r="L78" s="963"/>
      <c r="M78" s="963"/>
      <c r="N78" s="1347"/>
      <c r="O78" s="1347"/>
      <c r="P78" s="1347"/>
      <c r="Q78" s="963"/>
      <c r="R78" s="1348"/>
      <c r="S78" s="970"/>
      <c r="T78" s="970"/>
      <c r="W78" s="900"/>
      <c r="X78" s="900"/>
      <c r="Y78" s="900"/>
      <c r="Z78" s="900"/>
      <c r="AA78" s="964"/>
      <c r="AB78" s="908"/>
    </row>
    <row r="79" spans="1:28" ht="8.25" customHeight="1">
      <c r="A79" s="911"/>
      <c r="B79" s="900"/>
      <c r="C79" s="900"/>
      <c r="D79" s="900"/>
      <c r="E79" s="900"/>
      <c r="F79" s="900"/>
      <c r="G79" s="900"/>
      <c r="H79" s="900"/>
      <c r="I79" s="900"/>
      <c r="J79" s="900"/>
      <c r="K79" s="912"/>
      <c r="L79" s="963"/>
      <c r="M79" s="963"/>
      <c r="N79" s="1347" t="s">
        <v>610</v>
      </c>
      <c r="O79" s="1347"/>
      <c r="P79" s="1350"/>
      <c r="Q79" s="963"/>
      <c r="R79" s="1348" t="s">
        <v>609</v>
      </c>
      <c r="S79" s="905"/>
      <c r="T79" s="905"/>
      <c r="U79" s="1351" t="s">
        <v>608</v>
      </c>
      <c r="V79" s="1351"/>
      <c r="W79" s="900"/>
      <c r="X79" s="900"/>
      <c r="Y79" s="900"/>
      <c r="Z79" s="900"/>
      <c r="AA79" s="964"/>
      <c r="AB79" s="908"/>
    </row>
    <row r="80" spans="1:28" ht="8.25" customHeight="1">
      <c r="A80" s="911"/>
      <c r="B80" s="900"/>
      <c r="C80" s="900"/>
      <c r="D80" s="900"/>
      <c r="E80" s="900"/>
      <c r="F80" s="900"/>
      <c r="G80" s="900"/>
      <c r="H80" s="900"/>
      <c r="I80" s="900"/>
      <c r="J80" s="900"/>
      <c r="K80" s="963"/>
      <c r="L80" s="910"/>
      <c r="M80" s="910"/>
      <c r="N80" s="1347"/>
      <c r="O80" s="1347"/>
      <c r="P80" s="1350"/>
      <c r="Q80" s="963"/>
      <c r="R80" s="1348"/>
      <c r="S80" s="909"/>
      <c r="T80" s="909"/>
      <c r="U80" s="1351"/>
      <c r="V80" s="1351"/>
      <c r="W80" s="900"/>
      <c r="X80" s="900"/>
      <c r="Y80" s="900"/>
      <c r="Z80" s="900"/>
      <c r="AA80" s="964"/>
      <c r="AB80" s="908"/>
    </row>
    <row r="81" spans="1:28" ht="8.25" customHeight="1">
      <c r="A81" s="907"/>
      <c r="B81" s="905"/>
      <c r="C81" s="905"/>
      <c r="D81" s="905"/>
      <c r="E81" s="905"/>
      <c r="F81" s="905"/>
      <c r="G81" s="905"/>
      <c r="H81" s="905"/>
      <c r="I81" s="905"/>
      <c r="J81" s="906"/>
      <c r="K81" s="905"/>
      <c r="L81" s="905"/>
      <c r="M81" s="905"/>
      <c r="N81" s="905"/>
      <c r="O81" s="905"/>
      <c r="P81" s="905"/>
      <c r="Q81" s="905"/>
      <c r="R81" s="904"/>
      <c r="S81" s="905"/>
      <c r="T81" s="905"/>
      <c r="U81" s="905"/>
      <c r="V81" s="905"/>
      <c r="W81" s="1349"/>
      <c r="X81" s="1349"/>
      <c r="Y81" s="1349"/>
      <c r="Z81" s="1349"/>
      <c r="AA81" s="904"/>
      <c r="AB81" s="903"/>
    </row>
    <row r="82" spans="1:28" ht="16.5" customHeight="1">
      <c r="A82" s="897" t="s">
        <v>607</v>
      </c>
      <c r="J82" s="900"/>
      <c r="K82" s="901"/>
      <c r="L82" s="901"/>
      <c r="M82" s="901"/>
      <c r="N82" s="901"/>
      <c r="O82" s="901"/>
      <c r="P82" s="901"/>
      <c r="Q82" s="901"/>
      <c r="R82" s="902"/>
      <c r="S82" s="901"/>
      <c r="T82" s="901"/>
      <c r="U82" s="901"/>
      <c r="V82" s="901"/>
      <c r="W82" s="900"/>
      <c r="X82" s="900"/>
    </row>
    <row r="83" spans="1:28">
      <c r="U83" s="901"/>
      <c r="V83" s="901"/>
      <c r="W83" s="900"/>
      <c r="X83" s="900"/>
    </row>
  </sheetData>
  <mergeCells count="122">
    <mergeCell ref="AA9:AA10"/>
    <mergeCell ref="N11:P12"/>
    <mergeCell ref="R11:R12"/>
    <mergeCell ref="W12:Z13"/>
    <mergeCell ref="AA12:AA13"/>
    <mergeCell ref="N5:P6"/>
    <mergeCell ref="R5:R6"/>
    <mergeCell ref="W6:X7"/>
    <mergeCell ref="Z6:Z7"/>
    <mergeCell ref="AA15:AA16"/>
    <mergeCell ref="N17:P18"/>
    <mergeCell ref="R17:R18"/>
    <mergeCell ref="N19:P19"/>
    <mergeCell ref="N20:P21"/>
    <mergeCell ref="N15:P16"/>
    <mergeCell ref="R15:R16"/>
    <mergeCell ref="W15:X16"/>
    <mergeCell ref="A1:J1"/>
    <mergeCell ref="N3:P4"/>
    <mergeCell ref="R3:R4"/>
    <mergeCell ref="W3:X4"/>
    <mergeCell ref="Z3:Z4"/>
    <mergeCell ref="AA6:AA7"/>
    <mergeCell ref="P7:P8"/>
    <mergeCell ref="R7:R8"/>
    <mergeCell ref="N13:P14"/>
    <mergeCell ref="R13:U14"/>
    <mergeCell ref="J9:J12"/>
    <mergeCell ref="N9:P10"/>
    <mergeCell ref="R9:R10"/>
    <mergeCell ref="W9:X10"/>
    <mergeCell ref="Z9:Z10"/>
    <mergeCell ref="AA3:AA4"/>
    <mergeCell ref="Z15:Z16"/>
    <mergeCell ref="R20:U21"/>
    <mergeCell ref="J34:J35"/>
    <mergeCell ref="N35:P36"/>
    <mergeCell ref="R35:R36"/>
    <mergeCell ref="U35:V36"/>
    <mergeCell ref="W35:X36"/>
    <mergeCell ref="U26:V27"/>
    <mergeCell ref="Z35:Z36"/>
    <mergeCell ref="N26:P27"/>
    <mergeCell ref="R26:R27"/>
    <mergeCell ref="J22:J25"/>
    <mergeCell ref="N22:P23"/>
    <mergeCell ref="R22:R23"/>
    <mergeCell ref="N24:P25"/>
    <mergeCell ref="R24:R25"/>
    <mergeCell ref="AA35:AA36"/>
    <mergeCell ref="N37:P38"/>
    <mergeCell ref="R37:R38"/>
    <mergeCell ref="S37:U38"/>
    <mergeCell ref="W38:X39"/>
    <mergeCell ref="Z38:Z39"/>
    <mergeCell ref="AA38:AA39"/>
    <mergeCell ref="B28:C31"/>
    <mergeCell ref="F28:F31"/>
    <mergeCell ref="N29:P30"/>
    <mergeCell ref="N31:P32"/>
    <mergeCell ref="X31:Z32"/>
    <mergeCell ref="J32:J33"/>
    <mergeCell ref="N33:P34"/>
    <mergeCell ref="R29:U30"/>
    <mergeCell ref="R31:W32"/>
    <mergeCell ref="R33:U34"/>
    <mergeCell ref="AA44:AA45"/>
    <mergeCell ref="N40:P41"/>
    <mergeCell ref="R40:R41"/>
    <mergeCell ref="W41:X42"/>
    <mergeCell ref="Z41:Z42"/>
    <mergeCell ref="AA41:AA42"/>
    <mergeCell ref="N42:P43"/>
    <mergeCell ref="R42:R43"/>
    <mergeCell ref="U42:V43"/>
    <mergeCell ref="N44:P45"/>
    <mergeCell ref="R44:U45"/>
    <mergeCell ref="W44:Z45"/>
    <mergeCell ref="J42:J45"/>
    <mergeCell ref="N46:P47"/>
    <mergeCell ref="R46:R47"/>
    <mergeCell ref="W48:X48"/>
    <mergeCell ref="N49:P50"/>
    <mergeCell ref="R49:U50"/>
    <mergeCell ref="J51:J54"/>
    <mergeCell ref="N51:P52"/>
    <mergeCell ref="R51:R52"/>
    <mergeCell ref="N53:P54"/>
    <mergeCell ref="R53:R54"/>
    <mergeCell ref="N64:P65"/>
    <mergeCell ref="R64:V65"/>
    <mergeCell ref="N55:P56"/>
    <mergeCell ref="R55:R56"/>
    <mergeCell ref="J57:J60"/>
    <mergeCell ref="N58:P59"/>
    <mergeCell ref="R58:R59"/>
    <mergeCell ref="U58:V59"/>
    <mergeCell ref="J62:J65"/>
    <mergeCell ref="B72:E75"/>
    <mergeCell ref="J72:J75"/>
    <mergeCell ref="N73:P74"/>
    <mergeCell ref="R73:R74"/>
    <mergeCell ref="N75:P76"/>
    <mergeCell ref="R75:R76"/>
    <mergeCell ref="N62:P63"/>
    <mergeCell ref="R62:U63"/>
    <mergeCell ref="Y81:Z81"/>
    <mergeCell ref="N77:P78"/>
    <mergeCell ref="R77:R78"/>
    <mergeCell ref="N79:P80"/>
    <mergeCell ref="R79:R80"/>
    <mergeCell ref="U79:V80"/>
    <mergeCell ref="W81:X81"/>
    <mergeCell ref="N67:P68"/>
    <mergeCell ref="R67:R68"/>
    <mergeCell ref="U67:U68"/>
    <mergeCell ref="N69:P70"/>
    <mergeCell ref="R69:R70"/>
    <mergeCell ref="N71:P72"/>
    <mergeCell ref="R71:R72"/>
    <mergeCell ref="U71:U72"/>
    <mergeCell ref="C64:F65"/>
  </mergeCells>
  <phoneticPr fontId="3"/>
  <pageMargins left="0.55118110236220474" right="0.51181102362204722" top="0.23622047244094491" bottom="0.19685039370078741" header="0.51181102362204722" footer="0.19685039370078741"/>
  <headerFooter scaleWithDoc="0" alignWithMargins="0">
    <oddFooter>&amp;L&amp;"ＭＳ Ｐ明朝,標準"－３９－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view="pageBreakPreview" zoomScaleNormal="100" zoomScaleSheetLayoutView="100" workbookViewId="0">
      <selection activeCell="E32" sqref="E32"/>
    </sheetView>
  </sheetViews>
  <sheetFormatPr defaultRowHeight="13.5"/>
  <cols>
    <col min="1" max="1" width="10.625" style="2" customWidth="1"/>
    <col min="2" max="2" width="6.75" style="2" customWidth="1"/>
    <col min="3" max="3" width="10.625" style="2" customWidth="1"/>
    <col min="4" max="4" width="2.625" style="2" customWidth="1"/>
    <col min="5" max="5" width="10.625" style="2" customWidth="1"/>
    <col min="6" max="6" width="2.625" style="2" customWidth="1"/>
    <col min="7" max="7" width="10.625" style="2" customWidth="1"/>
    <col min="8" max="8" width="2.625" style="2" customWidth="1"/>
    <col min="9" max="9" width="10.625" style="2" customWidth="1"/>
    <col min="10" max="10" width="2.625" style="2" customWidth="1"/>
    <col min="11" max="11" width="10.625" style="2" customWidth="1"/>
    <col min="12" max="12" width="2.625" style="2" customWidth="1"/>
    <col min="13" max="13" width="10.625" style="2" customWidth="1"/>
    <col min="14" max="14" width="2.625" style="2" customWidth="1"/>
    <col min="15" max="15" width="10.625" style="2" customWidth="1"/>
    <col min="16" max="16" width="2.625" style="2" customWidth="1"/>
    <col min="17" max="17" width="10.625" style="2" customWidth="1"/>
    <col min="18" max="18" width="2.625" style="2" customWidth="1"/>
    <col min="19" max="19" width="10.625" style="2" customWidth="1"/>
    <col min="20" max="20" width="2.625" style="2" customWidth="1"/>
    <col min="21" max="16384" width="9" style="2"/>
  </cols>
  <sheetData>
    <row r="1" spans="1:30" ht="16.5" customHeight="1" thickBot="1">
      <c r="A1" s="1" t="s">
        <v>194</v>
      </c>
      <c r="B1" s="1"/>
      <c r="C1" s="1"/>
      <c r="D1" s="1"/>
      <c r="E1" s="1"/>
      <c r="Q1" s="1093" t="s">
        <v>195</v>
      </c>
      <c r="R1" s="1093"/>
      <c r="S1" s="1093"/>
      <c r="T1" s="1093"/>
      <c r="AD1" s="331"/>
    </row>
    <row r="2" spans="1:30">
      <c r="A2" s="1094" t="s">
        <v>147</v>
      </c>
      <c r="B2" s="1095"/>
      <c r="C2" s="1149" t="s">
        <v>340</v>
      </c>
      <c r="D2" s="1120"/>
      <c r="E2" s="1098" t="s">
        <v>197</v>
      </c>
      <c r="F2" s="1098"/>
      <c r="G2" s="1098"/>
      <c r="H2" s="1098"/>
      <c r="I2" s="1098"/>
      <c r="J2" s="1098"/>
      <c r="K2" s="1125" t="s">
        <v>341</v>
      </c>
      <c r="L2" s="1126"/>
      <c r="M2" s="1098" t="s">
        <v>199</v>
      </c>
      <c r="N2" s="1098"/>
      <c r="O2" s="1098"/>
      <c r="P2" s="1098"/>
      <c r="Q2" s="1098"/>
      <c r="R2" s="1098"/>
      <c r="S2" s="1098"/>
      <c r="T2" s="1127"/>
    </row>
    <row r="3" spans="1:30">
      <c r="A3" s="1118"/>
      <c r="B3" s="1148"/>
      <c r="C3" s="1150"/>
      <c r="D3" s="1122"/>
      <c r="E3" s="1128" t="s">
        <v>200</v>
      </c>
      <c r="F3" s="1129"/>
      <c r="G3" s="1130" t="s">
        <v>201</v>
      </c>
      <c r="H3" s="1129"/>
      <c r="I3" s="1128" t="s">
        <v>202</v>
      </c>
      <c r="J3" s="1128"/>
      <c r="K3" s="1131" t="s">
        <v>203</v>
      </c>
      <c r="L3" s="1132"/>
      <c r="M3" s="1128" t="s">
        <v>200</v>
      </c>
      <c r="N3" s="1128"/>
      <c r="O3" s="1130" t="s">
        <v>204</v>
      </c>
      <c r="P3" s="1129"/>
      <c r="Q3" s="1128" t="s">
        <v>342</v>
      </c>
      <c r="R3" s="1128"/>
      <c r="S3" s="1130" t="s">
        <v>343</v>
      </c>
      <c r="T3" s="1133"/>
    </row>
    <row r="4" spans="1:30" ht="14.25" thickBot="1">
      <c r="A4" s="1096"/>
      <c r="B4" s="1097"/>
      <c r="C4" s="1151"/>
      <c r="D4" s="1124"/>
      <c r="E4" s="1144" t="s">
        <v>344</v>
      </c>
      <c r="F4" s="1134"/>
      <c r="G4" s="1134" t="s">
        <v>345</v>
      </c>
      <c r="H4" s="1134"/>
      <c r="I4" s="1134" t="s">
        <v>346</v>
      </c>
      <c r="J4" s="1145"/>
      <c r="K4" s="1146" t="s">
        <v>347</v>
      </c>
      <c r="L4" s="1147"/>
      <c r="M4" s="1144" t="s">
        <v>348</v>
      </c>
      <c r="N4" s="1134"/>
      <c r="O4" s="1134" t="s">
        <v>349</v>
      </c>
      <c r="P4" s="1134"/>
      <c r="Q4" s="1134" t="s">
        <v>350</v>
      </c>
      <c r="R4" s="1134"/>
      <c r="S4" s="1134" t="s">
        <v>351</v>
      </c>
      <c r="T4" s="1135"/>
    </row>
    <row r="5" spans="1:30">
      <c r="A5" s="321" t="s">
        <v>162</v>
      </c>
      <c r="B5" s="322"/>
      <c r="C5" s="396">
        <v>283.27</v>
      </c>
      <c r="D5" s="397"/>
      <c r="E5" s="370">
        <v>5518</v>
      </c>
      <c r="F5" s="398"/>
      <c r="G5" s="370">
        <v>3050</v>
      </c>
      <c r="H5" s="398"/>
      <c r="I5" s="399">
        <v>55.3</v>
      </c>
      <c r="J5" s="370"/>
      <c r="K5" s="372">
        <v>51672</v>
      </c>
      <c r="L5" s="400"/>
      <c r="M5" s="370">
        <v>11788</v>
      </c>
      <c r="N5" s="370"/>
      <c r="O5" s="401">
        <v>22.8</v>
      </c>
      <c r="P5" s="398"/>
      <c r="Q5" s="370">
        <v>7724</v>
      </c>
      <c r="R5" s="370"/>
      <c r="S5" s="401">
        <v>65.5</v>
      </c>
      <c r="T5" s="377"/>
    </row>
    <row r="6" spans="1:30">
      <c r="A6" s="321" t="s">
        <v>352</v>
      </c>
      <c r="B6" s="322"/>
      <c r="C6" s="396">
        <v>486.93</v>
      </c>
      <c r="D6" s="397"/>
      <c r="E6" s="370">
        <v>8825</v>
      </c>
      <c r="F6" s="398"/>
      <c r="G6" s="370">
        <v>6268</v>
      </c>
      <c r="H6" s="398"/>
      <c r="I6" s="399">
        <v>71</v>
      </c>
      <c r="J6" s="370"/>
      <c r="K6" s="372">
        <v>51009</v>
      </c>
      <c r="L6" s="400"/>
      <c r="M6" s="370">
        <v>19662</v>
      </c>
      <c r="N6" s="370"/>
      <c r="O6" s="401">
        <v>38.5</v>
      </c>
      <c r="P6" s="398"/>
      <c r="Q6" s="370">
        <v>15042</v>
      </c>
      <c r="R6" s="370"/>
      <c r="S6" s="401">
        <v>76.5</v>
      </c>
      <c r="T6" s="402"/>
    </row>
    <row r="7" spans="1:30">
      <c r="A7" s="321" t="s">
        <v>164</v>
      </c>
      <c r="B7" s="322"/>
      <c r="C7" s="396">
        <v>811.8</v>
      </c>
      <c r="D7" s="403"/>
      <c r="E7" s="370">
        <v>12881</v>
      </c>
      <c r="F7" s="404"/>
      <c r="G7" s="370">
        <v>12219</v>
      </c>
      <c r="H7" s="404"/>
      <c r="I7" s="399">
        <v>94.9</v>
      </c>
      <c r="J7" s="405"/>
      <c r="K7" s="372">
        <v>49688</v>
      </c>
      <c r="L7" s="324"/>
      <c r="M7" s="370">
        <v>28261</v>
      </c>
      <c r="N7" s="323"/>
      <c r="O7" s="401">
        <v>56.9</v>
      </c>
      <c r="P7" s="406"/>
      <c r="Q7" s="370">
        <v>25893</v>
      </c>
      <c r="R7" s="323"/>
      <c r="S7" s="401">
        <v>91.6</v>
      </c>
      <c r="T7" s="407"/>
    </row>
    <row r="8" spans="1:30">
      <c r="A8" s="335" t="s">
        <v>189</v>
      </c>
      <c r="B8" s="408"/>
      <c r="C8" s="409">
        <v>908</v>
      </c>
      <c r="D8" s="410"/>
      <c r="E8" s="378">
        <v>14755</v>
      </c>
      <c r="F8" s="411"/>
      <c r="G8" s="378">
        <v>10252</v>
      </c>
      <c r="H8" s="411"/>
      <c r="I8" s="412">
        <v>69.5</v>
      </c>
      <c r="J8" s="413"/>
      <c r="K8" s="379">
        <v>49264</v>
      </c>
      <c r="L8" s="338"/>
      <c r="M8" s="378">
        <v>31359</v>
      </c>
      <c r="N8" s="337"/>
      <c r="O8" s="414">
        <v>63.7</v>
      </c>
      <c r="P8" s="415"/>
      <c r="Q8" s="416">
        <v>25745</v>
      </c>
      <c r="R8" s="337"/>
      <c r="S8" s="414">
        <v>82.1</v>
      </c>
      <c r="T8" s="330"/>
    </row>
    <row r="9" spans="1:30">
      <c r="A9" s="1116" t="s">
        <v>215</v>
      </c>
      <c r="B9" s="381" t="s">
        <v>56</v>
      </c>
      <c r="C9" s="409">
        <v>934.5</v>
      </c>
      <c r="D9" s="410"/>
      <c r="E9" s="378">
        <v>13170</v>
      </c>
      <c r="F9" s="411"/>
      <c r="G9" s="417">
        <v>9796</v>
      </c>
      <c r="H9" s="411"/>
      <c r="I9" s="414">
        <v>74.400000000000006</v>
      </c>
      <c r="J9" s="418"/>
      <c r="K9" s="1136">
        <v>52799</v>
      </c>
      <c r="L9" s="348"/>
      <c r="M9" s="1138">
        <v>34938</v>
      </c>
      <c r="N9" s="347"/>
      <c r="O9" s="1140">
        <v>66.2</v>
      </c>
      <c r="P9" s="419"/>
      <c r="Q9" s="1142">
        <v>29024</v>
      </c>
      <c r="R9" s="347"/>
      <c r="S9" s="1140">
        <v>83.1</v>
      </c>
      <c r="T9" s="420"/>
    </row>
    <row r="10" spans="1:30">
      <c r="A10" s="1117"/>
      <c r="B10" s="383" t="s">
        <v>57</v>
      </c>
      <c r="C10" s="421">
        <v>102.7</v>
      </c>
      <c r="D10" s="410"/>
      <c r="E10" s="378">
        <v>961</v>
      </c>
      <c r="F10" s="411"/>
      <c r="G10" s="417">
        <v>773</v>
      </c>
      <c r="H10" s="411"/>
      <c r="I10" s="414">
        <v>80.400000000000006</v>
      </c>
      <c r="J10" s="418"/>
      <c r="K10" s="1137"/>
      <c r="L10" s="324"/>
      <c r="M10" s="1139"/>
      <c r="N10" s="323"/>
      <c r="O10" s="1141"/>
      <c r="P10" s="422"/>
      <c r="Q10" s="1143"/>
      <c r="R10" s="323"/>
      <c r="S10" s="1141"/>
      <c r="T10" s="423"/>
    </row>
    <row r="11" spans="1:30">
      <c r="A11" s="335" t="s">
        <v>167</v>
      </c>
      <c r="B11" s="336"/>
      <c r="C11" s="409">
        <v>1058.7</v>
      </c>
      <c r="D11" s="338"/>
      <c r="E11" s="378">
        <v>14256</v>
      </c>
      <c r="F11" s="337"/>
      <c r="G11" s="426">
        <v>10993</v>
      </c>
      <c r="H11" s="427"/>
      <c r="I11" s="414">
        <v>77.099999999999994</v>
      </c>
      <c r="J11" s="337"/>
      <c r="K11" s="379">
        <v>52569</v>
      </c>
      <c r="L11" s="338"/>
      <c r="M11" s="378">
        <v>35214</v>
      </c>
      <c r="N11" s="337"/>
      <c r="O11" s="414">
        <v>67</v>
      </c>
      <c r="P11" s="411"/>
      <c r="Q11" s="426">
        <v>29962</v>
      </c>
      <c r="R11" s="427"/>
      <c r="S11" s="414">
        <v>85.1</v>
      </c>
      <c r="T11" s="330"/>
    </row>
    <row r="12" spans="1:30">
      <c r="A12" s="335" t="s">
        <v>168</v>
      </c>
      <c r="B12" s="336"/>
      <c r="C12" s="409">
        <v>1090.2</v>
      </c>
      <c r="D12" s="338"/>
      <c r="E12" s="378">
        <v>14708</v>
      </c>
      <c r="F12" s="337"/>
      <c r="G12" s="426">
        <v>11109</v>
      </c>
      <c r="H12" s="427"/>
      <c r="I12" s="414">
        <v>77.099999999999994</v>
      </c>
      <c r="J12" s="337"/>
      <c r="K12" s="379">
        <v>51974</v>
      </c>
      <c r="L12" s="338"/>
      <c r="M12" s="378">
        <v>35838</v>
      </c>
      <c r="N12" s="337"/>
      <c r="O12" s="414">
        <v>67</v>
      </c>
      <c r="P12" s="411"/>
      <c r="Q12" s="426">
        <v>29973</v>
      </c>
      <c r="R12" s="427"/>
      <c r="S12" s="414">
        <v>85.1</v>
      </c>
      <c r="T12" s="330"/>
    </row>
    <row r="13" spans="1:30">
      <c r="A13" s="335" t="s">
        <v>169</v>
      </c>
      <c r="B13" s="336"/>
      <c r="C13" s="409">
        <v>1105.5999999999999</v>
      </c>
      <c r="D13" s="338"/>
      <c r="E13" s="378">
        <v>14924</v>
      </c>
      <c r="F13" s="337"/>
      <c r="G13" s="426">
        <v>11403</v>
      </c>
      <c r="H13" s="427"/>
      <c r="I13" s="414">
        <v>76.400000000000006</v>
      </c>
      <c r="J13" s="337"/>
      <c r="K13" s="379">
        <v>51487</v>
      </c>
      <c r="L13" s="338"/>
      <c r="M13" s="378">
        <v>36474</v>
      </c>
      <c r="N13" s="337"/>
      <c r="O13" s="414">
        <v>70.8</v>
      </c>
      <c r="P13" s="411"/>
      <c r="Q13" s="426">
        <v>30703</v>
      </c>
      <c r="R13" s="427"/>
      <c r="S13" s="414">
        <v>84.2</v>
      </c>
      <c r="T13" s="428"/>
    </row>
    <row r="14" spans="1:30">
      <c r="A14" s="335" t="s">
        <v>170</v>
      </c>
      <c r="B14" s="336"/>
      <c r="C14" s="409">
        <v>1117.9000000000001</v>
      </c>
      <c r="D14" s="338"/>
      <c r="E14" s="378">
        <v>15113</v>
      </c>
      <c r="F14" s="337"/>
      <c r="G14" s="426">
        <v>11658</v>
      </c>
      <c r="H14" s="341"/>
      <c r="I14" s="414">
        <v>77.099999999999994</v>
      </c>
      <c r="J14" s="337"/>
      <c r="K14" s="379">
        <v>51124</v>
      </c>
      <c r="L14" s="338"/>
      <c r="M14" s="378">
        <v>36470</v>
      </c>
      <c r="N14" s="337"/>
      <c r="O14" s="414">
        <v>71.3</v>
      </c>
      <c r="P14" s="337"/>
      <c r="Q14" s="426">
        <v>31043</v>
      </c>
      <c r="R14" s="341"/>
      <c r="S14" s="414">
        <v>85.1</v>
      </c>
      <c r="T14" s="330"/>
    </row>
    <row r="15" spans="1:30">
      <c r="A15" s="335" t="s">
        <v>171</v>
      </c>
      <c r="B15" s="336"/>
      <c r="C15" s="409">
        <v>1123.5999999999999</v>
      </c>
      <c r="D15" s="338"/>
      <c r="E15" s="379">
        <v>15250</v>
      </c>
      <c r="F15" s="411"/>
      <c r="G15" s="426">
        <v>11862</v>
      </c>
      <c r="H15" s="427"/>
      <c r="I15" s="414">
        <v>77.8</v>
      </c>
      <c r="J15" s="338"/>
      <c r="K15" s="379">
        <v>50830</v>
      </c>
      <c r="L15" s="338"/>
      <c r="M15" s="379">
        <v>36445</v>
      </c>
      <c r="N15" s="337"/>
      <c r="O15" s="414">
        <v>71.7</v>
      </c>
      <c r="P15" s="337"/>
      <c r="Q15" s="426">
        <v>31127</v>
      </c>
      <c r="R15" s="427"/>
      <c r="S15" s="412">
        <v>85.4</v>
      </c>
      <c r="T15" s="423"/>
    </row>
    <row r="16" spans="1:30">
      <c r="A16" s="335" t="s">
        <v>172</v>
      </c>
      <c r="B16" s="336"/>
      <c r="C16" s="409">
        <v>1134.5</v>
      </c>
      <c r="D16" s="338"/>
      <c r="E16" s="378">
        <v>15421</v>
      </c>
      <c r="F16" s="337"/>
      <c r="G16" s="426">
        <v>11998</v>
      </c>
      <c r="H16" s="427"/>
      <c r="I16" s="414">
        <v>77.8</v>
      </c>
      <c r="J16" s="337"/>
      <c r="K16" s="379">
        <v>50436</v>
      </c>
      <c r="L16" s="338"/>
      <c r="M16" s="378">
        <v>36422</v>
      </c>
      <c r="N16" s="337"/>
      <c r="O16" s="414">
        <v>72.2</v>
      </c>
      <c r="P16" s="411"/>
      <c r="Q16" s="426">
        <v>31094</v>
      </c>
      <c r="R16" s="427"/>
      <c r="S16" s="414">
        <v>85.3</v>
      </c>
      <c r="T16" s="428"/>
    </row>
    <row r="17" spans="1:20">
      <c r="A17" s="335" t="s">
        <v>173</v>
      </c>
      <c r="B17" s="336"/>
      <c r="C17" s="409">
        <v>1145.2</v>
      </c>
      <c r="D17" s="338"/>
      <c r="E17" s="378">
        <v>15647</v>
      </c>
      <c r="F17" s="337"/>
      <c r="G17" s="426">
        <v>12223</v>
      </c>
      <c r="H17" s="341"/>
      <c r="I17" s="414">
        <v>78.099999999999994</v>
      </c>
      <c r="J17" s="337"/>
      <c r="K17" s="379">
        <v>50080</v>
      </c>
      <c r="L17" s="338"/>
      <c r="M17" s="378">
        <v>36734</v>
      </c>
      <c r="N17" s="337"/>
      <c r="O17" s="414">
        <v>73.400000000000006</v>
      </c>
      <c r="P17" s="337"/>
      <c r="Q17" s="426">
        <v>31054</v>
      </c>
      <c r="R17" s="341"/>
      <c r="S17" s="414">
        <v>84.5</v>
      </c>
      <c r="T17" s="330"/>
    </row>
    <row r="18" spans="1:20">
      <c r="A18" s="958" t="s">
        <v>174</v>
      </c>
      <c r="B18" s="346"/>
      <c r="C18" s="626">
        <v>1153.4000000000001</v>
      </c>
      <c r="D18" s="348"/>
      <c r="E18" s="384">
        <v>15767</v>
      </c>
      <c r="F18" s="347"/>
      <c r="G18" s="431">
        <v>12482</v>
      </c>
      <c r="H18" s="352"/>
      <c r="I18" s="414">
        <v>79.2</v>
      </c>
      <c r="J18" s="347"/>
      <c r="K18" s="385">
        <v>49926</v>
      </c>
      <c r="L18" s="348"/>
      <c r="M18" s="384">
        <v>36857</v>
      </c>
      <c r="N18" s="347"/>
      <c r="O18" s="959">
        <v>73.8</v>
      </c>
      <c r="P18" s="347"/>
      <c r="Q18" s="431">
        <v>31130</v>
      </c>
      <c r="R18" s="352"/>
      <c r="S18" s="414">
        <v>84.5</v>
      </c>
      <c r="T18" s="420"/>
    </row>
    <row r="19" spans="1:20">
      <c r="A19" s="335" t="s">
        <v>175</v>
      </c>
      <c r="B19" s="336"/>
      <c r="C19" s="627">
        <v>1166</v>
      </c>
      <c r="D19" s="628"/>
      <c r="E19" s="388">
        <v>15953</v>
      </c>
      <c r="F19" s="629"/>
      <c r="G19" s="630">
        <v>12750</v>
      </c>
      <c r="H19" s="631"/>
      <c r="I19" s="632">
        <v>79.900000000000006</v>
      </c>
      <c r="J19" s="629"/>
      <c r="K19" s="389">
        <v>49341</v>
      </c>
      <c r="L19" s="628"/>
      <c r="M19" s="388">
        <v>36913</v>
      </c>
      <c r="N19" s="629"/>
      <c r="O19" s="633">
        <v>74.8</v>
      </c>
      <c r="P19" s="634"/>
      <c r="Q19" s="630">
        <v>31161</v>
      </c>
      <c r="R19" s="631"/>
      <c r="S19" s="632">
        <v>84.4</v>
      </c>
      <c r="T19" s="635"/>
    </row>
    <row r="20" spans="1:20">
      <c r="A20" s="335" t="s">
        <v>176</v>
      </c>
      <c r="B20" s="343"/>
      <c r="C20" s="636">
        <v>1170.3</v>
      </c>
      <c r="D20" s="637"/>
      <c r="E20" s="391">
        <v>16100</v>
      </c>
      <c r="F20" s="638"/>
      <c r="G20" s="639">
        <v>12921</v>
      </c>
      <c r="H20" s="640"/>
      <c r="I20" s="641">
        <v>80.3</v>
      </c>
      <c r="J20" s="638"/>
      <c r="K20" s="392">
        <v>49062</v>
      </c>
      <c r="L20" s="637"/>
      <c r="M20" s="391">
        <v>36958</v>
      </c>
      <c r="N20" s="638"/>
      <c r="O20" s="642">
        <v>75.3</v>
      </c>
      <c r="P20" s="643"/>
      <c r="Q20" s="639">
        <v>31187</v>
      </c>
      <c r="R20" s="640"/>
      <c r="S20" s="641">
        <v>84.4</v>
      </c>
      <c r="T20" s="644"/>
    </row>
    <row r="21" spans="1:20">
      <c r="A21" s="335" t="s">
        <v>177</v>
      </c>
      <c r="B21" s="336"/>
      <c r="C21" s="627">
        <v>1171.5</v>
      </c>
      <c r="D21" s="628"/>
      <c r="E21" s="388">
        <v>16228</v>
      </c>
      <c r="F21" s="629"/>
      <c r="G21" s="630">
        <v>13044</v>
      </c>
      <c r="H21" s="631"/>
      <c r="I21" s="632">
        <v>80.400000000000006</v>
      </c>
      <c r="J21" s="629"/>
      <c r="K21" s="389">
        <v>48655</v>
      </c>
      <c r="L21" s="628"/>
      <c r="M21" s="388">
        <v>36903</v>
      </c>
      <c r="N21" s="629"/>
      <c r="O21" s="633">
        <v>75.8</v>
      </c>
      <c r="P21" s="634"/>
      <c r="Q21" s="630">
        <v>31218</v>
      </c>
      <c r="R21" s="631"/>
      <c r="S21" s="632">
        <v>84.6</v>
      </c>
      <c r="T21" s="635"/>
    </row>
    <row r="22" spans="1:20" ht="14.25" thickBot="1">
      <c r="A22" s="971" t="s">
        <v>751</v>
      </c>
      <c r="B22" s="1024"/>
      <c r="C22" s="1025">
        <v>1179.5</v>
      </c>
      <c r="D22" s="1026"/>
      <c r="E22" s="1027">
        <v>16340</v>
      </c>
      <c r="F22" s="1028"/>
      <c r="G22" s="1029">
        <v>13217</v>
      </c>
      <c r="H22" s="1030"/>
      <c r="I22" s="1031">
        <v>80.900000000000006</v>
      </c>
      <c r="J22" s="1028"/>
      <c r="K22" s="1032">
        <v>48045</v>
      </c>
      <c r="L22" s="1026"/>
      <c r="M22" s="1027">
        <v>36771</v>
      </c>
      <c r="N22" s="1028"/>
      <c r="O22" s="1033">
        <v>76.5</v>
      </c>
      <c r="P22" s="1034"/>
      <c r="Q22" s="1029">
        <v>31168</v>
      </c>
      <c r="R22" s="1030"/>
      <c r="S22" s="1031">
        <v>84.8</v>
      </c>
      <c r="T22" s="1035"/>
    </row>
    <row r="23" spans="1:20">
      <c r="A23" s="67" t="s">
        <v>216</v>
      </c>
      <c r="B23" s="67"/>
      <c r="C23" s="622" t="s">
        <v>193</v>
      </c>
      <c r="D23" s="622"/>
      <c r="E23" s="622"/>
      <c r="F23" s="622"/>
      <c r="G23" s="622"/>
      <c r="H23" s="622"/>
      <c r="I23" s="67"/>
    </row>
    <row r="24" spans="1:20">
      <c r="H24" s="331"/>
    </row>
    <row r="27" spans="1:20">
      <c r="K27" s="331"/>
    </row>
  </sheetData>
  <mergeCells count="28">
    <mergeCell ref="S4:T4"/>
    <mergeCell ref="A9:A10"/>
    <mergeCell ref="K9:K10"/>
    <mergeCell ref="M9:M10"/>
    <mergeCell ref="O9:O10"/>
    <mergeCell ref="Q9:Q10"/>
    <mergeCell ref="S9:S10"/>
    <mergeCell ref="I4:J4"/>
    <mergeCell ref="K4:L4"/>
    <mergeCell ref="M4:N4"/>
    <mergeCell ref="O4:P4"/>
    <mergeCell ref="Q4:R4"/>
    <mergeCell ref="Q1:T1"/>
    <mergeCell ref="A2:B4"/>
    <mergeCell ref="C2:D4"/>
    <mergeCell ref="E2:J2"/>
    <mergeCell ref="K2:L2"/>
    <mergeCell ref="M2:T2"/>
    <mergeCell ref="E3:F3"/>
    <mergeCell ref="G3:H3"/>
    <mergeCell ref="I3:J3"/>
    <mergeCell ref="K3:L3"/>
    <mergeCell ref="M3:N3"/>
    <mergeCell ref="O3:P3"/>
    <mergeCell ref="Q3:R3"/>
    <mergeCell ref="S3:T3"/>
    <mergeCell ref="E4:F4"/>
    <mergeCell ref="G4:H4"/>
  </mergeCells>
  <phoneticPr fontId="3"/>
  <pageMargins left="0.78740157480314965" right="0.70866141732283472" top="0.39370078740157483" bottom="0.39370078740157483" header="0.51181102362204722" footer="0.19685039370078741"/>
  <headerFooter scaleWithDoc="0" alignWithMargins="0">
    <oddFooter>&amp;R&amp;"ＭＳ Ｐ明朝,標準"－３０－２－</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zoomScale="85" zoomScaleNormal="75" zoomScaleSheetLayoutView="85" workbookViewId="0">
      <selection activeCell="L49" sqref="L49"/>
    </sheetView>
  </sheetViews>
  <sheetFormatPr defaultRowHeight="12"/>
  <cols>
    <col min="1" max="1" width="4.125" style="131" customWidth="1"/>
    <col min="2" max="2" width="5.125" style="131" customWidth="1"/>
    <col min="3" max="3" width="6" style="131" customWidth="1"/>
    <col min="4" max="27" width="6.75" style="131" customWidth="1"/>
    <col min="28" max="30" width="7.125" style="131" customWidth="1"/>
    <col min="31" max="16384" width="9" style="131"/>
  </cols>
  <sheetData>
    <row r="1" spans="1:30" ht="16.5" customHeight="1" thickBot="1">
      <c r="A1" s="1" t="s">
        <v>392</v>
      </c>
      <c r="B1" s="1"/>
      <c r="C1" s="1"/>
      <c r="D1" s="1"/>
      <c r="E1" s="1"/>
      <c r="X1" s="1093" t="s">
        <v>393</v>
      </c>
      <c r="Y1" s="1093"/>
      <c r="Z1" s="1161"/>
      <c r="AA1" s="1161"/>
      <c r="AD1" s="540"/>
    </row>
    <row r="2" spans="1:30" ht="16.5" customHeight="1">
      <c r="A2" s="1162" t="s">
        <v>394</v>
      </c>
      <c r="B2" s="1163"/>
      <c r="C2" s="1164"/>
      <c r="D2" s="1168" t="s">
        <v>395</v>
      </c>
      <c r="E2" s="1168"/>
      <c r="F2" s="1169"/>
      <c r="G2" s="1172" t="s">
        <v>396</v>
      </c>
      <c r="H2" s="1168"/>
      <c r="I2" s="1169"/>
      <c r="J2" s="1172" t="s">
        <v>397</v>
      </c>
      <c r="K2" s="1168"/>
      <c r="L2" s="1169"/>
      <c r="M2" s="1174" t="s">
        <v>398</v>
      </c>
      <c r="N2" s="1168"/>
      <c r="O2" s="1169"/>
      <c r="P2" s="1174" t="s">
        <v>399</v>
      </c>
      <c r="Q2" s="1168"/>
      <c r="R2" s="1169"/>
      <c r="S2" s="1174" t="s">
        <v>400</v>
      </c>
      <c r="T2" s="1168"/>
      <c r="U2" s="1169"/>
      <c r="V2" s="1174" t="s">
        <v>401</v>
      </c>
      <c r="W2" s="1168"/>
      <c r="X2" s="1169"/>
      <c r="Y2" s="1174" t="s">
        <v>402</v>
      </c>
      <c r="Z2" s="1168"/>
      <c r="AA2" s="1175"/>
      <c r="AD2" s="540"/>
    </row>
    <row r="3" spans="1:30" ht="16.5" customHeight="1" thickBot="1">
      <c r="A3" s="1165"/>
      <c r="B3" s="1166"/>
      <c r="C3" s="1167"/>
      <c r="D3" s="1170"/>
      <c r="E3" s="1170"/>
      <c r="F3" s="1171"/>
      <c r="G3" s="1173"/>
      <c r="H3" s="1170"/>
      <c r="I3" s="1171"/>
      <c r="J3" s="1173"/>
      <c r="K3" s="1170"/>
      <c r="L3" s="1171"/>
      <c r="M3" s="1173"/>
      <c r="N3" s="1170"/>
      <c r="O3" s="1171"/>
      <c r="P3" s="1173"/>
      <c r="Q3" s="1170"/>
      <c r="R3" s="1171"/>
      <c r="S3" s="1173"/>
      <c r="T3" s="1170"/>
      <c r="U3" s="1171"/>
      <c r="V3" s="1173"/>
      <c r="W3" s="1170"/>
      <c r="X3" s="1171"/>
      <c r="Y3" s="1173"/>
      <c r="Z3" s="1170"/>
      <c r="AA3" s="1176"/>
      <c r="AC3" s="540"/>
    </row>
    <row r="4" spans="1:30" ht="18" customHeight="1">
      <c r="A4" s="1177" t="s">
        <v>403</v>
      </c>
      <c r="B4" s="1178"/>
      <c r="C4" s="1179"/>
      <c r="D4" s="704" t="s">
        <v>404</v>
      </c>
      <c r="E4" s="705" t="s">
        <v>405</v>
      </c>
      <c r="F4" s="706" t="s">
        <v>406</v>
      </c>
      <c r="G4" s="707" t="s">
        <v>404</v>
      </c>
      <c r="H4" s="705" t="s">
        <v>405</v>
      </c>
      <c r="I4" s="706" t="s">
        <v>406</v>
      </c>
      <c r="J4" s="707" t="s">
        <v>404</v>
      </c>
      <c r="K4" s="705" t="s">
        <v>405</v>
      </c>
      <c r="L4" s="706" t="s">
        <v>406</v>
      </c>
      <c r="M4" s="707" t="s">
        <v>404</v>
      </c>
      <c r="N4" s="705" t="s">
        <v>405</v>
      </c>
      <c r="O4" s="706" t="s">
        <v>406</v>
      </c>
      <c r="P4" s="707" t="s">
        <v>404</v>
      </c>
      <c r="Q4" s="705" t="s">
        <v>405</v>
      </c>
      <c r="R4" s="706" t="s">
        <v>406</v>
      </c>
      <c r="S4" s="707" t="s">
        <v>404</v>
      </c>
      <c r="T4" s="705" t="s">
        <v>405</v>
      </c>
      <c r="U4" s="706" t="s">
        <v>406</v>
      </c>
      <c r="V4" s="707" t="s">
        <v>404</v>
      </c>
      <c r="W4" s="705" t="s">
        <v>405</v>
      </c>
      <c r="X4" s="706" t="s">
        <v>406</v>
      </c>
      <c r="Y4" s="707" t="s">
        <v>404</v>
      </c>
      <c r="Z4" s="705" t="s">
        <v>405</v>
      </c>
      <c r="AA4" s="708" t="s">
        <v>406</v>
      </c>
    </row>
    <row r="5" spans="1:30" ht="16.5" customHeight="1">
      <c r="A5" s="1180" t="s">
        <v>229</v>
      </c>
      <c r="B5" s="1181"/>
      <c r="C5" s="1182"/>
      <c r="D5" s="709">
        <v>16520</v>
      </c>
      <c r="E5" s="710">
        <v>17590</v>
      </c>
      <c r="F5" s="711">
        <v>18360</v>
      </c>
      <c r="G5" s="712">
        <v>16610</v>
      </c>
      <c r="H5" s="713">
        <v>17630</v>
      </c>
      <c r="I5" s="714">
        <v>18540</v>
      </c>
      <c r="J5" s="712">
        <v>48060</v>
      </c>
      <c r="K5" s="713">
        <v>48510</v>
      </c>
      <c r="L5" s="714">
        <v>47650</v>
      </c>
      <c r="M5" s="715">
        <v>6.06</v>
      </c>
      <c r="N5" s="716">
        <v>5.89</v>
      </c>
      <c r="O5" s="717">
        <v>5.74</v>
      </c>
      <c r="P5" s="715">
        <v>40.74</v>
      </c>
      <c r="Q5" s="716">
        <v>39.78</v>
      </c>
      <c r="R5" s="717">
        <v>39.5</v>
      </c>
      <c r="S5" s="715">
        <v>128.08000000000001</v>
      </c>
      <c r="T5" s="716">
        <v>126.24</v>
      </c>
      <c r="U5" s="717">
        <v>127.43</v>
      </c>
      <c r="V5" s="715">
        <v>13.98</v>
      </c>
      <c r="W5" s="716">
        <v>14.37</v>
      </c>
      <c r="X5" s="717">
        <v>15.13</v>
      </c>
      <c r="Y5" s="718">
        <v>0.48</v>
      </c>
      <c r="Z5" s="719">
        <v>0.47</v>
      </c>
      <c r="AA5" s="720">
        <v>0.45</v>
      </c>
    </row>
    <row r="6" spans="1:30" ht="16.5" customHeight="1">
      <c r="A6" s="721"/>
      <c r="B6" s="722" t="s">
        <v>407</v>
      </c>
      <c r="C6" s="723"/>
      <c r="D6" s="724">
        <v>11880</v>
      </c>
      <c r="E6" s="725">
        <v>12230</v>
      </c>
      <c r="F6" s="726">
        <v>12350</v>
      </c>
      <c r="G6" s="727">
        <v>11910</v>
      </c>
      <c r="H6" s="728">
        <v>12260</v>
      </c>
      <c r="I6" s="729">
        <v>12490</v>
      </c>
      <c r="J6" s="727">
        <v>37640</v>
      </c>
      <c r="K6" s="728">
        <v>37110</v>
      </c>
      <c r="L6" s="729">
        <v>35270</v>
      </c>
      <c r="M6" s="730">
        <v>7.13</v>
      </c>
      <c r="N6" s="731">
        <v>6.9</v>
      </c>
      <c r="O6" s="732">
        <v>6.93</v>
      </c>
      <c r="P6" s="730">
        <v>48.6</v>
      </c>
      <c r="Q6" s="731">
        <v>47.37</v>
      </c>
      <c r="R6" s="732">
        <v>48.32</v>
      </c>
      <c r="S6" s="730">
        <v>156.34</v>
      </c>
      <c r="T6" s="731">
        <v>154.11000000000001</v>
      </c>
      <c r="U6" s="732">
        <v>159.24</v>
      </c>
      <c r="V6" s="730">
        <v>15.34</v>
      </c>
      <c r="W6" s="731">
        <v>15.62</v>
      </c>
      <c r="X6" s="732">
        <v>16.920000000000002</v>
      </c>
      <c r="Y6" s="733">
        <v>0.44</v>
      </c>
      <c r="Z6" s="734">
        <v>0.44</v>
      </c>
      <c r="AA6" s="735">
        <v>0.41</v>
      </c>
    </row>
    <row r="7" spans="1:30" ht="16.5" customHeight="1">
      <c r="A7" s="736"/>
      <c r="B7" s="737" t="s">
        <v>408</v>
      </c>
      <c r="C7" s="738"/>
      <c r="D7" s="739">
        <v>4600</v>
      </c>
      <c r="E7" s="740">
        <v>5220</v>
      </c>
      <c r="F7" s="741">
        <v>5790</v>
      </c>
      <c r="G7" s="742">
        <v>4660</v>
      </c>
      <c r="H7" s="743">
        <v>5240</v>
      </c>
      <c r="I7" s="744">
        <v>5820</v>
      </c>
      <c r="J7" s="742">
        <v>10380</v>
      </c>
      <c r="K7" s="743">
        <v>11220</v>
      </c>
      <c r="L7" s="744">
        <v>12050</v>
      </c>
      <c r="M7" s="745">
        <v>3.27</v>
      </c>
      <c r="N7" s="746">
        <v>3.5</v>
      </c>
      <c r="O7" s="747">
        <v>3.19</v>
      </c>
      <c r="P7" s="745">
        <v>20.440000000000001</v>
      </c>
      <c r="Q7" s="746">
        <v>21.97</v>
      </c>
      <c r="R7" s="747">
        <v>20.67</v>
      </c>
      <c r="S7" s="745">
        <v>55.12</v>
      </c>
      <c r="T7" s="746">
        <v>60.88</v>
      </c>
      <c r="U7" s="747">
        <v>59.57</v>
      </c>
      <c r="V7" s="745">
        <v>9.06</v>
      </c>
      <c r="W7" s="746">
        <v>10.220000000000001</v>
      </c>
      <c r="X7" s="747">
        <v>9.93</v>
      </c>
      <c r="Y7" s="748">
        <v>0.69</v>
      </c>
      <c r="Z7" s="749">
        <v>0.61</v>
      </c>
      <c r="AA7" s="750">
        <v>0.65</v>
      </c>
      <c r="AD7" s="540"/>
    </row>
    <row r="8" spans="1:30" ht="16.5" customHeight="1">
      <c r="A8" s="1180" t="s">
        <v>409</v>
      </c>
      <c r="B8" s="1181"/>
      <c r="C8" s="1182"/>
      <c r="D8" s="709">
        <v>15760</v>
      </c>
      <c r="E8" s="710">
        <v>16930</v>
      </c>
      <c r="F8" s="711">
        <v>17620</v>
      </c>
      <c r="G8" s="712">
        <v>15840</v>
      </c>
      <c r="H8" s="713">
        <v>16980</v>
      </c>
      <c r="I8" s="714">
        <v>17800</v>
      </c>
      <c r="J8" s="712">
        <v>45820</v>
      </c>
      <c r="K8" s="713">
        <v>46220</v>
      </c>
      <c r="L8" s="714">
        <v>45760</v>
      </c>
      <c r="M8" s="715">
        <v>6.04</v>
      </c>
      <c r="N8" s="716">
        <v>5.87</v>
      </c>
      <c r="O8" s="717">
        <v>5.71</v>
      </c>
      <c r="P8" s="715">
        <v>40.58</v>
      </c>
      <c r="Q8" s="716">
        <v>39.56</v>
      </c>
      <c r="R8" s="717">
        <v>39.26</v>
      </c>
      <c r="S8" s="715">
        <v>126.79</v>
      </c>
      <c r="T8" s="716">
        <v>124.22</v>
      </c>
      <c r="U8" s="717">
        <v>125.28</v>
      </c>
      <c r="V8" s="715">
        <v>13.94</v>
      </c>
      <c r="W8" s="716">
        <v>14.43</v>
      </c>
      <c r="X8" s="717">
        <v>15.03</v>
      </c>
      <c r="Y8" s="718">
        <v>0.48</v>
      </c>
      <c r="Z8" s="719">
        <v>0.47</v>
      </c>
      <c r="AA8" s="720">
        <v>0.46</v>
      </c>
    </row>
    <row r="9" spans="1:30" ht="16.5" customHeight="1">
      <c r="A9" s="721"/>
      <c r="B9" s="722" t="s">
        <v>407</v>
      </c>
      <c r="C9" s="723"/>
      <c r="D9" s="724">
        <v>11220</v>
      </c>
      <c r="E9" s="725">
        <v>11650</v>
      </c>
      <c r="F9" s="726">
        <v>11690</v>
      </c>
      <c r="G9" s="727">
        <v>11250</v>
      </c>
      <c r="H9" s="728">
        <v>11680</v>
      </c>
      <c r="I9" s="729">
        <v>11840</v>
      </c>
      <c r="J9" s="727">
        <v>35620</v>
      </c>
      <c r="K9" s="728">
        <v>35020</v>
      </c>
      <c r="L9" s="729">
        <v>33580</v>
      </c>
      <c r="M9" s="730">
        <v>7.16</v>
      </c>
      <c r="N9" s="731">
        <v>6.93</v>
      </c>
      <c r="O9" s="732">
        <v>6.95</v>
      </c>
      <c r="P9" s="730">
        <v>48.77</v>
      </c>
      <c r="Q9" s="731">
        <v>47.4</v>
      </c>
      <c r="R9" s="732">
        <v>48.44</v>
      </c>
      <c r="S9" s="730">
        <v>155.87</v>
      </c>
      <c r="T9" s="731">
        <v>152.63999999999999</v>
      </c>
      <c r="U9" s="732">
        <v>157.81</v>
      </c>
      <c r="V9" s="730">
        <v>15.37</v>
      </c>
      <c r="W9" s="731">
        <v>15.78</v>
      </c>
      <c r="X9" s="732">
        <v>16.86</v>
      </c>
      <c r="Y9" s="733">
        <v>0.44</v>
      </c>
      <c r="Z9" s="734">
        <v>0.43</v>
      </c>
      <c r="AA9" s="735">
        <v>0.41</v>
      </c>
    </row>
    <row r="10" spans="1:30" ht="16.5" customHeight="1">
      <c r="A10" s="736"/>
      <c r="B10" s="737" t="s">
        <v>408</v>
      </c>
      <c r="C10" s="738"/>
      <c r="D10" s="739">
        <v>4500</v>
      </c>
      <c r="E10" s="740">
        <v>5140</v>
      </c>
      <c r="F10" s="741">
        <v>5710</v>
      </c>
      <c r="G10" s="742">
        <v>4550</v>
      </c>
      <c r="H10" s="743">
        <v>5160</v>
      </c>
      <c r="I10" s="744">
        <v>5740</v>
      </c>
      <c r="J10" s="742">
        <v>10160</v>
      </c>
      <c r="K10" s="743">
        <v>11020</v>
      </c>
      <c r="L10" s="744">
        <v>11860</v>
      </c>
      <c r="M10" s="745">
        <v>3.25</v>
      </c>
      <c r="N10" s="746">
        <v>3.48</v>
      </c>
      <c r="O10" s="747">
        <v>3.16</v>
      </c>
      <c r="P10" s="745">
        <v>20.13</v>
      </c>
      <c r="Q10" s="746">
        <v>21.8</v>
      </c>
      <c r="R10" s="747">
        <v>20.48</v>
      </c>
      <c r="S10" s="745">
        <v>54.21</v>
      </c>
      <c r="T10" s="746">
        <v>59.86</v>
      </c>
      <c r="U10" s="747">
        <v>58.72</v>
      </c>
      <c r="V10" s="745">
        <v>8.91</v>
      </c>
      <c r="W10" s="746">
        <v>10.17</v>
      </c>
      <c r="X10" s="747">
        <v>9.8699999999999992</v>
      </c>
      <c r="Y10" s="748">
        <v>0.69</v>
      </c>
      <c r="Z10" s="749">
        <v>0.62</v>
      </c>
      <c r="AA10" s="750">
        <v>0.66</v>
      </c>
    </row>
    <row r="11" spans="1:30" ht="16.5" customHeight="1">
      <c r="A11" s="1158" t="s">
        <v>410</v>
      </c>
      <c r="B11" s="1159"/>
      <c r="C11" s="1160"/>
      <c r="D11" s="709" t="s">
        <v>27</v>
      </c>
      <c r="E11" s="710" t="s">
        <v>27</v>
      </c>
      <c r="F11" s="711" t="s">
        <v>411</v>
      </c>
      <c r="G11" s="712" t="s">
        <v>27</v>
      </c>
      <c r="H11" s="710" t="s">
        <v>27</v>
      </c>
      <c r="I11" s="711" t="s">
        <v>411</v>
      </c>
      <c r="J11" s="712" t="s">
        <v>27</v>
      </c>
      <c r="K11" s="710" t="s">
        <v>27</v>
      </c>
      <c r="L11" s="711" t="s">
        <v>411</v>
      </c>
      <c r="M11" s="715" t="s">
        <v>27</v>
      </c>
      <c r="N11" s="719" t="s">
        <v>27</v>
      </c>
      <c r="O11" s="751" t="s">
        <v>411</v>
      </c>
      <c r="P11" s="715" t="s">
        <v>27</v>
      </c>
      <c r="Q11" s="719" t="s">
        <v>27</v>
      </c>
      <c r="R11" s="751" t="s">
        <v>411</v>
      </c>
      <c r="S11" s="715" t="s">
        <v>27</v>
      </c>
      <c r="T11" s="719" t="s">
        <v>27</v>
      </c>
      <c r="U11" s="751" t="s">
        <v>411</v>
      </c>
      <c r="V11" s="715" t="s">
        <v>27</v>
      </c>
      <c r="W11" s="719" t="s">
        <v>27</v>
      </c>
      <c r="X11" s="751" t="s">
        <v>411</v>
      </c>
      <c r="Y11" s="718" t="s">
        <v>27</v>
      </c>
      <c r="Z11" s="719" t="s">
        <v>27</v>
      </c>
      <c r="AA11" s="720" t="s">
        <v>411</v>
      </c>
      <c r="AB11" s="540"/>
      <c r="AD11" s="540"/>
    </row>
    <row r="12" spans="1:30" ht="16.5" customHeight="1">
      <c r="A12" s="721"/>
      <c r="B12" s="722" t="s">
        <v>407</v>
      </c>
      <c r="C12" s="723"/>
      <c r="D12" s="724" t="s">
        <v>27</v>
      </c>
      <c r="E12" s="725" t="s">
        <v>27</v>
      </c>
      <c r="F12" s="726" t="s">
        <v>411</v>
      </c>
      <c r="G12" s="727" t="s">
        <v>27</v>
      </c>
      <c r="H12" s="725" t="s">
        <v>27</v>
      </c>
      <c r="I12" s="726" t="s">
        <v>411</v>
      </c>
      <c r="J12" s="727" t="s">
        <v>27</v>
      </c>
      <c r="K12" s="725" t="s">
        <v>27</v>
      </c>
      <c r="L12" s="726" t="s">
        <v>411</v>
      </c>
      <c r="M12" s="730" t="s">
        <v>27</v>
      </c>
      <c r="N12" s="734" t="s">
        <v>27</v>
      </c>
      <c r="O12" s="752" t="s">
        <v>411</v>
      </c>
      <c r="P12" s="730" t="s">
        <v>27</v>
      </c>
      <c r="Q12" s="734" t="s">
        <v>27</v>
      </c>
      <c r="R12" s="752" t="s">
        <v>411</v>
      </c>
      <c r="S12" s="730" t="s">
        <v>27</v>
      </c>
      <c r="T12" s="734" t="s">
        <v>27</v>
      </c>
      <c r="U12" s="752" t="s">
        <v>411</v>
      </c>
      <c r="V12" s="730" t="s">
        <v>27</v>
      </c>
      <c r="W12" s="734" t="s">
        <v>27</v>
      </c>
      <c r="X12" s="752" t="s">
        <v>411</v>
      </c>
      <c r="Y12" s="733" t="s">
        <v>27</v>
      </c>
      <c r="Z12" s="734" t="s">
        <v>27</v>
      </c>
      <c r="AA12" s="735" t="s">
        <v>411</v>
      </c>
      <c r="AB12" s="1183"/>
      <c r="AC12" s="1184"/>
      <c r="AD12" s="540"/>
    </row>
    <row r="13" spans="1:30" ht="16.5" customHeight="1">
      <c r="A13" s="736"/>
      <c r="B13" s="737" t="s">
        <v>408</v>
      </c>
      <c r="C13" s="738"/>
      <c r="D13" s="739" t="s">
        <v>27</v>
      </c>
      <c r="E13" s="740" t="s">
        <v>27</v>
      </c>
      <c r="F13" s="741" t="s">
        <v>411</v>
      </c>
      <c r="G13" s="742" t="s">
        <v>27</v>
      </c>
      <c r="H13" s="740" t="s">
        <v>27</v>
      </c>
      <c r="I13" s="741" t="s">
        <v>411</v>
      </c>
      <c r="J13" s="742" t="s">
        <v>27</v>
      </c>
      <c r="K13" s="740" t="s">
        <v>27</v>
      </c>
      <c r="L13" s="741" t="s">
        <v>411</v>
      </c>
      <c r="M13" s="745" t="s">
        <v>27</v>
      </c>
      <c r="N13" s="749" t="s">
        <v>27</v>
      </c>
      <c r="O13" s="753" t="s">
        <v>411</v>
      </c>
      <c r="P13" s="745" t="s">
        <v>27</v>
      </c>
      <c r="Q13" s="749" t="s">
        <v>27</v>
      </c>
      <c r="R13" s="753" t="s">
        <v>411</v>
      </c>
      <c r="S13" s="745" t="s">
        <v>27</v>
      </c>
      <c r="T13" s="749" t="s">
        <v>27</v>
      </c>
      <c r="U13" s="753" t="s">
        <v>411</v>
      </c>
      <c r="V13" s="745" t="s">
        <v>27</v>
      </c>
      <c r="W13" s="749" t="s">
        <v>27</v>
      </c>
      <c r="X13" s="753" t="s">
        <v>411</v>
      </c>
      <c r="Y13" s="748" t="s">
        <v>27</v>
      </c>
      <c r="Z13" s="749" t="s">
        <v>27</v>
      </c>
      <c r="AA13" s="750" t="s">
        <v>411</v>
      </c>
      <c r="AB13" s="540"/>
    </row>
    <row r="14" spans="1:30" ht="16.5" customHeight="1">
      <c r="A14" s="1158" t="s">
        <v>412</v>
      </c>
      <c r="B14" s="1159"/>
      <c r="C14" s="1160"/>
      <c r="D14" s="709">
        <v>760</v>
      </c>
      <c r="E14" s="710">
        <v>650</v>
      </c>
      <c r="F14" s="711">
        <v>740</v>
      </c>
      <c r="G14" s="712">
        <v>760</v>
      </c>
      <c r="H14" s="713">
        <v>650</v>
      </c>
      <c r="I14" s="714">
        <v>740</v>
      </c>
      <c r="J14" s="712">
        <v>2240</v>
      </c>
      <c r="K14" s="713">
        <v>2290</v>
      </c>
      <c r="L14" s="714">
        <v>1890</v>
      </c>
      <c r="M14" s="715">
        <v>6.31</v>
      </c>
      <c r="N14" s="716">
        <v>6.47</v>
      </c>
      <c r="O14" s="717">
        <v>6.47</v>
      </c>
      <c r="P14" s="715">
        <v>44.16</v>
      </c>
      <c r="Q14" s="716">
        <v>45.44</v>
      </c>
      <c r="R14" s="717">
        <v>45.23</v>
      </c>
      <c r="S14" s="715">
        <v>154.94</v>
      </c>
      <c r="T14" s="716">
        <v>177.93</v>
      </c>
      <c r="U14" s="717">
        <v>178.78</v>
      </c>
      <c r="V14" s="715">
        <v>14.98</v>
      </c>
      <c r="W14" s="716">
        <v>12.99</v>
      </c>
      <c r="X14" s="717">
        <v>17.579999999999998</v>
      </c>
      <c r="Y14" s="754">
        <v>0.47</v>
      </c>
      <c r="Z14" s="716">
        <v>0.54</v>
      </c>
      <c r="AA14" s="755">
        <v>0.4</v>
      </c>
      <c r="AD14" s="540"/>
    </row>
    <row r="15" spans="1:30" ht="16.5" customHeight="1">
      <c r="A15" s="721"/>
      <c r="B15" s="722" t="s">
        <v>413</v>
      </c>
      <c r="C15" s="723"/>
      <c r="D15" s="724">
        <v>660</v>
      </c>
      <c r="E15" s="725">
        <v>580</v>
      </c>
      <c r="F15" s="726">
        <v>660</v>
      </c>
      <c r="G15" s="727">
        <v>660</v>
      </c>
      <c r="H15" s="728">
        <v>580</v>
      </c>
      <c r="I15" s="729">
        <v>660</v>
      </c>
      <c r="J15" s="727">
        <v>2020</v>
      </c>
      <c r="K15" s="728">
        <v>2090</v>
      </c>
      <c r="L15" s="729">
        <v>1690</v>
      </c>
      <c r="M15" s="730">
        <v>6.63</v>
      </c>
      <c r="N15" s="731">
        <v>6.62</v>
      </c>
      <c r="O15" s="732">
        <v>6.57</v>
      </c>
      <c r="P15" s="730">
        <v>45.69</v>
      </c>
      <c r="Q15" s="731">
        <v>46.82</v>
      </c>
      <c r="R15" s="732">
        <v>46.34</v>
      </c>
      <c r="S15" s="730">
        <v>164.31</v>
      </c>
      <c r="T15" s="731">
        <v>183.61</v>
      </c>
      <c r="U15" s="732">
        <v>184.74</v>
      </c>
      <c r="V15" s="730">
        <v>14.92</v>
      </c>
      <c r="W15" s="731">
        <v>13</v>
      </c>
      <c r="X15" s="732">
        <v>18.03</v>
      </c>
      <c r="Y15" s="730">
        <v>0.46</v>
      </c>
      <c r="Z15" s="731">
        <v>0.54</v>
      </c>
      <c r="AA15" s="756">
        <v>0.39</v>
      </c>
    </row>
    <row r="16" spans="1:30" ht="16.5" customHeight="1" thickBot="1">
      <c r="A16" s="757"/>
      <c r="B16" s="758" t="s">
        <v>414</v>
      </c>
      <c r="C16" s="759"/>
      <c r="D16" s="760">
        <v>100</v>
      </c>
      <c r="E16" s="761">
        <v>70</v>
      </c>
      <c r="F16" s="762">
        <v>70</v>
      </c>
      <c r="G16" s="763">
        <v>100</v>
      </c>
      <c r="H16" s="764">
        <v>70</v>
      </c>
      <c r="I16" s="765">
        <v>70</v>
      </c>
      <c r="J16" s="763">
        <v>230</v>
      </c>
      <c r="K16" s="764">
        <v>200</v>
      </c>
      <c r="L16" s="765">
        <v>190</v>
      </c>
      <c r="M16" s="766">
        <v>4.24</v>
      </c>
      <c r="N16" s="767">
        <v>5.26</v>
      </c>
      <c r="O16" s="768">
        <v>5.64</v>
      </c>
      <c r="P16" s="766">
        <v>34.32</v>
      </c>
      <c r="Q16" s="767">
        <v>34.47</v>
      </c>
      <c r="R16" s="768">
        <v>35.32</v>
      </c>
      <c r="S16" s="766">
        <v>94.69</v>
      </c>
      <c r="T16" s="767">
        <v>132.91</v>
      </c>
      <c r="U16" s="768">
        <v>125.75</v>
      </c>
      <c r="V16" s="766">
        <v>15.57</v>
      </c>
      <c r="W16" s="767">
        <v>12.84</v>
      </c>
      <c r="X16" s="768">
        <v>13.61</v>
      </c>
      <c r="Y16" s="766">
        <v>0.52</v>
      </c>
      <c r="Z16" s="767">
        <v>0.51</v>
      </c>
      <c r="AA16" s="769">
        <v>0.46</v>
      </c>
    </row>
    <row r="17" spans="1:31" s="67" customFormat="1" ht="15.75" customHeight="1">
      <c r="A17" s="67" t="s">
        <v>415</v>
      </c>
      <c r="G17" s="67" t="s">
        <v>416</v>
      </c>
    </row>
    <row r="18" spans="1:31" ht="6.75" customHeight="1">
      <c r="Q18" s="131" t="s">
        <v>417</v>
      </c>
    </row>
    <row r="19" spans="1:31" ht="16.5" customHeight="1" thickBot="1">
      <c r="A19" s="1" t="s">
        <v>418</v>
      </c>
      <c r="B19" s="1"/>
      <c r="C19" s="1"/>
      <c r="D19" s="1"/>
      <c r="V19" s="344"/>
      <c r="W19" s="540"/>
      <c r="Y19" s="344" t="s">
        <v>419</v>
      </c>
      <c r="Z19" s="344"/>
      <c r="AA19" s="344"/>
      <c r="AB19" s="344"/>
      <c r="AC19" s="344"/>
      <c r="AD19" s="344"/>
      <c r="AE19" s="540"/>
    </row>
    <row r="20" spans="1:31" ht="17.25" customHeight="1">
      <c r="A20" s="1213" t="s">
        <v>420</v>
      </c>
      <c r="B20" s="1168"/>
      <c r="C20" s="1214"/>
      <c r="D20" s="1202" t="s">
        <v>421</v>
      </c>
      <c r="E20" s="1203"/>
      <c r="F20" s="1203" t="s">
        <v>422</v>
      </c>
      <c r="G20" s="1203"/>
      <c r="H20" s="1203"/>
      <c r="I20" s="1203"/>
      <c r="J20" s="1219" t="s">
        <v>423</v>
      </c>
      <c r="K20" s="1202"/>
      <c r="L20" s="1203" t="s">
        <v>424</v>
      </c>
      <c r="M20" s="1203"/>
      <c r="N20" s="1219" t="s">
        <v>425</v>
      </c>
      <c r="O20" s="1202"/>
      <c r="P20" s="1187" t="s">
        <v>426</v>
      </c>
      <c r="Q20" s="1188"/>
      <c r="R20" s="1188"/>
      <c r="S20" s="1188"/>
      <c r="T20" s="1188"/>
      <c r="U20" s="1188"/>
      <c r="V20" s="1188"/>
      <c r="W20" s="1188"/>
      <c r="X20" s="1188"/>
      <c r="Y20" s="1189"/>
      <c r="Z20" s="540"/>
      <c r="AA20" s="540"/>
      <c r="AB20" s="540"/>
      <c r="AC20" s="540"/>
      <c r="AD20" s="540"/>
      <c r="AE20" s="540"/>
    </row>
    <row r="21" spans="1:31" ht="18" customHeight="1">
      <c r="A21" s="1215"/>
      <c r="B21" s="1212"/>
      <c r="C21" s="1216"/>
      <c r="D21" s="1190" t="s">
        <v>427</v>
      </c>
      <c r="E21" s="1192" t="s">
        <v>428</v>
      </c>
      <c r="F21" s="1194" t="s">
        <v>429</v>
      </c>
      <c r="G21" s="1195"/>
      <c r="H21" s="1196" t="s">
        <v>430</v>
      </c>
      <c r="I21" s="1197"/>
      <c r="J21" s="1198" t="s">
        <v>427</v>
      </c>
      <c r="K21" s="1200" t="s">
        <v>428</v>
      </c>
      <c r="L21" s="1198" t="s">
        <v>427</v>
      </c>
      <c r="M21" s="1200" t="s">
        <v>428</v>
      </c>
      <c r="N21" s="1198" t="s">
        <v>427</v>
      </c>
      <c r="O21" s="1192" t="s">
        <v>428</v>
      </c>
      <c r="P21" s="1207" t="s">
        <v>431</v>
      </c>
      <c r="Q21" s="1208"/>
      <c r="R21" s="1208"/>
      <c r="S21" s="1208"/>
      <c r="T21" s="1208"/>
      <c r="U21" s="1208"/>
      <c r="V21" s="1209"/>
      <c r="W21" s="1207" t="s">
        <v>432</v>
      </c>
      <c r="X21" s="1209"/>
      <c r="Y21" s="1210" t="s">
        <v>433</v>
      </c>
      <c r="Z21" s="1212"/>
      <c r="AA21" s="770"/>
      <c r="AB21" s="1185"/>
      <c r="AC21" s="770"/>
      <c r="AD21" s="1186"/>
      <c r="AE21" s="771"/>
    </row>
    <row r="22" spans="1:31" ht="18.75" customHeight="1" thickBot="1">
      <c r="A22" s="1217"/>
      <c r="B22" s="1170"/>
      <c r="C22" s="1218"/>
      <c r="D22" s="1191"/>
      <c r="E22" s="1193"/>
      <c r="F22" s="772" t="s">
        <v>434</v>
      </c>
      <c r="G22" s="773" t="s">
        <v>435</v>
      </c>
      <c r="H22" s="774" t="s">
        <v>434</v>
      </c>
      <c r="I22" s="773" t="s">
        <v>436</v>
      </c>
      <c r="J22" s="1199"/>
      <c r="K22" s="1201"/>
      <c r="L22" s="1199"/>
      <c r="M22" s="1201"/>
      <c r="N22" s="1199"/>
      <c r="O22" s="1193"/>
      <c r="P22" s="775" t="s">
        <v>437</v>
      </c>
      <c r="Q22" s="776" t="s">
        <v>438</v>
      </c>
      <c r="R22" s="777" t="s">
        <v>439</v>
      </c>
      <c r="S22" s="778" t="s">
        <v>440</v>
      </c>
      <c r="T22" s="776" t="s">
        <v>441</v>
      </c>
      <c r="U22" s="779" t="s">
        <v>442</v>
      </c>
      <c r="V22" s="780" t="s">
        <v>443</v>
      </c>
      <c r="W22" s="775" t="s">
        <v>444</v>
      </c>
      <c r="X22" s="781" t="s">
        <v>445</v>
      </c>
      <c r="Y22" s="1211"/>
      <c r="Z22" s="1212"/>
      <c r="AA22" s="770"/>
      <c r="AB22" s="1185"/>
      <c r="AC22" s="770"/>
      <c r="AD22" s="1186"/>
      <c r="AE22" s="771"/>
    </row>
    <row r="23" spans="1:31" ht="18" customHeight="1">
      <c r="A23" s="1220" t="s">
        <v>446</v>
      </c>
      <c r="B23" s="1221"/>
      <c r="C23" s="1222"/>
      <c r="D23" s="782">
        <v>7533.6</v>
      </c>
      <c r="E23" s="783">
        <v>4609.6000000000004</v>
      </c>
      <c r="F23" s="1223">
        <v>826</v>
      </c>
      <c r="G23" s="1224"/>
      <c r="H23" s="1223">
        <v>306.89999999999998</v>
      </c>
      <c r="I23" s="1224"/>
      <c r="J23" s="784">
        <v>318.3</v>
      </c>
      <c r="K23" s="785">
        <v>98.4</v>
      </c>
      <c r="L23" s="784">
        <v>81.7</v>
      </c>
      <c r="M23" s="785">
        <v>72.2</v>
      </c>
      <c r="N23" s="784">
        <v>246.4</v>
      </c>
      <c r="O23" s="783">
        <v>304.2</v>
      </c>
      <c r="P23" s="784">
        <v>418</v>
      </c>
      <c r="Q23" s="786">
        <v>258</v>
      </c>
      <c r="R23" s="787">
        <v>128</v>
      </c>
      <c r="S23" s="788">
        <v>14</v>
      </c>
      <c r="T23" s="786">
        <v>56</v>
      </c>
      <c r="U23" s="788">
        <v>35</v>
      </c>
      <c r="V23" s="785" t="s">
        <v>447</v>
      </c>
      <c r="W23" s="789" t="s">
        <v>447</v>
      </c>
      <c r="X23" s="790" t="s">
        <v>447</v>
      </c>
      <c r="Y23" s="791" t="s">
        <v>447</v>
      </c>
      <c r="Z23" s="770"/>
      <c r="AA23" s="770"/>
      <c r="AB23" s="771"/>
      <c r="AC23" s="770"/>
      <c r="AD23" s="792"/>
      <c r="AE23" s="771"/>
    </row>
    <row r="24" spans="1:31" ht="18" customHeight="1">
      <c r="A24" s="1155" t="s">
        <v>448</v>
      </c>
      <c r="B24" s="1156"/>
      <c r="C24" s="1157"/>
      <c r="D24" s="793">
        <v>9179.6</v>
      </c>
      <c r="E24" s="794">
        <v>7032.4</v>
      </c>
      <c r="F24" s="795">
        <v>665.4</v>
      </c>
      <c r="G24" s="796" t="s">
        <v>411</v>
      </c>
      <c r="H24" s="795">
        <v>180.8</v>
      </c>
      <c r="I24" s="796" t="s">
        <v>411</v>
      </c>
      <c r="J24" s="797">
        <v>347.5</v>
      </c>
      <c r="K24" s="798">
        <v>225</v>
      </c>
      <c r="L24" s="797">
        <v>120.4</v>
      </c>
      <c r="M24" s="798">
        <v>172</v>
      </c>
      <c r="N24" s="797">
        <v>434.2</v>
      </c>
      <c r="O24" s="794">
        <v>407.2</v>
      </c>
      <c r="P24" s="797">
        <v>658</v>
      </c>
      <c r="Q24" s="799">
        <v>384</v>
      </c>
      <c r="R24" s="800">
        <v>186</v>
      </c>
      <c r="S24" s="801">
        <v>12</v>
      </c>
      <c r="T24" s="799">
        <v>68</v>
      </c>
      <c r="U24" s="802">
        <v>31</v>
      </c>
      <c r="V24" s="798" t="s">
        <v>449</v>
      </c>
      <c r="W24" s="803" t="s">
        <v>411</v>
      </c>
      <c r="X24" s="804" t="s">
        <v>411</v>
      </c>
      <c r="Y24" s="805" t="s">
        <v>411</v>
      </c>
      <c r="Z24" s="770"/>
      <c r="AA24" s="770"/>
      <c r="AB24" s="771"/>
      <c r="AC24" s="770"/>
      <c r="AD24" s="792"/>
      <c r="AE24" s="771"/>
    </row>
    <row r="25" spans="1:31" s="540" customFormat="1" ht="18" customHeight="1">
      <c r="A25" s="1155" t="s">
        <v>753</v>
      </c>
      <c r="B25" s="1156"/>
      <c r="C25" s="1157"/>
      <c r="D25" s="806">
        <v>9755.9</v>
      </c>
      <c r="E25" s="807">
        <v>6716.8</v>
      </c>
      <c r="F25" s="808">
        <v>501.8</v>
      </c>
      <c r="G25" s="809" t="s">
        <v>450</v>
      </c>
      <c r="H25" s="806">
        <v>119.8</v>
      </c>
      <c r="I25" s="809" t="s">
        <v>411</v>
      </c>
      <c r="J25" s="810">
        <v>341.7</v>
      </c>
      <c r="K25" s="811">
        <v>282.10000000000002</v>
      </c>
      <c r="L25" s="810">
        <v>129.19999999999999</v>
      </c>
      <c r="M25" s="811">
        <v>289.2</v>
      </c>
      <c r="N25" s="810">
        <v>210.6</v>
      </c>
      <c r="O25" s="807">
        <v>175.5</v>
      </c>
      <c r="P25" s="810">
        <v>686.7</v>
      </c>
      <c r="Q25" s="812">
        <v>403.9</v>
      </c>
      <c r="R25" s="812">
        <v>203.5</v>
      </c>
      <c r="S25" s="812">
        <v>11</v>
      </c>
      <c r="T25" s="812">
        <v>74</v>
      </c>
      <c r="U25" s="812">
        <v>12.1</v>
      </c>
      <c r="V25" s="809">
        <v>31.8</v>
      </c>
      <c r="W25" s="813" t="s">
        <v>411</v>
      </c>
      <c r="X25" s="809" t="s">
        <v>411</v>
      </c>
      <c r="Y25" s="814" t="s">
        <v>411</v>
      </c>
      <c r="Z25" s="815"/>
      <c r="AA25" s="815"/>
      <c r="AB25" s="815"/>
      <c r="AC25" s="816"/>
      <c r="AD25" s="816"/>
      <c r="AE25" s="817"/>
    </row>
    <row r="26" spans="1:31" s="540" customFormat="1" ht="18" customHeight="1">
      <c r="A26" s="1204" t="s">
        <v>451</v>
      </c>
      <c r="B26" s="1205"/>
      <c r="C26" s="1206"/>
      <c r="D26" s="818">
        <v>9605.7999999999993</v>
      </c>
      <c r="E26" s="819">
        <v>6172.9</v>
      </c>
      <c r="F26" s="820">
        <v>166.7</v>
      </c>
      <c r="G26" s="821">
        <v>380.3</v>
      </c>
      <c r="H26" s="818">
        <v>27.1</v>
      </c>
      <c r="I26" s="821">
        <v>91.3</v>
      </c>
      <c r="J26" s="820">
        <v>329.4</v>
      </c>
      <c r="K26" s="821">
        <v>149.80000000000001</v>
      </c>
      <c r="L26" s="820">
        <v>113.8</v>
      </c>
      <c r="M26" s="821">
        <v>345.3</v>
      </c>
      <c r="N26" s="820">
        <v>172.5</v>
      </c>
      <c r="O26" s="819">
        <v>213.8</v>
      </c>
      <c r="P26" s="820">
        <v>752.5</v>
      </c>
      <c r="Q26" s="822">
        <v>432.3</v>
      </c>
      <c r="R26" s="822">
        <v>208.8</v>
      </c>
      <c r="S26" s="822">
        <v>11.2</v>
      </c>
      <c r="T26" s="822">
        <v>71.099999999999994</v>
      </c>
      <c r="U26" s="822">
        <v>12</v>
      </c>
      <c r="V26" s="821">
        <v>45.4</v>
      </c>
      <c r="W26" s="823" t="s">
        <v>411</v>
      </c>
      <c r="X26" s="824" t="s">
        <v>411</v>
      </c>
      <c r="Y26" s="825" t="s">
        <v>411</v>
      </c>
      <c r="Z26" s="826"/>
      <c r="AA26" s="815"/>
      <c r="AB26" s="815"/>
      <c r="AC26" s="815"/>
      <c r="AD26" s="816"/>
      <c r="AE26" s="817"/>
    </row>
    <row r="27" spans="1:31" s="540" customFormat="1" ht="18" customHeight="1">
      <c r="A27" s="1204" t="s">
        <v>452</v>
      </c>
      <c r="B27" s="1205"/>
      <c r="C27" s="1206"/>
      <c r="D27" s="818">
        <v>9419</v>
      </c>
      <c r="E27" s="819">
        <v>5726.3</v>
      </c>
      <c r="F27" s="820">
        <v>168.9</v>
      </c>
      <c r="G27" s="821">
        <v>358.9</v>
      </c>
      <c r="H27" s="818">
        <v>19.8</v>
      </c>
      <c r="I27" s="821">
        <v>74.7</v>
      </c>
      <c r="J27" s="820">
        <v>324.60000000000002</v>
      </c>
      <c r="K27" s="821">
        <v>108.6</v>
      </c>
      <c r="L27" s="820">
        <v>116</v>
      </c>
      <c r="M27" s="821">
        <v>321.89999999999998</v>
      </c>
      <c r="N27" s="820">
        <v>174.3</v>
      </c>
      <c r="O27" s="819">
        <v>214.1</v>
      </c>
      <c r="P27" s="820">
        <v>779.8</v>
      </c>
      <c r="Q27" s="822">
        <v>433.6</v>
      </c>
      <c r="R27" s="822">
        <v>207.5</v>
      </c>
      <c r="S27" s="822">
        <v>10.3</v>
      </c>
      <c r="T27" s="822">
        <v>70.599999999999994</v>
      </c>
      <c r="U27" s="822">
        <v>11.8</v>
      </c>
      <c r="V27" s="821">
        <v>45.7</v>
      </c>
      <c r="W27" s="823" t="s">
        <v>411</v>
      </c>
      <c r="X27" s="824" t="s">
        <v>411</v>
      </c>
      <c r="Y27" s="825" t="s">
        <v>411</v>
      </c>
      <c r="Z27" s="815"/>
      <c r="AA27" s="815"/>
      <c r="AB27" s="815"/>
      <c r="AC27" s="815"/>
      <c r="AD27" s="816"/>
      <c r="AE27" s="817"/>
    </row>
    <row r="28" spans="1:31" s="540" customFormat="1" ht="18" customHeight="1">
      <c r="A28" s="1204" t="s">
        <v>453</v>
      </c>
      <c r="B28" s="1205"/>
      <c r="C28" s="1206"/>
      <c r="D28" s="818">
        <v>9094.6</v>
      </c>
      <c r="E28" s="819">
        <v>5477.5</v>
      </c>
      <c r="F28" s="820">
        <v>143</v>
      </c>
      <c r="G28" s="821">
        <v>355.4</v>
      </c>
      <c r="H28" s="818">
        <v>16.7</v>
      </c>
      <c r="I28" s="821">
        <v>54.9</v>
      </c>
      <c r="J28" s="820">
        <v>301.5</v>
      </c>
      <c r="K28" s="821">
        <v>96.6</v>
      </c>
      <c r="L28" s="820">
        <v>123.1</v>
      </c>
      <c r="M28" s="821">
        <v>317.8</v>
      </c>
      <c r="N28" s="820">
        <v>128.69999999999999</v>
      </c>
      <c r="O28" s="819">
        <v>118.4</v>
      </c>
      <c r="P28" s="820">
        <v>766.2</v>
      </c>
      <c r="Q28" s="822">
        <v>428.9</v>
      </c>
      <c r="R28" s="822">
        <v>210.4</v>
      </c>
      <c r="S28" s="822">
        <v>10.6</v>
      </c>
      <c r="T28" s="822">
        <v>71</v>
      </c>
      <c r="U28" s="822">
        <v>12.2</v>
      </c>
      <c r="V28" s="821">
        <v>48.8</v>
      </c>
      <c r="W28" s="823" t="s">
        <v>411</v>
      </c>
      <c r="X28" s="824" t="s">
        <v>411</v>
      </c>
      <c r="Y28" s="827">
        <v>22.4</v>
      </c>
      <c r="Z28" s="815"/>
      <c r="AA28" s="815"/>
      <c r="AB28" s="815"/>
      <c r="AC28" s="815"/>
      <c r="AD28" s="815"/>
      <c r="AE28" s="817"/>
    </row>
    <row r="29" spans="1:31" s="540" customFormat="1" ht="18" customHeight="1">
      <c r="A29" s="1204" t="s">
        <v>454</v>
      </c>
      <c r="B29" s="1205"/>
      <c r="C29" s="1206"/>
      <c r="D29" s="818">
        <v>8858</v>
      </c>
      <c r="E29" s="819">
        <v>5227</v>
      </c>
      <c r="F29" s="820">
        <v>127</v>
      </c>
      <c r="G29" s="821">
        <v>296.5</v>
      </c>
      <c r="H29" s="818">
        <v>13.6</v>
      </c>
      <c r="I29" s="828">
        <v>66</v>
      </c>
      <c r="J29" s="820">
        <v>297.89999999999998</v>
      </c>
      <c r="K29" s="828">
        <v>112.6</v>
      </c>
      <c r="L29" s="820">
        <v>109.2</v>
      </c>
      <c r="M29" s="828">
        <v>224</v>
      </c>
      <c r="N29" s="820">
        <v>109.2</v>
      </c>
      <c r="O29" s="829">
        <v>138.5</v>
      </c>
      <c r="P29" s="820">
        <v>658.8</v>
      </c>
      <c r="Q29" s="822">
        <v>386.4</v>
      </c>
      <c r="R29" s="822">
        <v>191.3</v>
      </c>
      <c r="S29" s="822">
        <v>9.6999999999999993</v>
      </c>
      <c r="T29" s="822">
        <v>69.599999999999994</v>
      </c>
      <c r="U29" s="822">
        <v>11.2</v>
      </c>
      <c r="V29" s="821">
        <v>47.4</v>
      </c>
      <c r="W29" s="823" t="s">
        <v>411</v>
      </c>
      <c r="X29" s="824" t="s">
        <v>411</v>
      </c>
      <c r="Y29" s="827">
        <v>22.2</v>
      </c>
      <c r="Z29" s="815"/>
      <c r="AA29" s="815"/>
      <c r="AB29" s="815"/>
      <c r="AC29" s="815"/>
      <c r="AD29" s="815"/>
      <c r="AE29" s="817"/>
    </row>
    <row r="30" spans="1:31" s="540" customFormat="1" ht="18" customHeight="1">
      <c r="A30" s="1204" t="s">
        <v>455</v>
      </c>
      <c r="B30" s="1205"/>
      <c r="C30" s="1206"/>
      <c r="D30" s="818">
        <v>8824.6</v>
      </c>
      <c r="E30" s="829">
        <v>5170</v>
      </c>
      <c r="F30" s="820">
        <v>124.4</v>
      </c>
      <c r="G30" s="821">
        <v>304.89999999999998</v>
      </c>
      <c r="H30" s="818">
        <v>13.9</v>
      </c>
      <c r="I30" s="828">
        <v>64.099999999999994</v>
      </c>
      <c r="J30" s="820">
        <v>280.60000000000002</v>
      </c>
      <c r="K30" s="828">
        <v>131.6</v>
      </c>
      <c r="L30" s="820">
        <v>118</v>
      </c>
      <c r="M30" s="828">
        <v>256.5</v>
      </c>
      <c r="N30" s="820">
        <v>102.7</v>
      </c>
      <c r="O30" s="829">
        <v>126.5</v>
      </c>
      <c r="P30" s="820">
        <v>618.5</v>
      </c>
      <c r="Q30" s="822">
        <v>357.2</v>
      </c>
      <c r="R30" s="822">
        <v>184.4</v>
      </c>
      <c r="S30" s="822">
        <v>8.6999999999999993</v>
      </c>
      <c r="T30" s="822">
        <v>67.5</v>
      </c>
      <c r="U30" s="822">
        <v>10.8</v>
      </c>
      <c r="V30" s="821">
        <v>45.1</v>
      </c>
      <c r="W30" s="830">
        <v>2225</v>
      </c>
      <c r="X30" s="821">
        <v>109</v>
      </c>
      <c r="Y30" s="827">
        <v>27.8</v>
      </c>
      <c r="Z30" s="815"/>
      <c r="AA30" s="815"/>
      <c r="AB30" s="815"/>
      <c r="AC30" s="815"/>
      <c r="AD30" s="815"/>
      <c r="AE30" s="817"/>
    </row>
    <row r="31" spans="1:31" s="540" customFormat="1" ht="18" customHeight="1">
      <c r="A31" s="1204" t="s">
        <v>456</v>
      </c>
      <c r="B31" s="1205"/>
      <c r="C31" s="1206"/>
      <c r="D31" s="818">
        <v>8522.6</v>
      </c>
      <c r="E31" s="829">
        <v>4998.8999999999996</v>
      </c>
      <c r="F31" s="820">
        <v>132.1</v>
      </c>
      <c r="G31" s="821">
        <v>306.3</v>
      </c>
      <c r="H31" s="831">
        <v>9.3000000000000007</v>
      </c>
      <c r="I31" s="828">
        <v>62.6</v>
      </c>
      <c r="J31" s="820">
        <v>280.3</v>
      </c>
      <c r="K31" s="828">
        <v>122.9</v>
      </c>
      <c r="L31" s="820">
        <v>117</v>
      </c>
      <c r="M31" s="828">
        <v>256.39999999999998</v>
      </c>
      <c r="N31" s="820">
        <v>81.400000000000006</v>
      </c>
      <c r="O31" s="829">
        <v>90.6</v>
      </c>
      <c r="P31" s="820">
        <v>540.4</v>
      </c>
      <c r="Q31" s="822">
        <v>315.3</v>
      </c>
      <c r="R31" s="822">
        <v>168.3</v>
      </c>
      <c r="S31" s="822">
        <v>7.8</v>
      </c>
      <c r="T31" s="822">
        <v>66.599999999999994</v>
      </c>
      <c r="U31" s="822">
        <v>10.6</v>
      </c>
      <c r="V31" s="821">
        <v>46.1</v>
      </c>
      <c r="W31" s="830">
        <v>2578.3000000000002</v>
      </c>
      <c r="X31" s="821">
        <v>112</v>
      </c>
      <c r="Y31" s="827">
        <v>26.3</v>
      </c>
      <c r="Z31" s="815"/>
      <c r="AA31" s="815"/>
      <c r="AB31" s="815"/>
      <c r="AC31" s="815"/>
      <c r="AD31" s="815"/>
      <c r="AE31" s="817"/>
    </row>
    <row r="32" spans="1:31" s="540" customFormat="1" ht="18" customHeight="1">
      <c r="A32" s="1204" t="s">
        <v>457</v>
      </c>
      <c r="B32" s="1205"/>
      <c r="C32" s="1206"/>
      <c r="D32" s="818">
        <v>8762.5</v>
      </c>
      <c r="E32" s="829">
        <v>5108.2</v>
      </c>
      <c r="F32" s="820">
        <v>137.69999999999999</v>
      </c>
      <c r="G32" s="821">
        <v>332.6</v>
      </c>
      <c r="H32" s="831">
        <v>7.1</v>
      </c>
      <c r="I32" s="828">
        <v>48.2</v>
      </c>
      <c r="J32" s="820">
        <v>285.5</v>
      </c>
      <c r="K32" s="828">
        <v>143</v>
      </c>
      <c r="L32" s="820">
        <v>136.69999999999999</v>
      </c>
      <c r="M32" s="828">
        <v>279.5</v>
      </c>
      <c r="N32" s="820">
        <v>89.7</v>
      </c>
      <c r="O32" s="829">
        <v>84.4</v>
      </c>
      <c r="P32" s="820">
        <v>482.8</v>
      </c>
      <c r="Q32" s="822">
        <v>288.39999999999998</v>
      </c>
      <c r="R32" s="822">
        <v>147.80000000000001</v>
      </c>
      <c r="S32" s="822">
        <v>6.7</v>
      </c>
      <c r="T32" s="822">
        <v>72.5</v>
      </c>
      <c r="U32" s="822">
        <v>10.3</v>
      </c>
      <c r="V32" s="821">
        <v>43.9</v>
      </c>
      <c r="W32" s="830">
        <v>2724</v>
      </c>
      <c r="X32" s="821">
        <v>89</v>
      </c>
      <c r="Y32" s="827">
        <v>27.1</v>
      </c>
      <c r="Z32" s="815"/>
      <c r="AA32" s="815"/>
      <c r="AB32" s="815"/>
      <c r="AC32" s="815"/>
      <c r="AD32" s="815"/>
      <c r="AE32" s="817"/>
    </row>
    <row r="33" spans="1:31" s="540" customFormat="1" ht="18" customHeight="1">
      <c r="A33" s="1204" t="s">
        <v>458</v>
      </c>
      <c r="B33" s="1205"/>
      <c r="C33" s="1206"/>
      <c r="D33" s="818">
        <v>8640.9</v>
      </c>
      <c r="E33" s="829">
        <v>5214.2</v>
      </c>
      <c r="F33" s="820">
        <v>123.4</v>
      </c>
      <c r="G33" s="821">
        <v>312.10000000000002</v>
      </c>
      <c r="H33" s="831">
        <v>5.6</v>
      </c>
      <c r="I33" s="828">
        <v>51.6</v>
      </c>
      <c r="J33" s="820">
        <v>295</v>
      </c>
      <c r="K33" s="828">
        <v>166.3</v>
      </c>
      <c r="L33" s="820">
        <v>126.1</v>
      </c>
      <c r="M33" s="828">
        <v>333</v>
      </c>
      <c r="N33" s="820">
        <v>88.5</v>
      </c>
      <c r="O33" s="829">
        <v>68.7</v>
      </c>
      <c r="P33" s="820">
        <v>448.9</v>
      </c>
      <c r="Q33" s="822">
        <v>266.8</v>
      </c>
      <c r="R33" s="822">
        <v>140.9</v>
      </c>
      <c r="S33" s="822">
        <v>5.8</v>
      </c>
      <c r="T33" s="822">
        <v>70.5</v>
      </c>
      <c r="U33" s="822">
        <v>10</v>
      </c>
      <c r="V33" s="821">
        <v>45</v>
      </c>
      <c r="W33" s="830">
        <v>2519</v>
      </c>
      <c r="X33" s="821">
        <v>93</v>
      </c>
      <c r="Y33" s="827">
        <v>30.1</v>
      </c>
      <c r="Z33" s="815"/>
      <c r="AA33" s="815"/>
      <c r="AB33" s="815"/>
      <c r="AC33" s="815"/>
      <c r="AD33" s="815"/>
      <c r="AE33" s="817"/>
    </row>
    <row r="34" spans="1:31" s="540" customFormat="1" ht="18" customHeight="1">
      <c r="A34" s="1204" t="s">
        <v>459</v>
      </c>
      <c r="B34" s="1205"/>
      <c r="C34" s="1206"/>
      <c r="D34" s="831">
        <v>8670.7999999999993</v>
      </c>
      <c r="E34" s="832">
        <v>5287.6</v>
      </c>
      <c r="F34" s="833">
        <v>121.2</v>
      </c>
      <c r="G34" s="834">
        <v>315.10000000000002</v>
      </c>
      <c r="H34" s="831">
        <v>4.5999999999999996</v>
      </c>
      <c r="I34" s="835">
        <v>36</v>
      </c>
      <c r="J34" s="833">
        <v>280.8</v>
      </c>
      <c r="K34" s="835">
        <v>162.4</v>
      </c>
      <c r="L34" s="833">
        <v>132.69999999999999</v>
      </c>
      <c r="M34" s="835">
        <v>359.3</v>
      </c>
      <c r="N34" s="833">
        <v>88.3</v>
      </c>
      <c r="O34" s="832">
        <v>71.2</v>
      </c>
      <c r="P34" s="833">
        <v>421.9</v>
      </c>
      <c r="Q34" s="836">
        <v>246.4</v>
      </c>
      <c r="R34" s="836">
        <v>134</v>
      </c>
      <c r="S34" s="836">
        <v>6.6</v>
      </c>
      <c r="T34" s="836">
        <v>69.599999999999994</v>
      </c>
      <c r="U34" s="836">
        <v>9.3000000000000007</v>
      </c>
      <c r="V34" s="834">
        <v>45.7</v>
      </c>
      <c r="W34" s="837">
        <v>2575</v>
      </c>
      <c r="X34" s="834">
        <v>114.1</v>
      </c>
      <c r="Y34" s="838">
        <v>26.5</v>
      </c>
      <c r="Z34" s="815"/>
      <c r="AA34" s="815"/>
      <c r="AB34" s="815"/>
      <c r="AC34" s="815"/>
      <c r="AD34" s="815"/>
      <c r="AE34" s="817"/>
    </row>
    <row r="35" spans="1:31" s="540" customFormat="1" ht="18" customHeight="1">
      <c r="A35" s="1204" t="s">
        <v>460</v>
      </c>
      <c r="B35" s="1205"/>
      <c r="C35" s="1206"/>
      <c r="D35" s="831">
        <v>8588.1</v>
      </c>
      <c r="E35" s="832">
        <v>5404.2</v>
      </c>
      <c r="F35" s="833">
        <v>101.5</v>
      </c>
      <c r="G35" s="834">
        <v>318</v>
      </c>
      <c r="H35" s="831">
        <v>3.7</v>
      </c>
      <c r="I35" s="835">
        <v>39.200000000000003</v>
      </c>
      <c r="J35" s="833">
        <v>274.10000000000002</v>
      </c>
      <c r="K35" s="835">
        <v>163.69999999999999</v>
      </c>
      <c r="L35" s="833">
        <v>137.30000000000001</v>
      </c>
      <c r="M35" s="835">
        <v>392.5</v>
      </c>
      <c r="N35" s="833">
        <v>84</v>
      </c>
      <c r="O35" s="832">
        <v>54.8</v>
      </c>
      <c r="P35" s="833">
        <v>367.1</v>
      </c>
      <c r="Q35" s="836">
        <v>214</v>
      </c>
      <c r="R35" s="836">
        <v>122.4</v>
      </c>
      <c r="S35" s="836">
        <v>5.9</v>
      </c>
      <c r="T35" s="836">
        <v>64.099999999999994</v>
      </c>
      <c r="U35" s="836">
        <v>8.6</v>
      </c>
      <c r="V35" s="834">
        <v>41.6</v>
      </c>
      <c r="W35" s="837">
        <v>2546.5</v>
      </c>
      <c r="X35" s="834">
        <v>135</v>
      </c>
      <c r="Y35" s="838">
        <v>27.1</v>
      </c>
      <c r="Z35" s="815"/>
      <c r="AA35" s="815"/>
      <c r="AB35" s="815"/>
      <c r="AC35" s="815"/>
      <c r="AD35" s="815"/>
      <c r="AE35" s="817"/>
    </row>
    <row r="36" spans="1:31" s="540" customFormat="1" ht="18" customHeight="1">
      <c r="A36" s="1204" t="s">
        <v>461</v>
      </c>
      <c r="B36" s="1205"/>
      <c r="C36" s="1206"/>
      <c r="D36" s="831">
        <v>8709.2999999999993</v>
      </c>
      <c r="E36" s="832">
        <v>5487.1</v>
      </c>
      <c r="F36" s="833">
        <v>101.9</v>
      </c>
      <c r="G36" s="834">
        <v>322.5</v>
      </c>
      <c r="H36" s="831">
        <v>3.7</v>
      </c>
      <c r="I36" s="835">
        <v>40</v>
      </c>
      <c r="J36" s="833">
        <v>262.2</v>
      </c>
      <c r="K36" s="835">
        <v>170.5</v>
      </c>
      <c r="L36" s="833">
        <v>163.30000000000001</v>
      </c>
      <c r="M36" s="835">
        <v>429.5</v>
      </c>
      <c r="N36" s="833">
        <v>82.7</v>
      </c>
      <c r="O36" s="832">
        <v>37.6</v>
      </c>
      <c r="P36" s="833">
        <v>336.7</v>
      </c>
      <c r="Q36" s="836">
        <v>201.3</v>
      </c>
      <c r="R36" s="836">
        <v>114.2</v>
      </c>
      <c r="S36" s="836">
        <v>5.5</v>
      </c>
      <c r="T36" s="836">
        <v>66.900000000000006</v>
      </c>
      <c r="U36" s="836">
        <v>8.3000000000000007</v>
      </c>
      <c r="V36" s="834">
        <v>41.5</v>
      </c>
      <c r="W36" s="837">
        <v>2624</v>
      </c>
      <c r="X36" s="834">
        <v>132</v>
      </c>
      <c r="Y36" s="838">
        <v>25.8</v>
      </c>
      <c r="Z36" s="815"/>
      <c r="AA36" s="815"/>
      <c r="AB36" s="815"/>
      <c r="AC36" s="815"/>
      <c r="AD36" s="815"/>
      <c r="AE36" s="817"/>
    </row>
    <row r="37" spans="1:31" s="540" customFormat="1" ht="18" customHeight="1" thickBot="1">
      <c r="A37" s="1152" t="s">
        <v>752</v>
      </c>
      <c r="B37" s="1153"/>
      <c r="C37" s="1154"/>
      <c r="D37" s="972">
        <v>8917.9</v>
      </c>
      <c r="E37" s="973">
        <v>5604.7</v>
      </c>
      <c r="F37" s="974">
        <v>102.8</v>
      </c>
      <c r="G37" s="975">
        <v>315.10000000000002</v>
      </c>
      <c r="H37" s="972">
        <v>3.7</v>
      </c>
      <c r="I37" s="976">
        <v>29.9</v>
      </c>
      <c r="J37" s="974">
        <v>498.9</v>
      </c>
      <c r="K37" s="976">
        <v>191.5</v>
      </c>
      <c r="L37" s="974">
        <v>262.39999999999998</v>
      </c>
      <c r="M37" s="976">
        <v>529.79999999999995</v>
      </c>
      <c r="N37" s="974">
        <v>134</v>
      </c>
      <c r="O37" s="973">
        <v>35.700000000000003</v>
      </c>
      <c r="P37" s="974">
        <v>301.60000000000002</v>
      </c>
      <c r="Q37" s="977">
        <v>205</v>
      </c>
      <c r="R37" s="977">
        <v>111.6</v>
      </c>
      <c r="S37" s="977">
        <v>5</v>
      </c>
      <c r="T37" s="977">
        <v>65.900000000000006</v>
      </c>
      <c r="U37" s="977">
        <v>8</v>
      </c>
      <c r="V37" s="975">
        <v>42.7</v>
      </c>
      <c r="W37" s="978">
        <v>2778</v>
      </c>
      <c r="X37" s="975">
        <v>146</v>
      </c>
      <c r="Y37" s="979">
        <v>25.9</v>
      </c>
      <c r="Z37" s="815"/>
      <c r="AA37" s="815"/>
      <c r="AB37" s="815"/>
      <c r="AC37" s="815"/>
      <c r="AD37" s="815"/>
      <c r="AE37" s="817"/>
    </row>
    <row r="38" spans="1:31" s="67" customFormat="1" ht="14.25" customHeight="1">
      <c r="A38" s="703" t="s">
        <v>462</v>
      </c>
      <c r="B38" s="703"/>
      <c r="C38" s="703"/>
      <c r="E38" s="703"/>
      <c r="F38" s="252" t="s">
        <v>704</v>
      </c>
      <c r="G38" s="67" t="s">
        <v>463</v>
      </c>
      <c r="H38" s="703"/>
      <c r="I38" s="703"/>
      <c r="J38" s="703"/>
      <c r="K38" s="703"/>
      <c r="L38" s="703"/>
      <c r="M38" s="703"/>
      <c r="O38" s="703"/>
      <c r="P38" s="703"/>
      <c r="Q38" s="703"/>
      <c r="R38" s="703"/>
      <c r="S38" s="703"/>
      <c r="T38" s="703"/>
      <c r="U38" s="703"/>
      <c r="V38" s="703"/>
      <c r="W38" s="703"/>
      <c r="X38" s="703"/>
      <c r="AA38" s="703"/>
      <c r="AD38" s="703"/>
      <c r="AE38" s="703"/>
    </row>
    <row r="39" spans="1:31" s="67" customFormat="1" ht="14.25" customHeight="1">
      <c r="F39" s="252" t="s">
        <v>464</v>
      </c>
      <c r="G39" s="67" t="s">
        <v>465</v>
      </c>
      <c r="H39" s="703"/>
      <c r="I39" s="703"/>
      <c r="J39" s="703"/>
      <c r="K39" s="703"/>
      <c r="AA39" s="703"/>
    </row>
    <row r="40" spans="1:31" s="67" customFormat="1" ht="14.25" customHeight="1">
      <c r="F40" s="252" t="s">
        <v>466</v>
      </c>
      <c r="G40" s="67" t="s">
        <v>467</v>
      </c>
      <c r="AA40" s="703"/>
    </row>
    <row r="41" spans="1:31" s="67" customFormat="1" ht="14.25" customHeight="1">
      <c r="F41" s="252" t="s">
        <v>468</v>
      </c>
      <c r="G41" s="67" t="s">
        <v>469</v>
      </c>
    </row>
    <row r="42" spans="1:31" s="67" customFormat="1" ht="14.25" customHeight="1">
      <c r="F42" s="252" t="s">
        <v>470</v>
      </c>
      <c r="G42" s="67" t="s">
        <v>471</v>
      </c>
    </row>
    <row r="43" spans="1:31" ht="14.25" customHeight="1">
      <c r="F43" s="252" t="s">
        <v>472</v>
      </c>
      <c r="G43" s="67" t="s">
        <v>473</v>
      </c>
    </row>
    <row r="44" spans="1:31">
      <c r="G44" s="540"/>
    </row>
  </sheetData>
  <mergeCells count="56">
    <mergeCell ref="A33:C33"/>
    <mergeCell ref="A34:C34"/>
    <mergeCell ref="A35:C35"/>
    <mergeCell ref="A36:C36"/>
    <mergeCell ref="A27:C27"/>
    <mergeCell ref="A28:C28"/>
    <mergeCell ref="A29:C29"/>
    <mergeCell ref="A30:C30"/>
    <mergeCell ref="A31:C31"/>
    <mergeCell ref="A32:C32"/>
    <mergeCell ref="Z21:Z22"/>
    <mergeCell ref="A20:C22"/>
    <mergeCell ref="N20:O20"/>
    <mergeCell ref="O21:O22"/>
    <mergeCell ref="A23:C23"/>
    <mergeCell ref="F23:G23"/>
    <mergeCell ref="H23:I23"/>
    <mergeCell ref="L20:M20"/>
    <mergeCell ref="J20:K20"/>
    <mergeCell ref="A26:C26"/>
    <mergeCell ref="P21:V21"/>
    <mergeCell ref="W21:X21"/>
    <mergeCell ref="Y21:Y22"/>
    <mergeCell ref="A24:C24"/>
    <mergeCell ref="A11:C11"/>
    <mergeCell ref="AB12:AC12"/>
    <mergeCell ref="AB21:AB22"/>
    <mergeCell ref="AD21:AD22"/>
    <mergeCell ref="P20:Y20"/>
    <mergeCell ref="D21:D22"/>
    <mergeCell ref="E21:E22"/>
    <mergeCell ref="F21:G21"/>
    <mergeCell ref="H21:I21"/>
    <mergeCell ref="J21:J22"/>
    <mergeCell ref="K21:K22"/>
    <mergeCell ref="L21:L22"/>
    <mergeCell ref="M21:M22"/>
    <mergeCell ref="N21:N22"/>
    <mergeCell ref="D20:E20"/>
    <mergeCell ref="F20:I20"/>
    <mergeCell ref="A37:C37"/>
    <mergeCell ref="A25:C25"/>
    <mergeCell ref="A14:C14"/>
    <mergeCell ref="X1:AA1"/>
    <mergeCell ref="A2:C3"/>
    <mergeCell ref="D2:F3"/>
    <mergeCell ref="G2:I3"/>
    <mergeCell ref="J2:L3"/>
    <mergeCell ref="M2:O3"/>
    <mergeCell ref="P2:R3"/>
    <mergeCell ref="S2:U3"/>
    <mergeCell ref="V2:X3"/>
    <mergeCell ref="Y2:AA3"/>
    <mergeCell ref="A4:C4"/>
    <mergeCell ref="A5:C5"/>
    <mergeCell ref="A8:C8"/>
  </mergeCells>
  <phoneticPr fontId="3"/>
  <printOptions horizontalCentered="1"/>
  <pageMargins left="0.35433070866141736" right="0.27559055118110237" top="0.39370078740157483" bottom="0.39370078740157483" header="0.51181102362204722" footer="0.19685039370078741"/>
  <headerFooter scaleWithDoc="0" alignWithMargins="0">
    <oddFooter>&amp;L&amp;"ＭＳ Ｐ明朝,標準"－３１－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
  <sheetViews>
    <sheetView view="pageBreakPreview" zoomScaleNormal="100" zoomScaleSheetLayoutView="100" workbookViewId="0">
      <selection activeCell="AB11" sqref="AB2:AG11"/>
    </sheetView>
  </sheetViews>
  <sheetFormatPr defaultRowHeight="13.5"/>
  <cols>
    <col min="1" max="1" width="10.125" style="2" customWidth="1"/>
    <col min="2" max="2" width="4.5" style="2" customWidth="1"/>
    <col min="3" max="3" width="10.125" style="2" customWidth="1"/>
    <col min="4" max="4" width="6.875" style="2" customWidth="1"/>
    <col min="5" max="5" width="10.125" style="2" customWidth="1"/>
    <col min="6" max="6" width="6.875" style="2" customWidth="1"/>
    <col min="7" max="7" width="10.125" style="2" customWidth="1"/>
    <col min="8" max="8" width="6.875" style="2" customWidth="1"/>
    <col min="9" max="9" width="10.125" style="2" customWidth="1"/>
    <col min="10" max="10" width="6.875" style="2" customWidth="1"/>
    <col min="11" max="11" width="10.125" style="2" customWidth="1"/>
    <col min="12" max="12" width="6.875" style="2" customWidth="1"/>
    <col min="13" max="13" width="10.125" style="2" customWidth="1"/>
    <col min="14" max="14" width="6.875" style="2" customWidth="1"/>
    <col min="15" max="15" width="10.125" style="2" customWidth="1"/>
    <col min="16" max="16" width="6.625" style="2" customWidth="1"/>
    <col min="17" max="17" width="10.125" style="2" hidden="1" customWidth="1"/>
    <col min="18" max="18" width="6.625" style="2" hidden="1" customWidth="1"/>
    <col min="19" max="20" width="8.125" style="2" hidden="1" customWidth="1"/>
    <col min="21" max="26" width="0" style="2" hidden="1" customWidth="1"/>
    <col min="27" max="16384" width="9" style="2"/>
  </cols>
  <sheetData>
    <row r="1" spans="1:33" ht="16.5" customHeight="1" thickBot="1">
      <c r="A1" s="530" t="s">
        <v>274</v>
      </c>
      <c r="C1" s="1"/>
      <c r="D1" s="1"/>
      <c r="E1" s="1"/>
      <c r="F1" s="1"/>
      <c r="M1" s="131"/>
      <c r="N1" s="68"/>
      <c r="O1" s="531"/>
      <c r="P1" s="68" t="s">
        <v>275</v>
      </c>
      <c r="Q1" s="531"/>
      <c r="R1" s="531"/>
    </row>
    <row r="2" spans="1:33" s="131" customFormat="1" ht="17.100000000000001" customHeight="1">
      <c r="A2" s="1213" t="s">
        <v>147</v>
      </c>
      <c r="B2" s="1214"/>
      <c r="C2" s="1242" t="s">
        <v>276</v>
      </c>
      <c r="D2" s="1243"/>
      <c r="E2" s="1229" t="s">
        <v>338</v>
      </c>
      <c r="F2" s="1230"/>
      <c r="G2" s="1229" t="s">
        <v>277</v>
      </c>
      <c r="H2" s="1230"/>
      <c r="I2" s="1244" t="s">
        <v>278</v>
      </c>
      <c r="J2" s="1245"/>
      <c r="K2" s="1229" t="s">
        <v>279</v>
      </c>
      <c r="L2" s="1230"/>
      <c r="M2" s="1229" t="s">
        <v>280</v>
      </c>
      <c r="N2" s="1230"/>
      <c r="O2" s="1229" t="s">
        <v>281</v>
      </c>
      <c r="P2" s="1231"/>
      <c r="Q2" s="531"/>
      <c r="R2" s="531"/>
      <c r="S2" s="531"/>
      <c r="T2" s="531"/>
    </row>
    <row r="3" spans="1:33" s="131" customFormat="1" ht="18.75" customHeight="1">
      <c r="A3" s="1215"/>
      <c r="B3" s="1216"/>
      <c r="C3" s="1236" t="s">
        <v>282</v>
      </c>
      <c r="D3" s="1238" t="s">
        <v>283</v>
      </c>
      <c r="E3" s="1232" t="s">
        <v>282</v>
      </c>
      <c r="F3" s="1234" t="s">
        <v>283</v>
      </c>
      <c r="G3" s="1232" t="s">
        <v>282</v>
      </c>
      <c r="H3" s="1234" t="s">
        <v>283</v>
      </c>
      <c r="I3" s="1246" t="s">
        <v>282</v>
      </c>
      <c r="J3" s="1234" t="s">
        <v>283</v>
      </c>
      <c r="K3" s="1232" t="s">
        <v>282</v>
      </c>
      <c r="L3" s="1234" t="s">
        <v>283</v>
      </c>
      <c r="M3" s="1232" t="s">
        <v>282</v>
      </c>
      <c r="N3" s="1234" t="s">
        <v>283</v>
      </c>
      <c r="O3" s="1232" t="s">
        <v>282</v>
      </c>
      <c r="P3" s="1225" t="s">
        <v>283</v>
      </c>
      <c r="Q3" s="531"/>
      <c r="R3" s="531"/>
      <c r="S3" s="531"/>
      <c r="T3" s="531"/>
    </row>
    <row r="4" spans="1:33" s="131" customFormat="1" ht="18.75" customHeight="1" thickBot="1">
      <c r="A4" s="1217"/>
      <c r="B4" s="1218"/>
      <c r="C4" s="1237"/>
      <c r="D4" s="1239"/>
      <c r="E4" s="1233"/>
      <c r="F4" s="1235"/>
      <c r="G4" s="1233"/>
      <c r="H4" s="1235"/>
      <c r="I4" s="1247"/>
      <c r="J4" s="1235"/>
      <c r="K4" s="1233"/>
      <c r="L4" s="1235"/>
      <c r="M4" s="1233"/>
      <c r="N4" s="1235"/>
      <c r="O4" s="1233"/>
      <c r="P4" s="1226"/>
      <c r="Q4" s="531"/>
      <c r="R4" s="531"/>
      <c r="S4" s="531"/>
      <c r="T4" s="531"/>
    </row>
    <row r="5" spans="1:33" s="540" customFormat="1" ht="17.100000000000001" customHeight="1">
      <c r="A5" s="623" t="s">
        <v>284</v>
      </c>
      <c r="B5" s="532"/>
      <c r="C5" s="533">
        <v>14890</v>
      </c>
      <c r="D5" s="534">
        <v>1401</v>
      </c>
      <c r="E5" s="535">
        <v>1072</v>
      </c>
      <c r="F5" s="536">
        <v>1436</v>
      </c>
      <c r="G5" s="535">
        <v>438</v>
      </c>
      <c r="H5" s="536">
        <v>987</v>
      </c>
      <c r="I5" s="537">
        <v>495</v>
      </c>
      <c r="J5" s="538">
        <v>3366</v>
      </c>
      <c r="K5" s="535">
        <v>1360</v>
      </c>
      <c r="L5" s="536">
        <v>1123</v>
      </c>
      <c r="M5" s="535">
        <v>198</v>
      </c>
      <c r="N5" s="536">
        <v>9765</v>
      </c>
      <c r="O5" s="533">
        <v>18453</v>
      </c>
      <c r="P5" s="539">
        <v>1515</v>
      </c>
      <c r="Q5" s="531"/>
      <c r="R5" s="531"/>
      <c r="S5" s="131" t="s">
        <v>285</v>
      </c>
      <c r="T5" s="131"/>
      <c r="U5" s="131"/>
      <c r="V5" s="131"/>
      <c r="W5" s="131"/>
      <c r="X5" s="131"/>
      <c r="AB5" s="1227"/>
      <c r="AC5" s="1228"/>
      <c r="AD5" s="1228"/>
      <c r="AE5" s="1228"/>
      <c r="AF5" s="1228"/>
      <c r="AG5" s="1228"/>
    </row>
    <row r="6" spans="1:33" s="540" customFormat="1" ht="17.100000000000001" customHeight="1">
      <c r="A6" s="624" t="s">
        <v>163</v>
      </c>
      <c r="B6" s="541"/>
      <c r="C6" s="533">
        <v>16989</v>
      </c>
      <c r="D6" s="534">
        <v>1797</v>
      </c>
      <c r="E6" s="535">
        <v>1051</v>
      </c>
      <c r="F6" s="536">
        <v>1638</v>
      </c>
      <c r="G6" s="535">
        <v>478</v>
      </c>
      <c r="H6" s="536">
        <v>1551</v>
      </c>
      <c r="I6" s="542">
        <v>450</v>
      </c>
      <c r="J6" s="543">
        <v>2741</v>
      </c>
      <c r="K6" s="535">
        <v>1581</v>
      </c>
      <c r="L6" s="536">
        <v>1051</v>
      </c>
      <c r="M6" s="535">
        <v>117</v>
      </c>
      <c r="N6" s="536">
        <v>9546</v>
      </c>
      <c r="O6" s="533">
        <v>20666</v>
      </c>
      <c r="P6" s="539">
        <v>1790</v>
      </c>
      <c r="Q6" s="531"/>
      <c r="R6" s="531"/>
      <c r="S6" s="1227" t="s">
        <v>286</v>
      </c>
      <c r="T6" s="1228"/>
      <c r="U6" s="1228"/>
      <c r="V6" s="1228"/>
      <c r="W6" s="1228"/>
      <c r="X6" s="1228"/>
      <c r="AB6" s="1228"/>
      <c r="AC6" s="1228"/>
      <c r="AD6" s="1228"/>
      <c r="AE6" s="1228"/>
      <c r="AF6" s="1228"/>
      <c r="AG6" s="1228"/>
    </row>
    <row r="7" spans="1:33" s="540" customFormat="1" ht="17.100000000000001" customHeight="1">
      <c r="A7" s="624" t="s">
        <v>164</v>
      </c>
      <c r="B7" s="541"/>
      <c r="C7" s="533">
        <v>16897</v>
      </c>
      <c r="D7" s="534">
        <v>1792</v>
      </c>
      <c r="E7" s="535">
        <v>834</v>
      </c>
      <c r="F7" s="536">
        <v>1669</v>
      </c>
      <c r="G7" s="535">
        <v>126</v>
      </c>
      <c r="H7" s="536">
        <v>1068</v>
      </c>
      <c r="I7" s="542">
        <v>380</v>
      </c>
      <c r="J7" s="543">
        <v>2627</v>
      </c>
      <c r="K7" s="535">
        <v>1821</v>
      </c>
      <c r="L7" s="536">
        <v>1116</v>
      </c>
      <c r="M7" s="535">
        <v>92</v>
      </c>
      <c r="N7" s="536">
        <v>9866</v>
      </c>
      <c r="O7" s="533">
        <v>20150</v>
      </c>
      <c r="P7" s="539">
        <v>1774</v>
      </c>
      <c r="Q7" s="531"/>
      <c r="R7" s="531"/>
      <c r="S7" s="1228"/>
      <c r="T7" s="1228"/>
      <c r="U7" s="1228"/>
      <c r="V7" s="1228"/>
      <c r="W7" s="1228"/>
      <c r="X7" s="1228"/>
      <c r="AB7" s="1228"/>
      <c r="AC7" s="1228"/>
      <c r="AD7" s="1228"/>
      <c r="AE7" s="1228"/>
      <c r="AF7" s="1228"/>
      <c r="AG7" s="1228"/>
    </row>
    <row r="8" spans="1:33" s="540" customFormat="1" ht="17.100000000000001" customHeight="1">
      <c r="A8" s="624" t="s">
        <v>287</v>
      </c>
      <c r="B8" s="541"/>
      <c r="C8" s="533">
        <v>15699</v>
      </c>
      <c r="D8" s="534">
        <v>1687</v>
      </c>
      <c r="E8" s="535">
        <v>955</v>
      </c>
      <c r="F8" s="536">
        <v>2041</v>
      </c>
      <c r="G8" s="535">
        <v>103</v>
      </c>
      <c r="H8" s="536">
        <v>942</v>
      </c>
      <c r="I8" s="1240" t="s">
        <v>288</v>
      </c>
      <c r="J8" s="1241"/>
      <c r="K8" s="535">
        <v>1744</v>
      </c>
      <c r="L8" s="536">
        <v>1071</v>
      </c>
      <c r="M8" s="535">
        <v>91</v>
      </c>
      <c r="N8" s="536">
        <v>8229</v>
      </c>
      <c r="O8" s="533">
        <v>18592</v>
      </c>
      <c r="P8" s="539">
        <v>1675</v>
      </c>
      <c r="Q8" s="531"/>
      <c r="R8" s="531"/>
      <c r="S8" s="1228"/>
      <c r="T8" s="1228"/>
      <c r="U8" s="1228"/>
      <c r="V8" s="1228"/>
      <c r="W8" s="1228"/>
      <c r="X8" s="1228"/>
      <c r="AB8" s="1228"/>
      <c r="AC8" s="1228"/>
      <c r="AD8" s="1228"/>
      <c r="AE8" s="1228"/>
      <c r="AF8" s="1228"/>
      <c r="AG8" s="1228"/>
    </row>
    <row r="9" spans="1:33" s="540" customFormat="1" ht="17.100000000000001" customHeight="1">
      <c r="A9" s="624" t="s">
        <v>190</v>
      </c>
      <c r="B9" s="541"/>
      <c r="C9" s="533">
        <v>16664</v>
      </c>
      <c r="D9" s="534">
        <v>1579</v>
      </c>
      <c r="E9" s="535">
        <v>981</v>
      </c>
      <c r="F9" s="536">
        <v>1844</v>
      </c>
      <c r="G9" s="535">
        <v>156</v>
      </c>
      <c r="H9" s="536">
        <v>1036</v>
      </c>
      <c r="I9" s="1240"/>
      <c r="J9" s="1241"/>
      <c r="K9" s="535">
        <v>1843</v>
      </c>
      <c r="L9" s="536">
        <v>974</v>
      </c>
      <c r="M9" s="535">
        <v>295</v>
      </c>
      <c r="N9" s="536">
        <v>5165</v>
      </c>
      <c r="O9" s="533">
        <v>19939</v>
      </c>
      <c r="P9" s="539">
        <v>1585</v>
      </c>
      <c r="Q9" s="531"/>
      <c r="R9" s="531"/>
      <c r="S9" s="1228"/>
      <c r="T9" s="1228"/>
      <c r="U9" s="1228"/>
      <c r="V9" s="1228"/>
      <c r="W9" s="1228"/>
      <c r="X9" s="1228"/>
    </row>
    <row r="10" spans="1:33" s="540" customFormat="1" ht="17.100000000000001" customHeight="1">
      <c r="A10" s="624" t="s">
        <v>289</v>
      </c>
      <c r="B10" s="541"/>
      <c r="C10" s="533">
        <v>16931</v>
      </c>
      <c r="D10" s="534">
        <v>1576</v>
      </c>
      <c r="E10" s="535">
        <v>1000</v>
      </c>
      <c r="F10" s="536">
        <v>1849</v>
      </c>
      <c r="G10" s="535">
        <v>167</v>
      </c>
      <c r="H10" s="536">
        <v>1566</v>
      </c>
      <c r="I10" s="544"/>
      <c r="J10" s="544"/>
      <c r="K10" s="535">
        <v>2076</v>
      </c>
      <c r="L10" s="536">
        <v>965</v>
      </c>
      <c r="M10" s="535">
        <v>181</v>
      </c>
      <c r="N10" s="536">
        <v>6328</v>
      </c>
      <c r="O10" s="533">
        <v>20355</v>
      </c>
      <c r="P10" s="539">
        <v>1570</v>
      </c>
      <c r="Q10" s="531"/>
      <c r="R10" s="531"/>
    </row>
    <row r="11" spans="1:33" s="131" customFormat="1" ht="17.100000000000001" customHeight="1">
      <c r="A11" s="624" t="s">
        <v>290</v>
      </c>
      <c r="B11" s="541"/>
      <c r="C11" s="533">
        <v>16902</v>
      </c>
      <c r="D11" s="534">
        <v>1570</v>
      </c>
      <c r="E11" s="535">
        <v>933</v>
      </c>
      <c r="F11" s="536">
        <v>1859</v>
      </c>
      <c r="G11" s="535">
        <v>159</v>
      </c>
      <c r="H11" s="536">
        <v>1420</v>
      </c>
      <c r="I11" s="544"/>
      <c r="J11" s="544"/>
      <c r="K11" s="535">
        <v>3469</v>
      </c>
      <c r="L11" s="536">
        <v>1000</v>
      </c>
      <c r="M11" s="535">
        <v>192</v>
      </c>
      <c r="N11" s="536">
        <v>5446</v>
      </c>
      <c r="O11" s="533">
        <v>21655</v>
      </c>
      <c r="P11" s="539">
        <v>1524</v>
      </c>
      <c r="Q11" s="531"/>
      <c r="R11" s="531"/>
      <c r="S11" s="531"/>
      <c r="T11" s="531"/>
    </row>
    <row r="12" spans="1:33" s="131" customFormat="1" ht="17.100000000000001" customHeight="1">
      <c r="A12" s="624" t="s">
        <v>291</v>
      </c>
      <c r="B12" s="541"/>
      <c r="C12" s="533">
        <v>16814</v>
      </c>
      <c r="D12" s="534">
        <v>1558</v>
      </c>
      <c r="E12" s="535">
        <v>904</v>
      </c>
      <c r="F12" s="536">
        <v>1957</v>
      </c>
      <c r="G12" s="535">
        <v>185</v>
      </c>
      <c r="H12" s="536">
        <v>1206</v>
      </c>
      <c r="I12" s="544"/>
      <c r="J12" s="544"/>
      <c r="K12" s="535">
        <v>3442</v>
      </c>
      <c r="L12" s="536">
        <v>964</v>
      </c>
      <c r="M12" s="535">
        <v>194</v>
      </c>
      <c r="N12" s="536">
        <v>6007</v>
      </c>
      <c r="O12" s="533">
        <v>21539</v>
      </c>
      <c r="P12" s="539">
        <v>1517</v>
      </c>
      <c r="Q12" s="531"/>
      <c r="R12" s="531"/>
      <c r="S12" s="531"/>
      <c r="T12" s="531"/>
    </row>
    <row r="13" spans="1:33" s="540" customFormat="1" ht="17.100000000000001" customHeight="1">
      <c r="A13" s="624" t="s">
        <v>292</v>
      </c>
      <c r="B13" s="541"/>
      <c r="C13" s="533">
        <v>16617</v>
      </c>
      <c r="D13" s="534">
        <v>1550</v>
      </c>
      <c r="E13" s="535">
        <v>865</v>
      </c>
      <c r="F13" s="536">
        <v>2055</v>
      </c>
      <c r="G13" s="535">
        <v>195</v>
      </c>
      <c r="H13" s="536">
        <v>1333</v>
      </c>
      <c r="I13" s="544"/>
      <c r="J13" s="544"/>
      <c r="K13" s="535">
        <v>3299</v>
      </c>
      <c r="L13" s="536">
        <v>993</v>
      </c>
      <c r="M13" s="533">
        <v>149</v>
      </c>
      <c r="N13" s="536">
        <v>6132</v>
      </c>
      <c r="O13" s="533">
        <v>21125</v>
      </c>
      <c r="P13" s="539">
        <v>1514</v>
      </c>
      <c r="Q13" s="531"/>
      <c r="R13" s="531"/>
      <c r="S13" s="531"/>
      <c r="T13" s="531"/>
    </row>
    <row r="14" spans="1:33" s="131" customFormat="1" ht="17.100000000000001" customHeight="1">
      <c r="A14" s="624" t="s">
        <v>293</v>
      </c>
      <c r="B14" s="541"/>
      <c r="C14" s="533">
        <v>16326</v>
      </c>
      <c r="D14" s="534">
        <v>1533</v>
      </c>
      <c r="E14" s="535">
        <v>803</v>
      </c>
      <c r="F14" s="536">
        <v>1989</v>
      </c>
      <c r="G14" s="535">
        <v>187</v>
      </c>
      <c r="H14" s="536">
        <v>1547</v>
      </c>
      <c r="I14" s="544"/>
      <c r="J14" s="544"/>
      <c r="K14" s="535">
        <v>3234</v>
      </c>
      <c r="L14" s="536">
        <v>946</v>
      </c>
      <c r="M14" s="533">
        <v>87</v>
      </c>
      <c r="N14" s="536">
        <v>7387</v>
      </c>
      <c r="O14" s="533">
        <v>20637</v>
      </c>
      <c r="P14" s="539">
        <v>1484</v>
      </c>
      <c r="Q14" s="531"/>
      <c r="R14" s="531"/>
      <c r="S14" s="545"/>
      <c r="T14" s="545"/>
    </row>
    <row r="15" spans="1:33" s="949" customFormat="1" ht="17.100000000000001" customHeight="1">
      <c r="A15" s="625" t="s">
        <v>192</v>
      </c>
      <c r="B15" s="546"/>
      <c r="C15" s="547">
        <v>15570</v>
      </c>
      <c r="D15" s="548">
        <v>1481</v>
      </c>
      <c r="E15" s="549">
        <v>800</v>
      </c>
      <c r="F15" s="550">
        <v>1744</v>
      </c>
      <c r="G15" s="549">
        <v>153</v>
      </c>
      <c r="H15" s="550">
        <v>1404</v>
      </c>
      <c r="I15" s="544"/>
      <c r="J15" s="544"/>
      <c r="K15" s="549">
        <v>3287</v>
      </c>
      <c r="L15" s="550">
        <v>898</v>
      </c>
      <c r="M15" s="549">
        <v>94</v>
      </c>
      <c r="N15" s="550">
        <v>7730</v>
      </c>
      <c r="O15" s="547">
        <v>19904</v>
      </c>
      <c r="P15" s="551">
        <v>1425</v>
      </c>
      <c r="Q15" s="531"/>
      <c r="R15" s="531"/>
      <c r="S15" s="552"/>
      <c r="T15" s="552"/>
    </row>
    <row r="16" spans="1:33" ht="17.100000000000001" customHeight="1">
      <c r="A16" s="624" t="s">
        <v>294</v>
      </c>
      <c r="B16" s="546"/>
      <c r="C16" s="553">
        <v>15639</v>
      </c>
      <c r="D16" s="554">
        <v>1482</v>
      </c>
      <c r="E16" s="555">
        <v>788</v>
      </c>
      <c r="F16" s="556">
        <v>1807</v>
      </c>
      <c r="G16" s="555">
        <v>206</v>
      </c>
      <c r="H16" s="556">
        <v>1688</v>
      </c>
      <c r="I16" s="557"/>
      <c r="J16" s="557"/>
      <c r="K16" s="555">
        <v>3332</v>
      </c>
      <c r="L16" s="556">
        <v>905</v>
      </c>
      <c r="M16" s="555">
        <v>88</v>
      </c>
      <c r="N16" s="556">
        <v>5529</v>
      </c>
      <c r="O16" s="553">
        <v>20053</v>
      </c>
      <c r="P16" s="558">
        <v>1420</v>
      </c>
      <c r="Q16" s="531"/>
      <c r="R16" s="531"/>
      <c r="S16" s="68"/>
      <c r="T16" s="68" t="s">
        <v>295</v>
      </c>
      <c r="V16" s="3"/>
    </row>
    <row r="17" spans="1:18" s="131" customFormat="1" ht="17.100000000000001" customHeight="1">
      <c r="A17" s="624" t="s">
        <v>296</v>
      </c>
      <c r="B17" s="541"/>
      <c r="C17" s="553">
        <v>15806</v>
      </c>
      <c r="D17" s="554">
        <v>1559</v>
      </c>
      <c r="E17" s="555">
        <v>755</v>
      </c>
      <c r="F17" s="556">
        <v>2060</v>
      </c>
      <c r="G17" s="555">
        <v>186</v>
      </c>
      <c r="H17" s="556">
        <v>1857</v>
      </c>
      <c r="I17" s="557"/>
      <c r="J17" s="557"/>
      <c r="K17" s="555">
        <v>3384</v>
      </c>
      <c r="L17" s="556">
        <v>894</v>
      </c>
      <c r="M17" s="555">
        <v>75</v>
      </c>
      <c r="N17" s="556">
        <v>5618</v>
      </c>
      <c r="O17" s="553">
        <v>20206</v>
      </c>
      <c r="P17" s="558">
        <v>1484</v>
      </c>
      <c r="Q17" s="531"/>
      <c r="R17" s="531"/>
    </row>
    <row r="18" spans="1:18" s="131" customFormat="1" ht="17.100000000000001" customHeight="1">
      <c r="A18" s="624" t="s">
        <v>297</v>
      </c>
      <c r="B18" s="541"/>
      <c r="C18" s="553">
        <v>15690</v>
      </c>
      <c r="D18" s="554">
        <v>1547</v>
      </c>
      <c r="E18" s="555">
        <v>724</v>
      </c>
      <c r="F18" s="556">
        <v>1934</v>
      </c>
      <c r="G18" s="555">
        <v>209</v>
      </c>
      <c r="H18" s="556">
        <v>1547</v>
      </c>
      <c r="I18" s="557"/>
      <c r="J18" s="557"/>
      <c r="K18" s="555">
        <v>3330</v>
      </c>
      <c r="L18" s="556">
        <v>873</v>
      </c>
      <c r="M18" s="555">
        <v>88</v>
      </c>
      <c r="N18" s="556">
        <v>5152</v>
      </c>
      <c r="O18" s="553">
        <v>20041</v>
      </c>
      <c r="P18" s="558">
        <v>1465</v>
      </c>
      <c r="Q18" s="531"/>
      <c r="R18" s="531"/>
    </row>
    <row r="19" spans="1:18" s="131" customFormat="1" ht="17.100000000000001" customHeight="1">
      <c r="A19" s="624" t="s">
        <v>298</v>
      </c>
      <c r="B19" s="541"/>
      <c r="C19" s="553">
        <v>15692</v>
      </c>
      <c r="D19" s="554">
        <v>1522</v>
      </c>
      <c r="E19" s="555">
        <v>718</v>
      </c>
      <c r="F19" s="556">
        <v>2074</v>
      </c>
      <c r="G19" s="555">
        <v>193</v>
      </c>
      <c r="H19" s="556">
        <v>1829</v>
      </c>
      <c r="I19" s="559"/>
      <c r="J19" s="560"/>
      <c r="K19" s="555">
        <v>3244</v>
      </c>
      <c r="L19" s="556">
        <v>865</v>
      </c>
      <c r="M19" s="555">
        <v>154</v>
      </c>
      <c r="N19" s="556">
        <v>7885</v>
      </c>
      <c r="O19" s="553">
        <v>20001</v>
      </c>
      <c r="P19" s="558">
        <v>1487</v>
      </c>
      <c r="Q19" s="531"/>
      <c r="R19" s="531"/>
    </row>
    <row r="20" spans="1:18" s="131" customFormat="1" ht="17.100000000000001" customHeight="1">
      <c r="A20" s="623" t="s">
        <v>299</v>
      </c>
      <c r="B20" s="541"/>
      <c r="C20" s="561">
        <v>15752</v>
      </c>
      <c r="D20" s="562">
        <v>1551</v>
      </c>
      <c r="E20" s="563">
        <v>730</v>
      </c>
      <c r="F20" s="564">
        <v>2070</v>
      </c>
      <c r="G20" s="563">
        <v>157</v>
      </c>
      <c r="H20" s="564">
        <v>1360</v>
      </c>
      <c r="I20" s="559"/>
      <c r="J20" s="560"/>
      <c r="K20" s="563">
        <v>3019</v>
      </c>
      <c r="L20" s="564">
        <v>865</v>
      </c>
      <c r="M20" s="563">
        <v>159</v>
      </c>
      <c r="N20" s="564">
        <v>6476</v>
      </c>
      <c r="O20" s="561">
        <v>19817</v>
      </c>
      <c r="P20" s="565">
        <v>1504</v>
      </c>
      <c r="Q20" s="531"/>
      <c r="R20" s="531"/>
    </row>
    <row r="21" spans="1:18" s="131" customFormat="1" ht="17.100000000000001" customHeight="1">
      <c r="A21" s="624" t="s">
        <v>300</v>
      </c>
      <c r="B21" s="541"/>
      <c r="C21" s="553">
        <v>15973</v>
      </c>
      <c r="D21" s="554">
        <v>1556</v>
      </c>
      <c r="E21" s="555">
        <v>739</v>
      </c>
      <c r="F21" s="556">
        <v>2315</v>
      </c>
      <c r="G21" s="555">
        <v>201</v>
      </c>
      <c r="H21" s="556">
        <v>1779</v>
      </c>
      <c r="I21" s="559"/>
      <c r="J21" s="560"/>
      <c r="K21" s="555">
        <v>3107</v>
      </c>
      <c r="L21" s="556">
        <v>845</v>
      </c>
      <c r="M21" s="555">
        <v>153</v>
      </c>
      <c r="N21" s="556">
        <v>5273</v>
      </c>
      <c r="O21" s="553">
        <v>20173</v>
      </c>
      <c r="P21" s="558">
        <v>1505</v>
      </c>
      <c r="Q21" s="531"/>
      <c r="R21" s="531"/>
    </row>
    <row r="22" spans="1:18" s="131" customFormat="1" ht="17.100000000000001" customHeight="1" thickBot="1">
      <c r="A22" s="1036" t="s">
        <v>754</v>
      </c>
      <c r="B22" s="1037"/>
      <c r="C22" s="980">
        <v>15986</v>
      </c>
      <c r="D22" s="981">
        <v>1567.5341000000001</v>
      </c>
      <c r="E22" s="982">
        <v>696</v>
      </c>
      <c r="F22" s="983">
        <v>2275.2442999999998</v>
      </c>
      <c r="G22" s="982">
        <v>235</v>
      </c>
      <c r="H22" s="983">
        <v>2391.5830000000001</v>
      </c>
      <c r="I22" s="566"/>
      <c r="J22" s="567"/>
      <c r="K22" s="982">
        <v>3069</v>
      </c>
      <c r="L22" s="983">
        <v>849.21109999999999</v>
      </c>
      <c r="M22" s="982">
        <v>143</v>
      </c>
      <c r="N22" s="983">
        <v>5392.3077000000003</v>
      </c>
      <c r="O22" s="980">
        <v>20129</v>
      </c>
      <c r="P22" s="984">
        <v>1519.2766999999999</v>
      </c>
      <c r="Q22" s="531"/>
      <c r="R22" s="531"/>
    </row>
    <row r="23" spans="1:18">
      <c r="A23" s="67" t="s">
        <v>301</v>
      </c>
      <c r="C23" s="131"/>
      <c r="D23" s="131"/>
      <c r="E23" s="131"/>
      <c r="F23" s="67"/>
      <c r="G23" s="67"/>
      <c r="H23" s="67"/>
      <c r="I23" s="67"/>
      <c r="J23" s="67"/>
      <c r="K23" s="67"/>
      <c r="L23" s="67"/>
      <c r="M23" s="67"/>
      <c r="N23" s="67"/>
      <c r="O23" s="67"/>
      <c r="P23" s="67"/>
    </row>
    <row r="24" spans="1:18">
      <c r="I24" s="67"/>
      <c r="J24" s="67"/>
      <c r="K24" s="67"/>
      <c r="L24" s="67"/>
      <c r="M24" s="67"/>
      <c r="N24" s="67"/>
      <c r="O24" s="67"/>
      <c r="P24" s="67"/>
    </row>
    <row r="25" spans="1:18">
      <c r="I25" s="67"/>
      <c r="J25" s="67"/>
      <c r="K25" s="67"/>
      <c r="L25" s="67"/>
      <c r="M25" s="67"/>
      <c r="N25" s="67"/>
      <c r="O25" s="67"/>
      <c r="P25" s="67"/>
    </row>
    <row r="26" spans="1:18">
      <c r="I26" s="67"/>
      <c r="J26" s="67"/>
      <c r="K26" s="67"/>
      <c r="L26" s="67"/>
      <c r="M26" s="67"/>
      <c r="N26" s="67"/>
      <c r="O26" s="67"/>
      <c r="P26" s="67"/>
    </row>
  </sheetData>
  <mergeCells count="25">
    <mergeCell ref="I8:J9"/>
    <mergeCell ref="A2:B4"/>
    <mergeCell ref="C2:D2"/>
    <mergeCell ref="E2:F2"/>
    <mergeCell ref="G2:H2"/>
    <mergeCell ref="I2:J2"/>
    <mergeCell ref="H3:H4"/>
    <mergeCell ref="I3:I4"/>
    <mergeCell ref="J3:J4"/>
    <mergeCell ref="K2:L2"/>
    <mergeCell ref="K3:K4"/>
    <mergeCell ref="L3:L4"/>
    <mergeCell ref="C3:C4"/>
    <mergeCell ref="D3:D4"/>
    <mergeCell ref="E3:E4"/>
    <mergeCell ref="F3:F4"/>
    <mergeCell ref="G3:G4"/>
    <mergeCell ref="P3:P4"/>
    <mergeCell ref="AB5:AG8"/>
    <mergeCell ref="S6:X9"/>
    <mergeCell ref="M2:N2"/>
    <mergeCell ref="O2:P2"/>
    <mergeCell ref="M3:M4"/>
    <mergeCell ref="N3:N4"/>
    <mergeCell ref="O3:O4"/>
  </mergeCells>
  <phoneticPr fontId="3"/>
  <pageMargins left="0.98425196850393704" right="0.78740157480314965" top="0.98425196850393704" bottom="0.39370078740157483" header="0.51181102362204722" footer="0.19685039370078741"/>
  <headerFooter alignWithMargins="0">
    <oddFooter>&amp;R&amp;"ＭＳ Ｐ明朝,標準"－３２－１－</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topLeftCell="A22" zoomScaleNormal="100" zoomScaleSheetLayoutView="100" workbookViewId="0">
      <selection activeCell="R45" sqref="R38:V45"/>
    </sheetView>
  </sheetViews>
  <sheetFormatPr defaultRowHeight="13.5"/>
  <cols>
    <col min="1" max="1" width="16.25" style="2" customWidth="1"/>
    <col min="2" max="2" width="10.125" style="2" customWidth="1"/>
    <col min="3" max="3" width="6.875" style="2" customWidth="1"/>
    <col min="4" max="4" width="10.125" style="2" customWidth="1"/>
    <col min="5" max="5" width="6.875" style="2" customWidth="1"/>
    <col min="6" max="6" width="10.125" style="2" customWidth="1"/>
    <col min="7" max="7" width="6.875" style="2" customWidth="1"/>
    <col min="8" max="8" width="10.125" style="2" customWidth="1"/>
    <col min="9" max="9" width="6.875" style="2" customWidth="1"/>
    <col min="10" max="10" width="10.125" style="2" customWidth="1"/>
    <col min="11" max="11" width="6.875" style="2" customWidth="1"/>
    <col min="12" max="12" width="10.125" style="2" customWidth="1"/>
    <col min="13" max="13" width="6.875" style="2" customWidth="1"/>
    <col min="14" max="14" width="10.125" style="2" customWidth="1"/>
    <col min="15" max="15" width="6.875" style="2" customWidth="1"/>
    <col min="16" max="16" width="10.125" style="2" customWidth="1"/>
    <col min="17" max="17" width="6.875" style="2" customWidth="1"/>
    <col min="18" max="18" width="10.625" style="2" customWidth="1"/>
    <col min="19" max="19" width="8.125" style="2" customWidth="1"/>
    <col min="20" max="16384" width="9" style="2"/>
  </cols>
  <sheetData>
    <row r="1" spans="1:23" ht="16.5" hidden="1" customHeight="1" thickBot="1">
      <c r="A1" s="530" t="s">
        <v>274</v>
      </c>
      <c r="B1" s="1"/>
      <c r="C1" s="1"/>
      <c r="D1" s="1"/>
      <c r="E1" s="1"/>
      <c r="L1" s="131"/>
      <c r="M1" s="68" t="s">
        <v>302</v>
      </c>
      <c r="N1" s="531"/>
      <c r="O1" s="531"/>
      <c r="P1" s="531"/>
      <c r="Q1" s="531"/>
    </row>
    <row r="2" spans="1:23" s="131" customFormat="1" ht="18.75" hidden="1" customHeight="1">
      <c r="A2" s="1248" t="s">
        <v>147</v>
      </c>
      <c r="B2" s="1242" t="s">
        <v>276</v>
      </c>
      <c r="C2" s="1243"/>
      <c r="D2" s="1229" t="s">
        <v>303</v>
      </c>
      <c r="E2" s="1230"/>
      <c r="F2" s="1229" t="s">
        <v>277</v>
      </c>
      <c r="G2" s="1230"/>
      <c r="H2" s="1244" t="s">
        <v>278</v>
      </c>
      <c r="I2" s="1245"/>
      <c r="J2" s="1229" t="s">
        <v>279</v>
      </c>
      <c r="K2" s="1230"/>
      <c r="L2" s="1229" t="s">
        <v>280</v>
      </c>
      <c r="M2" s="1230"/>
      <c r="N2" s="1229" t="s">
        <v>281</v>
      </c>
      <c r="O2" s="1231"/>
      <c r="P2" s="531"/>
      <c r="Q2" s="531"/>
      <c r="R2" s="531"/>
      <c r="S2" s="531"/>
    </row>
    <row r="3" spans="1:23" s="131" customFormat="1" ht="18.75" hidden="1" customHeight="1">
      <c r="A3" s="1249"/>
      <c r="B3" s="1236" t="s">
        <v>282</v>
      </c>
      <c r="C3" s="1238" t="s">
        <v>283</v>
      </c>
      <c r="D3" s="1232" t="s">
        <v>282</v>
      </c>
      <c r="E3" s="1234" t="s">
        <v>283</v>
      </c>
      <c r="F3" s="1232" t="s">
        <v>282</v>
      </c>
      <c r="G3" s="1234" t="s">
        <v>283</v>
      </c>
      <c r="H3" s="1246" t="s">
        <v>282</v>
      </c>
      <c r="I3" s="1234" t="s">
        <v>283</v>
      </c>
      <c r="J3" s="1232" t="s">
        <v>282</v>
      </c>
      <c r="K3" s="1234" t="s">
        <v>283</v>
      </c>
      <c r="L3" s="1232" t="s">
        <v>282</v>
      </c>
      <c r="M3" s="1234" t="s">
        <v>283</v>
      </c>
      <c r="N3" s="1232" t="s">
        <v>282</v>
      </c>
      <c r="O3" s="1225" t="s">
        <v>283</v>
      </c>
      <c r="P3" s="531"/>
      <c r="Q3" s="531"/>
      <c r="R3" s="531"/>
      <c r="S3" s="531"/>
    </row>
    <row r="4" spans="1:23" s="131" customFormat="1" ht="18.75" hidden="1" customHeight="1" thickBot="1">
      <c r="A4" s="1250"/>
      <c r="B4" s="1237"/>
      <c r="C4" s="1239"/>
      <c r="D4" s="1233"/>
      <c r="E4" s="1235"/>
      <c r="F4" s="1233"/>
      <c r="G4" s="1235"/>
      <c r="H4" s="1247"/>
      <c r="I4" s="1235"/>
      <c r="J4" s="1233"/>
      <c r="K4" s="1235"/>
      <c r="L4" s="1233"/>
      <c r="M4" s="1235"/>
      <c r="N4" s="1233"/>
      <c r="O4" s="1226"/>
      <c r="P4" s="531"/>
      <c r="Q4" s="531"/>
      <c r="R4" s="531"/>
      <c r="S4" s="531"/>
    </row>
    <row r="5" spans="1:23" s="540" customFormat="1" ht="18.75" hidden="1" customHeight="1">
      <c r="A5" s="568" t="s">
        <v>304</v>
      </c>
      <c r="B5" s="533">
        <v>14890</v>
      </c>
      <c r="C5" s="534">
        <v>1401</v>
      </c>
      <c r="D5" s="535">
        <v>1072</v>
      </c>
      <c r="E5" s="536">
        <v>1436</v>
      </c>
      <c r="F5" s="535">
        <v>438</v>
      </c>
      <c r="G5" s="536">
        <v>987</v>
      </c>
      <c r="H5" s="569">
        <v>495</v>
      </c>
      <c r="I5" s="570">
        <v>3366</v>
      </c>
      <c r="J5" s="535">
        <v>1360</v>
      </c>
      <c r="K5" s="536">
        <v>1123</v>
      </c>
      <c r="L5" s="535">
        <v>198</v>
      </c>
      <c r="M5" s="536">
        <v>9765</v>
      </c>
      <c r="N5" s="533">
        <v>18453</v>
      </c>
      <c r="O5" s="539">
        <v>1515</v>
      </c>
      <c r="P5" s="531"/>
      <c r="Q5" s="531"/>
      <c r="R5" s="131" t="s">
        <v>285</v>
      </c>
      <c r="S5" s="131"/>
      <c r="T5" s="131"/>
      <c r="U5" s="131"/>
      <c r="V5" s="131"/>
      <c r="W5" s="131"/>
    </row>
    <row r="6" spans="1:23" s="540" customFormat="1" ht="18.75" hidden="1" customHeight="1">
      <c r="A6" s="568" t="s">
        <v>163</v>
      </c>
      <c r="B6" s="533">
        <v>16989</v>
      </c>
      <c r="C6" s="534">
        <v>1797</v>
      </c>
      <c r="D6" s="535">
        <v>1051</v>
      </c>
      <c r="E6" s="536">
        <v>1638</v>
      </c>
      <c r="F6" s="535">
        <v>478</v>
      </c>
      <c r="G6" s="536">
        <v>1551</v>
      </c>
      <c r="H6" s="571">
        <v>450</v>
      </c>
      <c r="I6" s="572">
        <v>2741</v>
      </c>
      <c r="J6" s="535">
        <v>1581</v>
      </c>
      <c r="K6" s="536">
        <v>1051</v>
      </c>
      <c r="L6" s="535">
        <v>117</v>
      </c>
      <c r="M6" s="536">
        <v>9546</v>
      </c>
      <c r="N6" s="533">
        <v>20666</v>
      </c>
      <c r="O6" s="539">
        <v>1790</v>
      </c>
      <c r="P6" s="531"/>
      <c r="Q6" s="531"/>
      <c r="R6" s="1227" t="s">
        <v>286</v>
      </c>
      <c r="S6" s="1228"/>
      <c r="T6" s="1228"/>
      <c r="U6" s="1228"/>
      <c r="V6" s="1228"/>
      <c r="W6" s="1228"/>
    </row>
    <row r="7" spans="1:23" s="540" customFormat="1" ht="18.75" hidden="1" customHeight="1">
      <c r="A7" s="568" t="s">
        <v>164</v>
      </c>
      <c r="B7" s="533">
        <v>16897</v>
      </c>
      <c r="C7" s="534">
        <v>1792</v>
      </c>
      <c r="D7" s="535">
        <v>834</v>
      </c>
      <c r="E7" s="536">
        <v>1669</v>
      </c>
      <c r="F7" s="535">
        <v>126</v>
      </c>
      <c r="G7" s="536">
        <v>1068</v>
      </c>
      <c r="H7" s="571">
        <v>380</v>
      </c>
      <c r="I7" s="572">
        <v>2627</v>
      </c>
      <c r="J7" s="535">
        <v>1821</v>
      </c>
      <c r="K7" s="536">
        <v>1116</v>
      </c>
      <c r="L7" s="535">
        <v>92</v>
      </c>
      <c r="M7" s="536">
        <v>9866</v>
      </c>
      <c r="N7" s="533">
        <v>20150</v>
      </c>
      <c r="O7" s="539">
        <v>1774</v>
      </c>
      <c r="P7" s="531"/>
      <c r="Q7" s="531"/>
      <c r="R7" s="1228"/>
      <c r="S7" s="1228"/>
      <c r="T7" s="1228"/>
      <c r="U7" s="1228"/>
      <c r="V7" s="1228"/>
      <c r="W7" s="1228"/>
    </row>
    <row r="8" spans="1:23" s="540" customFormat="1" ht="18.75" hidden="1" customHeight="1">
      <c r="A8" s="568" t="s">
        <v>287</v>
      </c>
      <c r="B8" s="533">
        <v>15699</v>
      </c>
      <c r="C8" s="534">
        <v>1687</v>
      </c>
      <c r="D8" s="535">
        <v>955</v>
      </c>
      <c r="E8" s="536">
        <v>2041</v>
      </c>
      <c r="F8" s="535">
        <v>103</v>
      </c>
      <c r="G8" s="536">
        <v>942</v>
      </c>
      <c r="H8" s="1251" t="s">
        <v>288</v>
      </c>
      <c r="I8" s="1252"/>
      <c r="J8" s="535">
        <v>1744</v>
      </c>
      <c r="K8" s="536">
        <v>1071</v>
      </c>
      <c r="L8" s="535">
        <v>91</v>
      </c>
      <c r="M8" s="536">
        <v>8229</v>
      </c>
      <c r="N8" s="533">
        <v>18592</v>
      </c>
      <c r="O8" s="539">
        <v>1675</v>
      </c>
      <c r="P8" s="531"/>
      <c r="Q8" s="531"/>
      <c r="R8" s="1228"/>
      <c r="S8" s="1228"/>
      <c r="T8" s="1228"/>
      <c r="U8" s="1228"/>
      <c r="V8" s="1228"/>
      <c r="W8" s="1228"/>
    </row>
    <row r="9" spans="1:23" s="540" customFormat="1" ht="18.75" hidden="1" customHeight="1">
      <c r="A9" s="568" t="s">
        <v>190</v>
      </c>
      <c r="B9" s="533">
        <v>16664</v>
      </c>
      <c r="C9" s="534">
        <v>1579</v>
      </c>
      <c r="D9" s="535">
        <v>981</v>
      </c>
      <c r="E9" s="536">
        <v>1844</v>
      </c>
      <c r="F9" s="535">
        <v>156</v>
      </c>
      <c r="G9" s="536">
        <v>1036</v>
      </c>
      <c r="H9" s="1251"/>
      <c r="I9" s="1252"/>
      <c r="J9" s="535">
        <v>1843</v>
      </c>
      <c r="K9" s="536">
        <v>974</v>
      </c>
      <c r="L9" s="535">
        <v>295</v>
      </c>
      <c r="M9" s="536">
        <v>5165</v>
      </c>
      <c r="N9" s="533">
        <v>19939</v>
      </c>
      <c r="O9" s="539">
        <v>1585</v>
      </c>
      <c r="P9" s="531"/>
      <c r="Q9" s="531"/>
      <c r="R9" s="1228"/>
      <c r="S9" s="1228"/>
      <c r="T9" s="1228"/>
      <c r="U9" s="1228"/>
      <c r="V9" s="1228"/>
      <c r="W9" s="1228"/>
    </row>
    <row r="10" spans="1:23" s="540" customFormat="1" ht="18.75" hidden="1" customHeight="1">
      <c r="A10" s="568" t="s">
        <v>289</v>
      </c>
      <c r="B10" s="533">
        <v>16931</v>
      </c>
      <c r="C10" s="534">
        <v>1576</v>
      </c>
      <c r="D10" s="535">
        <v>1000</v>
      </c>
      <c r="E10" s="536">
        <v>1849</v>
      </c>
      <c r="F10" s="535">
        <v>167</v>
      </c>
      <c r="G10" s="536">
        <v>1566</v>
      </c>
      <c r="H10" s="544"/>
      <c r="I10" s="544"/>
      <c r="J10" s="535">
        <v>2076</v>
      </c>
      <c r="K10" s="536">
        <v>965</v>
      </c>
      <c r="L10" s="535">
        <v>181</v>
      </c>
      <c r="M10" s="536">
        <v>6328</v>
      </c>
      <c r="N10" s="533">
        <v>20355</v>
      </c>
      <c r="O10" s="539">
        <v>1570</v>
      </c>
      <c r="P10" s="531"/>
      <c r="Q10" s="531"/>
    </row>
    <row r="11" spans="1:23" s="131" customFormat="1" ht="18.75" hidden="1" customHeight="1">
      <c r="A11" s="568" t="s">
        <v>290</v>
      </c>
      <c r="B11" s="533">
        <v>16902</v>
      </c>
      <c r="C11" s="534">
        <v>1570</v>
      </c>
      <c r="D11" s="535">
        <v>933</v>
      </c>
      <c r="E11" s="536">
        <v>1859</v>
      </c>
      <c r="F11" s="535">
        <v>159</v>
      </c>
      <c r="G11" s="536">
        <v>1420</v>
      </c>
      <c r="H11" s="544"/>
      <c r="I11" s="544"/>
      <c r="J11" s="535">
        <v>3469</v>
      </c>
      <c r="K11" s="536">
        <v>1000</v>
      </c>
      <c r="L11" s="535">
        <v>192</v>
      </c>
      <c r="M11" s="536">
        <v>5446</v>
      </c>
      <c r="N11" s="533">
        <v>21655</v>
      </c>
      <c r="O11" s="539">
        <v>1524</v>
      </c>
      <c r="P11" s="531"/>
      <c r="Q11" s="531"/>
      <c r="R11" s="531"/>
      <c r="S11" s="531"/>
    </row>
    <row r="12" spans="1:23" s="131" customFormat="1" ht="18.75" hidden="1" customHeight="1">
      <c r="A12" s="568" t="s">
        <v>291</v>
      </c>
      <c r="B12" s="573">
        <v>16814</v>
      </c>
      <c r="C12" s="534">
        <v>1558</v>
      </c>
      <c r="D12" s="535">
        <v>904</v>
      </c>
      <c r="E12" s="536">
        <v>1957</v>
      </c>
      <c r="F12" s="535">
        <v>185</v>
      </c>
      <c r="G12" s="536">
        <v>1206</v>
      </c>
      <c r="H12" s="544"/>
      <c r="I12" s="544"/>
      <c r="J12" s="535">
        <v>3442</v>
      </c>
      <c r="K12" s="536">
        <v>964</v>
      </c>
      <c r="L12" s="535">
        <v>194</v>
      </c>
      <c r="M12" s="536">
        <v>6007</v>
      </c>
      <c r="N12" s="533">
        <v>21539</v>
      </c>
      <c r="O12" s="539">
        <v>1517</v>
      </c>
      <c r="P12" s="531"/>
      <c r="Q12" s="531"/>
      <c r="R12" s="531"/>
      <c r="S12" s="531"/>
    </row>
    <row r="13" spans="1:23" s="540" customFormat="1" ht="18.75" hidden="1" customHeight="1">
      <c r="A13" s="568" t="s">
        <v>292</v>
      </c>
      <c r="B13" s="573">
        <v>16617</v>
      </c>
      <c r="C13" s="534">
        <v>1550</v>
      </c>
      <c r="D13" s="535">
        <v>865</v>
      </c>
      <c r="E13" s="536">
        <v>2055</v>
      </c>
      <c r="F13" s="535">
        <v>195</v>
      </c>
      <c r="G13" s="536">
        <v>1333</v>
      </c>
      <c r="H13" s="544"/>
      <c r="I13" s="544"/>
      <c r="J13" s="535">
        <v>3299</v>
      </c>
      <c r="K13" s="536">
        <v>993</v>
      </c>
      <c r="L13" s="533">
        <v>149</v>
      </c>
      <c r="M13" s="536">
        <v>6132</v>
      </c>
      <c r="N13" s="533">
        <v>21125</v>
      </c>
      <c r="O13" s="539">
        <v>1514</v>
      </c>
      <c r="P13" s="531"/>
      <c r="Q13" s="531"/>
      <c r="R13" s="531"/>
      <c r="S13" s="531"/>
    </row>
    <row r="14" spans="1:23" s="131" customFormat="1" ht="18.75" hidden="1" customHeight="1">
      <c r="A14" s="568" t="s">
        <v>293</v>
      </c>
      <c r="B14" s="573">
        <v>16326</v>
      </c>
      <c r="C14" s="534">
        <v>1533</v>
      </c>
      <c r="D14" s="535">
        <v>803</v>
      </c>
      <c r="E14" s="536">
        <v>1989</v>
      </c>
      <c r="F14" s="535">
        <v>187</v>
      </c>
      <c r="G14" s="536">
        <v>1547</v>
      </c>
      <c r="H14" s="544"/>
      <c r="I14" s="544"/>
      <c r="J14" s="535">
        <v>3234</v>
      </c>
      <c r="K14" s="536">
        <v>946</v>
      </c>
      <c r="L14" s="533">
        <v>87</v>
      </c>
      <c r="M14" s="536">
        <v>7387</v>
      </c>
      <c r="N14" s="533">
        <v>20637</v>
      </c>
      <c r="O14" s="539">
        <v>1484</v>
      </c>
      <c r="P14" s="531"/>
      <c r="Q14" s="531"/>
      <c r="R14" s="545"/>
      <c r="S14" s="545"/>
    </row>
    <row r="15" spans="1:23" s="331" customFormat="1" ht="18.75" hidden="1" customHeight="1">
      <c r="A15" s="574" t="s">
        <v>192</v>
      </c>
      <c r="B15" s="575">
        <v>15570</v>
      </c>
      <c r="C15" s="548">
        <v>1481</v>
      </c>
      <c r="D15" s="549">
        <v>800</v>
      </c>
      <c r="E15" s="550">
        <v>1744</v>
      </c>
      <c r="F15" s="549">
        <v>153</v>
      </c>
      <c r="G15" s="550">
        <v>1404</v>
      </c>
      <c r="H15" s="544"/>
      <c r="I15" s="544"/>
      <c r="J15" s="549">
        <v>3287</v>
      </c>
      <c r="K15" s="550">
        <v>898</v>
      </c>
      <c r="L15" s="549">
        <v>94</v>
      </c>
      <c r="M15" s="550">
        <v>7730</v>
      </c>
      <c r="N15" s="547">
        <v>19904</v>
      </c>
      <c r="O15" s="551">
        <v>1425</v>
      </c>
      <c r="P15" s="531"/>
      <c r="Q15" s="531"/>
      <c r="R15" s="552"/>
      <c r="S15" s="552"/>
    </row>
    <row r="16" spans="1:23" ht="16.5" hidden="1" customHeight="1">
      <c r="A16" s="568" t="s">
        <v>294</v>
      </c>
      <c r="B16" s="576">
        <v>15639</v>
      </c>
      <c r="C16" s="554">
        <v>1482</v>
      </c>
      <c r="D16" s="555">
        <v>788</v>
      </c>
      <c r="E16" s="556">
        <v>1807</v>
      </c>
      <c r="F16" s="555">
        <v>206</v>
      </c>
      <c r="G16" s="556">
        <v>1688</v>
      </c>
      <c r="H16" s="557"/>
      <c r="I16" s="557"/>
      <c r="J16" s="555">
        <v>3332</v>
      </c>
      <c r="K16" s="556">
        <v>905</v>
      </c>
      <c r="L16" s="555">
        <v>88</v>
      </c>
      <c r="M16" s="556">
        <v>5529</v>
      </c>
      <c r="N16" s="553">
        <v>20053</v>
      </c>
      <c r="O16" s="558">
        <v>1420</v>
      </c>
      <c r="P16" s="531"/>
      <c r="Q16" s="531"/>
      <c r="R16" s="68"/>
      <c r="S16" s="68" t="s">
        <v>305</v>
      </c>
      <c r="U16" s="3"/>
    </row>
    <row r="17" spans="1:25" s="131" customFormat="1" ht="18.75" hidden="1" customHeight="1">
      <c r="A17" s="568" t="s">
        <v>296</v>
      </c>
      <c r="B17" s="576">
        <v>15806</v>
      </c>
      <c r="C17" s="554">
        <v>1559</v>
      </c>
      <c r="D17" s="555">
        <v>755</v>
      </c>
      <c r="E17" s="556">
        <v>2060</v>
      </c>
      <c r="F17" s="555">
        <v>186</v>
      </c>
      <c r="G17" s="556">
        <v>1857</v>
      </c>
      <c r="H17" s="557"/>
      <c r="I17" s="557"/>
      <c r="J17" s="555">
        <v>3384</v>
      </c>
      <c r="K17" s="556">
        <v>894</v>
      </c>
      <c r="L17" s="555">
        <v>75</v>
      </c>
      <c r="M17" s="556">
        <v>5618</v>
      </c>
      <c r="N17" s="553">
        <v>20206</v>
      </c>
      <c r="O17" s="558">
        <v>1484</v>
      </c>
      <c r="P17" s="531"/>
      <c r="Q17" s="531"/>
    </row>
    <row r="18" spans="1:25" s="131" customFormat="1" ht="18.75" hidden="1" customHeight="1">
      <c r="A18" s="568" t="s">
        <v>297</v>
      </c>
      <c r="B18" s="576">
        <v>15690</v>
      </c>
      <c r="C18" s="554">
        <v>1547</v>
      </c>
      <c r="D18" s="555">
        <v>724</v>
      </c>
      <c r="E18" s="556">
        <v>1934</v>
      </c>
      <c r="F18" s="555">
        <v>209</v>
      </c>
      <c r="G18" s="556">
        <v>1547</v>
      </c>
      <c r="H18" s="557"/>
      <c r="I18" s="557"/>
      <c r="J18" s="555">
        <v>3330</v>
      </c>
      <c r="K18" s="556">
        <v>873</v>
      </c>
      <c r="L18" s="555">
        <v>88</v>
      </c>
      <c r="M18" s="556">
        <v>5152</v>
      </c>
      <c r="N18" s="553">
        <v>20041</v>
      </c>
      <c r="O18" s="558">
        <v>1465</v>
      </c>
      <c r="P18" s="531"/>
      <c r="Q18" s="531"/>
    </row>
    <row r="19" spans="1:25" s="131" customFormat="1" ht="18.75" hidden="1" customHeight="1" thickBot="1">
      <c r="A19" s="577" t="s">
        <v>298</v>
      </c>
      <c r="B19" s="578">
        <v>15692</v>
      </c>
      <c r="C19" s="579">
        <v>1522</v>
      </c>
      <c r="D19" s="580">
        <v>718</v>
      </c>
      <c r="E19" s="581">
        <v>2074</v>
      </c>
      <c r="F19" s="580">
        <v>193</v>
      </c>
      <c r="G19" s="581">
        <v>1829</v>
      </c>
      <c r="H19" s="566"/>
      <c r="I19" s="567"/>
      <c r="J19" s="580">
        <v>3244</v>
      </c>
      <c r="K19" s="581">
        <v>865</v>
      </c>
      <c r="L19" s="580">
        <v>154</v>
      </c>
      <c r="M19" s="581">
        <v>7885</v>
      </c>
      <c r="N19" s="582">
        <v>20001</v>
      </c>
      <c r="O19" s="583">
        <v>1487</v>
      </c>
      <c r="P19" s="531"/>
      <c r="Q19" s="531"/>
    </row>
    <row r="20" spans="1:25" s="131" customFormat="1" ht="18.75" hidden="1" customHeight="1">
      <c r="A20" s="584" t="s">
        <v>306</v>
      </c>
      <c r="B20" s="545"/>
      <c r="C20" s="545"/>
      <c r="D20" s="545"/>
      <c r="E20" s="545"/>
      <c r="F20" s="545"/>
      <c r="G20" s="545"/>
      <c r="H20" s="557"/>
      <c r="I20" s="557"/>
      <c r="J20" s="585"/>
      <c r="K20" s="585"/>
      <c r="L20" s="545"/>
      <c r="M20" s="545"/>
      <c r="N20" s="531"/>
      <c r="O20" s="531"/>
      <c r="P20" s="531"/>
      <c r="Q20" s="531"/>
    </row>
    <row r="21" spans="1:25" s="131" customFormat="1" ht="18.75" hidden="1" customHeight="1">
      <c r="A21" s="586"/>
      <c r="B21" s="552"/>
      <c r="C21" s="552"/>
      <c r="D21" s="552"/>
      <c r="E21" s="552"/>
      <c r="F21" s="587"/>
      <c r="G21" s="587"/>
      <c r="H21" s="552"/>
      <c r="I21" s="552"/>
      <c r="J21" s="552"/>
      <c r="K21" s="552"/>
      <c r="L21" s="552"/>
      <c r="M21" s="552"/>
      <c r="N21" s="552"/>
      <c r="O21" s="552"/>
    </row>
    <row r="22" spans="1:25" s="131" customFormat="1" ht="18.75" customHeight="1" thickBot="1">
      <c r="A22" s="588" t="s">
        <v>307</v>
      </c>
      <c r="B22" s="1"/>
      <c r="C22" s="2"/>
      <c r="D22" s="2"/>
      <c r="E22" s="2"/>
      <c r="F22" s="2"/>
      <c r="G22" s="2"/>
      <c r="H22" s="2"/>
      <c r="I22" s="2"/>
      <c r="J22" s="2"/>
      <c r="K22" s="2"/>
      <c r="L22" s="2"/>
      <c r="M22" s="3"/>
      <c r="O22" s="68"/>
      <c r="Q22" s="68" t="s">
        <v>308</v>
      </c>
      <c r="Y22" s="68"/>
    </row>
    <row r="23" spans="1:25" s="131" customFormat="1" ht="18.75" customHeight="1">
      <c r="A23" s="1254" t="s">
        <v>62</v>
      </c>
      <c r="B23" s="1253" t="s">
        <v>3</v>
      </c>
      <c r="C23" s="1230"/>
      <c r="D23" s="1229" t="s">
        <v>4</v>
      </c>
      <c r="E23" s="1230"/>
      <c r="F23" s="1229" t="s">
        <v>64</v>
      </c>
      <c r="G23" s="1230"/>
      <c r="H23" s="1256" t="s">
        <v>309</v>
      </c>
      <c r="I23" s="1256"/>
      <c r="J23" s="1256" t="s">
        <v>310</v>
      </c>
      <c r="K23" s="1256"/>
      <c r="L23" s="1229" t="s">
        <v>311</v>
      </c>
      <c r="M23" s="1230"/>
      <c r="N23" s="1229" t="s">
        <v>312</v>
      </c>
      <c r="O23" s="1230"/>
      <c r="P23" s="1229" t="s">
        <v>313</v>
      </c>
      <c r="Q23" s="1231"/>
    </row>
    <row r="24" spans="1:25" s="131" customFormat="1" ht="18.75" customHeight="1" thickBot="1">
      <c r="A24" s="1255"/>
      <c r="B24" s="589" t="s">
        <v>314</v>
      </c>
      <c r="C24" s="590" t="s">
        <v>315</v>
      </c>
      <c r="D24" s="591" t="s">
        <v>314</v>
      </c>
      <c r="E24" s="590" t="s">
        <v>315</v>
      </c>
      <c r="F24" s="591" t="s">
        <v>314</v>
      </c>
      <c r="G24" s="590" t="s">
        <v>315</v>
      </c>
      <c r="H24" s="591" t="s">
        <v>314</v>
      </c>
      <c r="I24" s="590" t="s">
        <v>315</v>
      </c>
      <c r="J24" s="591" t="s">
        <v>314</v>
      </c>
      <c r="K24" s="590" t="s">
        <v>315</v>
      </c>
      <c r="L24" s="591" t="s">
        <v>314</v>
      </c>
      <c r="M24" s="590" t="s">
        <v>315</v>
      </c>
      <c r="N24" s="591" t="s">
        <v>314</v>
      </c>
      <c r="O24" s="590" t="s">
        <v>315</v>
      </c>
      <c r="P24" s="950" t="s">
        <v>314</v>
      </c>
      <c r="Q24" s="951" t="s">
        <v>315</v>
      </c>
    </row>
    <row r="25" spans="1:25" s="131" customFormat="1" ht="18" customHeight="1">
      <c r="A25" s="592" t="s">
        <v>316</v>
      </c>
      <c r="B25" s="593">
        <v>1642268</v>
      </c>
      <c r="C25" s="594">
        <v>68.25</v>
      </c>
      <c r="D25" s="595">
        <v>1847679</v>
      </c>
      <c r="E25" s="594">
        <v>93.55</v>
      </c>
      <c r="F25" s="595">
        <v>1714922</v>
      </c>
      <c r="G25" s="594">
        <v>94.25</v>
      </c>
      <c r="H25" s="595">
        <v>1414843</v>
      </c>
      <c r="I25" s="594">
        <v>93.9</v>
      </c>
      <c r="J25" s="595">
        <v>1589157</v>
      </c>
      <c r="K25" s="594">
        <v>94.4</v>
      </c>
      <c r="L25" s="595">
        <v>2017337</v>
      </c>
      <c r="M25" s="594">
        <v>94.8</v>
      </c>
      <c r="N25" s="595">
        <v>2039756</v>
      </c>
      <c r="O25" s="594">
        <v>94.4</v>
      </c>
      <c r="P25" s="595">
        <v>1986748</v>
      </c>
      <c r="Q25" s="952">
        <v>94.2</v>
      </c>
    </row>
    <row r="26" spans="1:25" s="131" customFormat="1" ht="18" customHeight="1">
      <c r="A26" s="596" t="s">
        <v>317</v>
      </c>
      <c r="B26" s="597">
        <v>669540</v>
      </c>
      <c r="C26" s="598">
        <v>96.5</v>
      </c>
      <c r="D26" s="599">
        <v>941258</v>
      </c>
      <c r="E26" s="598">
        <v>98.82</v>
      </c>
      <c r="F26" s="599">
        <v>799419</v>
      </c>
      <c r="G26" s="598">
        <v>99.04</v>
      </c>
      <c r="H26" s="599">
        <v>617913</v>
      </c>
      <c r="I26" s="598">
        <v>98.7</v>
      </c>
      <c r="J26" s="599">
        <v>676874</v>
      </c>
      <c r="K26" s="598">
        <v>98.6</v>
      </c>
      <c r="L26" s="599">
        <v>574755</v>
      </c>
      <c r="M26" s="598">
        <v>98.3</v>
      </c>
      <c r="N26" s="599">
        <v>734085</v>
      </c>
      <c r="O26" s="598">
        <v>98.5</v>
      </c>
      <c r="P26" s="599">
        <v>426673</v>
      </c>
      <c r="Q26" s="953">
        <v>96.6</v>
      </c>
    </row>
    <row r="27" spans="1:25" s="131" customFormat="1" ht="18" customHeight="1">
      <c r="A27" s="596" t="s">
        <v>318</v>
      </c>
      <c r="B27" s="597">
        <v>2125414</v>
      </c>
      <c r="C27" s="600">
        <v>66.33</v>
      </c>
      <c r="D27" s="599">
        <v>2778067</v>
      </c>
      <c r="E27" s="600">
        <v>93.48</v>
      </c>
      <c r="F27" s="599">
        <v>3085796</v>
      </c>
      <c r="G27" s="600">
        <v>92.6</v>
      </c>
      <c r="H27" s="599">
        <v>3211959</v>
      </c>
      <c r="I27" s="600">
        <v>90.8</v>
      </c>
      <c r="J27" s="599">
        <v>3362835</v>
      </c>
      <c r="K27" s="600">
        <v>90</v>
      </c>
      <c r="L27" s="599">
        <v>3460852</v>
      </c>
      <c r="M27" s="600">
        <v>89.7</v>
      </c>
      <c r="N27" s="599">
        <v>3552702</v>
      </c>
      <c r="O27" s="600">
        <v>89.1</v>
      </c>
      <c r="P27" s="599">
        <v>3435997</v>
      </c>
      <c r="Q27" s="954">
        <v>89.7</v>
      </c>
    </row>
    <row r="28" spans="1:25" s="131" customFormat="1" ht="18" customHeight="1">
      <c r="A28" s="601" t="s">
        <v>319</v>
      </c>
      <c r="B28" s="597">
        <v>12513</v>
      </c>
      <c r="C28" s="600">
        <v>100</v>
      </c>
      <c r="D28" s="599">
        <v>14822</v>
      </c>
      <c r="E28" s="600">
        <v>100</v>
      </c>
      <c r="F28" s="599">
        <v>23336</v>
      </c>
      <c r="G28" s="600">
        <v>100</v>
      </c>
      <c r="H28" s="599">
        <v>25833</v>
      </c>
      <c r="I28" s="600">
        <v>100</v>
      </c>
      <c r="J28" s="599">
        <v>28699</v>
      </c>
      <c r="K28" s="600">
        <v>100</v>
      </c>
      <c r="L28" s="599">
        <v>26522</v>
      </c>
      <c r="M28" s="600">
        <v>100</v>
      </c>
      <c r="N28" s="599">
        <v>23040</v>
      </c>
      <c r="O28" s="600">
        <v>100</v>
      </c>
      <c r="P28" s="599">
        <v>24108</v>
      </c>
      <c r="Q28" s="954">
        <v>100</v>
      </c>
    </row>
    <row r="29" spans="1:25" s="131" customFormat="1" ht="18" customHeight="1">
      <c r="A29" s="596" t="s">
        <v>320</v>
      </c>
      <c r="B29" s="597">
        <v>1472</v>
      </c>
      <c r="C29" s="600">
        <v>95.9</v>
      </c>
      <c r="D29" s="599">
        <v>1319</v>
      </c>
      <c r="E29" s="600">
        <v>100</v>
      </c>
      <c r="F29" s="599">
        <v>1734</v>
      </c>
      <c r="G29" s="600">
        <v>80.31</v>
      </c>
      <c r="H29" s="599">
        <v>1432</v>
      </c>
      <c r="I29" s="600">
        <v>0</v>
      </c>
      <c r="J29" s="599">
        <v>1395</v>
      </c>
      <c r="K29" s="600">
        <v>0</v>
      </c>
      <c r="L29" s="599">
        <v>1395</v>
      </c>
      <c r="M29" s="600">
        <v>0</v>
      </c>
      <c r="N29" s="599">
        <v>1395</v>
      </c>
      <c r="O29" s="600">
        <v>0</v>
      </c>
      <c r="P29" s="599">
        <v>0</v>
      </c>
      <c r="Q29" s="954">
        <v>0</v>
      </c>
    </row>
    <row r="30" spans="1:25" s="131" customFormat="1" ht="18" customHeight="1">
      <c r="A30" s="596" t="s">
        <v>321</v>
      </c>
      <c r="B30" s="597">
        <v>70758</v>
      </c>
      <c r="C30" s="600">
        <v>91.63</v>
      </c>
      <c r="D30" s="599">
        <v>84348</v>
      </c>
      <c r="E30" s="600">
        <v>92.52</v>
      </c>
      <c r="F30" s="599">
        <v>98724</v>
      </c>
      <c r="G30" s="600">
        <v>94.24</v>
      </c>
      <c r="H30" s="599">
        <v>111173</v>
      </c>
      <c r="I30" s="600">
        <v>93.8</v>
      </c>
      <c r="J30" s="599">
        <v>130085</v>
      </c>
      <c r="K30" s="600">
        <v>92.7</v>
      </c>
      <c r="L30" s="599">
        <v>133321</v>
      </c>
      <c r="M30" s="600">
        <v>91.8</v>
      </c>
      <c r="N30" s="599">
        <v>135256</v>
      </c>
      <c r="O30" s="600">
        <v>91.2</v>
      </c>
      <c r="P30" s="599">
        <v>138289</v>
      </c>
      <c r="Q30" s="954">
        <v>92</v>
      </c>
    </row>
    <row r="31" spans="1:25" s="131" customFormat="1" ht="18" customHeight="1">
      <c r="A31" s="596" t="s">
        <v>322</v>
      </c>
      <c r="B31" s="597">
        <v>185780</v>
      </c>
      <c r="C31" s="600">
        <v>100</v>
      </c>
      <c r="D31" s="599">
        <v>254989</v>
      </c>
      <c r="E31" s="600">
        <v>100</v>
      </c>
      <c r="F31" s="599">
        <v>339352</v>
      </c>
      <c r="G31" s="600">
        <v>100</v>
      </c>
      <c r="H31" s="599">
        <v>345178</v>
      </c>
      <c r="I31" s="600">
        <v>100</v>
      </c>
      <c r="J31" s="599">
        <v>348060</v>
      </c>
      <c r="K31" s="600">
        <v>100</v>
      </c>
      <c r="L31" s="599">
        <v>339578</v>
      </c>
      <c r="M31" s="600">
        <v>100</v>
      </c>
      <c r="N31" s="599">
        <v>298174</v>
      </c>
      <c r="O31" s="600">
        <v>100</v>
      </c>
      <c r="P31" s="599">
        <v>280950</v>
      </c>
      <c r="Q31" s="954">
        <v>100</v>
      </c>
    </row>
    <row r="32" spans="1:25" s="67" customFormat="1" ht="18" customHeight="1">
      <c r="A32" s="596" t="s">
        <v>323</v>
      </c>
      <c r="B32" s="597">
        <v>194399</v>
      </c>
      <c r="C32" s="600">
        <v>66.11</v>
      </c>
      <c r="D32" s="599">
        <v>244387</v>
      </c>
      <c r="E32" s="600">
        <v>93.38</v>
      </c>
      <c r="F32" s="599">
        <v>273251</v>
      </c>
      <c r="G32" s="600">
        <v>92.63</v>
      </c>
      <c r="H32" s="599">
        <v>279255</v>
      </c>
      <c r="I32" s="600">
        <v>91.1</v>
      </c>
      <c r="J32" s="599">
        <v>276584</v>
      </c>
      <c r="K32" s="600">
        <v>89.8</v>
      </c>
      <c r="L32" s="599">
        <v>284220</v>
      </c>
      <c r="M32" s="600">
        <v>89.5</v>
      </c>
      <c r="N32" s="599">
        <v>289696</v>
      </c>
      <c r="O32" s="600">
        <v>88.9</v>
      </c>
      <c r="P32" s="599">
        <v>282762</v>
      </c>
      <c r="Q32" s="954">
        <v>89.6</v>
      </c>
    </row>
    <row r="33" spans="1:20" s="67" customFormat="1" ht="18" customHeight="1">
      <c r="A33" s="602" t="s">
        <v>324</v>
      </c>
      <c r="B33" s="597">
        <v>1316782</v>
      </c>
      <c r="C33" s="600">
        <v>64.459999999999994</v>
      </c>
      <c r="D33" s="599">
        <v>1299330</v>
      </c>
      <c r="E33" s="600">
        <v>88.01</v>
      </c>
      <c r="F33" s="599">
        <v>1360201</v>
      </c>
      <c r="G33" s="600">
        <v>83.98</v>
      </c>
      <c r="H33" s="599">
        <v>1436265</v>
      </c>
      <c r="I33" s="600">
        <v>80.95</v>
      </c>
      <c r="J33" s="599">
        <v>1268676</v>
      </c>
      <c r="K33" s="600">
        <v>78.900000000000006</v>
      </c>
      <c r="L33" s="599">
        <v>1263902</v>
      </c>
      <c r="M33" s="600">
        <v>77.400000000000006</v>
      </c>
      <c r="N33" s="599">
        <v>1136868</v>
      </c>
      <c r="O33" s="600">
        <v>74.8</v>
      </c>
      <c r="P33" s="599">
        <v>1125271</v>
      </c>
      <c r="Q33" s="954">
        <v>75</v>
      </c>
    </row>
    <row r="34" spans="1:20" s="67" customFormat="1" ht="18" customHeight="1">
      <c r="A34" s="602" t="s">
        <v>325</v>
      </c>
      <c r="B34" s="597">
        <v>224587</v>
      </c>
      <c r="C34" s="598">
        <v>84.91</v>
      </c>
      <c r="D34" s="599">
        <v>245008</v>
      </c>
      <c r="E34" s="598">
        <v>98.29</v>
      </c>
      <c r="F34" s="599">
        <v>222799</v>
      </c>
      <c r="G34" s="598">
        <v>94.02</v>
      </c>
      <c r="H34" s="599">
        <v>269362</v>
      </c>
      <c r="I34" s="598">
        <v>86.41</v>
      </c>
      <c r="J34" s="599">
        <v>338817</v>
      </c>
      <c r="K34" s="598">
        <v>85.9</v>
      </c>
      <c r="L34" s="599">
        <v>356206</v>
      </c>
      <c r="M34" s="598">
        <v>86.3</v>
      </c>
      <c r="N34" s="599">
        <v>150769</v>
      </c>
      <c r="O34" s="598">
        <v>68.3</v>
      </c>
      <c r="P34" s="599">
        <v>141998</v>
      </c>
      <c r="Q34" s="954">
        <v>67</v>
      </c>
    </row>
    <row r="35" spans="1:20" ht="18" hidden="1" customHeight="1">
      <c r="A35" s="601" t="s">
        <v>326</v>
      </c>
      <c r="B35" s="597"/>
      <c r="C35" s="600" t="s">
        <v>327</v>
      </c>
      <c r="D35" s="599"/>
      <c r="E35" s="600"/>
      <c r="F35" s="599"/>
      <c r="G35" s="600"/>
      <c r="H35" s="599"/>
      <c r="I35" s="600" t="s">
        <v>327</v>
      </c>
      <c r="J35" s="599"/>
      <c r="K35" s="600"/>
      <c r="L35" s="599"/>
      <c r="M35" s="600"/>
      <c r="N35" s="599"/>
      <c r="O35" s="600"/>
      <c r="P35" s="599"/>
      <c r="Q35" s="954"/>
    </row>
    <row r="36" spans="1:20" ht="18" customHeight="1" thickBot="1">
      <c r="A36" s="603" t="s">
        <v>328</v>
      </c>
      <c r="B36" s="604" t="s">
        <v>329</v>
      </c>
      <c r="C36" s="605" t="s">
        <v>329</v>
      </c>
      <c r="D36" s="606" t="s">
        <v>329</v>
      </c>
      <c r="E36" s="605" t="s">
        <v>329</v>
      </c>
      <c r="F36" s="606" t="s">
        <v>329</v>
      </c>
      <c r="G36" s="607" t="s">
        <v>329</v>
      </c>
      <c r="H36" s="606">
        <v>2804</v>
      </c>
      <c r="I36" s="605">
        <v>47.2</v>
      </c>
      <c r="J36" s="606">
        <v>4603</v>
      </c>
      <c r="K36" s="607">
        <v>67</v>
      </c>
      <c r="L36" s="606">
        <v>4916</v>
      </c>
      <c r="M36" s="605">
        <v>70.099999999999994</v>
      </c>
      <c r="N36" s="606">
        <v>4134</v>
      </c>
      <c r="O36" s="605">
        <v>64.900000000000006</v>
      </c>
      <c r="P36" s="606">
        <v>3806</v>
      </c>
      <c r="Q36" s="955">
        <v>70.7</v>
      </c>
    </row>
    <row r="37" spans="1:20" ht="29.25" customHeight="1" thickBot="1"/>
    <row r="38" spans="1:20" ht="18.75" customHeight="1">
      <c r="A38" s="1254" t="s">
        <v>62</v>
      </c>
      <c r="B38" s="1229" t="s">
        <v>330</v>
      </c>
      <c r="C38" s="1230"/>
      <c r="D38" s="1229" t="s">
        <v>331</v>
      </c>
      <c r="E38" s="1230"/>
      <c r="F38" s="1229" t="s">
        <v>332</v>
      </c>
      <c r="G38" s="1253"/>
      <c r="H38" s="1229" t="s">
        <v>333</v>
      </c>
      <c r="I38" s="1253"/>
      <c r="J38" s="1229" t="s">
        <v>334</v>
      </c>
      <c r="K38" s="1230"/>
      <c r="L38" s="1253" t="s">
        <v>335</v>
      </c>
      <c r="M38" s="1253"/>
      <c r="N38" s="1229" t="s">
        <v>755</v>
      </c>
      <c r="O38" s="1231"/>
    </row>
    <row r="39" spans="1:20" ht="18.75" customHeight="1" thickBot="1">
      <c r="A39" s="1255"/>
      <c r="B39" s="589" t="s">
        <v>314</v>
      </c>
      <c r="C39" s="590" t="s">
        <v>315</v>
      </c>
      <c r="D39" s="589" t="s">
        <v>314</v>
      </c>
      <c r="E39" s="590" t="s">
        <v>315</v>
      </c>
      <c r="F39" s="961" t="s">
        <v>314</v>
      </c>
      <c r="G39" s="608" t="s">
        <v>315</v>
      </c>
      <c r="H39" s="961" t="s">
        <v>314</v>
      </c>
      <c r="I39" s="608" t="s">
        <v>315</v>
      </c>
      <c r="J39" s="961" t="s">
        <v>314</v>
      </c>
      <c r="K39" s="590" t="s">
        <v>315</v>
      </c>
      <c r="L39" s="589" t="s">
        <v>314</v>
      </c>
      <c r="M39" s="608" t="s">
        <v>315</v>
      </c>
      <c r="N39" s="1014" t="s">
        <v>314</v>
      </c>
      <c r="O39" s="951" t="s">
        <v>315</v>
      </c>
    </row>
    <row r="40" spans="1:20" ht="18" customHeight="1">
      <c r="A40" s="592" t="s">
        <v>316</v>
      </c>
      <c r="B40" s="593">
        <v>1835692</v>
      </c>
      <c r="C40" s="594">
        <v>94.4</v>
      </c>
      <c r="D40" s="593">
        <v>1821127</v>
      </c>
      <c r="E40" s="594">
        <v>95.1</v>
      </c>
      <c r="F40" s="609">
        <v>1885062</v>
      </c>
      <c r="G40" s="610">
        <v>96</v>
      </c>
      <c r="H40" s="609">
        <v>1851565</v>
      </c>
      <c r="I40" s="610">
        <v>96.8</v>
      </c>
      <c r="J40" s="609">
        <v>1859123</v>
      </c>
      <c r="K40" s="611">
        <v>97.7</v>
      </c>
      <c r="L40" s="985">
        <v>1846512</v>
      </c>
      <c r="M40" s="610">
        <v>98.2</v>
      </c>
      <c r="N40" s="609">
        <v>1863086</v>
      </c>
      <c r="O40" s="986">
        <v>98.6</v>
      </c>
      <c r="T40" s="612"/>
    </row>
    <row r="41" spans="1:20" ht="18" customHeight="1">
      <c r="A41" s="596" t="s">
        <v>317</v>
      </c>
      <c r="B41" s="597">
        <v>636431</v>
      </c>
      <c r="C41" s="598">
        <v>97.6</v>
      </c>
      <c r="D41" s="597">
        <v>643809</v>
      </c>
      <c r="E41" s="598">
        <v>97.5</v>
      </c>
      <c r="F41" s="613">
        <v>544706</v>
      </c>
      <c r="G41" s="614">
        <v>97.3</v>
      </c>
      <c r="H41" s="613">
        <v>614041</v>
      </c>
      <c r="I41" s="614">
        <v>98.3</v>
      </c>
      <c r="J41" s="613">
        <v>543277</v>
      </c>
      <c r="K41" s="615">
        <v>98.5</v>
      </c>
      <c r="L41" s="987">
        <v>559476</v>
      </c>
      <c r="M41" s="614">
        <v>98.6</v>
      </c>
      <c r="N41" s="613">
        <v>487526</v>
      </c>
      <c r="O41" s="988">
        <v>98.7</v>
      </c>
      <c r="T41" s="612"/>
    </row>
    <row r="42" spans="1:20" ht="18" customHeight="1">
      <c r="A42" s="596" t="s">
        <v>318</v>
      </c>
      <c r="B42" s="597">
        <v>3362108</v>
      </c>
      <c r="C42" s="600">
        <v>89.6</v>
      </c>
      <c r="D42" s="597">
        <v>3306043</v>
      </c>
      <c r="E42" s="600">
        <v>90.4</v>
      </c>
      <c r="F42" s="613">
        <v>3093469</v>
      </c>
      <c r="G42" s="616">
        <v>90.3</v>
      </c>
      <c r="H42" s="613">
        <v>3019238</v>
      </c>
      <c r="I42" s="616">
        <v>90.8</v>
      </c>
      <c r="J42" s="613">
        <v>2983521</v>
      </c>
      <c r="K42" s="617">
        <v>93.7</v>
      </c>
      <c r="L42" s="987">
        <v>2806275</v>
      </c>
      <c r="M42" s="616">
        <v>94.4</v>
      </c>
      <c r="N42" s="613">
        <v>2845545</v>
      </c>
      <c r="O42" s="989">
        <v>94.9</v>
      </c>
    </row>
    <row r="43" spans="1:20" ht="18" customHeight="1">
      <c r="A43" s="601" t="s">
        <v>319</v>
      </c>
      <c r="B43" s="597">
        <v>24304</v>
      </c>
      <c r="C43" s="600">
        <v>100</v>
      </c>
      <c r="D43" s="597">
        <v>24183</v>
      </c>
      <c r="E43" s="600">
        <v>100</v>
      </c>
      <c r="F43" s="613">
        <v>23382</v>
      </c>
      <c r="G43" s="414">
        <v>100</v>
      </c>
      <c r="H43" s="613">
        <v>22174</v>
      </c>
      <c r="I43" s="414">
        <v>100</v>
      </c>
      <c r="J43" s="613">
        <v>22038</v>
      </c>
      <c r="K43" s="600">
        <v>100</v>
      </c>
      <c r="L43" s="987">
        <v>21749</v>
      </c>
      <c r="M43" s="414">
        <v>100</v>
      </c>
      <c r="N43" s="613">
        <v>21007</v>
      </c>
      <c r="O43" s="954">
        <v>100</v>
      </c>
    </row>
    <row r="44" spans="1:20" ht="18" customHeight="1">
      <c r="A44" s="596" t="s">
        <v>320</v>
      </c>
      <c r="B44" s="597">
        <v>0</v>
      </c>
      <c r="C44" s="600">
        <v>0</v>
      </c>
      <c r="D44" s="597">
        <v>0</v>
      </c>
      <c r="E44" s="600">
        <v>0</v>
      </c>
      <c r="F44" s="613">
        <v>0</v>
      </c>
      <c r="G44" s="414">
        <v>0</v>
      </c>
      <c r="H44" s="613">
        <v>0</v>
      </c>
      <c r="I44" s="414">
        <v>0</v>
      </c>
      <c r="J44" s="613">
        <v>0</v>
      </c>
      <c r="K44" s="600">
        <v>0</v>
      </c>
      <c r="L44" s="987">
        <v>0</v>
      </c>
      <c r="M44" s="414">
        <v>0</v>
      </c>
      <c r="N44" s="613">
        <v>0</v>
      </c>
      <c r="O44" s="954">
        <v>0</v>
      </c>
    </row>
    <row r="45" spans="1:20" ht="18" customHeight="1">
      <c r="A45" s="596" t="s">
        <v>321</v>
      </c>
      <c r="B45" s="597">
        <v>137911</v>
      </c>
      <c r="C45" s="600">
        <v>92.9</v>
      </c>
      <c r="D45" s="597">
        <v>137733</v>
      </c>
      <c r="E45" s="600">
        <v>93.7</v>
      </c>
      <c r="F45" s="613">
        <v>139242</v>
      </c>
      <c r="G45" s="616">
        <v>94.4</v>
      </c>
      <c r="H45" s="613">
        <v>140503</v>
      </c>
      <c r="I45" s="616">
        <v>95.1</v>
      </c>
      <c r="J45" s="613">
        <v>143073</v>
      </c>
      <c r="K45" s="617">
        <v>96.4</v>
      </c>
      <c r="L45" s="987">
        <v>146772</v>
      </c>
      <c r="M45" s="616">
        <v>97.4</v>
      </c>
      <c r="N45" s="613">
        <v>169293</v>
      </c>
      <c r="O45" s="989">
        <v>97.6</v>
      </c>
    </row>
    <row r="46" spans="1:20" ht="18" customHeight="1">
      <c r="A46" s="596" t="s">
        <v>322</v>
      </c>
      <c r="B46" s="597">
        <v>289038</v>
      </c>
      <c r="C46" s="600">
        <v>100</v>
      </c>
      <c r="D46" s="597">
        <v>348660</v>
      </c>
      <c r="E46" s="600">
        <v>100</v>
      </c>
      <c r="F46" s="613">
        <v>340928</v>
      </c>
      <c r="G46" s="414">
        <v>100</v>
      </c>
      <c r="H46" s="613">
        <v>384496</v>
      </c>
      <c r="I46" s="414">
        <v>100</v>
      </c>
      <c r="J46" s="613">
        <v>377445</v>
      </c>
      <c r="K46" s="600">
        <v>100</v>
      </c>
      <c r="L46" s="987">
        <v>373665</v>
      </c>
      <c r="M46" s="414">
        <v>100</v>
      </c>
      <c r="N46" s="613">
        <v>360110</v>
      </c>
      <c r="O46" s="954">
        <v>100</v>
      </c>
    </row>
    <row r="47" spans="1:20" ht="18" customHeight="1">
      <c r="A47" s="596" t="s">
        <v>323</v>
      </c>
      <c r="B47" s="597">
        <v>279891</v>
      </c>
      <c r="C47" s="600">
        <v>89.6</v>
      </c>
      <c r="D47" s="597">
        <v>150122</v>
      </c>
      <c r="E47" s="600">
        <v>84.4</v>
      </c>
      <c r="F47" s="613">
        <v>138130</v>
      </c>
      <c r="G47" s="616">
        <v>85</v>
      </c>
      <c r="H47" s="613">
        <v>20007</v>
      </c>
      <c r="I47" s="616">
        <v>18.3</v>
      </c>
      <c r="J47" s="613">
        <v>14467</v>
      </c>
      <c r="K47" s="617">
        <v>34</v>
      </c>
      <c r="L47" s="987">
        <v>7893</v>
      </c>
      <c r="M47" s="616">
        <v>17</v>
      </c>
      <c r="N47" s="613">
        <v>5511</v>
      </c>
      <c r="O47" s="989">
        <v>15.5</v>
      </c>
    </row>
    <row r="48" spans="1:20" ht="18" customHeight="1">
      <c r="A48" s="602" t="s">
        <v>324</v>
      </c>
      <c r="B48" s="597">
        <v>1210758</v>
      </c>
      <c r="C48" s="600">
        <v>77.099999999999994</v>
      </c>
      <c r="D48" s="597">
        <v>1247712</v>
      </c>
      <c r="E48" s="600">
        <v>76.599999999999994</v>
      </c>
      <c r="F48" s="613">
        <v>1302639</v>
      </c>
      <c r="G48" s="616">
        <v>79.400000000000006</v>
      </c>
      <c r="H48" s="613">
        <v>1268371</v>
      </c>
      <c r="I48" s="616">
        <v>80.8</v>
      </c>
      <c r="J48" s="613">
        <v>1198666</v>
      </c>
      <c r="K48" s="617">
        <v>82.2</v>
      </c>
      <c r="L48" s="987">
        <v>1147074</v>
      </c>
      <c r="M48" s="616">
        <v>83.1</v>
      </c>
      <c r="N48" s="613">
        <v>1136268</v>
      </c>
      <c r="O48" s="989">
        <v>84.1</v>
      </c>
    </row>
    <row r="49" spans="1:15" ht="18" customHeight="1">
      <c r="A49" s="602" t="s">
        <v>325</v>
      </c>
      <c r="B49" s="597">
        <v>165261</v>
      </c>
      <c r="C49" s="600">
        <v>71.3</v>
      </c>
      <c r="D49" s="597">
        <v>130114</v>
      </c>
      <c r="E49" s="600">
        <v>94.4</v>
      </c>
      <c r="F49" s="613">
        <v>143264</v>
      </c>
      <c r="G49" s="616">
        <v>94.9</v>
      </c>
      <c r="H49" s="613">
        <v>128582</v>
      </c>
      <c r="I49" s="616">
        <v>96.3</v>
      </c>
      <c r="J49" s="613">
        <v>98461</v>
      </c>
      <c r="K49" s="617">
        <v>96.4</v>
      </c>
      <c r="L49" s="987">
        <v>74248</v>
      </c>
      <c r="M49" s="616">
        <v>95.3</v>
      </c>
      <c r="N49" s="613">
        <v>48137</v>
      </c>
      <c r="O49" s="989">
        <v>94.2</v>
      </c>
    </row>
    <row r="50" spans="1:15" ht="18" customHeight="1" thickBot="1">
      <c r="A50" s="603" t="s">
        <v>328</v>
      </c>
      <c r="B50" s="604">
        <v>3440</v>
      </c>
      <c r="C50" s="605">
        <v>68.7</v>
      </c>
      <c r="D50" s="604">
        <v>3291</v>
      </c>
      <c r="E50" s="605">
        <v>64.900000000000006</v>
      </c>
      <c r="F50" s="618">
        <v>3252</v>
      </c>
      <c r="G50" s="619">
        <v>66.2</v>
      </c>
      <c r="H50" s="618">
        <v>3353</v>
      </c>
      <c r="I50" s="619">
        <v>67.2</v>
      </c>
      <c r="J50" s="618">
        <v>3180</v>
      </c>
      <c r="K50" s="620">
        <v>65.900000000000006</v>
      </c>
      <c r="L50" s="990">
        <v>3229</v>
      </c>
      <c r="M50" s="619">
        <v>66.900000000000006</v>
      </c>
      <c r="N50" s="618">
        <v>1868</v>
      </c>
      <c r="O50" s="991">
        <v>98</v>
      </c>
    </row>
    <row r="51" spans="1:15">
      <c r="A51" s="67" t="s">
        <v>699</v>
      </c>
      <c r="B51" s="67"/>
      <c r="C51" s="67"/>
      <c r="D51" s="67"/>
      <c r="E51" s="67"/>
      <c r="F51" s="67"/>
      <c r="G51" s="67"/>
      <c r="H51" s="67"/>
      <c r="I51" s="67"/>
      <c r="J51" s="67"/>
      <c r="K51" s="67"/>
      <c r="L51" s="67"/>
      <c r="M51" s="67"/>
      <c r="N51" s="67"/>
      <c r="O51" s="67"/>
    </row>
    <row r="52" spans="1:15">
      <c r="A52" s="67" t="s">
        <v>336</v>
      </c>
      <c r="B52" s="67"/>
      <c r="C52" s="67"/>
      <c r="D52" s="67"/>
      <c r="E52" s="67"/>
      <c r="F52" s="67"/>
      <c r="G52" s="67"/>
      <c r="H52" s="67"/>
      <c r="I52" s="67"/>
      <c r="J52" s="67"/>
      <c r="K52" s="67"/>
      <c r="L52" s="67"/>
      <c r="M52" s="67"/>
      <c r="N52" s="67"/>
      <c r="O52" s="67"/>
    </row>
    <row r="53" spans="1:15">
      <c r="A53" s="67" t="s">
        <v>337</v>
      </c>
      <c r="B53" s="67"/>
      <c r="C53" s="67"/>
      <c r="D53" s="67"/>
      <c r="E53" s="67"/>
      <c r="F53" s="67"/>
      <c r="G53" s="67"/>
      <c r="H53" s="67"/>
      <c r="I53" s="67"/>
      <c r="J53" s="67"/>
      <c r="K53" s="67"/>
      <c r="L53" s="67"/>
      <c r="M53" s="67"/>
      <c r="N53" s="67"/>
      <c r="O53" s="67"/>
    </row>
    <row r="54" spans="1:15">
      <c r="A54" s="621" t="s">
        <v>339</v>
      </c>
    </row>
  </sheetData>
  <mergeCells count="41">
    <mergeCell ref="J38:K38"/>
    <mergeCell ref="L38:M38"/>
    <mergeCell ref="A23:A24"/>
    <mergeCell ref="B23:C23"/>
    <mergeCell ref="D23:E23"/>
    <mergeCell ref="F23:G23"/>
    <mergeCell ref="H23:I23"/>
    <mergeCell ref="J23:K23"/>
    <mergeCell ref="A38:A39"/>
    <mergeCell ref="B38:C38"/>
    <mergeCell ref="D38:E38"/>
    <mergeCell ref="F38:G38"/>
    <mergeCell ref="H38:I38"/>
    <mergeCell ref="M3:M4"/>
    <mergeCell ref="N3:N4"/>
    <mergeCell ref="O3:O4"/>
    <mergeCell ref="R6:W9"/>
    <mergeCell ref="L23:M23"/>
    <mergeCell ref="N23:O23"/>
    <mergeCell ref="P23:Q23"/>
    <mergeCell ref="I3:I4"/>
    <mergeCell ref="J2:K2"/>
    <mergeCell ref="J3:J4"/>
    <mergeCell ref="K3:K4"/>
    <mergeCell ref="L3:L4"/>
    <mergeCell ref="N38:O38"/>
    <mergeCell ref="A2:A4"/>
    <mergeCell ref="B2:C2"/>
    <mergeCell ref="D2:E2"/>
    <mergeCell ref="F2:G2"/>
    <mergeCell ref="H2:I2"/>
    <mergeCell ref="H8:I9"/>
    <mergeCell ref="L2:M2"/>
    <mergeCell ref="N2:O2"/>
    <mergeCell ref="B3:B4"/>
    <mergeCell ref="C3:C4"/>
    <mergeCell ref="D3:D4"/>
    <mergeCell ref="E3:E4"/>
    <mergeCell ref="F3:F4"/>
    <mergeCell ref="G3:G4"/>
    <mergeCell ref="H3:H4"/>
  </mergeCells>
  <phoneticPr fontId="3"/>
  <pageMargins left="0.98425196850393704" right="0.39370078740157483" top="0.39370078740157483" bottom="0.39370078740157483" header="0.51181102362204722" footer="0.19685039370078741"/>
  <headerFooter scaleWithDoc="0" alignWithMargins="0">
    <oddFooter>&amp;L&amp;"ＭＳ Ｐ明朝,標準"－３２－２－</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view="pageBreakPreview" topLeftCell="A10" zoomScaleNormal="100" zoomScaleSheetLayoutView="100" workbookViewId="0">
      <pane xSplit="2" topLeftCell="C1" activePane="topRight" state="frozen"/>
      <selection activeCell="B19" sqref="B19"/>
      <selection pane="topRight" activeCell="I20" sqref="I20"/>
    </sheetView>
  </sheetViews>
  <sheetFormatPr defaultRowHeight="13.5"/>
  <cols>
    <col min="1" max="1" width="2.75" style="2" customWidth="1"/>
    <col min="2" max="2" width="17.625" style="2" customWidth="1"/>
    <col min="3" max="13" width="10.125" style="2" customWidth="1"/>
    <col min="14" max="19" width="0" style="2" hidden="1" customWidth="1"/>
    <col min="20" max="16384" width="9" style="2"/>
  </cols>
  <sheetData>
    <row r="1" spans="1:19" ht="16.5" customHeight="1" thickBot="1">
      <c r="A1" s="1" t="s">
        <v>0</v>
      </c>
      <c r="B1" s="1"/>
      <c r="E1" s="3"/>
      <c r="F1" s="3"/>
      <c r="G1" s="3"/>
      <c r="H1" s="3"/>
      <c r="I1" s="3"/>
      <c r="J1" s="3"/>
      <c r="K1" s="3"/>
      <c r="M1" s="68" t="s">
        <v>1</v>
      </c>
    </row>
    <row r="2" spans="1:19" ht="16.5" customHeight="1" thickBot="1">
      <c r="A2" s="1263" t="s">
        <v>2</v>
      </c>
      <c r="B2" s="1264"/>
      <c r="C2" s="4" t="s">
        <v>3</v>
      </c>
      <c r="D2" s="5" t="s">
        <v>4</v>
      </c>
      <c r="E2" s="5" t="s">
        <v>5</v>
      </c>
      <c r="F2" s="5" t="s">
        <v>6</v>
      </c>
      <c r="G2" s="5" t="s">
        <v>7</v>
      </c>
      <c r="H2" s="5" t="s">
        <v>8</v>
      </c>
      <c r="I2" s="4" t="s">
        <v>9</v>
      </c>
      <c r="J2" s="5" t="s">
        <v>10</v>
      </c>
      <c r="K2" s="5" t="s">
        <v>11</v>
      </c>
      <c r="L2" s="5" t="s">
        <v>12</v>
      </c>
      <c r="M2" s="6" t="s">
        <v>13</v>
      </c>
      <c r="N2" s="4" t="s">
        <v>14</v>
      </c>
      <c r="O2" s="5" t="s">
        <v>15</v>
      </c>
      <c r="P2" s="5" t="s">
        <v>16</v>
      </c>
      <c r="Q2" s="5" t="s">
        <v>17</v>
      </c>
      <c r="R2" s="5" t="s">
        <v>18</v>
      </c>
      <c r="S2" s="7" t="s">
        <v>19</v>
      </c>
    </row>
    <row r="3" spans="1:19" ht="16.5" customHeight="1">
      <c r="A3" s="1265" t="s">
        <v>20</v>
      </c>
      <c r="B3" s="1266"/>
      <c r="C3" s="8">
        <v>14</v>
      </c>
      <c r="D3" s="9">
        <v>14</v>
      </c>
      <c r="E3" s="9">
        <v>14</v>
      </c>
      <c r="F3" s="10">
        <f t="shared" ref="F3:H3" si="0">SUM(F4:F5)</f>
        <v>14</v>
      </c>
      <c r="G3" s="10">
        <f t="shared" si="0"/>
        <v>14</v>
      </c>
      <c r="H3" s="10">
        <f t="shared" si="0"/>
        <v>14</v>
      </c>
      <c r="I3" s="11">
        <v>14</v>
      </c>
      <c r="J3" s="12">
        <v>16</v>
      </c>
      <c r="K3" s="12">
        <v>16</v>
      </c>
      <c r="L3" s="12">
        <v>16</v>
      </c>
      <c r="M3" s="13">
        <v>16</v>
      </c>
      <c r="N3" s="11">
        <v>16</v>
      </c>
      <c r="O3" s="12">
        <v>16</v>
      </c>
      <c r="P3" s="12">
        <v>16</v>
      </c>
      <c r="Q3" s="12">
        <v>15</v>
      </c>
      <c r="R3" s="12">
        <v>15</v>
      </c>
      <c r="S3" s="14">
        <v>15</v>
      </c>
    </row>
    <row r="4" spans="1:19" ht="16.5" customHeight="1">
      <c r="A4" s="15"/>
      <c r="B4" s="16" t="s">
        <v>21</v>
      </c>
      <c r="C4" s="17">
        <v>12</v>
      </c>
      <c r="D4" s="18">
        <v>12</v>
      </c>
      <c r="E4" s="18">
        <v>12</v>
      </c>
      <c r="F4" s="19">
        <v>12</v>
      </c>
      <c r="G4" s="19">
        <v>12</v>
      </c>
      <c r="H4" s="19">
        <v>12</v>
      </c>
      <c r="I4" s="20">
        <v>12</v>
      </c>
      <c r="J4" s="21">
        <v>14</v>
      </c>
      <c r="K4" s="21">
        <v>14</v>
      </c>
      <c r="L4" s="21">
        <v>14</v>
      </c>
      <c r="M4" s="22">
        <v>14</v>
      </c>
      <c r="N4" s="20">
        <v>14</v>
      </c>
      <c r="O4" s="21">
        <v>14</v>
      </c>
      <c r="P4" s="21">
        <v>14</v>
      </c>
      <c r="Q4" s="21">
        <v>14</v>
      </c>
      <c r="R4" s="21">
        <v>14</v>
      </c>
      <c r="S4" s="23">
        <v>14</v>
      </c>
    </row>
    <row r="5" spans="1:19" ht="16.5" customHeight="1">
      <c r="A5" s="24"/>
      <c r="B5" s="25" t="s">
        <v>22</v>
      </c>
      <c r="C5" s="26">
        <v>2</v>
      </c>
      <c r="D5" s="27">
        <v>2</v>
      </c>
      <c r="E5" s="27">
        <v>2</v>
      </c>
      <c r="F5" s="28">
        <v>2</v>
      </c>
      <c r="G5" s="28">
        <v>2</v>
      </c>
      <c r="H5" s="28">
        <v>2</v>
      </c>
      <c r="I5" s="29">
        <v>2</v>
      </c>
      <c r="J5" s="30">
        <v>2</v>
      </c>
      <c r="K5" s="30">
        <v>2</v>
      </c>
      <c r="L5" s="30">
        <v>2</v>
      </c>
      <c r="M5" s="31">
        <v>2</v>
      </c>
      <c r="N5" s="29">
        <v>2</v>
      </c>
      <c r="O5" s="30">
        <v>2</v>
      </c>
      <c r="P5" s="30">
        <v>2</v>
      </c>
      <c r="Q5" s="30">
        <v>1</v>
      </c>
      <c r="R5" s="30">
        <v>1</v>
      </c>
      <c r="S5" s="32">
        <v>1</v>
      </c>
    </row>
    <row r="6" spans="1:19" ht="16.5" customHeight="1">
      <c r="A6" s="1259" t="s">
        <v>23</v>
      </c>
      <c r="B6" s="1260"/>
      <c r="C6" s="33">
        <v>153</v>
      </c>
      <c r="D6" s="34">
        <v>137</v>
      </c>
      <c r="E6" s="34">
        <v>133</v>
      </c>
      <c r="F6" s="35">
        <f t="shared" ref="F6:H6" si="1">SUM(F7:F9)</f>
        <v>133</v>
      </c>
      <c r="G6" s="35">
        <f t="shared" si="1"/>
        <v>139</v>
      </c>
      <c r="H6" s="35">
        <f t="shared" si="1"/>
        <v>135</v>
      </c>
      <c r="I6" s="36">
        <v>134</v>
      </c>
      <c r="J6" s="37">
        <v>152</v>
      </c>
      <c r="K6" s="37">
        <v>151</v>
      </c>
      <c r="L6" s="37">
        <v>147</v>
      </c>
      <c r="M6" s="38">
        <v>150</v>
      </c>
      <c r="N6" s="36">
        <v>147</v>
      </c>
      <c r="O6" s="37">
        <v>147</v>
      </c>
      <c r="P6" s="37">
        <v>148</v>
      </c>
      <c r="Q6" s="37">
        <v>150</v>
      </c>
      <c r="R6" s="37">
        <v>151</v>
      </c>
      <c r="S6" s="39">
        <v>155</v>
      </c>
    </row>
    <row r="7" spans="1:19" ht="16.5" customHeight="1">
      <c r="A7" s="15"/>
      <c r="B7" s="16" t="s">
        <v>24</v>
      </c>
      <c r="C7" s="17">
        <v>141</v>
      </c>
      <c r="D7" s="18">
        <v>124</v>
      </c>
      <c r="E7" s="18">
        <v>111</v>
      </c>
      <c r="F7" s="19">
        <v>110</v>
      </c>
      <c r="G7" s="19">
        <v>116</v>
      </c>
      <c r="H7" s="19">
        <v>113</v>
      </c>
      <c r="I7" s="20">
        <v>114</v>
      </c>
      <c r="J7" s="21">
        <v>128</v>
      </c>
      <c r="K7" s="21">
        <v>126</v>
      </c>
      <c r="L7" s="21">
        <v>117</v>
      </c>
      <c r="M7" s="22">
        <v>120</v>
      </c>
      <c r="N7" s="20">
        <v>117</v>
      </c>
      <c r="O7" s="21">
        <v>117</v>
      </c>
      <c r="P7" s="21">
        <v>121</v>
      </c>
      <c r="Q7" s="21">
        <v>119</v>
      </c>
      <c r="R7" s="21">
        <v>120</v>
      </c>
      <c r="S7" s="23">
        <v>119</v>
      </c>
    </row>
    <row r="8" spans="1:19" ht="16.5" customHeight="1">
      <c r="A8" s="15"/>
      <c r="B8" s="40" t="s">
        <v>25</v>
      </c>
      <c r="C8" s="41">
        <v>1</v>
      </c>
      <c r="D8" s="42">
        <v>2</v>
      </c>
      <c r="E8" s="42" t="s">
        <v>26</v>
      </c>
      <c r="F8" s="43" t="s">
        <v>26</v>
      </c>
      <c r="G8" s="43" t="s">
        <v>26</v>
      </c>
      <c r="H8" s="43" t="s">
        <v>26</v>
      </c>
      <c r="I8" s="44" t="s">
        <v>27</v>
      </c>
      <c r="J8" s="45" t="s">
        <v>27</v>
      </c>
      <c r="K8" s="45" t="s">
        <v>27</v>
      </c>
      <c r="L8" s="45">
        <v>3</v>
      </c>
      <c r="M8" s="46">
        <v>1</v>
      </c>
      <c r="N8" s="44" t="s">
        <v>27</v>
      </c>
      <c r="O8" s="45" t="s">
        <v>27</v>
      </c>
      <c r="P8" s="45" t="s">
        <v>27</v>
      </c>
      <c r="Q8" s="45" t="s">
        <v>27</v>
      </c>
      <c r="R8" s="45" t="s">
        <v>27</v>
      </c>
      <c r="S8" s="47" t="s">
        <v>26</v>
      </c>
    </row>
    <row r="9" spans="1:19" ht="16.5" customHeight="1">
      <c r="A9" s="24"/>
      <c r="B9" s="48" t="s">
        <v>28</v>
      </c>
      <c r="C9" s="26">
        <v>11</v>
      </c>
      <c r="D9" s="27">
        <v>11</v>
      </c>
      <c r="E9" s="27">
        <v>22</v>
      </c>
      <c r="F9" s="28">
        <v>23</v>
      </c>
      <c r="G9" s="28">
        <v>23</v>
      </c>
      <c r="H9" s="28">
        <v>22</v>
      </c>
      <c r="I9" s="29">
        <v>20</v>
      </c>
      <c r="J9" s="30">
        <v>24</v>
      </c>
      <c r="K9" s="30">
        <v>25</v>
      </c>
      <c r="L9" s="30">
        <v>27</v>
      </c>
      <c r="M9" s="31">
        <v>29</v>
      </c>
      <c r="N9" s="29">
        <v>30</v>
      </c>
      <c r="O9" s="30">
        <v>30</v>
      </c>
      <c r="P9" s="30">
        <v>27</v>
      </c>
      <c r="Q9" s="30">
        <v>31</v>
      </c>
      <c r="R9" s="30">
        <v>31</v>
      </c>
      <c r="S9" s="32">
        <v>36</v>
      </c>
    </row>
    <row r="10" spans="1:19" ht="16.5" customHeight="1">
      <c r="A10" s="1259" t="s">
        <v>29</v>
      </c>
      <c r="B10" s="1260"/>
      <c r="C10" s="33">
        <v>4200</v>
      </c>
      <c r="D10" s="34">
        <v>3638</v>
      </c>
      <c r="E10" s="34">
        <v>2982</v>
      </c>
      <c r="F10" s="35">
        <f t="shared" ref="F10:H10" si="2">SUM(F11:F12)</f>
        <v>2929</v>
      </c>
      <c r="G10" s="35">
        <f t="shared" si="2"/>
        <v>2889</v>
      </c>
      <c r="H10" s="35">
        <f t="shared" si="2"/>
        <v>2803</v>
      </c>
      <c r="I10" s="36">
        <v>2744</v>
      </c>
      <c r="J10" s="37">
        <v>2945</v>
      </c>
      <c r="K10" s="37">
        <v>2902</v>
      </c>
      <c r="L10" s="37">
        <v>2832</v>
      </c>
      <c r="M10" s="38">
        <v>2771</v>
      </c>
      <c r="N10" s="36">
        <v>2707</v>
      </c>
      <c r="O10" s="37">
        <v>2636</v>
      </c>
      <c r="P10" s="37">
        <v>2594</v>
      </c>
      <c r="Q10" s="37">
        <v>2535</v>
      </c>
      <c r="R10" s="37">
        <v>2528</v>
      </c>
      <c r="S10" s="39">
        <v>2519</v>
      </c>
    </row>
    <row r="11" spans="1:19" ht="16.5" customHeight="1">
      <c r="A11" s="15"/>
      <c r="B11" s="16" t="s">
        <v>30</v>
      </c>
      <c r="C11" s="17">
        <v>2148</v>
      </c>
      <c r="D11" s="18">
        <v>1825</v>
      </c>
      <c r="E11" s="18">
        <v>1495</v>
      </c>
      <c r="F11" s="19">
        <v>1460</v>
      </c>
      <c r="G11" s="19">
        <v>1442</v>
      </c>
      <c r="H11" s="19">
        <v>1403</v>
      </c>
      <c r="I11" s="20">
        <v>1388</v>
      </c>
      <c r="J11" s="21">
        <v>1508</v>
      </c>
      <c r="K11" s="21">
        <v>1508</v>
      </c>
      <c r="L11" s="21">
        <v>1483</v>
      </c>
      <c r="M11" s="22">
        <v>1460</v>
      </c>
      <c r="N11" s="20">
        <v>1425</v>
      </c>
      <c r="O11" s="21">
        <v>1365</v>
      </c>
      <c r="P11" s="21">
        <v>1334</v>
      </c>
      <c r="Q11" s="21">
        <v>1279</v>
      </c>
      <c r="R11" s="21">
        <v>1293</v>
      </c>
      <c r="S11" s="23">
        <v>1282</v>
      </c>
    </row>
    <row r="12" spans="1:19" ht="16.5" customHeight="1">
      <c r="A12" s="24"/>
      <c r="B12" s="25" t="s">
        <v>31</v>
      </c>
      <c r="C12" s="26">
        <v>2052</v>
      </c>
      <c r="D12" s="27">
        <v>1813</v>
      </c>
      <c r="E12" s="27">
        <v>1487</v>
      </c>
      <c r="F12" s="28">
        <v>1469</v>
      </c>
      <c r="G12" s="28">
        <v>1447</v>
      </c>
      <c r="H12" s="28">
        <v>1400</v>
      </c>
      <c r="I12" s="29">
        <v>1356</v>
      </c>
      <c r="J12" s="30">
        <v>1437</v>
      </c>
      <c r="K12" s="30">
        <v>1394</v>
      </c>
      <c r="L12" s="30">
        <v>1349</v>
      </c>
      <c r="M12" s="31">
        <v>1311</v>
      </c>
      <c r="N12" s="29">
        <v>1282</v>
      </c>
      <c r="O12" s="30">
        <v>1271</v>
      </c>
      <c r="P12" s="30">
        <v>1260</v>
      </c>
      <c r="Q12" s="30">
        <v>1256</v>
      </c>
      <c r="R12" s="30">
        <v>1235</v>
      </c>
      <c r="S12" s="32">
        <v>1237</v>
      </c>
    </row>
    <row r="13" spans="1:19" ht="16.5" customHeight="1">
      <c r="A13" s="1259" t="s">
        <v>32</v>
      </c>
      <c r="B13" s="1260"/>
      <c r="C13" s="33">
        <v>684</v>
      </c>
      <c r="D13" s="34">
        <v>562</v>
      </c>
      <c r="E13" s="34">
        <v>468</v>
      </c>
      <c r="F13" s="35">
        <f t="shared" ref="F13:H13" si="3">SUM(F14:F15)</f>
        <v>499</v>
      </c>
      <c r="G13" s="35">
        <f t="shared" si="3"/>
        <v>452</v>
      </c>
      <c r="H13" s="35">
        <f t="shared" si="3"/>
        <v>447</v>
      </c>
      <c r="I13" s="36">
        <v>434</v>
      </c>
      <c r="J13" s="37">
        <v>467</v>
      </c>
      <c r="K13" s="37">
        <v>464</v>
      </c>
      <c r="L13" s="37">
        <v>457</v>
      </c>
      <c r="M13" s="38">
        <v>442</v>
      </c>
      <c r="N13" s="36">
        <v>423</v>
      </c>
      <c r="O13" s="37">
        <v>412</v>
      </c>
      <c r="P13" s="37">
        <v>436</v>
      </c>
      <c r="Q13" s="37">
        <v>404</v>
      </c>
      <c r="R13" s="37">
        <v>438</v>
      </c>
      <c r="S13" s="39">
        <v>426</v>
      </c>
    </row>
    <row r="14" spans="1:19" ht="16.5" customHeight="1">
      <c r="A14" s="15"/>
      <c r="B14" s="16" t="s">
        <v>30</v>
      </c>
      <c r="C14" s="49">
        <f>C13-C15</f>
        <v>343</v>
      </c>
      <c r="D14" s="50">
        <v>275</v>
      </c>
      <c r="E14" s="50">
        <f>E13-E15</f>
        <v>242</v>
      </c>
      <c r="F14" s="51">
        <v>239</v>
      </c>
      <c r="G14" s="51">
        <v>217</v>
      </c>
      <c r="H14" s="51">
        <v>225</v>
      </c>
      <c r="I14" s="52">
        <v>239</v>
      </c>
      <c r="J14" s="51">
        <v>257</v>
      </c>
      <c r="K14" s="21">
        <v>256</v>
      </c>
      <c r="L14" s="21">
        <v>228</v>
      </c>
      <c r="M14" s="22">
        <v>222</v>
      </c>
      <c r="N14" s="20">
        <v>207</v>
      </c>
      <c r="O14" s="21">
        <v>200</v>
      </c>
      <c r="P14" s="21">
        <v>232</v>
      </c>
      <c r="Q14" s="21">
        <v>208</v>
      </c>
      <c r="R14" s="21">
        <v>236</v>
      </c>
      <c r="S14" s="23">
        <v>216</v>
      </c>
    </row>
    <row r="15" spans="1:19" ht="16.5" customHeight="1">
      <c r="A15" s="24"/>
      <c r="B15" s="25" t="s">
        <v>31</v>
      </c>
      <c r="C15" s="26">
        <v>341</v>
      </c>
      <c r="D15" s="27">
        <v>287</v>
      </c>
      <c r="E15" s="27">
        <v>226</v>
      </c>
      <c r="F15" s="28">
        <v>260</v>
      </c>
      <c r="G15" s="28">
        <v>235</v>
      </c>
      <c r="H15" s="28">
        <v>222</v>
      </c>
      <c r="I15" s="29">
        <v>195</v>
      </c>
      <c r="J15" s="30">
        <v>210</v>
      </c>
      <c r="K15" s="30">
        <v>208</v>
      </c>
      <c r="L15" s="30">
        <v>229</v>
      </c>
      <c r="M15" s="31">
        <v>220</v>
      </c>
      <c r="N15" s="29">
        <v>216</v>
      </c>
      <c r="O15" s="30">
        <v>212</v>
      </c>
      <c r="P15" s="30">
        <v>204</v>
      </c>
      <c r="Q15" s="30">
        <v>196</v>
      </c>
      <c r="R15" s="30">
        <v>202</v>
      </c>
      <c r="S15" s="32">
        <v>210</v>
      </c>
    </row>
    <row r="16" spans="1:19" ht="16.5" customHeight="1">
      <c r="A16" s="1259" t="s">
        <v>33</v>
      </c>
      <c r="B16" s="1260"/>
      <c r="C16" s="33">
        <v>656</v>
      </c>
      <c r="D16" s="34">
        <v>544</v>
      </c>
      <c r="E16" s="34">
        <v>467</v>
      </c>
      <c r="F16" s="35">
        <f t="shared" ref="F16:H16" si="4">SUM(F17:F18)</f>
        <v>470</v>
      </c>
      <c r="G16" s="35">
        <f t="shared" si="4"/>
        <v>500</v>
      </c>
      <c r="H16" s="35">
        <f t="shared" si="4"/>
        <v>453</v>
      </c>
      <c r="I16" s="36">
        <v>445</v>
      </c>
      <c r="J16" s="37">
        <v>463</v>
      </c>
      <c r="K16" s="37">
        <v>479</v>
      </c>
      <c r="L16" s="37">
        <v>466</v>
      </c>
      <c r="M16" s="38">
        <v>460</v>
      </c>
      <c r="N16" s="36">
        <v>437</v>
      </c>
      <c r="O16" s="37">
        <v>418</v>
      </c>
      <c r="P16" s="37">
        <v>409</v>
      </c>
      <c r="Q16" s="37">
        <v>436</v>
      </c>
      <c r="R16" s="37">
        <v>402</v>
      </c>
      <c r="S16" s="39">
        <v>434</v>
      </c>
    </row>
    <row r="17" spans="1:19" ht="16.5" customHeight="1">
      <c r="A17" s="15"/>
      <c r="B17" s="16" t="s">
        <v>34</v>
      </c>
      <c r="C17" s="49">
        <f>C16-C18</f>
        <v>337</v>
      </c>
      <c r="D17" s="50">
        <v>261</v>
      </c>
      <c r="E17" s="50">
        <f>E16-E18</f>
        <v>243</v>
      </c>
      <c r="F17" s="51">
        <v>239</v>
      </c>
      <c r="G17" s="51">
        <v>242</v>
      </c>
      <c r="H17" s="51">
        <v>213</v>
      </c>
      <c r="I17" s="52">
        <v>221</v>
      </c>
      <c r="J17" s="51">
        <v>254</v>
      </c>
      <c r="K17" s="21">
        <v>265</v>
      </c>
      <c r="L17" s="21">
        <v>261</v>
      </c>
      <c r="M17" s="22">
        <v>230</v>
      </c>
      <c r="N17" s="20">
        <v>220</v>
      </c>
      <c r="O17" s="21">
        <v>206</v>
      </c>
      <c r="P17" s="21">
        <v>197</v>
      </c>
      <c r="Q17" s="21">
        <v>231</v>
      </c>
      <c r="R17" s="21">
        <v>206</v>
      </c>
      <c r="S17" s="23">
        <v>236</v>
      </c>
    </row>
    <row r="18" spans="1:19" ht="16.5" customHeight="1">
      <c r="A18" s="24"/>
      <c r="B18" s="25" t="s">
        <v>35</v>
      </c>
      <c r="C18" s="26">
        <v>319</v>
      </c>
      <c r="D18" s="27">
        <v>283</v>
      </c>
      <c r="E18" s="27">
        <v>224</v>
      </c>
      <c r="F18" s="28">
        <v>231</v>
      </c>
      <c r="G18" s="28">
        <v>258</v>
      </c>
      <c r="H18" s="28">
        <v>240</v>
      </c>
      <c r="I18" s="29">
        <v>224</v>
      </c>
      <c r="J18" s="30">
        <v>209</v>
      </c>
      <c r="K18" s="30">
        <v>214</v>
      </c>
      <c r="L18" s="30">
        <v>205</v>
      </c>
      <c r="M18" s="31">
        <v>230</v>
      </c>
      <c r="N18" s="29">
        <v>217</v>
      </c>
      <c r="O18" s="30">
        <v>212</v>
      </c>
      <c r="P18" s="30">
        <v>212</v>
      </c>
      <c r="Q18" s="30">
        <v>205</v>
      </c>
      <c r="R18" s="30">
        <v>196</v>
      </c>
      <c r="S18" s="32">
        <v>198</v>
      </c>
    </row>
    <row r="19" spans="1:19" ht="16.5" customHeight="1">
      <c r="A19" s="1259" t="s">
        <v>36</v>
      </c>
      <c r="B19" s="1260"/>
      <c r="C19" s="33">
        <v>689</v>
      </c>
      <c r="D19" s="34">
        <v>621</v>
      </c>
      <c r="E19" s="34">
        <v>486</v>
      </c>
      <c r="F19" s="35">
        <f t="shared" ref="F19:H19" si="5">SUM(F20:F21)</f>
        <v>453</v>
      </c>
      <c r="G19" s="35">
        <f t="shared" si="5"/>
        <v>463</v>
      </c>
      <c r="H19" s="35">
        <f t="shared" si="5"/>
        <v>497</v>
      </c>
      <c r="I19" s="36">
        <v>456</v>
      </c>
      <c r="J19" s="37">
        <v>471</v>
      </c>
      <c r="K19" s="37">
        <v>461</v>
      </c>
      <c r="L19" s="37">
        <v>482</v>
      </c>
      <c r="M19" s="38">
        <v>463</v>
      </c>
      <c r="N19" s="36">
        <v>455</v>
      </c>
      <c r="O19" s="37">
        <v>428</v>
      </c>
      <c r="P19" s="37">
        <v>413</v>
      </c>
      <c r="Q19" s="37">
        <v>407</v>
      </c>
      <c r="R19" s="37">
        <v>437</v>
      </c>
      <c r="S19" s="39">
        <v>400</v>
      </c>
    </row>
    <row r="20" spans="1:19" ht="16.5" customHeight="1">
      <c r="A20" s="15"/>
      <c r="B20" s="16" t="s">
        <v>34</v>
      </c>
      <c r="C20" s="49">
        <f>C19-C21</f>
        <v>371</v>
      </c>
      <c r="D20" s="50">
        <v>323</v>
      </c>
      <c r="E20" s="50">
        <f>E19-E21</f>
        <v>251</v>
      </c>
      <c r="F20" s="51">
        <v>235</v>
      </c>
      <c r="G20" s="51">
        <v>239</v>
      </c>
      <c r="H20" s="51">
        <v>242</v>
      </c>
      <c r="I20" s="52">
        <v>215</v>
      </c>
      <c r="J20" s="51">
        <v>236</v>
      </c>
      <c r="K20" s="21">
        <v>254</v>
      </c>
      <c r="L20" s="21">
        <v>267</v>
      </c>
      <c r="M20" s="22">
        <v>260</v>
      </c>
      <c r="N20" s="20">
        <v>227</v>
      </c>
      <c r="O20" s="21">
        <v>218</v>
      </c>
      <c r="P20" s="21">
        <v>206</v>
      </c>
      <c r="Q20" s="21">
        <v>197</v>
      </c>
      <c r="R20" s="21">
        <v>236</v>
      </c>
      <c r="S20" s="23">
        <v>201</v>
      </c>
    </row>
    <row r="21" spans="1:19" ht="16.5" customHeight="1">
      <c r="A21" s="24"/>
      <c r="B21" s="25" t="s">
        <v>35</v>
      </c>
      <c r="C21" s="26">
        <v>318</v>
      </c>
      <c r="D21" s="27">
        <v>298</v>
      </c>
      <c r="E21" s="27">
        <v>235</v>
      </c>
      <c r="F21" s="28">
        <v>218</v>
      </c>
      <c r="G21" s="28">
        <v>224</v>
      </c>
      <c r="H21" s="28">
        <v>255</v>
      </c>
      <c r="I21" s="29">
        <v>241</v>
      </c>
      <c r="J21" s="30">
        <v>235</v>
      </c>
      <c r="K21" s="30">
        <v>207</v>
      </c>
      <c r="L21" s="30">
        <v>215</v>
      </c>
      <c r="M21" s="31">
        <v>203</v>
      </c>
      <c r="N21" s="29">
        <v>228</v>
      </c>
      <c r="O21" s="30">
        <v>210</v>
      </c>
      <c r="P21" s="30">
        <v>207</v>
      </c>
      <c r="Q21" s="30">
        <v>210</v>
      </c>
      <c r="R21" s="30">
        <v>201</v>
      </c>
      <c r="S21" s="32">
        <v>199</v>
      </c>
    </row>
    <row r="22" spans="1:19" ht="16.5" customHeight="1">
      <c r="A22" s="1259" t="s">
        <v>37</v>
      </c>
      <c r="B22" s="1260"/>
      <c r="C22" s="33">
        <v>670</v>
      </c>
      <c r="D22" s="34">
        <v>586</v>
      </c>
      <c r="E22" s="34">
        <v>518</v>
      </c>
      <c r="F22" s="35">
        <f t="shared" ref="F22:H22" si="6">SUM(F23:F24)</f>
        <v>489</v>
      </c>
      <c r="G22" s="35">
        <f t="shared" si="6"/>
        <v>457</v>
      </c>
      <c r="H22" s="35">
        <f t="shared" si="6"/>
        <v>461</v>
      </c>
      <c r="I22" s="36">
        <v>494</v>
      </c>
      <c r="J22" s="37">
        <v>505</v>
      </c>
      <c r="K22" s="37">
        <v>469</v>
      </c>
      <c r="L22" s="37">
        <v>460</v>
      </c>
      <c r="M22" s="38">
        <v>486</v>
      </c>
      <c r="N22" s="36">
        <v>460</v>
      </c>
      <c r="O22" s="37">
        <v>453</v>
      </c>
      <c r="P22" s="37">
        <v>430</v>
      </c>
      <c r="Q22" s="37">
        <v>408</v>
      </c>
      <c r="R22" s="37">
        <v>411</v>
      </c>
      <c r="S22" s="39">
        <v>438</v>
      </c>
    </row>
    <row r="23" spans="1:19" ht="16.5" customHeight="1">
      <c r="A23" s="15"/>
      <c r="B23" s="16" t="s">
        <v>34</v>
      </c>
      <c r="C23" s="49">
        <f>C22-C24</f>
        <v>343</v>
      </c>
      <c r="D23" s="50">
        <v>305</v>
      </c>
      <c r="E23" s="50">
        <f>E22-E24</f>
        <v>248</v>
      </c>
      <c r="F23" s="51">
        <v>253</v>
      </c>
      <c r="G23" s="51">
        <v>235</v>
      </c>
      <c r="H23" s="51">
        <v>235</v>
      </c>
      <c r="I23" s="52">
        <v>240</v>
      </c>
      <c r="J23" s="51">
        <v>242</v>
      </c>
      <c r="K23" s="21">
        <v>239</v>
      </c>
      <c r="L23" s="21">
        <v>253</v>
      </c>
      <c r="M23" s="22">
        <v>266</v>
      </c>
      <c r="N23" s="20">
        <v>258</v>
      </c>
      <c r="O23" s="21">
        <v>229</v>
      </c>
      <c r="P23" s="21">
        <v>220</v>
      </c>
      <c r="Q23" s="21">
        <v>201</v>
      </c>
      <c r="R23" s="21">
        <v>196</v>
      </c>
      <c r="S23" s="23">
        <v>235</v>
      </c>
    </row>
    <row r="24" spans="1:19" ht="16.5" customHeight="1">
      <c r="A24" s="24"/>
      <c r="B24" s="25" t="s">
        <v>35</v>
      </c>
      <c r="C24" s="26">
        <v>327</v>
      </c>
      <c r="D24" s="27">
        <v>281</v>
      </c>
      <c r="E24" s="27">
        <v>270</v>
      </c>
      <c r="F24" s="28">
        <v>236</v>
      </c>
      <c r="G24" s="28">
        <v>222</v>
      </c>
      <c r="H24" s="28">
        <v>226</v>
      </c>
      <c r="I24" s="29">
        <v>254</v>
      </c>
      <c r="J24" s="30">
        <v>263</v>
      </c>
      <c r="K24" s="30">
        <v>230</v>
      </c>
      <c r="L24" s="30">
        <v>207</v>
      </c>
      <c r="M24" s="31">
        <v>220</v>
      </c>
      <c r="N24" s="29">
        <v>202</v>
      </c>
      <c r="O24" s="30">
        <v>224</v>
      </c>
      <c r="P24" s="30">
        <v>210</v>
      </c>
      <c r="Q24" s="30">
        <v>207</v>
      </c>
      <c r="R24" s="30">
        <v>215</v>
      </c>
      <c r="S24" s="32">
        <v>203</v>
      </c>
    </row>
    <row r="25" spans="1:19" ht="16.5" customHeight="1">
      <c r="A25" s="1259" t="s">
        <v>38</v>
      </c>
      <c r="B25" s="1260"/>
      <c r="C25" s="33">
        <v>761</v>
      </c>
      <c r="D25" s="34">
        <v>656</v>
      </c>
      <c r="E25" s="34">
        <v>490</v>
      </c>
      <c r="F25" s="35">
        <f t="shared" ref="F25:H25" si="7">SUM(F26:F27)</f>
        <v>523</v>
      </c>
      <c r="G25" s="35">
        <f t="shared" si="7"/>
        <v>490</v>
      </c>
      <c r="H25" s="35">
        <f t="shared" si="7"/>
        <v>455</v>
      </c>
      <c r="I25" s="36">
        <v>461</v>
      </c>
      <c r="J25" s="37">
        <v>529</v>
      </c>
      <c r="K25" s="37">
        <v>503</v>
      </c>
      <c r="L25" s="37">
        <v>465</v>
      </c>
      <c r="M25" s="38">
        <v>452</v>
      </c>
      <c r="N25" s="36">
        <v>483</v>
      </c>
      <c r="O25" s="37">
        <v>454</v>
      </c>
      <c r="P25" s="37">
        <v>447</v>
      </c>
      <c r="Q25" s="37">
        <v>429</v>
      </c>
      <c r="R25" s="37">
        <v>409</v>
      </c>
      <c r="S25" s="39">
        <v>411</v>
      </c>
    </row>
    <row r="26" spans="1:19" ht="16.5" customHeight="1">
      <c r="A26" s="15"/>
      <c r="B26" s="16" t="s">
        <v>34</v>
      </c>
      <c r="C26" s="49">
        <f>C25-C27</f>
        <v>381</v>
      </c>
      <c r="D26" s="50">
        <v>321</v>
      </c>
      <c r="E26" s="50">
        <f>E25-E27</f>
        <v>241</v>
      </c>
      <c r="F26" s="51">
        <v>252</v>
      </c>
      <c r="G26" s="51">
        <v>254</v>
      </c>
      <c r="H26" s="51">
        <v>234</v>
      </c>
      <c r="I26" s="52">
        <v>238</v>
      </c>
      <c r="J26" s="51">
        <v>256</v>
      </c>
      <c r="K26" s="21">
        <v>237</v>
      </c>
      <c r="L26" s="21">
        <v>236</v>
      </c>
      <c r="M26" s="22">
        <v>247</v>
      </c>
      <c r="N26" s="20">
        <v>266</v>
      </c>
      <c r="O26" s="21">
        <v>254</v>
      </c>
      <c r="P26" s="21">
        <v>225</v>
      </c>
      <c r="Q26" s="21">
        <v>216</v>
      </c>
      <c r="R26" s="21">
        <v>201</v>
      </c>
      <c r="S26" s="23">
        <v>194</v>
      </c>
    </row>
    <row r="27" spans="1:19" ht="16.5" customHeight="1">
      <c r="A27" s="24"/>
      <c r="B27" s="25" t="s">
        <v>35</v>
      </c>
      <c r="C27" s="26">
        <v>380</v>
      </c>
      <c r="D27" s="27">
        <v>335</v>
      </c>
      <c r="E27" s="27">
        <v>249</v>
      </c>
      <c r="F27" s="28">
        <v>271</v>
      </c>
      <c r="G27" s="28">
        <v>236</v>
      </c>
      <c r="H27" s="28">
        <v>221</v>
      </c>
      <c r="I27" s="29">
        <v>223</v>
      </c>
      <c r="J27" s="30">
        <v>273</v>
      </c>
      <c r="K27" s="30">
        <v>266</v>
      </c>
      <c r="L27" s="30">
        <v>229</v>
      </c>
      <c r="M27" s="31">
        <v>205</v>
      </c>
      <c r="N27" s="29">
        <v>217</v>
      </c>
      <c r="O27" s="30">
        <v>200</v>
      </c>
      <c r="P27" s="30">
        <v>222</v>
      </c>
      <c r="Q27" s="30">
        <v>213</v>
      </c>
      <c r="R27" s="30">
        <v>208</v>
      </c>
      <c r="S27" s="32">
        <v>217</v>
      </c>
    </row>
    <row r="28" spans="1:19" ht="16.5" customHeight="1">
      <c r="A28" s="1259" t="s">
        <v>39</v>
      </c>
      <c r="B28" s="1260"/>
      <c r="C28" s="33">
        <v>740</v>
      </c>
      <c r="D28" s="34">
        <v>669</v>
      </c>
      <c r="E28" s="34">
        <v>553</v>
      </c>
      <c r="F28" s="35">
        <f t="shared" ref="F28:H28" si="8">SUM(F29:F30)</f>
        <v>495</v>
      </c>
      <c r="G28" s="35">
        <f t="shared" si="8"/>
        <v>527</v>
      </c>
      <c r="H28" s="35">
        <f t="shared" si="8"/>
        <v>490</v>
      </c>
      <c r="I28" s="36">
        <v>454</v>
      </c>
      <c r="J28" s="37">
        <v>510</v>
      </c>
      <c r="K28" s="37">
        <v>526</v>
      </c>
      <c r="L28" s="37">
        <v>502</v>
      </c>
      <c r="M28" s="38">
        <v>468</v>
      </c>
      <c r="N28" s="36">
        <v>449</v>
      </c>
      <c r="O28" s="37">
        <v>471</v>
      </c>
      <c r="P28" s="37">
        <v>459</v>
      </c>
      <c r="Q28" s="37">
        <v>451</v>
      </c>
      <c r="R28" s="37">
        <v>431</v>
      </c>
      <c r="S28" s="39">
        <v>410</v>
      </c>
    </row>
    <row r="29" spans="1:19" ht="16.5" customHeight="1">
      <c r="A29" s="15"/>
      <c r="B29" s="16" t="s">
        <v>34</v>
      </c>
      <c r="C29" s="49">
        <f>C28-C30</f>
        <v>373</v>
      </c>
      <c r="D29" s="50">
        <v>340</v>
      </c>
      <c r="E29" s="50">
        <f>E28-E30</f>
        <v>270</v>
      </c>
      <c r="F29" s="51">
        <v>242</v>
      </c>
      <c r="G29" s="51">
        <v>255</v>
      </c>
      <c r="H29" s="51">
        <v>254</v>
      </c>
      <c r="I29" s="52">
        <v>235</v>
      </c>
      <c r="J29" s="51">
        <v>263</v>
      </c>
      <c r="K29" s="21">
        <v>257</v>
      </c>
      <c r="L29" s="21">
        <v>238</v>
      </c>
      <c r="M29" s="22">
        <v>235</v>
      </c>
      <c r="N29" s="20">
        <v>247</v>
      </c>
      <c r="O29" s="21">
        <v>258</v>
      </c>
      <c r="P29" s="21">
        <v>254</v>
      </c>
      <c r="Q29" s="21">
        <v>226</v>
      </c>
      <c r="R29" s="21">
        <v>218</v>
      </c>
      <c r="S29" s="23">
        <v>200</v>
      </c>
    </row>
    <row r="30" spans="1:19" ht="16.5" customHeight="1">
      <c r="A30" s="24"/>
      <c r="B30" s="25" t="s">
        <v>35</v>
      </c>
      <c r="C30" s="26">
        <v>367</v>
      </c>
      <c r="D30" s="27">
        <v>329</v>
      </c>
      <c r="E30" s="27">
        <v>283</v>
      </c>
      <c r="F30" s="28">
        <v>253</v>
      </c>
      <c r="G30" s="28">
        <v>272</v>
      </c>
      <c r="H30" s="28">
        <v>236</v>
      </c>
      <c r="I30" s="29">
        <v>219</v>
      </c>
      <c r="J30" s="30">
        <v>247</v>
      </c>
      <c r="K30" s="30">
        <v>269</v>
      </c>
      <c r="L30" s="30">
        <v>264</v>
      </c>
      <c r="M30" s="31">
        <v>233</v>
      </c>
      <c r="N30" s="29">
        <v>202</v>
      </c>
      <c r="O30" s="30">
        <v>213</v>
      </c>
      <c r="P30" s="30">
        <v>205</v>
      </c>
      <c r="Q30" s="30">
        <v>225</v>
      </c>
      <c r="R30" s="30">
        <v>213</v>
      </c>
      <c r="S30" s="32">
        <v>210</v>
      </c>
    </row>
    <row r="31" spans="1:19" ht="16.5" customHeight="1">
      <c r="A31" s="1259" t="s">
        <v>40</v>
      </c>
      <c r="B31" s="1260"/>
      <c r="C31" s="33">
        <v>229</v>
      </c>
      <c r="D31" s="34">
        <v>216</v>
      </c>
      <c r="E31" s="34">
        <v>210</v>
      </c>
      <c r="F31" s="35">
        <f t="shared" ref="F31:H31" si="9">SUM(F32:F33)</f>
        <v>217</v>
      </c>
      <c r="G31" s="35">
        <v>225</v>
      </c>
      <c r="H31" s="35">
        <f t="shared" si="9"/>
        <v>225</v>
      </c>
      <c r="I31" s="36">
        <v>228</v>
      </c>
      <c r="J31" s="37">
        <v>246</v>
      </c>
      <c r="K31" s="37">
        <v>239</v>
      </c>
      <c r="L31" s="37">
        <v>243</v>
      </c>
      <c r="M31" s="38">
        <v>238</v>
      </c>
      <c r="N31" s="36">
        <v>235</v>
      </c>
      <c r="O31" s="37">
        <v>237</v>
      </c>
      <c r="P31" s="37">
        <v>234</v>
      </c>
      <c r="Q31" s="37">
        <v>240</v>
      </c>
      <c r="R31" s="37">
        <v>240</v>
      </c>
      <c r="S31" s="39">
        <v>242</v>
      </c>
    </row>
    <row r="32" spans="1:19" ht="16.5" customHeight="1">
      <c r="A32" s="15"/>
      <c r="B32" s="16" t="s">
        <v>34</v>
      </c>
      <c r="C32" s="17">
        <v>97</v>
      </c>
      <c r="D32" s="18">
        <v>90</v>
      </c>
      <c r="E32" s="18">
        <v>89</v>
      </c>
      <c r="F32" s="19">
        <v>87</v>
      </c>
      <c r="G32" s="19">
        <v>86</v>
      </c>
      <c r="H32" s="19">
        <v>84</v>
      </c>
      <c r="I32" s="20">
        <v>83</v>
      </c>
      <c r="J32" s="21">
        <v>99</v>
      </c>
      <c r="K32" s="21">
        <v>93</v>
      </c>
      <c r="L32" s="21">
        <v>94</v>
      </c>
      <c r="M32" s="22">
        <v>101</v>
      </c>
      <c r="N32" s="20">
        <v>103</v>
      </c>
      <c r="O32" s="21">
        <v>101</v>
      </c>
      <c r="P32" s="21">
        <v>102</v>
      </c>
      <c r="Q32" s="21">
        <v>101</v>
      </c>
      <c r="R32" s="21">
        <v>102</v>
      </c>
      <c r="S32" s="23">
        <v>104</v>
      </c>
    </row>
    <row r="33" spans="1:19" ht="16.5" customHeight="1">
      <c r="A33" s="24"/>
      <c r="B33" s="25" t="s">
        <v>35</v>
      </c>
      <c r="C33" s="26">
        <v>132</v>
      </c>
      <c r="D33" s="27">
        <v>126</v>
      </c>
      <c r="E33" s="27">
        <v>121</v>
      </c>
      <c r="F33" s="28">
        <v>130</v>
      </c>
      <c r="G33" s="28">
        <v>140</v>
      </c>
      <c r="H33" s="28">
        <v>141</v>
      </c>
      <c r="I33" s="29">
        <v>145</v>
      </c>
      <c r="J33" s="30">
        <v>147</v>
      </c>
      <c r="K33" s="30">
        <v>146</v>
      </c>
      <c r="L33" s="30">
        <v>149</v>
      </c>
      <c r="M33" s="31">
        <v>137</v>
      </c>
      <c r="N33" s="29">
        <v>132</v>
      </c>
      <c r="O33" s="30">
        <v>136</v>
      </c>
      <c r="P33" s="30">
        <v>132</v>
      </c>
      <c r="Q33" s="30">
        <v>139</v>
      </c>
      <c r="R33" s="30">
        <v>138</v>
      </c>
      <c r="S33" s="32">
        <v>138</v>
      </c>
    </row>
    <row r="34" spans="1:19" ht="16.5" customHeight="1">
      <c r="A34" s="1261" t="s">
        <v>41</v>
      </c>
      <c r="B34" s="1262"/>
      <c r="C34" s="53">
        <v>18.3</v>
      </c>
      <c r="D34" s="54">
        <v>16.8</v>
      </c>
      <c r="E34" s="54">
        <v>14.2</v>
      </c>
      <c r="F34" s="55">
        <f t="shared" ref="F34:H34" si="10">F10/F31</f>
        <v>13.497695852534562</v>
      </c>
      <c r="G34" s="55">
        <f t="shared" si="10"/>
        <v>12.84</v>
      </c>
      <c r="H34" s="55">
        <f t="shared" si="10"/>
        <v>12.457777777777778</v>
      </c>
      <c r="I34" s="56">
        <v>12.035087719298245</v>
      </c>
      <c r="J34" s="57">
        <v>11.971544715447154</v>
      </c>
      <c r="K34" s="57">
        <v>12.142259414225942</v>
      </c>
      <c r="L34" s="57">
        <v>11.654320987654321</v>
      </c>
      <c r="M34" s="58">
        <v>11.642857142857142</v>
      </c>
      <c r="N34" s="56">
        <v>11.519148936170213</v>
      </c>
      <c r="O34" s="57">
        <v>11.122362869198312</v>
      </c>
      <c r="P34" s="57">
        <v>11.085470085470085</v>
      </c>
      <c r="Q34" s="57">
        <v>10.5625</v>
      </c>
      <c r="R34" s="57">
        <v>10.533333333333333</v>
      </c>
      <c r="S34" s="59">
        <v>10.4</v>
      </c>
    </row>
    <row r="35" spans="1:19" ht="16.5" customHeight="1" thickBot="1">
      <c r="A35" s="1257" t="s">
        <v>42</v>
      </c>
      <c r="B35" s="1258"/>
      <c r="C35" s="60">
        <v>27.5</v>
      </c>
      <c r="D35" s="61">
        <v>26.6</v>
      </c>
      <c r="E35" s="61">
        <v>22.4</v>
      </c>
      <c r="F35" s="62">
        <f t="shared" ref="F35:H35" si="11">F10/F6</f>
        <v>22.022556390977442</v>
      </c>
      <c r="G35" s="62">
        <v>16.5</v>
      </c>
      <c r="H35" s="62">
        <f t="shared" si="11"/>
        <v>20.762962962962963</v>
      </c>
      <c r="I35" s="63">
        <v>20.477611940298509</v>
      </c>
      <c r="J35" s="64">
        <v>19.375</v>
      </c>
      <c r="K35" s="64">
        <v>19.218543046357617</v>
      </c>
      <c r="L35" s="64">
        <v>19.26530612244898</v>
      </c>
      <c r="M35" s="65">
        <v>18.473333333333333</v>
      </c>
      <c r="N35" s="63">
        <v>18.414965986394559</v>
      </c>
      <c r="O35" s="64">
        <v>17.931972789115648</v>
      </c>
      <c r="P35" s="64">
        <v>17.527027027027028</v>
      </c>
      <c r="Q35" s="64">
        <v>16.899999999999999</v>
      </c>
      <c r="R35" s="64">
        <v>16.741721854304636</v>
      </c>
      <c r="S35" s="66">
        <v>16.3</v>
      </c>
    </row>
    <row r="36" spans="1:19" s="67" customFormat="1" ht="16.5" customHeight="1">
      <c r="A36" s="67" t="s">
        <v>43</v>
      </c>
    </row>
    <row r="37" spans="1:19" s="67" customFormat="1" ht="16.5" customHeight="1">
      <c r="A37" s="67" t="s">
        <v>44</v>
      </c>
    </row>
  </sheetData>
  <mergeCells count="13">
    <mergeCell ref="A16:B16"/>
    <mergeCell ref="A2:B2"/>
    <mergeCell ref="A3:B3"/>
    <mergeCell ref="A6:B6"/>
    <mergeCell ref="A10:B10"/>
    <mergeCell ref="A13:B13"/>
    <mergeCell ref="A35:B35"/>
    <mergeCell ref="A19:B19"/>
    <mergeCell ref="A22:B22"/>
    <mergeCell ref="A25:B25"/>
    <mergeCell ref="A28:B28"/>
    <mergeCell ref="A31:B31"/>
    <mergeCell ref="A34:B34"/>
  </mergeCells>
  <phoneticPr fontId="3"/>
  <pageMargins left="0.98425196850393704" right="0.78740157480314965" top="0.39370078740157483" bottom="0.39370078740157483" header="0.51181102362204722" footer="0.19685039370078741"/>
  <headerFooter scaleWithDoc="0" alignWithMargins="0">
    <oddFooter>&amp;R&amp;"ＭＳ Ｐ明朝,標準"－３３－１－</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topLeftCell="A10" zoomScaleNormal="100" zoomScaleSheetLayoutView="100" workbookViewId="0">
      <pane xSplit="2" topLeftCell="C1" activePane="topRight" state="frozen"/>
      <selection activeCell="A19" sqref="A19:B19"/>
      <selection pane="topRight" activeCell="Z27" sqref="Z27"/>
    </sheetView>
  </sheetViews>
  <sheetFormatPr defaultRowHeight="13.5"/>
  <cols>
    <col min="1" max="1" width="2.75" style="2" customWidth="1"/>
    <col min="2" max="2" width="17.625" style="2" customWidth="1"/>
    <col min="3" max="13" width="10.125" style="2" hidden="1" customWidth="1"/>
    <col min="14" max="22" width="10.125" style="2" customWidth="1"/>
    <col min="23" max="16384" width="9" style="2"/>
  </cols>
  <sheetData>
    <row r="1" spans="1:25" ht="16.5" customHeight="1" thickBot="1">
      <c r="A1" s="1" t="s">
        <v>0</v>
      </c>
      <c r="B1" s="1"/>
      <c r="E1" s="3"/>
      <c r="F1" s="3"/>
      <c r="G1" s="3"/>
      <c r="H1" s="3"/>
      <c r="I1" s="3"/>
      <c r="J1" s="3"/>
      <c r="K1" s="3"/>
      <c r="L1" s="3"/>
      <c r="M1" s="68" t="s">
        <v>46</v>
      </c>
      <c r="S1" s="68"/>
      <c r="U1" s="68"/>
      <c r="V1" s="68" t="s">
        <v>1</v>
      </c>
    </row>
    <row r="2" spans="1:25" ht="16.5" customHeight="1" thickBot="1">
      <c r="A2" s="1263" t="s">
        <v>2</v>
      </c>
      <c r="B2" s="1264"/>
      <c r="C2" s="4" t="s">
        <v>3</v>
      </c>
      <c r="D2" s="5" t="s">
        <v>4</v>
      </c>
      <c r="E2" s="5" t="s">
        <v>5</v>
      </c>
      <c r="F2" s="5" t="s">
        <v>6</v>
      </c>
      <c r="G2" s="5" t="s">
        <v>7</v>
      </c>
      <c r="H2" s="5" t="s">
        <v>8</v>
      </c>
      <c r="I2" s="4" t="s">
        <v>9</v>
      </c>
      <c r="J2" s="5" t="s">
        <v>10</v>
      </c>
      <c r="K2" s="5" t="s">
        <v>11</v>
      </c>
      <c r="L2" s="5" t="s">
        <v>12</v>
      </c>
      <c r="M2" s="5" t="s">
        <v>13</v>
      </c>
      <c r="N2" s="5" t="s">
        <v>14</v>
      </c>
      <c r="O2" s="5" t="s">
        <v>15</v>
      </c>
      <c r="P2" s="5" t="s">
        <v>16</v>
      </c>
      <c r="Q2" s="5" t="s">
        <v>17</v>
      </c>
      <c r="R2" s="5" t="s">
        <v>18</v>
      </c>
      <c r="S2" s="255" t="s">
        <v>19</v>
      </c>
      <c r="T2" s="256" t="s">
        <v>129</v>
      </c>
      <c r="U2" s="1042" t="s">
        <v>130</v>
      </c>
      <c r="V2" s="7" t="s">
        <v>760</v>
      </c>
    </row>
    <row r="3" spans="1:25" ht="16.5" customHeight="1">
      <c r="A3" s="1265" t="s">
        <v>20</v>
      </c>
      <c r="B3" s="1266"/>
      <c r="C3" s="8">
        <v>14</v>
      </c>
      <c r="D3" s="9">
        <v>14</v>
      </c>
      <c r="E3" s="9">
        <v>14</v>
      </c>
      <c r="F3" s="10">
        <f>SUM(F4:F5)</f>
        <v>14</v>
      </c>
      <c r="G3" s="10">
        <f>SUM(G4:G5)</f>
        <v>14</v>
      </c>
      <c r="H3" s="10">
        <f>SUM(H4:H5)</f>
        <v>14</v>
      </c>
      <c r="I3" s="257">
        <v>14</v>
      </c>
      <c r="J3" s="258">
        <v>16</v>
      </c>
      <c r="K3" s="258">
        <v>16</v>
      </c>
      <c r="L3" s="258">
        <v>16</v>
      </c>
      <c r="M3" s="258">
        <v>16</v>
      </c>
      <c r="N3" s="258">
        <v>16</v>
      </c>
      <c r="O3" s="258">
        <v>16</v>
      </c>
      <c r="P3" s="258">
        <v>16</v>
      </c>
      <c r="Q3" s="258">
        <v>15</v>
      </c>
      <c r="R3" s="258">
        <v>15</v>
      </c>
      <c r="S3" s="259">
        <v>15</v>
      </c>
      <c r="T3" s="260">
        <v>15</v>
      </c>
      <c r="U3" s="1043">
        <v>14</v>
      </c>
      <c r="V3" s="14">
        <v>14</v>
      </c>
    </row>
    <row r="4" spans="1:25" ht="16.5" customHeight="1">
      <c r="A4" s="15"/>
      <c r="B4" s="16" t="s">
        <v>131</v>
      </c>
      <c r="C4" s="17">
        <v>12</v>
      </c>
      <c r="D4" s="18">
        <v>12</v>
      </c>
      <c r="E4" s="18">
        <v>12</v>
      </c>
      <c r="F4" s="19">
        <v>12</v>
      </c>
      <c r="G4" s="19">
        <v>12</v>
      </c>
      <c r="H4" s="19">
        <v>12</v>
      </c>
      <c r="I4" s="261">
        <v>12</v>
      </c>
      <c r="J4" s="262">
        <v>14</v>
      </c>
      <c r="K4" s="262">
        <v>14</v>
      </c>
      <c r="L4" s="262">
        <v>14</v>
      </c>
      <c r="M4" s="262">
        <v>14</v>
      </c>
      <c r="N4" s="262">
        <v>14</v>
      </c>
      <c r="O4" s="262">
        <v>14</v>
      </c>
      <c r="P4" s="262">
        <v>14</v>
      </c>
      <c r="Q4" s="262">
        <v>14</v>
      </c>
      <c r="R4" s="262">
        <v>14</v>
      </c>
      <c r="S4" s="263">
        <v>14</v>
      </c>
      <c r="T4" s="264">
        <v>14</v>
      </c>
      <c r="U4" s="1044">
        <v>13</v>
      </c>
      <c r="V4" s="23">
        <v>13</v>
      </c>
    </row>
    <row r="5" spans="1:25" ht="16.5" customHeight="1">
      <c r="A5" s="24"/>
      <c r="B5" s="25" t="s">
        <v>132</v>
      </c>
      <c r="C5" s="26">
        <v>2</v>
      </c>
      <c r="D5" s="27">
        <v>2</v>
      </c>
      <c r="E5" s="27">
        <v>2</v>
      </c>
      <c r="F5" s="28">
        <v>2</v>
      </c>
      <c r="G5" s="28">
        <v>2</v>
      </c>
      <c r="H5" s="28">
        <v>2</v>
      </c>
      <c r="I5" s="265">
        <v>2</v>
      </c>
      <c r="J5" s="266">
        <v>2</v>
      </c>
      <c r="K5" s="266">
        <v>2</v>
      </c>
      <c r="L5" s="266">
        <v>2</v>
      </c>
      <c r="M5" s="266">
        <v>2</v>
      </c>
      <c r="N5" s="266">
        <v>2</v>
      </c>
      <c r="O5" s="266">
        <v>2</v>
      </c>
      <c r="P5" s="266">
        <v>2</v>
      </c>
      <c r="Q5" s="266">
        <v>1</v>
      </c>
      <c r="R5" s="266">
        <v>1</v>
      </c>
      <c r="S5" s="267">
        <v>1</v>
      </c>
      <c r="T5" s="268">
        <v>1</v>
      </c>
      <c r="U5" s="1045">
        <v>1</v>
      </c>
      <c r="V5" s="32">
        <v>1</v>
      </c>
    </row>
    <row r="6" spans="1:25" ht="16.5" customHeight="1">
      <c r="A6" s="1259" t="s">
        <v>23</v>
      </c>
      <c r="B6" s="1260"/>
      <c r="C6" s="33">
        <v>153</v>
      </c>
      <c r="D6" s="34">
        <v>137</v>
      </c>
      <c r="E6" s="34">
        <v>133</v>
      </c>
      <c r="F6" s="35">
        <f>SUM(F7:F9)</f>
        <v>133</v>
      </c>
      <c r="G6" s="35">
        <f>SUM(G7:G9)</f>
        <v>139</v>
      </c>
      <c r="H6" s="35">
        <f>SUM(H7:H9)</f>
        <v>135</v>
      </c>
      <c r="I6" s="269">
        <v>134</v>
      </c>
      <c r="J6" s="270">
        <v>152</v>
      </c>
      <c r="K6" s="270">
        <v>151</v>
      </c>
      <c r="L6" s="270">
        <v>147</v>
      </c>
      <c r="M6" s="270">
        <v>150</v>
      </c>
      <c r="N6" s="270">
        <v>147</v>
      </c>
      <c r="O6" s="270">
        <v>147</v>
      </c>
      <c r="P6" s="270">
        <v>148</v>
      </c>
      <c r="Q6" s="270">
        <v>150</v>
      </c>
      <c r="R6" s="270">
        <v>151</v>
      </c>
      <c r="S6" s="271">
        <v>155</v>
      </c>
      <c r="T6" s="277">
        <v>161</v>
      </c>
      <c r="U6" s="1046">
        <v>152</v>
      </c>
      <c r="V6" s="39">
        <v>152</v>
      </c>
      <c r="W6" s="272"/>
      <c r="X6" s="272"/>
      <c r="Y6" s="272"/>
    </row>
    <row r="7" spans="1:25" ht="16.5" customHeight="1">
      <c r="A7" s="15"/>
      <c r="B7" s="16" t="s">
        <v>133</v>
      </c>
      <c r="C7" s="17">
        <v>141</v>
      </c>
      <c r="D7" s="18">
        <v>124</v>
      </c>
      <c r="E7" s="18">
        <v>111</v>
      </c>
      <c r="F7" s="19">
        <v>110</v>
      </c>
      <c r="G7" s="19">
        <v>116</v>
      </c>
      <c r="H7" s="19">
        <v>113</v>
      </c>
      <c r="I7" s="261">
        <v>114</v>
      </c>
      <c r="J7" s="262">
        <v>128</v>
      </c>
      <c r="K7" s="262">
        <v>126</v>
      </c>
      <c r="L7" s="262">
        <v>117</v>
      </c>
      <c r="M7" s="262">
        <v>120</v>
      </c>
      <c r="N7" s="262">
        <v>117</v>
      </c>
      <c r="O7" s="262">
        <v>117</v>
      </c>
      <c r="P7" s="262">
        <v>121</v>
      </c>
      <c r="Q7" s="262">
        <v>119</v>
      </c>
      <c r="R7" s="262">
        <v>120</v>
      </c>
      <c r="S7" s="263">
        <v>119</v>
      </c>
      <c r="T7" s="264">
        <v>126</v>
      </c>
      <c r="U7" s="1044">
        <v>115</v>
      </c>
      <c r="V7" s="23">
        <v>115</v>
      </c>
    </row>
    <row r="8" spans="1:25" ht="16.5" customHeight="1">
      <c r="A8" s="15"/>
      <c r="B8" s="40" t="s">
        <v>134</v>
      </c>
      <c r="C8" s="41">
        <v>1</v>
      </c>
      <c r="D8" s="42">
        <v>2</v>
      </c>
      <c r="E8" s="42" t="s">
        <v>135</v>
      </c>
      <c r="F8" s="43" t="s">
        <v>135</v>
      </c>
      <c r="G8" s="43" t="s">
        <v>135</v>
      </c>
      <c r="H8" s="43" t="s">
        <v>135</v>
      </c>
      <c r="I8" s="273" t="s">
        <v>27</v>
      </c>
      <c r="J8" s="274" t="s">
        <v>27</v>
      </c>
      <c r="K8" s="274" t="s">
        <v>27</v>
      </c>
      <c r="L8" s="274">
        <v>3</v>
      </c>
      <c r="M8" s="274">
        <v>1</v>
      </c>
      <c r="N8" s="274" t="s">
        <v>27</v>
      </c>
      <c r="O8" s="274" t="s">
        <v>27</v>
      </c>
      <c r="P8" s="274" t="s">
        <v>27</v>
      </c>
      <c r="Q8" s="274" t="s">
        <v>27</v>
      </c>
      <c r="R8" s="274" t="s">
        <v>27</v>
      </c>
      <c r="S8" s="275" t="s">
        <v>135</v>
      </c>
      <c r="T8" s="276" t="s">
        <v>136</v>
      </c>
      <c r="U8" s="1047" t="s">
        <v>136</v>
      </c>
      <c r="V8" s="47" t="s">
        <v>136</v>
      </c>
    </row>
    <row r="9" spans="1:25" ht="16.5" customHeight="1">
      <c r="A9" s="24"/>
      <c r="B9" s="48" t="s">
        <v>28</v>
      </c>
      <c r="C9" s="26">
        <v>11</v>
      </c>
      <c r="D9" s="27">
        <v>11</v>
      </c>
      <c r="E9" s="27">
        <v>22</v>
      </c>
      <c r="F9" s="28">
        <v>23</v>
      </c>
      <c r="G9" s="28">
        <v>23</v>
      </c>
      <c r="H9" s="28">
        <v>22</v>
      </c>
      <c r="I9" s="265">
        <v>20</v>
      </c>
      <c r="J9" s="266">
        <v>24</v>
      </c>
      <c r="K9" s="266">
        <v>25</v>
      </c>
      <c r="L9" s="266">
        <v>27</v>
      </c>
      <c r="M9" s="266">
        <v>29</v>
      </c>
      <c r="N9" s="266">
        <v>30</v>
      </c>
      <c r="O9" s="266">
        <v>30</v>
      </c>
      <c r="P9" s="266">
        <v>27</v>
      </c>
      <c r="Q9" s="266">
        <v>31</v>
      </c>
      <c r="R9" s="266">
        <v>31</v>
      </c>
      <c r="S9" s="267">
        <v>36</v>
      </c>
      <c r="T9" s="268">
        <v>35</v>
      </c>
      <c r="U9" s="1045">
        <v>37</v>
      </c>
      <c r="V9" s="32">
        <v>37</v>
      </c>
    </row>
    <row r="10" spans="1:25" ht="16.5" customHeight="1">
      <c r="A10" s="1259" t="s">
        <v>29</v>
      </c>
      <c r="B10" s="1260"/>
      <c r="C10" s="33">
        <v>4200</v>
      </c>
      <c r="D10" s="34">
        <v>3638</v>
      </c>
      <c r="E10" s="34">
        <v>2982</v>
      </c>
      <c r="F10" s="35">
        <f>SUM(F11:F12)</f>
        <v>2929</v>
      </c>
      <c r="G10" s="35">
        <f>SUM(G11:G12)</f>
        <v>2889</v>
      </c>
      <c r="H10" s="35">
        <f>SUM(H11:H12)</f>
        <v>2803</v>
      </c>
      <c r="I10" s="269">
        <v>2744</v>
      </c>
      <c r="J10" s="270">
        <v>2945</v>
      </c>
      <c r="K10" s="270">
        <v>2902</v>
      </c>
      <c r="L10" s="270">
        <v>2832</v>
      </c>
      <c r="M10" s="270">
        <v>2771</v>
      </c>
      <c r="N10" s="270">
        <v>2707</v>
      </c>
      <c r="O10" s="270">
        <v>2636</v>
      </c>
      <c r="P10" s="270">
        <v>2594</v>
      </c>
      <c r="Q10" s="270">
        <v>2535</v>
      </c>
      <c r="R10" s="270">
        <v>2528</v>
      </c>
      <c r="S10" s="271">
        <v>2519</v>
      </c>
      <c r="T10" s="277">
        <v>2561</v>
      </c>
      <c r="U10" s="1046">
        <v>2532</v>
      </c>
      <c r="V10" s="39">
        <v>2476</v>
      </c>
    </row>
    <row r="11" spans="1:25" ht="16.5" customHeight="1">
      <c r="A11" s="15"/>
      <c r="B11" s="16" t="s">
        <v>137</v>
      </c>
      <c r="C11" s="17">
        <v>2148</v>
      </c>
      <c r="D11" s="18">
        <v>1825</v>
      </c>
      <c r="E11" s="18">
        <v>1495</v>
      </c>
      <c r="F11" s="19">
        <v>1460</v>
      </c>
      <c r="G11" s="19">
        <v>1442</v>
      </c>
      <c r="H11" s="19">
        <v>1403</v>
      </c>
      <c r="I11" s="261">
        <v>1388</v>
      </c>
      <c r="J11" s="262">
        <v>1508</v>
      </c>
      <c r="K11" s="262">
        <v>1508</v>
      </c>
      <c r="L11" s="262">
        <v>1483</v>
      </c>
      <c r="M11" s="262">
        <v>1460</v>
      </c>
      <c r="N11" s="262">
        <v>1425</v>
      </c>
      <c r="O11" s="262">
        <v>1365</v>
      </c>
      <c r="P11" s="262">
        <v>1334</v>
      </c>
      <c r="Q11" s="262">
        <v>1279</v>
      </c>
      <c r="R11" s="262">
        <v>1293</v>
      </c>
      <c r="S11" s="263">
        <v>1282</v>
      </c>
      <c r="T11" s="264">
        <v>1341</v>
      </c>
      <c r="U11" s="1044">
        <v>1353</v>
      </c>
      <c r="V11" s="23">
        <v>1330</v>
      </c>
    </row>
    <row r="12" spans="1:25" ht="16.5" customHeight="1">
      <c r="A12" s="24"/>
      <c r="B12" s="25" t="s">
        <v>138</v>
      </c>
      <c r="C12" s="26">
        <v>2052</v>
      </c>
      <c r="D12" s="27">
        <v>1813</v>
      </c>
      <c r="E12" s="27">
        <v>1487</v>
      </c>
      <c r="F12" s="28">
        <v>1469</v>
      </c>
      <c r="G12" s="28">
        <v>1447</v>
      </c>
      <c r="H12" s="28">
        <v>1400</v>
      </c>
      <c r="I12" s="265">
        <v>1356</v>
      </c>
      <c r="J12" s="266">
        <v>1437</v>
      </c>
      <c r="K12" s="266">
        <v>1394</v>
      </c>
      <c r="L12" s="266">
        <v>1349</v>
      </c>
      <c r="M12" s="266">
        <v>1311</v>
      </c>
      <c r="N12" s="266">
        <v>1282</v>
      </c>
      <c r="O12" s="266">
        <v>1271</v>
      </c>
      <c r="P12" s="266">
        <v>1260</v>
      </c>
      <c r="Q12" s="266">
        <v>1256</v>
      </c>
      <c r="R12" s="266">
        <v>1235</v>
      </c>
      <c r="S12" s="267">
        <v>1237</v>
      </c>
      <c r="T12" s="268">
        <v>1220</v>
      </c>
      <c r="U12" s="1045">
        <v>1179</v>
      </c>
      <c r="V12" s="32">
        <v>1146</v>
      </c>
    </row>
    <row r="13" spans="1:25" ht="16.5" customHeight="1">
      <c r="A13" s="1259" t="s">
        <v>32</v>
      </c>
      <c r="B13" s="1260"/>
      <c r="C13" s="33">
        <v>684</v>
      </c>
      <c r="D13" s="34">
        <v>562</v>
      </c>
      <c r="E13" s="34">
        <v>468</v>
      </c>
      <c r="F13" s="35">
        <f>SUM(F14:F15)</f>
        <v>499</v>
      </c>
      <c r="G13" s="35">
        <f>SUM(G14:G15)</f>
        <v>452</v>
      </c>
      <c r="H13" s="35">
        <f>SUM(H14:H15)</f>
        <v>447</v>
      </c>
      <c r="I13" s="269">
        <v>434</v>
      </c>
      <c r="J13" s="270">
        <v>467</v>
      </c>
      <c r="K13" s="270">
        <v>464</v>
      </c>
      <c r="L13" s="270">
        <v>457</v>
      </c>
      <c r="M13" s="270">
        <v>442</v>
      </c>
      <c r="N13" s="270">
        <v>423</v>
      </c>
      <c r="O13" s="270">
        <v>412</v>
      </c>
      <c r="P13" s="270">
        <v>436</v>
      </c>
      <c r="Q13" s="270">
        <v>404</v>
      </c>
      <c r="R13" s="270">
        <v>438</v>
      </c>
      <c r="S13" s="271">
        <v>426</v>
      </c>
      <c r="T13" s="277">
        <v>443</v>
      </c>
      <c r="U13" s="1046">
        <v>391</v>
      </c>
      <c r="V13" s="39">
        <v>390</v>
      </c>
    </row>
    <row r="14" spans="1:25" ht="16.5" customHeight="1">
      <c r="A14" s="15"/>
      <c r="B14" s="16" t="s">
        <v>139</v>
      </c>
      <c r="C14" s="49">
        <f>C13-C15</f>
        <v>343</v>
      </c>
      <c r="D14" s="50">
        <v>275</v>
      </c>
      <c r="E14" s="50">
        <f>E13-E15</f>
        <v>242</v>
      </c>
      <c r="F14" s="51">
        <v>239</v>
      </c>
      <c r="G14" s="51">
        <v>217</v>
      </c>
      <c r="H14" s="51">
        <v>225</v>
      </c>
      <c r="I14" s="52">
        <v>239</v>
      </c>
      <c r="J14" s="51">
        <v>257</v>
      </c>
      <c r="K14" s="262">
        <v>256</v>
      </c>
      <c r="L14" s="262">
        <v>228</v>
      </c>
      <c r="M14" s="262">
        <v>222</v>
      </c>
      <c r="N14" s="262">
        <v>207</v>
      </c>
      <c r="O14" s="262">
        <v>200</v>
      </c>
      <c r="P14" s="262">
        <v>232</v>
      </c>
      <c r="Q14" s="262">
        <v>208</v>
      </c>
      <c r="R14" s="262">
        <v>236</v>
      </c>
      <c r="S14" s="263">
        <v>216</v>
      </c>
      <c r="T14" s="264">
        <v>249</v>
      </c>
      <c r="U14" s="1044">
        <v>205</v>
      </c>
      <c r="V14" s="23">
        <v>218</v>
      </c>
    </row>
    <row r="15" spans="1:25" ht="16.5" customHeight="1">
      <c r="A15" s="24"/>
      <c r="B15" s="25" t="s">
        <v>138</v>
      </c>
      <c r="C15" s="26">
        <v>341</v>
      </c>
      <c r="D15" s="27">
        <v>287</v>
      </c>
      <c r="E15" s="27">
        <v>226</v>
      </c>
      <c r="F15" s="28">
        <v>260</v>
      </c>
      <c r="G15" s="28">
        <v>235</v>
      </c>
      <c r="H15" s="28">
        <v>222</v>
      </c>
      <c r="I15" s="265">
        <v>195</v>
      </c>
      <c r="J15" s="266">
        <v>210</v>
      </c>
      <c r="K15" s="266">
        <v>208</v>
      </c>
      <c r="L15" s="266">
        <v>229</v>
      </c>
      <c r="M15" s="266">
        <v>220</v>
      </c>
      <c r="N15" s="266">
        <v>216</v>
      </c>
      <c r="O15" s="266">
        <v>212</v>
      </c>
      <c r="P15" s="266">
        <v>204</v>
      </c>
      <c r="Q15" s="266">
        <v>196</v>
      </c>
      <c r="R15" s="266">
        <v>202</v>
      </c>
      <c r="S15" s="267">
        <v>210</v>
      </c>
      <c r="T15" s="268">
        <v>194</v>
      </c>
      <c r="U15" s="1045">
        <v>186</v>
      </c>
      <c r="V15" s="32">
        <v>172</v>
      </c>
    </row>
    <row r="16" spans="1:25" ht="16.5" customHeight="1">
      <c r="A16" s="1259" t="s">
        <v>33</v>
      </c>
      <c r="B16" s="1260"/>
      <c r="C16" s="33">
        <v>656</v>
      </c>
      <c r="D16" s="34">
        <v>544</v>
      </c>
      <c r="E16" s="34">
        <v>467</v>
      </c>
      <c r="F16" s="35">
        <f>SUM(F17:F18)</f>
        <v>470</v>
      </c>
      <c r="G16" s="35">
        <f>SUM(G17:G18)</f>
        <v>500</v>
      </c>
      <c r="H16" s="35">
        <f>SUM(H17:H18)</f>
        <v>453</v>
      </c>
      <c r="I16" s="269">
        <v>445</v>
      </c>
      <c r="J16" s="270">
        <v>463</v>
      </c>
      <c r="K16" s="270">
        <v>479</v>
      </c>
      <c r="L16" s="270">
        <v>466</v>
      </c>
      <c r="M16" s="270">
        <v>460</v>
      </c>
      <c r="N16" s="270">
        <v>437</v>
      </c>
      <c r="O16" s="270">
        <v>418</v>
      </c>
      <c r="P16" s="270">
        <v>409</v>
      </c>
      <c r="Q16" s="270">
        <v>436</v>
      </c>
      <c r="R16" s="270">
        <v>402</v>
      </c>
      <c r="S16" s="271">
        <v>434</v>
      </c>
      <c r="T16" s="277">
        <v>425</v>
      </c>
      <c r="U16" s="1046">
        <v>446</v>
      </c>
      <c r="V16" s="39">
        <v>392</v>
      </c>
    </row>
    <row r="17" spans="1:22" ht="16.5" customHeight="1">
      <c r="A17" s="15"/>
      <c r="B17" s="16" t="s">
        <v>139</v>
      </c>
      <c r="C17" s="49">
        <f>C16-C18</f>
        <v>337</v>
      </c>
      <c r="D17" s="50">
        <v>261</v>
      </c>
      <c r="E17" s="50">
        <f>E16-E18</f>
        <v>243</v>
      </c>
      <c r="F17" s="51">
        <v>239</v>
      </c>
      <c r="G17" s="51">
        <v>242</v>
      </c>
      <c r="H17" s="51">
        <v>213</v>
      </c>
      <c r="I17" s="52">
        <v>221</v>
      </c>
      <c r="J17" s="51">
        <v>254</v>
      </c>
      <c r="K17" s="262">
        <v>265</v>
      </c>
      <c r="L17" s="262">
        <v>261</v>
      </c>
      <c r="M17" s="262">
        <v>230</v>
      </c>
      <c r="N17" s="262">
        <v>220</v>
      </c>
      <c r="O17" s="262">
        <v>206</v>
      </c>
      <c r="P17" s="262">
        <v>197</v>
      </c>
      <c r="Q17" s="262">
        <v>231</v>
      </c>
      <c r="R17" s="262">
        <v>206</v>
      </c>
      <c r="S17" s="263">
        <v>236</v>
      </c>
      <c r="T17" s="264">
        <v>217</v>
      </c>
      <c r="U17" s="1044">
        <v>251</v>
      </c>
      <c r="V17" s="23">
        <v>206</v>
      </c>
    </row>
    <row r="18" spans="1:22" ht="16.5" customHeight="1">
      <c r="A18" s="24"/>
      <c r="B18" s="25" t="s">
        <v>138</v>
      </c>
      <c r="C18" s="26">
        <v>319</v>
      </c>
      <c r="D18" s="27">
        <v>283</v>
      </c>
      <c r="E18" s="27">
        <v>224</v>
      </c>
      <c r="F18" s="28">
        <v>231</v>
      </c>
      <c r="G18" s="28">
        <v>258</v>
      </c>
      <c r="H18" s="28">
        <v>240</v>
      </c>
      <c r="I18" s="265">
        <v>224</v>
      </c>
      <c r="J18" s="266">
        <v>209</v>
      </c>
      <c r="K18" s="266">
        <v>214</v>
      </c>
      <c r="L18" s="266">
        <v>205</v>
      </c>
      <c r="M18" s="266">
        <v>230</v>
      </c>
      <c r="N18" s="266">
        <v>217</v>
      </c>
      <c r="O18" s="266">
        <v>212</v>
      </c>
      <c r="P18" s="266">
        <v>212</v>
      </c>
      <c r="Q18" s="266">
        <v>205</v>
      </c>
      <c r="R18" s="266">
        <v>196</v>
      </c>
      <c r="S18" s="267">
        <v>198</v>
      </c>
      <c r="T18" s="268">
        <v>208</v>
      </c>
      <c r="U18" s="1045">
        <v>195</v>
      </c>
      <c r="V18" s="32">
        <v>186</v>
      </c>
    </row>
    <row r="19" spans="1:22" ht="16.5" customHeight="1">
      <c r="A19" s="1259" t="s">
        <v>36</v>
      </c>
      <c r="B19" s="1260"/>
      <c r="C19" s="33">
        <v>689</v>
      </c>
      <c r="D19" s="34">
        <v>621</v>
      </c>
      <c r="E19" s="34">
        <v>486</v>
      </c>
      <c r="F19" s="35">
        <f>SUM(F20:F21)</f>
        <v>453</v>
      </c>
      <c r="G19" s="35">
        <f>SUM(G20:G21)</f>
        <v>463</v>
      </c>
      <c r="H19" s="35">
        <f>SUM(H20:H21)</f>
        <v>497</v>
      </c>
      <c r="I19" s="269">
        <v>456</v>
      </c>
      <c r="J19" s="270">
        <v>471</v>
      </c>
      <c r="K19" s="270">
        <v>461</v>
      </c>
      <c r="L19" s="270">
        <v>482</v>
      </c>
      <c r="M19" s="270">
        <v>463</v>
      </c>
      <c r="N19" s="270">
        <v>455</v>
      </c>
      <c r="O19" s="270">
        <v>428</v>
      </c>
      <c r="P19" s="270">
        <v>413</v>
      </c>
      <c r="Q19" s="270">
        <v>407</v>
      </c>
      <c r="R19" s="270">
        <v>437</v>
      </c>
      <c r="S19" s="271">
        <v>400</v>
      </c>
      <c r="T19" s="277">
        <v>442</v>
      </c>
      <c r="U19" s="1046">
        <v>417</v>
      </c>
      <c r="V19" s="39">
        <v>436</v>
      </c>
    </row>
    <row r="20" spans="1:22" ht="16.5" customHeight="1">
      <c r="A20" s="15"/>
      <c r="B20" s="16" t="s">
        <v>139</v>
      </c>
      <c r="C20" s="49">
        <f>C19-C21</f>
        <v>371</v>
      </c>
      <c r="D20" s="50">
        <v>323</v>
      </c>
      <c r="E20" s="50">
        <f>E19-E21</f>
        <v>251</v>
      </c>
      <c r="F20" s="51">
        <v>235</v>
      </c>
      <c r="G20" s="51">
        <v>239</v>
      </c>
      <c r="H20" s="51">
        <v>242</v>
      </c>
      <c r="I20" s="52">
        <v>215</v>
      </c>
      <c r="J20" s="51">
        <v>236</v>
      </c>
      <c r="K20" s="262">
        <v>254</v>
      </c>
      <c r="L20" s="262">
        <v>267</v>
      </c>
      <c r="M20" s="262">
        <v>260</v>
      </c>
      <c r="N20" s="262">
        <v>227</v>
      </c>
      <c r="O20" s="262">
        <v>218</v>
      </c>
      <c r="P20" s="262">
        <v>206</v>
      </c>
      <c r="Q20" s="262">
        <v>197</v>
      </c>
      <c r="R20" s="262">
        <v>236</v>
      </c>
      <c r="S20" s="263">
        <v>201</v>
      </c>
      <c r="T20" s="264">
        <v>241</v>
      </c>
      <c r="U20" s="1044">
        <v>216</v>
      </c>
      <c r="V20" s="23">
        <v>247</v>
      </c>
    </row>
    <row r="21" spans="1:22" ht="16.5" customHeight="1">
      <c r="A21" s="24"/>
      <c r="B21" s="25" t="s">
        <v>138</v>
      </c>
      <c r="C21" s="26">
        <v>318</v>
      </c>
      <c r="D21" s="27">
        <v>298</v>
      </c>
      <c r="E21" s="27">
        <v>235</v>
      </c>
      <c r="F21" s="28">
        <v>218</v>
      </c>
      <c r="G21" s="28">
        <v>224</v>
      </c>
      <c r="H21" s="28">
        <v>255</v>
      </c>
      <c r="I21" s="265">
        <v>241</v>
      </c>
      <c r="J21" s="266">
        <v>235</v>
      </c>
      <c r="K21" s="266">
        <v>207</v>
      </c>
      <c r="L21" s="266">
        <v>215</v>
      </c>
      <c r="M21" s="266">
        <v>203</v>
      </c>
      <c r="N21" s="266">
        <v>228</v>
      </c>
      <c r="O21" s="266">
        <v>210</v>
      </c>
      <c r="P21" s="266">
        <v>207</v>
      </c>
      <c r="Q21" s="266">
        <v>210</v>
      </c>
      <c r="R21" s="266">
        <v>201</v>
      </c>
      <c r="S21" s="267">
        <v>199</v>
      </c>
      <c r="T21" s="268">
        <v>201</v>
      </c>
      <c r="U21" s="1045">
        <v>201</v>
      </c>
      <c r="V21" s="32">
        <v>189</v>
      </c>
    </row>
    <row r="22" spans="1:22" ht="16.5" customHeight="1">
      <c r="A22" s="1259" t="s">
        <v>37</v>
      </c>
      <c r="B22" s="1260"/>
      <c r="C22" s="33">
        <v>670</v>
      </c>
      <c r="D22" s="34">
        <v>586</v>
      </c>
      <c r="E22" s="34">
        <v>518</v>
      </c>
      <c r="F22" s="35">
        <f>SUM(F23:F24)</f>
        <v>489</v>
      </c>
      <c r="G22" s="35">
        <f>SUM(G23:G24)</f>
        <v>457</v>
      </c>
      <c r="H22" s="35">
        <f>SUM(H23:H24)</f>
        <v>461</v>
      </c>
      <c r="I22" s="269">
        <v>494</v>
      </c>
      <c r="J22" s="270">
        <v>505</v>
      </c>
      <c r="K22" s="270">
        <v>469</v>
      </c>
      <c r="L22" s="270">
        <v>460</v>
      </c>
      <c r="M22" s="270">
        <v>486</v>
      </c>
      <c r="N22" s="270">
        <v>460</v>
      </c>
      <c r="O22" s="270">
        <v>453</v>
      </c>
      <c r="P22" s="270">
        <v>430</v>
      </c>
      <c r="Q22" s="270">
        <v>408</v>
      </c>
      <c r="R22" s="270">
        <v>411</v>
      </c>
      <c r="S22" s="271">
        <v>438</v>
      </c>
      <c r="T22" s="277">
        <v>404</v>
      </c>
      <c r="U22" s="1046">
        <v>434</v>
      </c>
      <c r="V22" s="39">
        <v>416</v>
      </c>
    </row>
    <row r="23" spans="1:22" ht="16.5" customHeight="1">
      <c r="A23" s="15"/>
      <c r="B23" s="16" t="s">
        <v>139</v>
      </c>
      <c r="C23" s="49">
        <f>C22-C24</f>
        <v>343</v>
      </c>
      <c r="D23" s="50">
        <v>305</v>
      </c>
      <c r="E23" s="50">
        <f>E22-E24</f>
        <v>248</v>
      </c>
      <c r="F23" s="51">
        <v>253</v>
      </c>
      <c r="G23" s="51">
        <v>235</v>
      </c>
      <c r="H23" s="51">
        <v>235</v>
      </c>
      <c r="I23" s="52">
        <v>240</v>
      </c>
      <c r="J23" s="51">
        <v>242</v>
      </c>
      <c r="K23" s="262">
        <v>239</v>
      </c>
      <c r="L23" s="262">
        <v>253</v>
      </c>
      <c r="M23" s="262">
        <v>266</v>
      </c>
      <c r="N23" s="262">
        <v>258</v>
      </c>
      <c r="O23" s="262">
        <v>229</v>
      </c>
      <c r="P23" s="262">
        <v>220</v>
      </c>
      <c r="Q23" s="262">
        <v>201</v>
      </c>
      <c r="R23" s="262">
        <v>196</v>
      </c>
      <c r="S23" s="263">
        <v>235</v>
      </c>
      <c r="T23" s="264">
        <v>205</v>
      </c>
      <c r="U23" s="1044">
        <v>238</v>
      </c>
      <c r="V23" s="23">
        <v>216</v>
      </c>
    </row>
    <row r="24" spans="1:22" ht="16.5" customHeight="1">
      <c r="A24" s="24"/>
      <c r="B24" s="25" t="s">
        <v>138</v>
      </c>
      <c r="C24" s="26">
        <v>327</v>
      </c>
      <c r="D24" s="27">
        <v>281</v>
      </c>
      <c r="E24" s="27">
        <v>270</v>
      </c>
      <c r="F24" s="28">
        <v>236</v>
      </c>
      <c r="G24" s="28">
        <v>222</v>
      </c>
      <c r="H24" s="28">
        <v>226</v>
      </c>
      <c r="I24" s="265">
        <v>254</v>
      </c>
      <c r="J24" s="266">
        <v>263</v>
      </c>
      <c r="K24" s="266">
        <v>230</v>
      </c>
      <c r="L24" s="266">
        <v>207</v>
      </c>
      <c r="M24" s="266">
        <v>220</v>
      </c>
      <c r="N24" s="266">
        <v>202</v>
      </c>
      <c r="O24" s="266">
        <v>224</v>
      </c>
      <c r="P24" s="266">
        <v>210</v>
      </c>
      <c r="Q24" s="266">
        <v>207</v>
      </c>
      <c r="R24" s="266">
        <v>215</v>
      </c>
      <c r="S24" s="267">
        <v>203</v>
      </c>
      <c r="T24" s="268">
        <v>199</v>
      </c>
      <c r="U24" s="1045">
        <v>196</v>
      </c>
      <c r="V24" s="32">
        <v>200</v>
      </c>
    </row>
    <row r="25" spans="1:22" ht="16.5" customHeight="1">
      <c r="A25" s="1259" t="s">
        <v>38</v>
      </c>
      <c r="B25" s="1260"/>
      <c r="C25" s="33">
        <v>761</v>
      </c>
      <c r="D25" s="34">
        <v>656</v>
      </c>
      <c r="E25" s="34">
        <v>490</v>
      </c>
      <c r="F25" s="35">
        <f>SUM(F26:F27)</f>
        <v>523</v>
      </c>
      <c r="G25" s="35">
        <f>SUM(G26:G27)</f>
        <v>490</v>
      </c>
      <c r="H25" s="35">
        <f>SUM(H26:H27)</f>
        <v>455</v>
      </c>
      <c r="I25" s="269">
        <v>461</v>
      </c>
      <c r="J25" s="270">
        <v>529</v>
      </c>
      <c r="K25" s="270">
        <v>503</v>
      </c>
      <c r="L25" s="270">
        <v>465</v>
      </c>
      <c r="M25" s="270">
        <v>452</v>
      </c>
      <c r="N25" s="270">
        <v>483</v>
      </c>
      <c r="O25" s="270">
        <v>454</v>
      </c>
      <c r="P25" s="270">
        <v>447</v>
      </c>
      <c r="Q25" s="270">
        <v>429</v>
      </c>
      <c r="R25" s="270">
        <v>409</v>
      </c>
      <c r="S25" s="271">
        <v>411</v>
      </c>
      <c r="T25" s="277">
        <v>438</v>
      </c>
      <c r="U25" s="1046">
        <v>405</v>
      </c>
      <c r="V25" s="39">
        <v>434</v>
      </c>
    </row>
    <row r="26" spans="1:22" ht="16.5" customHeight="1">
      <c r="A26" s="15"/>
      <c r="B26" s="16" t="s">
        <v>139</v>
      </c>
      <c r="C26" s="49">
        <f>C25-C27</f>
        <v>381</v>
      </c>
      <c r="D26" s="50">
        <v>321</v>
      </c>
      <c r="E26" s="50">
        <f>E25-E27</f>
        <v>241</v>
      </c>
      <c r="F26" s="51">
        <v>252</v>
      </c>
      <c r="G26" s="51">
        <v>254</v>
      </c>
      <c r="H26" s="51">
        <v>234</v>
      </c>
      <c r="I26" s="52">
        <v>238</v>
      </c>
      <c r="J26" s="51">
        <v>256</v>
      </c>
      <c r="K26" s="262">
        <v>237</v>
      </c>
      <c r="L26" s="262">
        <v>236</v>
      </c>
      <c r="M26" s="262">
        <v>247</v>
      </c>
      <c r="N26" s="262">
        <v>266</v>
      </c>
      <c r="O26" s="262">
        <v>254</v>
      </c>
      <c r="P26" s="262">
        <v>225</v>
      </c>
      <c r="Q26" s="262">
        <v>216</v>
      </c>
      <c r="R26" s="262">
        <v>201</v>
      </c>
      <c r="S26" s="263">
        <v>194</v>
      </c>
      <c r="T26" s="264">
        <v>237</v>
      </c>
      <c r="U26" s="1044">
        <v>204</v>
      </c>
      <c r="V26" s="23">
        <v>234</v>
      </c>
    </row>
    <row r="27" spans="1:22" ht="16.5" customHeight="1">
      <c r="A27" s="24"/>
      <c r="B27" s="25" t="s">
        <v>138</v>
      </c>
      <c r="C27" s="26">
        <v>380</v>
      </c>
      <c r="D27" s="27">
        <v>335</v>
      </c>
      <c r="E27" s="27">
        <v>249</v>
      </c>
      <c r="F27" s="28">
        <v>271</v>
      </c>
      <c r="G27" s="28">
        <v>236</v>
      </c>
      <c r="H27" s="28">
        <v>221</v>
      </c>
      <c r="I27" s="265">
        <v>223</v>
      </c>
      <c r="J27" s="266">
        <v>273</v>
      </c>
      <c r="K27" s="266">
        <v>266</v>
      </c>
      <c r="L27" s="266">
        <v>229</v>
      </c>
      <c r="M27" s="266">
        <v>205</v>
      </c>
      <c r="N27" s="266">
        <v>217</v>
      </c>
      <c r="O27" s="266">
        <v>200</v>
      </c>
      <c r="P27" s="266">
        <v>222</v>
      </c>
      <c r="Q27" s="266">
        <v>213</v>
      </c>
      <c r="R27" s="266">
        <v>208</v>
      </c>
      <c r="S27" s="267">
        <v>217</v>
      </c>
      <c r="T27" s="268">
        <v>201</v>
      </c>
      <c r="U27" s="1045">
        <v>201</v>
      </c>
      <c r="V27" s="32">
        <v>200</v>
      </c>
    </row>
    <row r="28" spans="1:22" ht="16.5" customHeight="1">
      <c r="A28" s="1259" t="s">
        <v>39</v>
      </c>
      <c r="B28" s="1260"/>
      <c r="C28" s="33">
        <v>740</v>
      </c>
      <c r="D28" s="34">
        <v>669</v>
      </c>
      <c r="E28" s="34">
        <v>553</v>
      </c>
      <c r="F28" s="35">
        <f>SUM(F29:F30)</f>
        <v>495</v>
      </c>
      <c r="G28" s="35">
        <f>SUM(G29:G30)</f>
        <v>527</v>
      </c>
      <c r="H28" s="35">
        <f>SUM(H29:H30)</f>
        <v>490</v>
      </c>
      <c r="I28" s="269">
        <v>454</v>
      </c>
      <c r="J28" s="270">
        <v>510</v>
      </c>
      <c r="K28" s="270">
        <v>526</v>
      </c>
      <c r="L28" s="270">
        <v>502</v>
      </c>
      <c r="M28" s="270">
        <v>468</v>
      </c>
      <c r="N28" s="270">
        <v>449</v>
      </c>
      <c r="O28" s="270">
        <v>471</v>
      </c>
      <c r="P28" s="270">
        <v>459</v>
      </c>
      <c r="Q28" s="270">
        <v>451</v>
      </c>
      <c r="R28" s="270">
        <v>431</v>
      </c>
      <c r="S28" s="271">
        <v>410</v>
      </c>
      <c r="T28" s="277">
        <v>409</v>
      </c>
      <c r="U28" s="1046">
        <v>439</v>
      </c>
      <c r="V28" s="39">
        <v>408</v>
      </c>
    </row>
    <row r="29" spans="1:22" ht="16.5" customHeight="1">
      <c r="A29" s="15"/>
      <c r="B29" s="16" t="s">
        <v>139</v>
      </c>
      <c r="C29" s="49">
        <f>C28-C30</f>
        <v>373</v>
      </c>
      <c r="D29" s="50">
        <v>340</v>
      </c>
      <c r="E29" s="50">
        <f>E28-E30</f>
        <v>270</v>
      </c>
      <c r="F29" s="51">
        <v>242</v>
      </c>
      <c r="G29" s="51">
        <v>255</v>
      </c>
      <c r="H29" s="51">
        <v>254</v>
      </c>
      <c r="I29" s="52">
        <v>235</v>
      </c>
      <c r="J29" s="51">
        <v>263</v>
      </c>
      <c r="K29" s="262">
        <v>257</v>
      </c>
      <c r="L29" s="262">
        <v>238</v>
      </c>
      <c r="M29" s="262">
        <v>235</v>
      </c>
      <c r="N29" s="262">
        <v>247</v>
      </c>
      <c r="O29" s="262">
        <v>258</v>
      </c>
      <c r="P29" s="262">
        <v>254</v>
      </c>
      <c r="Q29" s="262">
        <v>226</v>
      </c>
      <c r="R29" s="262">
        <v>218</v>
      </c>
      <c r="S29" s="263">
        <v>200</v>
      </c>
      <c r="T29" s="264">
        <v>192</v>
      </c>
      <c r="U29" s="1044">
        <v>239</v>
      </c>
      <c r="V29" s="23">
        <v>209</v>
      </c>
    </row>
    <row r="30" spans="1:22" ht="16.5" customHeight="1">
      <c r="A30" s="24"/>
      <c r="B30" s="25" t="s">
        <v>138</v>
      </c>
      <c r="C30" s="26">
        <v>367</v>
      </c>
      <c r="D30" s="27">
        <v>329</v>
      </c>
      <c r="E30" s="27">
        <v>283</v>
      </c>
      <c r="F30" s="28">
        <v>253</v>
      </c>
      <c r="G30" s="28">
        <v>272</v>
      </c>
      <c r="H30" s="28">
        <v>236</v>
      </c>
      <c r="I30" s="265">
        <v>219</v>
      </c>
      <c r="J30" s="266">
        <v>247</v>
      </c>
      <c r="K30" s="266">
        <v>269</v>
      </c>
      <c r="L30" s="266">
        <v>264</v>
      </c>
      <c r="M30" s="266">
        <v>233</v>
      </c>
      <c r="N30" s="266">
        <v>202</v>
      </c>
      <c r="O30" s="266">
        <v>213</v>
      </c>
      <c r="P30" s="266">
        <v>205</v>
      </c>
      <c r="Q30" s="266">
        <v>225</v>
      </c>
      <c r="R30" s="266">
        <v>213</v>
      </c>
      <c r="S30" s="267">
        <v>210</v>
      </c>
      <c r="T30" s="268">
        <v>217</v>
      </c>
      <c r="U30" s="1045">
        <v>200</v>
      </c>
      <c r="V30" s="32">
        <v>199</v>
      </c>
    </row>
    <row r="31" spans="1:22" ht="16.5" customHeight="1">
      <c r="A31" s="1259" t="s">
        <v>40</v>
      </c>
      <c r="B31" s="1260"/>
      <c r="C31" s="33">
        <v>229</v>
      </c>
      <c r="D31" s="34">
        <v>216</v>
      </c>
      <c r="E31" s="34">
        <v>210</v>
      </c>
      <c r="F31" s="35">
        <f>SUM(F32:F33)</f>
        <v>217</v>
      </c>
      <c r="G31" s="35">
        <f>SUM(G32:G33)</f>
        <v>226</v>
      </c>
      <c r="H31" s="35">
        <f>SUM(H32:H33)</f>
        <v>225</v>
      </c>
      <c r="I31" s="269">
        <v>228</v>
      </c>
      <c r="J31" s="270">
        <v>246</v>
      </c>
      <c r="K31" s="270">
        <v>239</v>
      </c>
      <c r="L31" s="270">
        <v>243</v>
      </c>
      <c r="M31" s="270">
        <v>238</v>
      </c>
      <c r="N31" s="270">
        <v>235</v>
      </c>
      <c r="O31" s="270">
        <v>237</v>
      </c>
      <c r="P31" s="270">
        <v>234</v>
      </c>
      <c r="Q31" s="270">
        <v>240</v>
      </c>
      <c r="R31" s="270">
        <v>240</v>
      </c>
      <c r="S31" s="271">
        <v>242</v>
      </c>
      <c r="T31" s="277">
        <v>246</v>
      </c>
      <c r="U31" s="1046">
        <v>239</v>
      </c>
      <c r="V31" s="39">
        <v>243</v>
      </c>
    </row>
    <row r="32" spans="1:22" ht="16.5" customHeight="1">
      <c r="A32" s="15"/>
      <c r="B32" s="16" t="s">
        <v>139</v>
      </c>
      <c r="C32" s="17">
        <v>97</v>
      </c>
      <c r="D32" s="18">
        <v>90</v>
      </c>
      <c r="E32" s="18">
        <v>89</v>
      </c>
      <c r="F32" s="19">
        <v>87</v>
      </c>
      <c r="G32" s="19">
        <v>86</v>
      </c>
      <c r="H32" s="19">
        <v>84</v>
      </c>
      <c r="I32" s="261">
        <v>83</v>
      </c>
      <c r="J32" s="262">
        <v>99</v>
      </c>
      <c r="K32" s="262">
        <v>93</v>
      </c>
      <c r="L32" s="262">
        <v>94</v>
      </c>
      <c r="M32" s="262">
        <v>101</v>
      </c>
      <c r="N32" s="262">
        <v>103</v>
      </c>
      <c r="O32" s="262">
        <v>101</v>
      </c>
      <c r="P32" s="262">
        <v>102</v>
      </c>
      <c r="Q32" s="262">
        <v>101</v>
      </c>
      <c r="R32" s="262">
        <v>102</v>
      </c>
      <c r="S32" s="263">
        <v>104</v>
      </c>
      <c r="T32" s="264">
        <v>101</v>
      </c>
      <c r="U32" s="1044">
        <v>98</v>
      </c>
      <c r="V32" s="23">
        <v>108</v>
      </c>
    </row>
    <row r="33" spans="1:22" ht="16.5" customHeight="1">
      <c r="A33" s="24"/>
      <c r="B33" s="25" t="s">
        <v>138</v>
      </c>
      <c r="C33" s="26">
        <v>132</v>
      </c>
      <c r="D33" s="27">
        <v>126</v>
      </c>
      <c r="E33" s="27">
        <v>121</v>
      </c>
      <c r="F33" s="28">
        <v>130</v>
      </c>
      <c r="G33" s="28">
        <v>140</v>
      </c>
      <c r="H33" s="28">
        <v>141</v>
      </c>
      <c r="I33" s="265">
        <v>145</v>
      </c>
      <c r="J33" s="266">
        <v>147</v>
      </c>
      <c r="K33" s="266">
        <v>146</v>
      </c>
      <c r="L33" s="266">
        <v>149</v>
      </c>
      <c r="M33" s="266">
        <v>137</v>
      </c>
      <c r="N33" s="266">
        <v>132</v>
      </c>
      <c r="O33" s="266">
        <v>136</v>
      </c>
      <c r="P33" s="266">
        <v>132</v>
      </c>
      <c r="Q33" s="266">
        <v>139</v>
      </c>
      <c r="R33" s="266">
        <v>138</v>
      </c>
      <c r="S33" s="267">
        <v>138</v>
      </c>
      <c r="T33" s="268">
        <v>145</v>
      </c>
      <c r="U33" s="1045">
        <v>141</v>
      </c>
      <c r="V33" s="32">
        <v>135</v>
      </c>
    </row>
    <row r="34" spans="1:22" ht="16.5" customHeight="1">
      <c r="A34" s="1261" t="s">
        <v>41</v>
      </c>
      <c r="B34" s="1262"/>
      <c r="C34" s="53">
        <v>18.3</v>
      </c>
      <c r="D34" s="54">
        <v>16.8</v>
      </c>
      <c r="E34" s="54">
        <v>14.2</v>
      </c>
      <c r="F34" s="55">
        <f>F10/F31</f>
        <v>13.497695852534562</v>
      </c>
      <c r="G34" s="55">
        <f>G10/G31</f>
        <v>12.783185840707965</v>
      </c>
      <c r="H34" s="55">
        <f>H10/H31</f>
        <v>12.457777777777778</v>
      </c>
      <c r="I34" s="278">
        <v>12.035087719298245</v>
      </c>
      <c r="J34" s="279">
        <v>11.971544715447154</v>
      </c>
      <c r="K34" s="279">
        <v>12.142259414225942</v>
      </c>
      <c r="L34" s="279">
        <v>11.654320987654321</v>
      </c>
      <c r="M34" s="279">
        <v>11.642857142857142</v>
      </c>
      <c r="N34" s="279">
        <v>11.519148936170213</v>
      </c>
      <c r="O34" s="279">
        <v>11.122362869198312</v>
      </c>
      <c r="P34" s="279">
        <v>11.085470085470085</v>
      </c>
      <c r="Q34" s="279">
        <v>10.5625</v>
      </c>
      <c r="R34" s="279">
        <v>10.533333333333333</v>
      </c>
      <c r="S34" s="280">
        <v>10.4</v>
      </c>
      <c r="T34" s="281">
        <v>10.4</v>
      </c>
      <c r="U34" s="1048">
        <v>10.6</v>
      </c>
      <c r="V34" s="59">
        <v>10.199999999999999</v>
      </c>
    </row>
    <row r="35" spans="1:22" ht="16.5" customHeight="1" thickBot="1">
      <c r="A35" s="1257" t="s">
        <v>42</v>
      </c>
      <c r="B35" s="1258"/>
      <c r="C35" s="60">
        <v>27.5</v>
      </c>
      <c r="D35" s="61">
        <v>26.6</v>
      </c>
      <c r="E35" s="61">
        <v>22.4</v>
      </c>
      <c r="F35" s="62">
        <f>F10/F6</f>
        <v>22.022556390977442</v>
      </c>
      <c r="G35" s="62">
        <f>G10/G6</f>
        <v>20.784172661870503</v>
      </c>
      <c r="H35" s="62">
        <f>H10/H6</f>
        <v>20.762962962962963</v>
      </c>
      <c r="I35" s="282">
        <v>20.477611940298509</v>
      </c>
      <c r="J35" s="283">
        <v>19.375</v>
      </c>
      <c r="K35" s="283">
        <v>19.218543046357617</v>
      </c>
      <c r="L35" s="283">
        <v>19.26530612244898</v>
      </c>
      <c r="M35" s="283">
        <v>18.473333333333333</v>
      </c>
      <c r="N35" s="283">
        <v>18.414965986394559</v>
      </c>
      <c r="O35" s="283">
        <v>17.931972789115648</v>
      </c>
      <c r="P35" s="283">
        <v>17.527027027027028</v>
      </c>
      <c r="Q35" s="283">
        <v>16.899999999999999</v>
      </c>
      <c r="R35" s="283">
        <v>16.741721854304636</v>
      </c>
      <c r="S35" s="284">
        <v>16.3</v>
      </c>
      <c r="T35" s="993">
        <v>15.9</v>
      </c>
      <c r="U35" s="1049">
        <v>16.7</v>
      </c>
      <c r="V35" s="66">
        <v>16.3</v>
      </c>
    </row>
    <row r="36" spans="1:22" s="67" customFormat="1" ht="16.5" customHeight="1">
      <c r="A36" s="67" t="s">
        <v>43</v>
      </c>
    </row>
    <row r="37" spans="1:22" s="67" customFormat="1" ht="16.5" customHeight="1">
      <c r="A37" s="67" t="s">
        <v>44</v>
      </c>
    </row>
  </sheetData>
  <mergeCells count="13">
    <mergeCell ref="A16:B16"/>
    <mergeCell ref="A2:B2"/>
    <mergeCell ref="A3:B3"/>
    <mergeCell ref="A6:B6"/>
    <mergeCell ref="A10:B10"/>
    <mergeCell ref="A13:B13"/>
    <mergeCell ref="A35:B35"/>
    <mergeCell ref="A19:B19"/>
    <mergeCell ref="A22:B22"/>
    <mergeCell ref="A25:B25"/>
    <mergeCell ref="A28:B28"/>
    <mergeCell ref="A31:B31"/>
    <mergeCell ref="A34:B34"/>
  </mergeCells>
  <phoneticPr fontId="3"/>
  <pageMargins left="0.98425196850393704" right="0.78740157480314965" top="0.39370078740157483" bottom="0.39370078740157483" header="0.51181102362204722" footer="0.19685039370078741"/>
  <headerFooter scaleWithDoc="0">
    <oddFooter>&amp;L&amp;"ＭＳ Ｐ明朝,標準"－３３－２－</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zoomScaleNormal="100" zoomScaleSheetLayoutView="100" workbookViewId="0">
      <pane xSplit="2" topLeftCell="C1" activePane="topRight" state="frozen"/>
      <selection activeCell="B19" sqref="B19"/>
      <selection pane="topRight" activeCell="M1" sqref="M1"/>
    </sheetView>
  </sheetViews>
  <sheetFormatPr defaultRowHeight="13.5"/>
  <cols>
    <col min="1" max="1" width="2.75" style="2" customWidth="1"/>
    <col min="2" max="2" width="17.875" style="2" customWidth="1"/>
    <col min="3" max="13" width="10.625" style="2" customWidth="1"/>
    <col min="14" max="14" width="10.625" style="2" hidden="1" customWidth="1"/>
    <col min="15" max="19" width="0" style="2" hidden="1" customWidth="1"/>
    <col min="20" max="16384" width="9" style="2"/>
  </cols>
  <sheetData>
    <row r="1" spans="1:19" ht="16.5" customHeight="1" thickBot="1">
      <c r="A1" s="1" t="s">
        <v>45</v>
      </c>
      <c r="B1" s="1"/>
      <c r="E1" s="3"/>
      <c r="F1" s="3"/>
      <c r="G1" s="3"/>
      <c r="H1" s="3"/>
      <c r="I1" s="3"/>
      <c r="J1" s="3"/>
      <c r="K1" s="68"/>
      <c r="L1" s="68"/>
      <c r="M1" s="68" t="s">
        <v>1</v>
      </c>
      <c r="N1" s="68"/>
      <c r="S1" s="68" t="s">
        <v>46</v>
      </c>
    </row>
    <row r="2" spans="1:19" ht="16.5" customHeight="1" thickBot="1">
      <c r="A2" s="1273" t="s">
        <v>2</v>
      </c>
      <c r="B2" s="1274"/>
      <c r="C2" s="4" t="s">
        <v>3</v>
      </c>
      <c r="D2" s="5" t="s">
        <v>4</v>
      </c>
      <c r="E2" s="5" t="s">
        <v>5</v>
      </c>
      <c r="F2" s="5" t="s">
        <v>6</v>
      </c>
      <c r="G2" s="5" t="s">
        <v>7</v>
      </c>
      <c r="H2" s="5" t="s">
        <v>8</v>
      </c>
      <c r="I2" s="5" t="s">
        <v>9</v>
      </c>
      <c r="J2" s="5" t="s">
        <v>10</v>
      </c>
      <c r="K2" s="5" t="s">
        <v>11</v>
      </c>
      <c r="L2" s="5" t="s">
        <v>12</v>
      </c>
      <c r="M2" s="6" t="s">
        <v>13</v>
      </c>
      <c r="N2" s="4" t="s">
        <v>14</v>
      </c>
      <c r="O2" s="5" t="s">
        <v>15</v>
      </c>
      <c r="P2" s="5" t="s">
        <v>16</v>
      </c>
      <c r="Q2" s="5" t="s">
        <v>17</v>
      </c>
      <c r="R2" s="69" t="s">
        <v>18</v>
      </c>
      <c r="S2" s="7" t="s">
        <v>19</v>
      </c>
    </row>
    <row r="3" spans="1:19" ht="16.5" customHeight="1">
      <c r="A3" s="1275" t="s">
        <v>20</v>
      </c>
      <c r="B3" s="1276"/>
      <c r="C3" s="8">
        <v>4</v>
      </c>
      <c r="D3" s="9">
        <v>4</v>
      </c>
      <c r="E3" s="9">
        <v>4</v>
      </c>
      <c r="F3" s="9">
        <f t="shared" ref="F3:P3" si="0">SUM(F4:F5)</f>
        <v>4</v>
      </c>
      <c r="G3" s="9">
        <f t="shared" si="0"/>
        <v>4</v>
      </c>
      <c r="H3" s="70">
        <f t="shared" si="0"/>
        <v>4</v>
      </c>
      <c r="I3" s="70">
        <f t="shared" si="0"/>
        <v>4</v>
      </c>
      <c r="J3" s="70">
        <f t="shared" si="0"/>
        <v>5</v>
      </c>
      <c r="K3" s="70">
        <f t="shared" si="0"/>
        <v>5</v>
      </c>
      <c r="L3" s="70">
        <f t="shared" si="0"/>
        <v>5</v>
      </c>
      <c r="M3" s="71">
        <f t="shared" si="0"/>
        <v>5</v>
      </c>
      <c r="N3" s="72">
        <f t="shared" si="0"/>
        <v>5</v>
      </c>
      <c r="O3" s="70">
        <f t="shared" si="0"/>
        <v>5</v>
      </c>
      <c r="P3" s="70">
        <f t="shared" si="0"/>
        <v>5</v>
      </c>
      <c r="Q3" s="70">
        <f>SUM(Q4:Q5)</f>
        <v>5</v>
      </c>
      <c r="R3" s="73">
        <v>5</v>
      </c>
      <c r="S3" s="74">
        <v>5</v>
      </c>
    </row>
    <row r="4" spans="1:19" ht="16.5" customHeight="1">
      <c r="A4" s="75"/>
      <c r="B4" s="16" t="s">
        <v>21</v>
      </c>
      <c r="C4" s="17">
        <v>4</v>
      </c>
      <c r="D4" s="18">
        <v>4</v>
      </c>
      <c r="E4" s="18">
        <v>4</v>
      </c>
      <c r="F4" s="18">
        <v>4</v>
      </c>
      <c r="G4" s="18">
        <v>4</v>
      </c>
      <c r="H4" s="76">
        <v>4</v>
      </c>
      <c r="I4" s="76">
        <v>4</v>
      </c>
      <c r="J4" s="76">
        <v>5</v>
      </c>
      <c r="K4" s="76">
        <v>5</v>
      </c>
      <c r="L4" s="76">
        <v>5</v>
      </c>
      <c r="M4" s="77">
        <v>5</v>
      </c>
      <c r="N4" s="78">
        <v>5</v>
      </c>
      <c r="O4" s="76">
        <v>5</v>
      </c>
      <c r="P4" s="76">
        <v>5</v>
      </c>
      <c r="Q4" s="76">
        <v>5</v>
      </c>
      <c r="R4" s="79">
        <v>5</v>
      </c>
      <c r="S4" s="80">
        <v>5</v>
      </c>
    </row>
    <row r="5" spans="1:19" ht="16.5" customHeight="1">
      <c r="A5" s="81"/>
      <c r="B5" s="25" t="s">
        <v>22</v>
      </c>
      <c r="C5" s="26" t="s">
        <v>26</v>
      </c>
      <c r="D5" s="27" t="s">
        <v>26</v>
      </c>
      <c r="E5" s="27" t="s">
        <v>26</v>
      </c>
      <c r="F5" s="27" t="s">
        <v>26</v>
      </c>
      <c r="G5" s="27" t="s">
        <v>26</v>
      </c>
      <c r="H5" s="82" t="s">
        <v>26</v>
      </c>
      <c r="I5" s="82" t="s">
        <v>26</v>
      </c>
      <c r="J5" s="82" t="s">
        <v>26</v>
      </c>
      <c r="K5" s="82" t="s">
        <v>26</v>
      </c>
      <c r="L5" s="82" t="s">
        <v>26</v>
      </c>
      <c r="M5" s="83" t="s">
        <v>26</v>
      </c>
      <c r="N5" s="84" t="s">
        <v>26</v>
      </c>
      <c r="O5" s="82" t="s">
        <v>26</v>
      </c>
      <c r="P5" s="82" t="s">
        <v>26</v>
      </c>
      <c r="Q5" s="82" t="s">
        <v>26</v>
      </c>
      <c r="R5" s="85" t="s">
        <v>27</v>
      </c>
      <c r="S5" s="86" t="s">
        <v>26</v>
      </c>
    </row>
    <row r="6" spans="1:19" ht="16.5" customHeight="1">
      <c r="A6" s="1267" t="s">
        <v>23</v>
      </c>
      <c r="B6" s="1268"/>
      <c r="C6" s="33">
        <v>63</v>
      </c>
      <c r="D6" s="34">
        <v>61</v>
      </c>
      <c r="E6" s="34">
        <v>54</v>
      </c>
      <c r="F6" s="34">
        <f t="shared" ref="F6:P6" si="1">SUM(F7:F9)</f>
        <v>54</v>
      </c>
      <c r="G6" s="34">
        <f t="shared" si="1"/>
        <v>53</v>
      </c>
      <c r="H6" s="87">
        <f t="shared" si="1"/>
        <v>54</v>
      </c>
      <c r="I6" s="87">
        <f t="shared" si="1"/>
        <v>55</v>
      </c>
      <c r="J6" s="87">
        <f t="shared" si="1"/>
        <v>62</v>
      </c>
      <c r="K6" s="87">
        <f t="shared" si="1"/>
        <v>61</v>
      </c>
      <c r="L6" s="87">
        <f t="shared" si="1"/>
        <v>57</v>
      </c>
      <c r="M6" s="88">
        <f t="shared" si="1"/>
        <v>59</v>
      </c>
      <c r="N6" s="89">
        <f t="shared" si="1"/>
        <v>59</v>
      </c>
      <c r="O6" s="87">
        <f t="shared" si="1"/>
        <v>57</v>
      </c>
      <c r="P6" s="87">
        <f t="shared" si="1"/>
        <v>56</v>
      </c>
      <c r="Q6" s="87">
        <f>SUM(Q7:Q9)</f>
        <v>58</v>
      </c>
      <c r="R6" s="90">
        <v>55</v>
      </c>
      <c r="S6" s="91">
        <v>58</v>
      </c>
    </row>
    <row r="7" spans="1:19" ht="16.5" customHeight="1">
      <c r="A7" s="75"/>
      <c r="B7" s="16" t="s">
        <v>24</v>
      </c>
      <c r="C7" s="17">
        <v>58</v>
      </c>
      <c r="D7" s="18">
        <v>55</v>
      </c>
      <c r="E7" s="18">
        <v>49</v>
      </c>
      <c r="F7" s="18">
        <v>49</v>
      </c>
      <c r="G7" s="18">
        <v>45</v>
      </c>
      <c r="H7" s="76">
        <v>48</v>
      </c>
      <c r="I7" s="76">
        <v>45</v>
      </c>
      <c r="J7" s="76">
        <v>51</v>
      </c>
      <c r="K7" s="76">
        <v>50</v>
      </c>
      <c r="L7" s="76">
        <v>48</v>
      </c>
      <c r="M7" s="77">
        <v>49</v>
      </c>
      <c r="N7" s="78">
        <v>46</v>
      </c>
      <c r="O7" s="76">
        <v>44</v>
      </c>
      <c r="P7" s="76">
        <v>44</v>
      </c>
      <c r="Q7" s="76">
        <v>47</v>
      </c>
      <c r="R7" s="79">
        <v>44</v>
      </c>
      <c r="S7" s="80">
        <v>45</v>
      </c>
    </row>
    <row r="8" spans="1:19" ht="16.5" customHeight="1">
      <c r="A8" s="75"/>
      <c r="B8" s="40" t="s">
        <v>25</v>
      </c>
      <c r="C8" s="41" t="s">
        <v>26</v>
      </c>
      <c r="D8" s="42" t="s">
        <v>26</v>
      </c>
      <c r="E8" s="42" t="s">
        <v>26</v>
      </c>
      <c r="F8" s="42" t="s">
        <v>26</v>
      </c>
      <c r="G8" s="42" t="s">
        <v>26</v>
      </c>
      <c r="H8" s="92" t="s">
        <v>26</v>
      </c>
      <c r="I8" s="92" t="s">
        <v>26</v>
      </c>
      <c r="J8" s="92" t="s">
        <v>26</v>
      </c>
      <c r="K8" s="92" t="s">
        <v>26</v>
      </c>
      <c r="L8" s="92" t="s">
        <v>26</v>
      </c>
      <c r="M8" s="93" t="s">
        <v>26</v>
      </c>
      <c r="N8" s="94" t="s">
        <v>26</v>
      </c>
      <c r="O8" s="92" t="s">
        <v>26</v>
      </c>
      <c r="P8" s="92" t="s">
        <v>26</v>
      </c>
      <c r="Q8" s="92" t="s">
        <v>26</v>
      </c>
      <c r="R8" s="95" t="s">
        <v>27</v>
      </c>
      <c r="S8" s="96" t="s">
        <v>26</v>
      </c>
    </row>
    <row r="9" spans="1:19" ht="16.5" customHeight="1">
      <c r="A9" s="81"/>
      <c r="B9" s="48" t="s">
        <v>28</v>
      </c>
      <c r="C9" s="26">
        <v>5</v>
      </c>
      <c r="D9" s="27">
        <v>6</v>
      </c>
      <c r="E9" s="27">
        <v>5</v>
      </c>
      <c r="F9" s="27">
        <v>5</v>
      </c>
      <c r="G9" s="27">
        <v>8</v>
      </c>
      <c r="H9" s="82">
        <v>6</v>
      </c>
      <c r="I9" s="82">
        <v>10</v>
      </c>
      <c r="J9" s="82">
        <v>11</v>
      </c>
      <c r="K9" s="82">
        <v>11</v>
      </c>
      <c r="L9" s="82">
        <v>9</v>
      </c>
      <c r="M9" s="83">
        <v>10</v>
      </c>
      <c r="N9" s="84">
        <v>13</v>
      </c>
      <c r="O9" s="82">
        <v>13</v>
      </c>
      <c r="P9" s="82">
        <v>12</v>
      </c>
      <c r="Q9" s="82">
        <v>11</v>
      </c>
      <c r="R9" s="85">
        <v>11</v>
      </c>
      <c r="S9" s="86">
        <v>13</v>
      </c>
    </row>
    <row r="10" spans="1:19" ht="16.5" customHeight="1">
      <c r="A10" s="1267" t="s">
        <v>47</v>
      </c>
      <c r="B10" s="1268"/>
      <c r="C10" s="33">
        <v>2226</v>
      </c>
      <c r="D10" s="34">
        <v>1976</v>
      </c>
      <c r="E10" s="34">
        <v>1688</v>
      </c>
      <c r="F10" s="34">
        <f t="shared" ref="F10:P10" si="2">SUM(F11:F12)</f>
        <v>1668</v>
      </c>
      <c r="G10" s="34">
        <f t="shared" si="2"/>
        <v>1548</v>
      </c>
      <c r="H10" s="87">
        <f t="shared" si="2"/>
        <v>1540</v>
      </c>
      <c r="I10" s="87">
        <f t="shared" si="2"/>
        <v>1474</v>
      </c>
      <c r="J10" s="87">
        <f t="shared" si="2"/>
        <v>1574</v>
      </c>
      <c r="K10" s="87">
        <f t="shared" si="2"/>
        <v>1508</v>
      </c>
      <c r="L10" s="87">
        <f t="shared" si="2"/>
        <v>1491</v>
      </c>
      <c r="M10" s="88">
        <f t="shared" si="2"/>
        <v>1496</v>
      </c>
      <c r="N10" s="89">
        <f t="shared" si="2"/>
        <v>1421</v>
      </c>
      <c r="O10" s="87">
        <f t="shared" si="2"/>
        <v>1355</v>
      </c>
      <c r="P10" s="87">
        <f t="shared" si="2"/>
        <v>1304</v>
      </c>
      <c r="Q10" s="87">
        <f>SUM(Q11:Q12)</f>
        <v>1318</v>
      </c>
      <c r="R10" s="90">
        <v>1315</v>
      </c>
      <c r="S10" s="91">
        <v>1286</v>
      </c>
    </row>
    <row r="11" spans="1:19" ht="16.5" customHeight="1">
      <c r="A11" s="75"/>
      <c r="B11" s="16" t="s">
        <v>30</v>
      </c>
      <c r="C11" s="17">
        <v>1103</v>
      </c>
      <c r="D11" s="18">
        <v>1030</v>
      </c>
      <c r="E11" s="18">
        <v>853</v>
      </c>
      <c r="F11" s="18">
        <v>825</v>
      </c>
      <c r="G11" s="18">
        <v>757</v>
      </c>
      <c r="H11" s="76">
        <v>747</v>
      </c>
      <c r="I11" s="76">
        <v>739</v>
      </c>
      <c r="J11" s="76">
        <v>805</v>
      </c>
      <c r="K11" s="76">
        <f>K14+K17+K20</f>
        <v>792</v>
      </c>
      <c r="L11" s="76">
        <v>763</v>
      </c>
      <c r="M11" s="77">
        <v>736</v>
      </c>
      <c r="N11" s="78">
        <v>699</v>
      </c>
      <c r="O11" s="76">
        <v>691</v>
      </c>
      <c r="P11" s="76">
        <v>698</v>
      </c>
      <c r="Q11" s="76">
        <v>724</v>
      </c>
      <c r="R11" s="79">
        <v>705</v>
      </c>
      <c r="S11" s="80">
        <v>678</v>
      </c>
    </row>
    <row r="12" spans="1:19" ht="16.5" customHeight="1">
      <c r="A12" s="81"/>
      <c r="B12" s="25" t="s">
        <v>31</v>
      </c>
      <c r="C12" s="26">
        <v>1123</v>
      </c>
      <c r="D12" s="27">
        <v>946</v>
      </c>
      <c r="E12" s="27">
        <v>835</v>
      </c>
      <c r="F12" s="27">
        <v>843</v>
      </c>
      <c r="G12" s="27">
        <v>791</v>
      </c>
      <c r="H12" s="82">
        <v>793</v>
      </c>
      <c r="I12" s="82">
        <v>735</v>
      </c>
      <c r="J12" s="82">
        <v>769</v>
      </c>
      <c r="K12" s="82">
        <f>K15+K18+K21</f>
        <v>716</v>
      </c>
      <c r="L12" s="82">
        <v>728</v>
      </c>
      <c r="M12" s="83">
        <v>760</v>
      </c>
      <c r="N12" s="84">
        <v>722</v>
      </c>
      <c r="O12" s="82">
        <v>664</v>
      </c>
      <c r="P12" s="82">
        <v>606</v>
      </c>
      <c r="Q12" s="82">
        <v>594</v>
      </c>
      <c r="R12" s="85">
        <v>610</v>
      </c>
      <c r="S12" s="86">
        <v>608</v>
      </c>
    </row>
    <row r="13" spans="1:19" ht="16.5" customHeight="1">
      <c r="A13" s="1267" t="s">
        <v>32</v>
      </c>
      <c r="B13" s="1268"/>
      <c r="C13" s="33">
        <v>732</v>
      </c>
      <c r="D13" s="34">
        <v>648</v>
      </c>
      <c r="E13" s="34">
        <v>520</v>
      </c>
      <c r="F13" s="34">
        <f t="shared" ref="F13:G13" si="3">SUM(F14:F15)</f>
        <v>542</v>
      </c>
      <c r="G13" s="34">
        <f t="shared" si="3"/>
        <v>484</v>
      </c>
      <c r="H13" s="87">
        <f t="shared" ref="H13:P13" si="4">SUM(H14:H15)</f>
        <v>510</v>
      </c>
      <c r="I13" s="87">
        <f t="shared" si="4"/>
        <v>483</v>
      </c>
      <c r="J13" s="87">
        <f t="shared" si="4"/>
        <v>487</v>
      </c>
      <c r="K13" s="87">
        <f t="shared" si="4"/>
        <v>503</v>
      </c>
      <c r="L13" s="87">
        <f t="shared" si="4"/>
        <v>508</v>
      </c>
      <c r="M13" s="88">
        <f t="shared" si="4"/>
        <v>491</v>
      </c>
      <c r="N13" s="89">
        <f t="shared" si="4"/>
        <v>436</v>
      </c>
      <c r="O13" s="87">
        <f t="shared" si="4"/>
        <v>429</v>
      </c>
      <c r="P13" s="87">
        <f t="shared" si="4"/>
        <v>440</v>
      </c>
      <c r="Q13" s="87">
        <f>SUM(Q14:Q15)</f>
        <v>445</v>
      </c>
      <c r="R13" s="90">
        <v>426</v>
      </c>
      <c r="S13" s="91">
        <v>410</v>
      </c>
    </row>
    <row r="14" spans="1:19" ht="16.5" customHeight="1">
      <c r="A14" s="75"/>
      <c r="B14" s="16" t="s">
        <v>30</v>
      </c>
      <c r="C14" s="17">
        <v>364</v>
      </c>
      <c r="D14" s="18">
        <v>327</v>
      </c>
      <c r="E14" s="18">
        <v>254</v>
      </c>
      <c r="F14" s="18">
        <v>260</v>
      </c>
      <c r="G14" s="18">
        <v>237</v>
      </c>
      <c r="H14" s="76">
        <v>244</v>
      </c>
      <c r="I14" s="76">
        <v>258</v>
      </c>
      <c r="J14" s="76">
        <v>257</v>
      </c>
      <c r="K14" s="76">
        <v>258</v>
      </c>
      <c r="L14" s="76">
        <v>249</v>
      </c>
      <c r="M14" s="77">
        <v>232</v>
      </c>
      <c r="N14" s="78">
        <v>219</v>
      </c>
      <c r="O14" s="76">
        <v>238</v>
      </c>
      <c r="P14" s="76">
        <v>241</v>
      </c>
      <c r="Q14" s="76">
        <v>244</v>
      </c>
      <c r="R14" s="79">
        <v>217</v>
      </c>
      <c r="S14" s="80">
        <v>210</v>
      </c>
    </row>
    <row r="15" spans="1:19" ht="16.5" customHeight="1">
      <c r="A15" s="81"/>
      <c r="B15" s="25" t="s">
        <v>31</v>
      </c>
      <c r="C15" s="26">
        <v>368</v>
      </c>
      <c r="D15" s="27">
        <v>321</v>
      </c>
      <c r="E15" s="27">
        <v>266</v>
      </c>
      <c r="F15" s="27">
        <v>282</v>
      </c>
      <c r="G15" s="27">
        <v>247</v>
      </c>
      <c r="H15" s="82">
        <v>266</v>
      </c>
      <c r="I15" s="82">
        <v>225</v>
      </c>
      <c r="J15" s="82">
        <v>230</v>
      </c>
      <c r="K15" s="82">
        <v>245</v>
      </c>
      <c r="L15" s="82">
        <v>259</v>
      </c>
      <c r="M15" s="83">
        <v>259</v>
      </c>
      <c r="N15" s="84">
        <v>217</v>
      </c>
      <c r="O15" s="82">
        <v>191</v>
      </c>
      <c r="P15" s="82">
        <v>199</v>
      </c>
      <c r="Q15" s="82">
        <v>201</v>
      </c>
      <c r="R15" s="85">
        <v>209</v>
      </c>
      <c r="S15" s="86">
        <v>200</v>
      </c>
    </row>
    <row r="16" spans="1:19" ht="16.5" customHeight="1">
      <c r="A16" s="1267" t="s">
        <v>48</v>
      </c>
      <c r="B16" s="1268"/>
      <c r="C16" s="33">
        <v>725</v>
      </c>
      <c r="D16" s="34">
        <v>676</v>
      </c>
      <c r="E16" s="34">
        <v>612</v>
      </c>
      <c r="F16" s="34">
        <f t="shared" ref="F16:P16" si="5">SUM(F17:F18)</f>
        <v>519</v>
      </c>
      <c r="G16" s="34">
        <f t="shared" si="5"/>
        <v>545</v>
      </c>
      <c r="H16" s="87">
        <f t="shared" si="5"/>
        <v>482</v>
      </c>
      <c r="I16" s="87">
        <f t="shared" si="5"/>
        <v>508</v>
      </c>
      <c r="J16" s="87">
        <f t="shared" si="5"/>
        <v>525</v>
      </c>
      <c r="K16" s="87">
        <f t="shared" si="5"/>
        <v>485</v>
      </c>
      <c r="L16" s="87">
        <f t="shared" si="5"/>
        <v>498</v>
      </c>
      <c r="M16" s="88">
        <f t="shared" si="5"/>
        <v>507</v>
      </c>
      <c r="N16" s="89">
        <f t="shared" si="5"/>
        <v>483</v>
      </c>
      <c r="O16" s="87">
        <f t="shared" si="5"/>
        <v>439</v>
      </c>
      <c r="P16" s="87">
        <f t="shared" si="5"/>
        <v>429</v>
      </c>
      <c r="Q16" s="87">
        <f>SUM(Q17:Q18)</f>
        <v>439</v>
      </c>
      <c r="R16" s="90">
        <v>447</v>
      </c>
      <c r="S16" s="91">
        <v>431</v>
      </c>
    </row>
    <row r="17" spans="1:19" ht="16.5" customHeight="1">
      <c r="A17" s="75"/>
      <c r="B17" s="16" t="s">
        <v>49</v>
      </c>
      <c r="C17" s="17">
        <v>361</v>
      </c>
      <c r="D17" s="18">
        <v>364</v>
      </c>
      <c r="E17" s="18">
        <v>311</v>
      </c>
      <c r="F17" s="18">
        <v>257</v>
      </c>
      <c r="G17" s="18">
        <v>264</v>
      </c>
      <c r="H17" s="76">
        <v>237</v>
      </c>
      <c r="I17" s="76">
        <v>244</v>
      </c>
      <c r="J17" s="76">
        <v>278</v>
      </c>
      <c r="K17" s="76">
        <v>258</v>
      </c>
      <c r="L17" s="76">
        <v>256</v>
      </c>
      <c r="M17" s="77">
        <v>250</v>
      </c>
      <c r="N17" s="78">
        <v>231</v>
      </c>
      <c r="O17" s="76">
        <v>220</v>
      </c>
      <c r="P17" s="76">
        <v>237</v>
      </c>
      <c r="Q17" s="76">
        <v>240</v>
      </c>
      <c r="R17" s="79">
        <v>247</v>
      </c>
      <c r="S17" s="80">
        <v>221</v>
      </c>
    </row>
    <row r="18" spans="1:19" ht="16.5" customHeight="1">
      <c r="A18" s="81"/>
      <c r="B18" s="25" t="s">
        <v>50</v>
      </c>
      <c r="C18" s="26">
        <v>364</v>
      </c>
      <c r="D18" s="27">
        <v>312</v>
      </c>
      <c r="E18" s="27">
        <v>301</v>
      </c>
      <c r="F18" s="27">
        <v>262</v>
      </c>
      <c r="G18" s="27">
        <v>281</v>
      </c>
      <c r="H18" s="82">
        <v>245</v>
      </c>
      <c r="I18" s="82">
        <v>264</v>
      </c>
      <c r="J18" s="82">
        <v>247</v>
      </c>
      <c r="K18" s="82">
        <v>227</v>
      </c>
      <c r="L18" s="82">
        <v>242</v>
      </c>
      <c r="M18" s="83">
        <v>257</v>
      </c>
      <c r="N18" s="84">
        <v>252</v>
      </c>
      <c r="O18" s="82">
        <v>219</v>
      </c>
      <c r="P18" s="82">
        <v>192</v>
      </c>
      <c r="Q18" s="82">
        <v>199</v>
      </c>
      <c r="R18" s="85">
        <v>200</v>
      </c>
      <c r="S18" s="86">
        <v>210</v>
      </c>
    </row>
    <row r="19" spans="1:19" ht="16.5" customHeight="1">
      <c r="A19" s="1267" t="s">
        <v>51</v>
      </c>
      <c r="B19" s="1268"/>
      <c r="C19" s="33">
        <v>769</v>
      </c>
      <c r="D19" s="34">
        <v>652</v>
      </c>
      <c r="E19" s="34">
        <v>556</v>
      </c>
      <c r="F19" s="34">
        <f t="shared" ref="F19:P19" si="6">SUM(F20:F21)</f>
        <v>607</v>
      </c>
      <c r="G19" s="34">
        <f t="shared" si="6"/>
        <v>519</v>
      </c>
      <c r="H19" s="87">
        <f t="shared" si="6"/>
        <v>548</v>
      </c>
      <c r="I19" s="87">
        <f t="shared" si="6"/>
        <v>483</v>
      </c>
      <c r="J19" s="87">
        <f t="shared" si="6"/>
        <v>562</v>
      </c>
      <c r="K19" s="87">
        <f t="shared" si="6"/>
        <v>520</v>
      </c>
      <c r="L19" s="87">
        <f t="shared" si="6"/>
        <v>485</v>
      </c>
      <c r="M19" s="88">
        <f t="shared" si="6"/>
        <v>498</v>
      </c>
      <c r="N19" s="89">
        <f t="shared" si="6"/>
        <v>502</v>
      </c>
      <c r="O19" s="87">
        <f t="shared" si="6"/>
        <v>487</v>
      </c>
      <c r="P19" s="87">
        <f t="shared" si="6"/>
        <v>435</v>
      </c>
      <c r="Q19" s="87">
        <f>SUM(Q20:Q21)</f>
        <v>434</v>
      </c>
      <c r="R19" s="90">
        <v>442</v>
      </c>
      <c r="S19" s="91">
        <v>445</v>
      </c>
    </row>
    <row r="20" spans="1:19" ht="16.5" customHeight="1">
      <c r="A20" s="75"/>
      <c r="B20" s="16" t="s">
        <v>49</v>
      </c>
      <c r="C20" s="17">
        <v>378</v>
      </c>
      <c r="D20" s="18">
        <v>339</v>
      </c>
      <c r="E20" s="18">
        <v>288</v>
      </c>
      <c r="F20" s="18">
        <v>308</v>
      </c>
      <c r="G20" s="18">
        <v>256</v>
      </c>
      <c r="H20" s="76">
        <v>266</v>
      </c>
      <c r="I20" s="76">
        <v>237</v>
      </c>
      <c r="J20" s="76">
        <v>270</v>
      </c>
      <c r="K20" s="76">
        <v>276</v>
      </c>
      <c r="L20" s="76">
        <v>258</v>
      </c>
      <c r="M20" s="77">
        <v>254</v>
      </c>
      <c r="N20" s="78">
        <v>249</v>
      </c>
      <c r="O20" s="76">
        <v>233</v>
      </c>
      <c r="P20" s="76">
        <v>220</v>
      </c>
      <c r="Q20" s="76">
        <v>240</v>
      </c>
      <c r="R20" s="79">
        <v>241</v>
      </c>
      <c r="S20" s="80">
        <v>247</v>
      </c>
    </row>
    <row r="21" spans="1:19" ht="16.5" customHeight="1">
      <c r="A21" s="81"/>
      <c r="B21" s="25" t="s">
        <v>50</v>
      </c>
      <c r="C21" s="26">
        <v>391</v>
      </c>
      <c r="D21" s="27">
        <v>313</v>
      </c>
      <c r="E21" s="27">
        <v>268</v>
      </c>
      <c r="F21" s="27">
        <v>299</v>
      </c>
      <c r="G21" s="27">
        <v>263</v>
      </c>
      <c r="H21" s="82">
        <v>282</v>
      </c>
      <c r="I21" s="82">
        <v>246</v>
      </c>
      <c r="J21" s="82">
        <v>292</v>
      </c>
      <c r="K21" s="82">
        <v>244</v>
      </c>
      <c r="L21" s="82">
        <v>227</v>
      </c>
      <c r="M21" s="83">
        <v>244</v>
      </c>
      <c r="N21" s="84">
        <v>253</v>
      </c>
      <c r="O21" s="82">
        <v>254</v>
      </c>
      <c r="P21" s="82">
        <v>215</v>
      </c>
      <c r="Q21" s="82">
        <v>194</v>
      </c>
      <c r="R21" s="85">
        <v>201</v>
      </c>
      <c r="S21" s="86">
        <v>198</v>
      </c>
    </row>
    <row r="22" spans="1:19" ht="16.5" customHeight="1">
      <c r="A22" s="1267" t="s">
        <v>40</v>
      </c>
      <c r="B22" s="1268"/>
      <c r="C22" s="33">
        <v>122</v>
      </c>
      <c r="D22" s="34">
        <v>121</v>
      </c>
      <c r="E22" s="34">
        <v>113</v>
      </c>
      <c r="F22" s="34">
        <f t="shared" ref="F22:P22" si="7">SUM(F23:F24)</f>
        <v>117</v>
      </c>
      <c r="G22" s="34">
        <f t="shared" si="7"/>
        <v>111</v>
      </c>
      <c r="H22" s="87">
        <f t="shared" si="7"/>
        <v>114</v>
      </c>
      <c r="I22" s="87">
        <f t="shared" si="7"/>
        <v>119</v>
      </c>
      <c r="J22" s="87">
        <f t="shared" si="7"/>
        <v>131</v>
      </c>
      <c r="K22" s="87">
        <f t="shared" si="7"/>
        <v>130</v>
      </c>
      <c r="L22" s="87">
        <f t="shared" si="7"/>
        <v>126</v>
      </c>
      <c r="M22" s="88">
        <f t="shared" si="7"/>
        <v>124</v>
      </c>
      <c r="N22" s="89">
        <f t="shared" si="7"/>
        <v>125</v>
      </c>
      <c r="O22" s="87">
        <f t="shared" si="7"/>
        <v>123</v>
      </c>
      <c r="P22" s="87">
        <f t="shared" si="7"/>
        <v>122</v>
      </c>
      <c r="Q22" s="87">
        <f>SUM(Q23:Q24)</f>
        <v>122</v>
      </c>
      <c r="R22" s="90">
        <v>115</v>
      </c>
      <c r="S22" s="91">
        <v>130</v>
      </c>
    </row>
    <row r="23" spans="1:19" ht="16.5" customHeight="1">
      <c r="A23" s="75"/>
      <c r="B23" s="16" t="s">
        <v>49</v>
      </c>
      <c r="C23" s="17">
        <v>90</v>
      </c>
      <c r="D23" s="18">
        <v>77</v>
      </c>
      <c r="E23" s="18">
        <v>74</v>
      </c>
      <c r="F23" s="18">
        <v>77</v>
      </c>
      <c r="G23" s="18">
        <v>70</v>
      </c>
      <c r="H23" s="76">
        <v>73</v>
      </c>
      <c r="I23" s="76">
        <v>75</v>
      </c>
      <c r="J23" s="76">
        <v>85</v>
      </c>
      <c r="K23" s="76">
        <v>84</v>
      </c>
      <c r="L23" s="76">
        <v>81</v>
      </c>
      <c r="M23" s="77">
        <v>77</v>
      </c>
      <c r="N23" s="78">
        <v>78</v>
      </c>
      <c r="O23" s="76">
        <v>76</v>
      </c>
      <c r="P23" s="76">
        <v>77</v>
      </c>
      <c r="Q23" s="76">
        <v>73</v>
      </c>
      <c r="R23" s="79">
        <v>70</v>
      </c>
      <c r="S23" s="80">
        <v>75</v>
      </c>
    </row>
    <row r="24" spans="1:19" ht="16.5" customHeight="1">
      <c r="A24" s="81"/>
      <c r="B24" s="25" t="s">
        <v>50</v>
      </c>
      <c r="C24" s="26">
        <v>32</v>
      </c>
      <c r="D24" s="27">
        <v>44</v>
      </c>
      <c r="E24" s="27">
        <v>39</v>
      </c>
      <c r="F24" s="27">
        <v>40</v>
      </c>
      <c r="G24" s="27">
        <v>41</v>
      </c>
      <c r="H24" s="82">
        <v>41</v>
      </c>
      <c r="I24" s="82">
        <v>44</v>
      </c>
      <c r="J24" s="82">
        <v>46</v>
      </c>
      <c r="K24" s="82">
        <v>46</v>
      </c>
      <c r="L24" s="82">
        <v>45</v>
      </c>
      <c r="M24" s="83">
        <v>47</v>
      </c>
      <c r="N24" s="84">
        <v>47</v>
      </c>
      <c r="O24" s="82">
        <v>47</v>
      </c>
      <c r="P24" s="82">
        <v>45</v>
      </c>
      <c r="Q24" s="82">
        <v>49</v>
      </c>
      <c r="R24" s="85">
        <v>45</v>
      </c>
      <c r="S24" s="86">
        <v>55</v>
      </c>
    </row>
    <row r="25" spans="1:19" ht="16.5" customHeight="1">
      <c r="A25" s="1269" t="s">
        <v>52</v>
      </c>
      <c r="B25" s="1270"/>
      <c r="C25" s="97">
        <v>18.2</v>
      </c>
      <c r="D25" s="98">
        <v>16.3</v>
      </c>
      <c r="E25" s="98">
        <v>14.9</v>
      </c>
      <c r="F25" s="99">
        <f t="shared" ref="F25:P25" si="8">F10/F22</f>
        <v>14.256410256410257</v>
      </c>
      <c r="G25" s="99">
        <f t="shared" si="8"/>
        <v>13.945945945945946</v>
      </c>
      <c r="H25" s="100">
        <f t="shared" si="8"/>
        <v>13.508771929824562</v>
      </c>
      <c r="I25" s="100">
        <f t="shared" si="8"/>
        <v>12.38655462184874</v>
      </c>
      <c r="J25" s="100">
        <f t="shared" si="8"/>
        <v>12.01526717557252</v>
      </c>
      <c r="K25" s="100">
        <f t="shared" si="8"/>
        <v>11.6</v>
      </c>
      <c r="L25" s="100">
        <f t="shared" si="8"/>
        <v>11.833333333333334</v>
      </c>
      <c r="M25" s="101">
        <f t="shared" si="8"/>
        <v>12.064516129032258</v>
      </c>
      <c r="N25" s="102">
        <f t="shared" si="8"/>
        <v>11.368</v>
      </c>
      <c r="O25" s="100">
        <f t="shared" si="8"/>
        <v>11.016260162601625</v>
      </c>
      <c r="P25" s="100">
        <f t="shared" si="8"/>
        <v>10.688524590163935</v>
      </c>
      <c r="Q25" s="100">
        <f>Q10/Q22</f>
        <v>10.803278688524591</v>
      </c>
      <c r="R25" s="103">
        <v>11.434782608695652</v>
      </c>
      <c r="S25" s="104">
        <v>9.9</v>
      </c>
    </row>
    <row r="26" spans="1:19" ht="16.5" customHeight="1" thickBot="1">
      <c r="A26" s="1271" t="s">
        <v>53</v>
      </c>
      <c r="B26" s="1272"/>
      <c r="C26" s="105">
        <v>35.299999999999997</v>
      </c>
      <c r="D26" s="106">
        <v>32.4</v>
      </c>
      <c r="E26" s="106">
        <v>31.3</v>
      </c>
      <c r="F26" s="107">
        <f t="shared" ref="F26:P26" si="9">F10/F6</f>
        <v>30.888888888888889</v>
      </c>
      <c r="G26" s="107">
        <f t="shared" si="9"/>
        <v>29.20754716981132</v>
      </c>
      <c r="H26" s="108">
        <f t="shared" si="9"/>
        <v>28.518518518518519</v>
      </c>
      <c r="I26" s="108">
        <f t="shared" si="9"/>
        <v>26.8</v>
      </c>
      <c r="J26" s="108">
        <f t="shared" si="9"/>
        <v>25.387096774193548</v>
      </c>
      <c r="K26" s="108">
        <f t="shared" si="9"/>
        <v>24.721311475409838</v>
      </c>
      <c r="L26" s="108">
        <f t="shared" si="9"/>
        <v>26.157894736842106</v>
      </c>
      <c r="M26" s="109">
        <f t="shared" si="9"/>
        <v>25.35593220338983</v>
      </c>
      <c r="N26" s="110">
        <f t="shared" si="9"/>
        <v>24.084745762711865</v>
      </c>
      <c r="O26" s="108">
        <f t="shared" si="9"/>
        <v>23.771929824561404</v>
      </c>
      <c r="P26" s="108">
        <f t="shared" si="9"/>
        <v>23.285714285714285</v>
      </c>
      <c r="Q26" s="108">
        <f>Q10/Q6</f>
        <v>22.724137931034484</v>
      </c>
      <c r="R26" s="111">
        <v>23.90909090909091</v>
      </c>
      <c r="S26" s="112">
        <v>22.2</v>
      </c>
    </row>
    <row r="27" spans="1:19" s="67" customFormat="1" ht="16.5" customHeight="1">
      <c r="A27" s="67" t="s">
        <v>54</v>
      </c>
    </row>
    <row r="28" spans="1:19" s="67" customFormat="1" ht="16.5" customHeight="1">
      <c r="A28" s="67" t="s">
        <v>55</v>
      </c>
    </row>
  </sheetData>
  <mergeCells count="10">
    <mergeCell ref="A19:B19"/>
    <mergeCell ref="A22:B22"/>
    <mergeCell ref="A25:B25"/>
    <mergeCell ref="A26:B26"/>
    <mergeCell ref="A2:B2"/>
    <mergeCell ref="A3:B3"/>
    <mergeCell ref="A6:B6"/>
    <mergeCell ref="A10:B10"/>
    <mergeCell ref="A13:B13"/>
    <mergeCell ref="A16:B16"/>
  </mergeCells>
  <phoneticPr fontId="3"/>
  <pageMargins left="0.94488188976377963" right="0.78740157480314965" top="0.59055118110236227" bottom="0.39370078740157483" header="0.51181102362204722" footer="0.19685039370078741"/>
  <headerFooter alignWithMargins="0">
    <oddFooter>&amp;R&amp;"ＭＳ Ｐ明朝,標準"－３４－１－</oddFooter>
  </headerFooter>
  <colBreaks count="1" manualBreakCount="1">
    <brk id="13" max="2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view="pageBreakPreview" zoomScaleNormal="100" zoomScaleSheetLayoutView="100" workbookViewId="0">
      <pane xSplit="2" topLeftCell="C1" activePane="topRight" state="frozen"/>
      <selection activeCell="A19" sqref="A19:B19"/>
      <selection pane="topRight" activeCell="Z13" sqref="Z13"/>
    </sheetView>
  </sheetViews>
  <sheetFormatPr defaultRowHeight="13.5"/>
  <cols>
    <col min="1" max="1" width="2.75" style="2" customWidth="1"/>
    <col min="2" max="2" width="17.875" style="2" customWidth="1"/>
    <col min="3" max="13" width="10.625" style="2" hidden="1" customWidth="1"/>
    <col min="14" max="22" width="10.625" style="2" customWidth="1"/>
    <col min="23" max="16384" width="9" style="2"/>
  </cols>
  <sheetData>
    <row r="1" spans="1:22" ht="16.5" customHeight="1" thickBot="1">
      <c r="A1" s="1" t="s">
        <v>45</v>
      </c>
      <c r="B1" s="1"/>
      <c r="E1" s="3"/>
      <c r="F1" s="3"/>
      <c r="G1" s="3"/>
      <c r="H1" s="3"/>
      <c r="I1" s="3"/>
      <c r="J1" s="3"/>
      <c r="K1" s="68"/>
      <c r="L1" s="68"/>
      <c r="M1" s="68" t="s">
        <v>46</v>
      </c>
      <c r="N1" s="68"/>
      <c r="S1" s="68"/>
      <c r="U1" s="68"/>
      <c r="V1" s="68" t="s">
        <v>1</v>
      </c>
    </row>
    <row r="2" spans="1:22" ht="16.5" customHeight="1" thickBot="1">
      <c r="A2" s="1273" t="s">
        <v>2</v>
      </c>
      <c r="B2" s="1274"/>
      <c r="C2" s="285" t="s">
        <v>3</v>
      </c>
      <c r="D2" s="5" t="s">
        <v>4</v>
      </c>
      <c r="E2" s="5" t="s">
        <v>5</v>
      </c>
      <c r="F2" s="5" t="s">
        <v>6</v>
      </c>
      <c r="G2" s="5" t="s">
        <v>7</v>
      </c>
      <c r="H2" s="5" t="s">
        <v>8</v>
      </c>
      <c r="I2" s="5" t="s">
        <v>9</v>
      </c>
      <c r="J2" s="5" t="s">
        <v>10</v>
      </c>
      <c r="K2" s="5" t="s">
        <v>11</v>
      </c>
      <c r="L2" s="5" t="s">
        <v>12</v>
      </c>
      <c r="M2" s="5" t="s">
        <v>13</v>
      </c>
      <c r="N2" s="5" t="s">
        <v>14</v>
      </c>
      <c r="O2" s="5" t="s">
        <v>15</v>
      </c>
      <c r="P2" s="5" t="s">
        <v>16</v>
      </c>
      <c r="Q2" s="5" t="s">
        <v>17</v>
      </c>
      <c r="R2" s="69" t="s">
        <v>18</v>
      </c>
      <c r="S2" s="255" t="s">
        <v>19</v>
      </c>
      <c r="T2" s="256" t="s">
        <v>129</v>
      </c>
      <c r="U2" s="992" t="s">
        <v>130</v>
      </c>
      <c r="V2" s="992" t="s">
        <v>760</v>
      </c>
    </row>
    <row r="3" spans="1:22" ht="16.5" customHeight="1">
      <c r="A3" s="1275" t="s">
        <v>20</v>
      </c>
      <c r="B3" s="1276"/>
      <c r="C3" s="286">
        <v>4</v>
      </c>
      <c r="D3" s="9">
        <v>4</v>
      </c>
      <c r="E3" s="9">
        <v>4</v>
      </c>
      <c r="F3" s="9">
        <f t="shared" ref="F3:Q3" si="0">SUM(F4:F5)</f>
        <v>4</v>
      </c>
      <c r="G3" s="9">
        <f t="shared" si="0"/>
        <v>4</v>
      </c>
      <c r="H3" s="287">
        <f t="shared" si="0"/>
        <v>4</v>
      </c>
      <c r="I3" s="287">
        <f t="shared" si="0"/>
        <v>4</v>
      </c>
      <c r="J3" s="287">
        <f t="shared" si="0"/>
        <v>5</v>
      </c>
      <c r="K3" s="287">
        <f t="shared" si="0"/>
        <v>5</v>
      </c>
      <c r="L3" s="287">
        <f t="shared" si="0"/>
        <v>5</v>
      </c>
      <c r="M3" s="287">
        <f t="shared" si="0"/>
        <v>5</v>
      </c>
      <c r="N3" s="287">
        <f t="shared" si="0"/>
        <v>5</v>
      </c>
      <c r="O3" s="287">
        <f t="shared" si="0"/>
        <v>5</v>
      </c>
      <c r="P3" s="287">
        <f t="shared" si="0"/>
        <v>5</v>
      </c>
      <c r="Q3" s="287">
        <f t="shared" si="0"/>
        <v>5</v>
      </c>
      <c r="R3" s="288">
        <v>5</v>
      </c>
      <c r="S3" s="289">
        <v>5</v>
      </c>
      <c r="T3" s="290">
        <v>5</v>
      </c>
      <c r="U3" s="1051">
        <v>5</v>
      </c>
      <c r="V3" s="74">
        <v>5</v>
      </c>
    </row>
    <row r="4" spans="1:22" ht="16.5" customHeight="1">
      <c r="A4" s="75"/>
      <c r="B4" s="16" t="s">
        <v>131</v>
      </c>
      <c r="C4" s="291">
        <v>4</v>
      </c>
      <c r="D4" s="18">
        <v>4</v>
      </c>
      <c r="E4" s="18">
        <v>4</v>
      </c>
      <c r="F4" s="18">
        <v>4</v>
      </c>
      <c r="G4" s="18">
        <v>4</v>
      </c>
      <c r="H4" s="292">
        <v>4</v>
      </c>
      <c r="I4" s="292">
        <v>4</v>
      </c>
      <c r="J4" s="292">
        <v>5</v>
      </c>
      <c r="K4" s="292">
        <v>5</v>
      </c>
      <c r="L4" s="292">
        <v>5</v>
      </c>
      <c r="M4" s="292">
        <v>5</v>
      </c>
      <c r="N4" s="292">
        <v>5</v>
      </c>
      <c r="O4" s="292">
        <v>5</v>
      </c>
      <c r="P4" s="292">
        <v>5</v>
      </c>
      <c r="Q4" s="292">
        <v>5</v>
      </c>
      <c r="R4" s="293">
        <v>5</v>
      </c>
      <c r="S4" s="294">
        <v>5</v>
      </c>
      <c r="T4" s="295">
        <v>5</v>
      </c>
      <c r="U4" s="1052">
        <v>5</v>
      </c>
      <c r="V4" s="80">
        <v>5</v>
      </c>
    </row>
    <row r="5" spans="1:22" ht="16.5" customHeight="1">
      <c r="A5" s="81"/>
      <c r="B5" s="25" t="s">
        <v>132</v>
      </c>
      <c r="C5" s="296" t="s">
        <v>135</v>
      </c>
      <c r="D5" s="27" t="s">
        <v>135</v>
      </c>
      <c r="E5" s="27" t="s">
        <v>135</v>
      </c>
      <c r="F5" s="27" t="s">
        <v>135</v>
      </c>
      <c r="G5" s="27" t="s">
        <v>135</v>
      </c>
      <c r="H5" s="297" t="s">
        <v>135</v>
      </c>
      <c r="I5" s="297" t="s">
        <v>135</v>
      </c>
      <c r="J5" s="297" t="s">
        <v>135</v>
      </c>
      <c r="K5" s="297" t="s">
        <v>135</v>
      </c>
      <c r="L5" s="297" t="s">
        <v>135</v>
      </c>
      <c r="M5" s="297" t="s">
        <v>135</v>
      </c>
      <c r="N5" s="297" t="s">
        <v>135</v>
      </c>
      <c r="O5" s="297" t="s">
        <v>135</v>
      </c>
      <c r="P5" s="297" t="s">
        <v>135</v>
      </c>
      <c r="Q5" s="297" t="s">
        <v>135</v>
      </c>
      <c r="R5" s="298" t="s">
        <v>27</v>
      </c>
      <c r="S5" s="299" t="s">
        <v>135</v>
      </c>
      <c r="T5" s="300" t="s">
        <v>136</v>
      </c>
      <c r="U5" s="1053" t="s">
        <v>136</v>
      </c>
      <c r="V5" s="86" t="s">
        <v>136</v>
      </c>
    </row>
    <row r="6" spans="1:22" ht="16.5" customHeight="1">
      <c r="A6" s="1267" t="s">
        <v>23</v>
      </c>
      <c r="B6" s="1268"/>
      <c r="C6" s="301">
        <v>63</v>
      </c>
      <c r="D6" s="34">
        <v>61</v>
      </c>
      <c r="E6" s="34">
        <v>54</v>
      </c>
      <c r="F6" s="34">
        <f t="shared" ref="F6:Q6" si="1">SUM(F7:F9)</f>
        <v>54</v>
      </c>
      <c r="G6" s="34">
        <f t="shared" si="1"/>
        <v>53</v>
      </c>
      <c r="H6" s="302">
        <f t="shared" si="1"/>
        <v>54</v>
      </c>
      <c r="I6" s="302">
        <f t="shared" si="1"/>
        <v>55</v>
      </c>
      <c r="J6" s="302">
        <f t="shared" si="1"/>
        <v>62</v>
      </c>
      <c r="K6" s="302">
        <f t="shared" si="1"/>
        <v>61</v>
      </c>
      <c r="L6" s="302">
        <f t="shared" si="1"/>
        <v>57</v>
      </c>
      <c r="M6" s="302">
        <f t="shared" si="1"/>
        <v>59</v>
      </c>
      <c r="N6" s="302">
        <f t="shared" si="1"/>
        <v>59</v>
      </c>
      <c r="O6" s="302">
        <f t="shared" si="1"/>
        <v>57</v>
      </c>
      <c r="P6" s="302">
        <f t="shared" si="1"/>
        <v>56</v>
      </c>
      <c r="Q6" s="302">
        <f t="shared" si="1"/>
        <v>58</v>
      </c>
      <c r="R6" s="303">
        <v>55</v>
      </c>
      <c r="S6" s="304">
        <v>58</v>
      </c>
      <c r="T6" s="305">
        <v>56</v>
      </c>
      <c r="U6" s="1054">
        <v>56</v>
      </c>
      <c r="V6" s="91">
        <v>54</v>
      </c>
    </row>
    <row r="7" spans="1:22" ht="16.5" customHeight="1">
      <c r="A7" s="75"/>
      <c r="B7" s="16" t="s">
        <v>133</v>
      </c>
      <c r="C7" s="291">
        <v>58</v>
      </c>
      <c r="D7" s="18">
        <v>55</v>
      </c>
      <c r="E7" s="18">
        <v>49</v>
      </c>
      <c r="F7" s="18">
        <v>49</v>
      </c>
      <c r="G7" s="18">
        <v>45</v>
      </c>
      <c r="H7" s="292">
        <v>48</v>
      </c>
      <c r="I7" s="292">
        <v>45</v>
      </c>
      <c r="J7" s="292">
        <v>51</v>
      </c>
      <c r="K7" s="292">
        <v>50</v>
      </c>
      <c r="L7" s="292">
        <v>48</v>
      </c>
      <c r="M7" s="292">
        <v>49</v>
      </c>
      <c r="N7" s="292">
        <v>46</v>
      </c>
      <c r="O7" s="292">
        <v>44</v>
      </c>
      <c r="P7" s="292">
        <v>44</v>
      </c>
      <c r="Q7" s="292">
        <v>47</v>
      </c>
      <c r="R7" s="293">
        <v>44</v>
      </c>
      <c r="S7" s="294">
        <v>45</v>
      </c>
      <c r="T7" s="295">
        <v>42</v>
      </c>
      <c r="U7" s="1052">
        <v>43</v>
      </c>
      <c r="V7" s="80">
        <v>42</v>
      </c>
    </row>
    <row r="8" spans="1:22" ht="16.5" customHeight="1">
      <c r="A8" s="75"/>
      <c r="B8" s="40" t="s">
        <v>134</v>
      </c>
      <c r="C8" s="306" t="s">
        <v>135</v>
      </c>
      <c r="D8" s="42" t="s">
        <v>135</v>
      </c>
      <c r="E8" s="42" t="s">
        <v>135</v>
      </c>
      <c r="F8" s="42" t="s">
        <v>135</v>
      </c>
      <c r="G8" s="42" t="s">
        <v>135</v>
      </c>
      <c r="H8" s="307" t="s">
        <v>135</v>
      </c>
      <c r="I8" s="307" t="s">
        <v>135</v>
      </c>
      <c r="J8" s="307" t="s">
        <v>135</v>
      </c>
      <c r="K8" s="307" t="s">
        <v>135</v>
      </c>
      <c r="L8" s="307" t="s">
        <v>135</v>
      </c>
      <c r="M8" s="307" t="s">
        <v>135</v>
      </c>
      <c r="N8" s="307" t="s">
        <v>135</v>
      </c>
      <c r="O8" s="307" t="s">
        <v>135</v>
      </c>
      <c r="P8" s="307" t="s">
        <v>135</v>
      </c>
      <c r="Q8" s="307" t="s">
        <v>135</v>
      </c>
      <c r="R8" s="308" t="s">
        <v>27</v>
      </c>
      <c r="S8" s="309" t="s">
        <v>135</v>
      </c>
      <c r="T8" s="310" t="s">
        <v>136</v>
      </c>
      <c r="U8" s="1055" t="s">
        <v>136</v>
      </c>
      <c r="V8" s="96" t="s">
        <v>136</v>
      </c>
    </row>
    <row r="9" spans="1:22" ht="16.5" customHeight="1">
      <c r="A9" s="81"/>
      <c r="B9" s="48" t="s">
        <v>28</v>
      </c>
      <c r="C9" s="296">
        <v>5</v>
      </c>
      <c r="D9" s="27">
        <v>6</v>
      </c>
      <c r="E9" s="27">
        <v>5</v>
      </c>
      <c r="F9" s="27">
        <v>5</v>
      </c>
      <c r="G9" s="27">
        <v>8</v>
      </c>
      <c r="H9" s="297">
        <v>6</v>
      </c>
      <c r="I9" s="297">
        <v>10</v>
      </c>
      <c r="J9" s="297">
        <v>11</v>
      </c>
      <c r="K9" s="297">
        <v>11</v>
      </c>
      <c r="L9" s="297">
        <v>9</v>
      </c>
      <c r="M9" s="297">
        <v>10</v>
      </c>
      <c r="N9" s="297">
        <v>13</v>
      </c>
      <c r="O9" s="297">
        <v>13</v>
      </c>
      <c r="P9" s="297">
        <v>12</v>
      </c>
      <c r="Q9" s="297">
        <v>11</v>
      </c>
      <c r="R9" s="298">
        <v>11</v>
      </c>
      <c r="S9" s="299">
        <v>13</v>
      </c>
      <c r="T9" s="300">
        <v>14</v>
      </c>
      <c r="U9" s="1053">
        <v>13</v>
      </c>
      <c r="V9" s="86">
        <v>12</v>
      </c>
    </row>
    <row r="10" spans="1:22" ht="16.5" customHeight="1">
      <c r="A10" s="1267" t="s">
        <v>47</v>
      </c>
      <c r="B10" s="1268"/>
      <c r="C10" s="301">
        <v>2226</v>
      </c>
      <c r="D10" s="34">
        <v>1976</v>
      </c>
      <c r="E10" s="34">
        <v>1688</v>
      </c>
      <c r="F10" s="34">
        <f t="shared" ref="F10:Q10" si="2">SUM(F11:F12)</f>
        <v>1668</v>
      </c>
      <c r="G10" s="34">
        <f t="shared" si="2"/>
        <v>1548</v>
      </c>
      <c r="H10" s="302">
        <f t="shared" si="2"/>
        <v>1540</v>
      </c>
      <c r="I10" s="302">
        <f t="shared" si="2"/>
        <v>1474</v>
      </c>
      <c r="J10" s="302">
        <f t="shared" si="2"/>
        <v>1574</v>
      </c>
      <c r="K10" s="302">
        <f t="shared" si="2"/>
        <v>1508</v>
      </c>
      <c r="L10" s="302">
        <f t="shared" si="2"/>
        <v>1491</v>
      </c>
      <c r="M10" s="302">
        <f t="shared" si="2"/>
        <v>1496</v>
      </c>
      <c r="N10" s="302">
        <f t="shared" si="2"/>
        <v>1421</v>
      </c>
      <c r="O10" s="302">
        <f t="shared" si="2"/>
        <v>1355</v>
      </c>
      <c r="P10" s="302">
        <f t="shared" si="2"/>
        <v>1304</v>
      </c>
      <c r="Q10" s="302">
        <f t="shared" si="2"/>
        <v>1318</v>
      </c>
      <c r="R10" s="303">
        <v>1315</v>
      </c>
      <c r="S10" s="304">
        <v>1286</v>
      </c>
      <c r="T10" s="305">
        <v>1234</v>
      </c>
      <c r="U10" s="1054">
        <v>1184</v>
      </c>
      <c r="V10" s="91">
        <v>1194</v>
      </c>
    </row>
    <row r="11" spans="1:22" ht="16.5" customHeight="1">
      <c r="A11" s="75"/>
      <c r="B11" s="16" t="s">
        <v>137</v>
      </c>
      <c r="C11" s="291">
        <v>1103</v>
      </c>
      <c r="D11" s="18">
        <v>1030</v>
      </c>
      <c r="E11" s="18">
        <v>853</v>
      </c>
      <c r="F11" s="18">
        <v>825</v>
      </c>
      <c r="G11" s="18">
        <v>757</v>
      </c>
      <c r="H11" s="292">
        <v>747</v>
      </c>
      <c r="I11" s="292">
        <v>739</v>
      </c>
      <c r="J11" s="292">
        <v>805</v>
      </c>
      <c r="K11" s="292">
        <f>K14+K17+K20</f>
        <v>792</v>
      </c>
      <c r="L11" s="292">
        <v>763</v>
      </c>
      <c r="M11" s="292">
        <v>736</v>
      </c>
      <c r="N11" s="292">
        <v>699</v>
      </c>
      <c r="O11" s="292">
        <v>691</v>
      </c>
      <c r="P11" s="292">
        <v>698</v>
      </c>
      <c r="Q11" s="292">
        <v>724</v>
      </c>
      <c r="R11" s="293">
        <v>705</v>
      </c>
      <c r="S11" s="294">
        <v>678</v>
      </c>
      <c r="T11" s="295">
        <v>616</v>
      </c>
      <c r="U11" s="1052">
        <v>580</v>
      </c>
      <c r="V11" s="80">
        <v>602</v>
      </c>
    </row>
    <row r="12" spans="1:22" ht="16.5" customHeight="1">
      <c r="A12" s="81"/>
      <c r="B12" s="25" t="s">
        <v>140</v>
      </c>
      <c r="C12" s="296">
        <v>1123</v>
      </c>
      <c r="D12" s="27">
        <v>946</v>
      </c>
      <c r="E12" s="27">
        <v>835</v>
      </c>
      <c r="F12" s="27">
        <v>843</v>
      </c>
      <c r="G12" s="27">
        <v>791</v>
      </c>
      <c r="H12" s="297">
        <v>793</v>
      </c>
      <c r="I12" s="297">
        <v>735</v>
      </c>
      <c r="J12" s="297">
        <v>769</v>
      </c>
      <c r="K12" s="297">
        <f>K15+K18+K21</f>
        <v>716</v>
      </c>
      <c r="L12" s="297">
        <v>728</v>
      </c>
      <c r="M12" s="297">
        <v>760</v>
      </c>
      <c r="N12" s="297">
        <v>722</v>
      </c>
      <c r="O12" s="297">
        <v>664</v>
      </c>
      <c r="P12" s="297">
        <v>606</v>
      </c>
      <c r="Q12" s="297">
        <v>594</v>
      </c>
      <c r="R12" s="298">
        <v>610</v>
      </c>
      <c r="S12" s="299">
        <v>608</v>
      </c>
      <c r="T12" s="300">
        <v>618</v>
      </c>
      <c r="U12" s="1053">
        <v>604</v>
      </c>
      <c r="V12" s="86">
        <v>592</v>
      </c>
    </row>
    <row r="13" spans="1:22" ht="16.5" customHeight="1">
      <c r="A13" s="1267" t="s">
        <v>32</v>
      </c>
      <c r="B13" s="1268"/>
      <c r="C13" s="301">
        <v>732</v>
      </c>
      <c r="D13" s="34">
        <v>648</v>
      </c>
      <c r="E13" s="34">
        <v>520</v>
      </c>
      <c r="F13" s="34">
        <f t="shared" ref="F13:Q13" si="3">SUM(F14:F15)</f>
        <v>542</v>
      </c>
      <c r="G13" s="34">
        <f t="shared" si="3"/>
        <v>484</v>
      </c>
      <c r="H13" s="302">
        <f t="shared" si="3"/>
        <v>510</v>
      </c>
      <c r="I13" s="302">
        <f t="shared" si="3"/>
        <v>483</v>
      </c>
      <c r="J13" s="302">
        <f t="shared" si="3"/>
        <v>487</v>
      </c>
      <c r="K13" s="302">
        <f t="shared" si="3"/>
        <v>503</v>
      </c>
      <c r="L13" s="302">
        <f t="shared" si="3"/>
        <v>508</v>
      </c>
      <c r="M13" s="302">
        <f t="shared" si="3"/>
        <v>491</v>
      </c>
      <c r="N13" s="302">
        <f t="shared" si="3"/>
        <v>436</v>
      </c>
      <c r="O13" s="302">
        <f t="shared" si="3"/>
        <v>429</v>
      </c>
      <c r="P13" s="302">
        <f t="shared" si="3"/>
        <v>440</v>
      </c>
      <c r="Q13" s="302">
        <f t="shared" si="3"/>
        <v>445</v>
      </c>
      <c r="R13" s="303">
        <v>426</v>
      </c>
      <c r="S13" s="304">
        <v>410</v>
      </c>
      <c r="T13" s="305">
        <v>389</v>
      </c>
      <c r="U13" s="1054">
        <v>388</v>
      </c>
      <c r="V13" s="91">
        <v>416</v>
      </c>
    </row>
    <row r="14" spans="1:22" ht="16.5" customHeight="1">
      <c r="A14" s="75"/>
      <c r="B14" s="16" t="s">
        <v>137</v>
      </c>
      <c r="C14" s="291">
        <v>364</v>
      </c>
      <c r="D14" s="18">
        <v>327</v>
      </c>
      <c r="E14" s="18">
        <v>254</v>
      </c>
      <c r="F14" s="18">
        <v>260</v>
      </c>
      <c r="G14" s="18">
        <v>237</v>
      </c>
      <c r="H14" s="292">
        <v>244</v>
      </c>
      <c r="I14" s="292">
        <v>258</v>
      </c>
      <c r="J14" s="292">
        <v>257</v>
      </c>
      <c r="K14" s="292">
        <v>258</v>
      </c>
      <c r="L14" s="292">
        <v>249</v>
      </c>
      <c r="M14" s="292">
        <v>232</v>
      </c>
      <c r="N14" s="292">
        <v>219</v>
      </c>
      <c r="O14" s="292">
        <v>238</v>
      </c>
      <c r="P14" s="292">
        <v>241</v>
      </c>
      <c r="Q14" s="292">
        <v>244</v>
      </c>
      <c r="R14" s="293">
        <v>217</v>
      </c>
      <c r="S14" s="294">
        <v>210</v>
      </c>
      <c r="T14" s="295">
        <v>189</v>
      </c>
      <c r="U14" s="1052">
        <v>185</v>
      </c>
      <c r="V14" s="80">
        <v>229</v>
      </c>
    </row>
    <row r="15" spans="1:22" ht="16.5" customHeight="1">
      <c r="A15" s="81"/>
      <c r="B15" s="25" t="s">
        <v>140</v>
      </c>
      <c r="C15" s="296">
        <v>368</v>
      </c>
      <c r="D15" s="27">
        <v>321</v>
      </c>
      <c r="E15" s="27">
        <v>266</v>
      </c>
      <c r="F15" s="27">
        <v>282</v>
      </c>
      <c r="G15" s="27">
        <v>247</v>
      </c>
      <c r="H15" s="297">
        <v>266</v>
      </c>
      <c r="I15" s="297">
        <v>225</v>
      </c>
      <c r="J15" s="297">
        <v>230</v>
      </c>
      <c r="K15" s="297">
        <v>245</v>
      </c>
      <c r="L15" s="297">
        <v>259</v>
      </c>
      <c r="M15" s="297">
        <v>259</v>
      </c>
      <c r="N15" s="297">
        <v>217</v>
      </c>
      <c r="O15" s="297">
        <v>191</v>
      </c>
      <c r="P15" s="297">
        <v>199</v>
      </c>
      <c r="Q15" s="297">
        <v>201</v>
      </c>
      <c r="R15" s="298">
        <v>209</v>
      </c>
      <c r="S15" s="299">
        <v>200</v>
      </c>
      <c r="T15" s="300">
        <v>200</v>
      </c>
      <c r="U15" s="1053">
        <v>203</v>
      </c>
      <c r="V15" s="86">
        <v>187</v>
      </c>
    </row>
    <row r="16" spans="1:22" ht="16.5" customHeight="1">
      <c r="A16" s="1267" t="s">
        <v>48</v>
      </c>
      <c r="B16" s="1268"/>
      <c r="C16" s="301">
        <v>725</v>
      </c>
      <c r="D16" s="34">
        <v>676</v>
      </c>
      <c r="E16" s="34">
        <v>612</v>
      </c>
      <c r="F16" s="34">
        <f t="shared" ref="F16:Q16" si="4">SUM(F17:F18)</f>
        <v>519</v>
      </c>
      <c r="G16" s="34">
        <f t="shared" si="4"/>
        <v>545</v>
      </c>
      <c r="H16" s="302">
        <f t="shared" si="4"/>
        <v>482</v>
      </c>
      <c r="I16" s="302">
        <f t="shared" si="4"/>
        <v>508</v>
      </c>
      <c r="J16" s="302">
        <f t="shared" si="4"/>
        <v>525</v>
      </c>
      <c r="K16" s="302">
        <f t="shared" si="4"/>
        <v>485</v>
      </c>
      <c r="L16" s="302">
        <f t="shared" si="4"/>
        <v>498</v>
      </c>
      <c r="M16" s="302">
        <f t="shared" si="4"/>
        <v>507</v>
      </c>
      <c r="N16" s="302">
        <f t="shared" si="4"/>
        <v>483</v>
      </c>
      <c r="O16" s="302">
        <f t="shared" si="4"/>
        <v>439</v>
      </c>
      <c r="P16" s="302">
        <f t="shared" si="4"/>
        <v>429</v>
      </c>
      <c r="Q16" s="302">
        <f t="shared" si="4"/>
        <v>439</v>
      </c>
      <c r="R16" s="303">
        <v>447</v>
      </c>
      <c r="S16" s="304">
        <v>431</v>
      </c>
      <c r="T16" s="305">
        <v>410</v>
      </c>
      <c r="U16" s="1054">
        <v>387</v>
      </c>
      <c r="V16" s="91">
        <v>390</v>
      </c>
    </row>
    <row r="17" spans="1:22" ht="16.5" customHeight="1">
      <c r="A17" s="75"/>
      <c r="B17" s="16" t="s">
        <v>141</v>
      </c>
      <c r="C17" s="291">
        <v>361</v>
      </c>
      <c r="D17" s="18">
        <v>364</v>
      </c>
      <c r="E17" s="18">
        <v>311</v>
      </c>
      <c r="F17" s="18">
        <v>257</v>
      </c>
      <c r="G17" s="18">
        <v>264</v>
      </c>
      <c r="H17" s="292">
        <v>237</v>
      </c>
      <c r="I17" s="292">
        <v>244</v>
      </c>
      <c r="J17" s="292">
        <v>278</v>
      </c>
      <c r="K17" s="292">
        <v>258</v>
      </c>
      <c r="L17" s="292">
        <v>256</v>
      </c>
      <c r="M17" s="292">
        <v>250</v>
      </c>
      <c r="N17" s="292">
        <v>231</v>
      </c>
      <c r="O17" s="292">
        <v>220</v>
      </c>
      <c r="P17" s="292">
        <v>237</v>
      </c>
      <c r="Q17" s="292">
        <v>240</v>
      </c>
      <c r="R17" s="293">
        <v>247</v>
      </c>
      <c r="S17" s="294">
        <v>221</v>
      </c>
      <c r="T17" s="295">
        <v>207</v>
      </c>
      <c r="U17" s="1052">
        <v>188</v>
      </c>
      <c r="V17" s="80">
        <v>184</v>
      </c>
    </row>
    <row r="18" spans="1:22" ht="16.5" customHeight="1">
      <c r="A18" s="81"/>
      <c r="B18" s="25" t="s">
        <v>142</v>
      </c>
      <c r="C18" s="296">
        <v>364</v>
      </c>
      <c r="D18" s="27">
        <v>312</v>
      </c>
      <c r="E18" s="27">
        <v>301</v>
      </c>
      <c r="F18" s="27">
        <v>262</v>
      </c>
      <c r="G18" s="27">
        <v>281</v>
      </c>
      <c r="H18" s="297">
        <v>245</v>
      </c>
      <c r="I18" s="297">
        <v>264</v>
      </c>
      <c r="J18" s="297">
        <v>247</v>
      </c>
      <c r="K18" s="297">
        <v>227</v>
      </c>
      <c r="L18" s="297">
        <v>242</v>
      </c>
      <c r="M18" s="297">
        <v>257</v>
      </c>
      <c r="N18" s="297">
        <v>252</v>
      </c>
      <c r="O18" s="297">
        <v>219</v>
      </c>
      <c r="P18" s="297">
        <v>192</v>
      </c>
      <c r="Q18" s="297">
        <v>199</v>
      </c>
      <c r="R18" s="298">
        <v>200</v>
      </c>
      <c r="S18" s="299">
        <v>210</v>
      </c>
      <c r="T18" s="300">
        <v>203</v>
      </c>
      <c r="U18" s="1053">
        <v>199</v>
      </c>
      <c r="V18" s="86">
        <v>206</v>
      </c>
    </row>
    <row r="19" spans="1:22" ht="16.5" customHeight="1">
      <c r="A19" s="1267" t="s">
        <v>51</v>
      </c>
      <c r="B19" s="1268"/>
      <c r="C19" s="301">
        <v>769</v>
      </c>
      <c r="D19" s="34">
        <v>652</v>
      </c>
      <c r="E19" s="34">
        <v>556</v>
      </c>
      <c r="F19" s="34">
        <f t="shared" ref="F19:Q19" si="5">SUM(F20:F21)</f>
        <v>607</v>
      </c>
      <c r="G19" s="34">
        <f t="shared" si="5"/>
        <v>519</v>
      </c>
      <c r="H19" s="302">
        <f t="shared" si="5"/>
        <v>548</v>
      </c>
      <c r="I19" s="302">
        <f t="shared" si="5"/>
        <v>483</v>
      </c>
      <c r="J19" s="302">
        <f t="shared" si="5"/>
        <v>562</v>
      </c>
      <c r="K19" s="302">
        <f t="shared" si="5"/>
        <v>520</v>
      </c>
      <c r="L19" s="302">
        <f t="shared" si="5"/>
        <v>485</v>
      </c>
      <c r="M19" s="302">
        <f t="shared" si="5"/>
        <v>498</v>
      </c>
      <c r="N19" s="302">
        <f t="shared" si="5"/>
        <v>502</v>
      </c>
      <c r="O19" s="302">
        <f t="shared" si="5"/>
        <v>487</v>
      </c>
      <c r="P19" s="302">
        <f t="shared" si="5"/>
        <v>435</v>
      </c>
      <c r="Q19" s="302">
        <f t="shared" si="5"/>
        <v>434</v>
      </c>
      <c r="R19" s="303">
        <v>442</v>
      </c>
      <c r="S19" s="304">
        <v>445</v>
      </c>
      <c r="T19" s="305">
        <v>435</v>
      </c>
      <c r="U19" s="1054">
        <v>409</v>
      </c>
      <c r="V19" s="91">
        <v>388</v>
      </c>
    </row>
    <row r="20" spans="1:22" ht="16.5" customHeight="1">
      <c r="A20" s="75"/>
      <c r="B20" s="16" t="s">
        <v>141</v>
      </c>
      <c r="C20" s="291">
        <v>378</v>
      </c>
      <c r="D20" s="18">
        <v>339</v>
      </c>
      <c r="E20" s="18">
        <v>288</v>
      </c>
      <c r="F20" s="18">
        <v>308</v>
      </c>
      <c r="G20" s="18">
        <v>256</v>
      </c>
      <c r="H20" s="292">
        <v>266</v>
      </c>
      <c r="I20" s="292">
        <v>237</v>
      </c>
      <c r="J20" s="292">
        <v>270</v>
      </c>
      <c r="K20" s="292">
        <v>276</v>
      </c>
      <c r="L20" s="292">
        <v>258</v>
      </c>
      <c r="M20" s="292">
        <v>254</v>
      </c>
      <c r="N20" s="292">
        <v>249</v>
      </c>
      <c r="O20" s="292">
        <v>233</v>
      </c>
      <c r="P20" s="292">
        <v>220</v>
      </c>
      <c r="Q20" s="292">
        <v>240</v>
      </c>
      <c r="R20" s="293">
        <v>241</v>
      </c>
      <c r="S20" s="294">
        <v>247</v>
      </c>
      <c r="T20" s="295">
        <v>220</v>
      </c>
      <c r="U20" s="1052">
        <v>207</v>
      </c>
      <c r="V20" s="80">
        <v>189</v>
      </c>
    </row>
    <row r="21" spans="1:22" ht="16.5" customHeight="1">
      <c r="A21" s="81"/>
      <c r="B21" s="25" t="s">
        <v>142</v>
      </c>
      <c r="C21" s="296">
        <v>391</v>
      </c>
      <c r="D21" s="27">
        <v>313</v>
      </c>
      <c r="E21" s="27">
        <v>268</v>
      </c>
      <c r="F21" s="27">
        <v>299</v>
      </c>
      <c r="G21" s="27">
        <v>263</v>
      </c>
      <c r="H21" s="297">
        <v>282</v>
      </c>
      <c r="I21" s="297">
        <v>246</v>
      </c>
      <c r="J21" s="297">
        <v>292</v>
      </c>
      <c r="K21" s="297">
        <v>244</v>
      </c>
      <c r="L21" s="297">
        <v>227</v>
      </c>
      <c r="M21" s="297">
        <v>244</v>
      </c>
      <c r="N21" s="297">
        <v>253</v>
      </c>
      <c r="O21" s="297">
        <v>254</v>
      </c>
      <c r="P21" s="297">
        <v>215</v>
      </c>
      <c r="Q21" s="297">
        <v>194</v>
      </c>
      <c r="R21" s="298">
        <v>201</v>
      </c>
      <c r="S21" s="299">
        <v>198</v>
      </c>
      <c r="T21" s="300">
        <v>215</v>
      </c>
      <c r="U21" s="1053">
        <v>202</v>
      </c>
      <c r="V21" s="86">
        <v>199</v>
      </c>
    </row>
    <row r="22" spans="1:22" ht="16.5" customHeight="1">
      <c r="A22" s="1267" t="s">
        <v>40</v>
      </c>
      <c r="B22" s="1268"/>
      <c r="C22" s="301">
        <v>122</v>
      </c>
      <c r="D22" s="34">
        <v>121</v>
      </c>
      <c r="E22" s="34">
        <v>113</v>
      </c>
      <c r="F22" s="34">
        <f t="shared" ref="F22:Q22" si="6">SUM(F23:F24)</f>
        <v>117</v>
      </c>
      <c r="G22" s="34">
        <f t="shared" si="6"/>
        <v>111</v>
      </c>
      <c r="H22" s="302">
        <f t="shared" si="6"/>
        <v>114</v>
      </c>
      <c r="I22" s="302">
        <f t="shared" si="6"/>
        <v>119</v>
      </c>
      <c r="J22" s="302">
        <f t="shared" si="6"/>
        <v>131</v>
      </c>
      <c r="K22" s="302">
        <f t="shared" si="6"/>
        <v>130</v>
      </c>
      <c r="L22" s="302">
        <f t="shared" si="6"/>
        <v>126</v>
      </c>
      <c r="M22" s="302">
        <f t="shared" si="6"/>
        <v>124</v>
      </c>
      <c r="N22" s="302">
        <f t="shared" si="6"/>
        <v>125</v>
      </c>
      <c r="O22" s="302">
        <f t="shared" si="6"/>
        <v>123</v>
      </c>
      <c r="P22" s="302">
        <f t="shared" si="6"/>
        <v>122</v>
      </c>
      <c r="Q22" s="302">
        <f t="shared" si="6"/>
        <v>122</v>
      </c>
      <c r="R22" s="303">
        <v>115</v>
      </c>
      <c r="S22" s="304">
        <v>130</v>
      </c>
      <c r="T22" s="305">
        <v>120</v>
      </c>
      <c r="U22" s="1054">
        <v>120</v>
      </c>
      <c r="V22" s="91">
        <v>117</v>
      </c>
    </row>
    <row r="23" spans="1:22" ht="16.5" customHeight="1">
      <c r="A23" s="75"/>
      <c r="B23" s="16" t="s">
        <v>141</v>
      </c>
      <c r="C23" s="291">
        <v>90</v>
      </c>
      <c r="D23" s="18">
        <v>77</v>
      </c>
      <c r="E23" s="18">
        <v>74</v>
      </c>
      <c r="F23" s="18">
        <v>77</v>
      </c>
      <c r="G23" s="18">
        <v>70</v>
      </c>
      <c r="H23" s="292">
        <v>73</v>
      </c>
      <c r="I23" s="292">
        <v>75</v>
      </c>
      <c r="J23" s="292">
        <v>85</v>
      </c>
      <c r="K23" s="292">
        <v>84</v>
      </c>
      <c r="L23" s="292">
        <v>81</v>
      </c>
      <c r="M23" s="292">
        <v>77</v>
      </c>
      <c r="N23" s="292">
        <v>78</v>
      </c>
      <c r="O23" s="292">
        <v>76</v>
      </c>
      <c r="P23" s="292">
        <v>77</v>
      </c>
      <c r="Q23" s="292">
        <v>73</v>
      </c>
      <c r="R23" s="293">
        <v>70</v>
      </c>
      <c r="S23" s="294">
        <v>75</v>
      </c>
      <c r="T23" s="295">
        <v>76</v>
      </c>
      <c r="U23" s="1052">
        <v>77</v>
      </c>
      <c r="V23" s="80">
        <v>75</v>
      </c>
    </row>
    <row r="24" spans="1:22" ht="16.5" customHeight="1">
      <c r="A24" s="81"/>
      <c r="B24" s="25" t="s">
        <v>142</v>
      </c>
      <c r="C24" s="296">
        <v>32</v>
      </c>
      <c r="D24" s="27">
        <v>44</v>
      </c>
      <c r="E24" s="27">
        <v>39</v>
      </c>
      <c r="F24" s="27">
        <v>40</v>
      </c>
      <c r="G24" s="27">
        <v>41</v>
      </c>
      <c r="H24" s="297">
        <v>41</v>
      </c>
      <c r="I24" s="297">
        <v>44</v>
      </c>
      <c r="J24" s="297">
        <v>46</v>
      </c>
      <c r="K24" s="297">
        <v>46</v>
      </c>
      <c r="L24" s="297">
        <v>45</v>
      </c>
      <c r="M24" s="297">
        <v>47</v>
      </c>
      <c r="N24" s="297">
        <v>47</v>
      </c>
      <c r="O24" s="297">
        <v>47</v>
      </c>
      <c r="P24" s="297">
        <v>45</v>
      </c>
      <c r="Q24" s="297">
        <v>49</v>
      </c>
      <c r="R24" s="298">
        <v>45</v>
      </c>
      <c r="S24" s="299">
        <v>55</v>
      </c>
      <c r="T24" s="300">
        <v>44</v>
      </c>
      <c r="U24" s="1053">
        <v>43</v>
      </c>
      <c r="V24" s="86">
        <v>42</v>
      </c>
    </row>
    <row r="25" spans="1:22" ht="16.5" customHeight="1">
      <c r="A25" s="1269" t="s">
        <v>52</v>
      </c>
      <c r="B25" s="1270"/>
      <c r="C25" s="311">
        <v>18.2</v>
      </c>
      <c r="D25" s="98">
        <v>16.3</v>
      </c>
      <c r="E25" s="98">
        <v>14.9</v>
      </c>
      <c r="F25" s="99">
        <f t="shared" ref="F25:Q25" si="7">F10/F22</f>
        <v>14.256410256410257</v>
      </c>
      <c r="G25" s="99">
        <f t="shared" si="7"/>
        <v>13.945945945945946</v>
      </c>
      <c r="H25" s="312">
        <f t="shared" si="7"/>
        <v>13.508771929824562</v>
      </c>
      <c r="I25" s="312">
        <f t="shared" si="7"/>
        <v>12.38655462184874</v>
      </c>
      <c r="J25" s="312">
        <f t="shared" si="7"/>
        <v>12.01526717557252</v>
      </c>
      <c r="K25" s="312">
        <f t="shared" si="7"/>
        <v>11.6</v>
      </c>
      <c r="L25" s="312">
        <f t="shared" si="7"/>
        <v>11.833333333333334</v>
      </c>
      <c r="M25" s="312">
        <f t="shared" si="7"/>
        <v>12.064516129032258</v>
      </c>
      <c r="N25" s="312">
        <f t="shared" si="7"/>
        <v>11.368</v>
      </c>
      <c r="O25" s="312">
        <f t="shared" si="7"/>
        <v>11.016260162601625</v>
      </c>
      <c r="P25" s="312">
        <f t="shared" si="7"/>
        <v>10.688524590163935</v>
      </c>
      <c r="Q25" s="312">
        <f t="shared" si="7"/>
        <v>10.803278688524591</v>
      </c>
      <c r="R25" s="313">
        <v>11.434782608695652</v>
      </c>
      <c r="S25" s="314">
        <v>9.9</v>
      </c>
      <c r="T25" s="315">
        <v>10.199999999999999</v>
      </c>
      <c r="U25" s="1056">
        <v>9.9</v>
      </c>
      <c r="V25" s="104">
        <v>10.199999999999999</v>
      </c>
    </row>
    <row r="26" spans="1:22" ht="16.5" customHeight="1" thickBot="1">
      <c r="A26" s="1271" t="s">
        <v>143</v>
      </c>
      <c r="B26" s="1272"/>
      <c r="C26" s="316">
        <v>35.299999999999997</v>
      </c>
      <c r="D26" s="106">
        <v>32.4</v>
      </c>
      <c r="E26" s="106">
        <v>31.3</v>
      </c>
      <c r="F26" s="107">
        <f t="shared" ref="F26:Q26" si="8">F10/F6</f>
        <v>30.888888888888889</v>
      </c>
      <c r="G26" s="107">
        <f t="shared" si="8"/>
        <v>29.20754716981132</v>
      </c>
      <c r="H26" s="317">
        <f t="shared" si="8"/>
        <v>28.518518518518519</v>
      </c>
      <c r="I26" s="317">
        <f t="shared" si="8"/>
        <v>26.8</v>
      </c>
      <c r="J26" s="317">
        <f t="shared" si="8"/>
        <v>25.387096774193548</v>
      </c>
      <c r="K26" s="317">
        <f t="shared" si="8"/>
        <v>24.721311475409838</v>
      </c>
      <c r="L26" s="317">
        <f t="shared" si="8"/>
        <v>26.157894736842106</v>
      </c>
      <c r="M26" s="317">
        <f t="shared" si="8"/>
        <v>25.35593220338983</v>
      </c>
      <c r="N26" s="317">
        <f t="shared" si="8"/>
        <v>24.084745762711865</v>
      </c>
      <c r="O26" s="317">
        <f t="shared" si="8"/>
        <v>23.771929824561404</v>
      </c>
      <c r="P26" s="317">
        <f t="shared" si="8"/>
        <v>23.285714285714285</v>
      </c>
      <c r="Q26" s="317">
        <f t="shared" si="8"/>
        <v>22.724137931034484</v>
      </c>
      <c r="R26" s="318">
        <v>23.90909090909091</v>
      </c>
      <c r="S26" s="319">
        <v>22.2</v>
      </c>
      <c r="T26" s="320">
        <v>22</v>
      </c>
      <c r="U26" s="1057">
        <v>21.1</v>
      </c>
      <c r="V26" s="112">
        <v>22.1</v>
      </c>
    </row>
    <row r="27" spans="1:22" s="67" customFormat="1" ht="16.5" customHeight="1">
      <c r="A27" s="67" t="s">
        <v>54</v>
      </c>
    </row>
    <row r="28" spans="1:22" s="67" customFormat="1" ht="16.5" customHeight="1">
      <c r="A28" s="67" t="s">
        <v>144</v>
      </c>
    </row>
  </sheetData>
  <mergeCells count="10">
    <mergeCell ref="A19:B19"/>
    <mergeCell ref="A22:B22"/>
    <mergeCell ref="A25:B25"/>
    <mergeCell ref="A26:B26"/>
    <mergeCell ref="A2:B2"/>
    <mergeCell ref="A3:B3"/>
    <mergeCell ref="A6:B6"/>
    <mergeCell ref="A10:B10"/>
    <mergeCell ref="A13:B13"/>
    <mergeCell ref="A16:B16"/>
  </mergeCells>
  <phoneticPr fontId="3"/>
  <pageMargins left="0.94488188976377963" right="0.78740157480314965" top="0.59055118110236227" bottom="0.39370078740157483" header="0.51181102362204722" footer="0.19685039370078741"/>
  <headerFooter scaleWithDoc="0" alignWithMargins="0">
    <oddFooter>&amp;L&amp;"ＭＳ Ｐ明朝,標準"－３４－２－</oddFooter>
  </headerFooter>
</worksheet>
</file>