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5" yWindow="-15" windowWidth="15255" windowHeight="12600" tabRatio="817"/>
  </bookViews>
  <sheets>
    <sheet name="30" sheetId="1" r:id="rId1"/>
    <sheet name="31" sheetId="2" r:id="rId2"/>
    <sheet name="32-1" sheetId="3" r:id="rId3"/>
    <sheet name="32-2" sheetId="11" r:id="rId4"/>
    <sheet name="33" sheetId="4" r:id="rId5"/>
    <sheet name="34-1" sheetId="5" r:id="rId6"/>
    <sheet name="34-2" sheetId="12" r:id="rId7"/>
    <sheet name="35-1" sheetId="6" r:id="rId8"/>
    <sheet name="35-2" sheetId="13" r:id="rId9"/>
    <sheet name="36-1" sheetId="7" r:id="rId10"/>
    <sheet name="36-2" sheetId="14" r:id="rId11"/>
    <sheet name="37" sheetId="8" r:id="rId12"/>
    <sheet name="38" sheetId="9" r:id="rId13"/>
    <sheet name="39-1" sheetId="10" r:id="rId14"/>
    <sheet name="39-2" sheetId="15" r:id="rId15"/>
  </sheets>
  <definedNames>
    <definedName name="DataEnd" localSheetId="3">#REF!</definedName>
    <definedName name="DataEnd" localSheetId="6">#REF!</definedName>
    <definedName name="DataEnd" localSheetId="8">#REF!</definedName>
    <definedName name="DataEnd" localSheetId="10">#REF!</definedName>
    <definedName name="DataEnd" localSheetId="14">#REF!</definedName>
    <definedName name="DataEnd">#REF!</definedName>
    <definedName name="HyousokuEnd" localSheetId="3">#REF!</definedName>
    <definedName name="HyousokuEnd" localSheetId="6">#REF!</definedName>
    <definedName name="HyousokuEnd" localSheetId="8">#REF!</definedName>
    <definedName name="HyousokuEnd" localSheetId="10">#REF!</definedName>
    <definedName name="HyousokuEnd" localSheetId="14">#REF!</definedName>
    <definedName name="HyousokuEnd">#REF!</definedName>
    <definedName name="_xlnm.Print_Area" localSheetId="0">'30'!$A$1:$O$49</definedName>
    <definedName name="_xlnm.Print_Area" localSheetId="1">'31'!$A$1:$O$48</definedName>
    <definedName name="_xlnm.Print_Area" localSheetId="2">'32-1'!$A$1:$T$40</definedName>
    <definedName name="_xlnm.Print_Area" localSheetId="3">'32-2'!$A$1:$T$20</definedName>
    <definedName name="_xlnm.Print_Area" localSheetId="4">'33'!$A$1:$AA$40</definedName>
    <definedName name="_xlnm.Print_Area" localSheetId="5">'34-1'!$A$1:$O$42</definedName>
    <definedName name="_xlnm.Print_Area" localSheetId="6">'34-2'!$A$22:$Y$43</definedName>
    <definedName name="_xlnm.Print_Area" localSheetId="7">'35-1'!$A$1:$M$37</definedName>
    <definedName name="_xlnm.Print_Area" localSheetId="8">'35-2'!$A$1:$S$37</definedName>
    <definedName name="_xlnm.Print_Area" localSheetId="9">'36-1'!$A$1:$M$28</definedName>
    <definedName name="_xlnm.Print_Area" localSheetId="10">'36-2'!$A$1:$S$28</definedName>
    <definedName name="_xlnm.Print_Area" localSheetId="11">'37'!$A$1:$O$48</definedName>
    <definedName name="_xlnm.Print_Area" localSheetId="13">'39-1'!$A$1:$N$45</definedName>
    <definedName name="_xlnm.Print_Area" localSheetId="14">'39-2'!$A$1:$U$45</definedName>
  </definedNames>
  <calcPr calcId="145621"/>
</workbook>
</file>

<file path=xl/calcChain.xml><?xml version="1.0" encoding="utf-8"?>
<calcChain xmlns="http://schemas.openxmlformats.org/spreadsheetml/2006/main">
  <c r="Q42" i="15" l="1"/>
  <c r="P42" i="15"/>
  <c r="O42" i="15"/>
  <c r="N42" i="15"/>
  <c r="M42" i="15"/>
  <c r="I42" i="15"/>
  <c r="H42" i="15"/>
  <c r="G42" i="15"/>
  <c r="F42" i="15"/>
  <c r="O37" i="15"/>
  <c r="N37" i="15"/>
  <c r="M37" i="15"/>
  <c r="L37" i="15"/>
  <c r="K37" i="15"/>
  <c r="J37" i="15"/>
  <c r="I37" i="15"/>
  <c r="H37" i="15"/>
  <c r="G37" i="15"/>
  <c r="F37" i="15"/>
  <c r="E37" i="15"/>
  <c r="D37" i="15"/>
  <c r="Q26" i="14" l="1"/>
  <c r="P26" i="14"/>
  <c r="M26" i="14"/>
  <c r="L26" i="14"/>
  <c r="I26" i="14"/>
  <c r="H26" i="14"/>
  <c r="Q22" i="14"/>
  <c r="Q25" i="14" s="1"/>
  <c r="P22" i="14"/>
  <c r="P25" i="14" s="1"/>
  <c r="O22" i="14"/>
  <c r="N22" i="14"/>
  <c r="M22" i="14"/>
  <c r="M25" i="14" s="1"/>
  <c r="L22" i="14"/>
  <c r="L25" i="14" s="1"/>
  <c r="K22" i="14"/>
  <c r="J22" i="14"/>
  <c r="I22" i="14"/>
  <c r="I25" i="14" s="1"/>
  <c r="H22" i="14"/>
  <c r="H25" i="14" s="1"/>
  <c r="G22" i="14"/>
  <c r="F22" i="14"/>
  <c r="Q19" i="14"/>
  <c r="P19" i="14"/>
  <c r="O19" i="14"/>
  <c r="N19" i="14"/>
  <c r="M19" i="14"/>
  <c r="L19" i="14"/>
  <c r="K19" i="14"/>
  <c r="J19" i="14"/>
  <c r="I19" i="14"/>
  <c r="H19" i="14"/>
  <c r="G19" i="14"/>
  <c r="F19" i="14"/>
  <c r="Q16" i="14"/>
  <c r="P16" i="14"/>
  <c r="O16" i="14"/>
  <c r="N16" i="14"/>
  <c r="M16" i="14"/>
  <c r="L16" i="14"/>
  <c r="K16" i="14"/>
  <c r="J16" i="14"/>
  <c r="I16" i="14"/>
  <c r="H16" i="14"/>
  <c r="G16" i="14"/>
  <c r="F16" i="14"/>
  <c r="Q13" i="14"/>
  <c r="P13" i="14"/>
  <c r="O13" i="14"/>
  <c r="N13" i="14"/>
  <c r="M13" i="14"/>
  <c r="L13" i="14"/>
  <c r="K13" i="14"/>
  <c r="J13" i="14"/>
  <c r="I13" i="14"/>
  <c r="H13" i="14"/>
  <c r="G13" i="14"/>
  <c r="F13" i="14"/>
  <c r="K12" i="14"/>
  <c r="K11" i="14"/>
  <c r="K10" i="14" s="1"/>
  <c r="Q10" i="14"/>
  <c r="P10" i="14"/>
  <c r="O10" i="14"/>
  <c r="O26" i="14" s="1"/>
  <c r="N10" i="14"/>
  <c r="N26" i="14" s="1"/>
  <c r="M10" i="14"/>
  <c r="L10" i="14"/>
  <c r="J10" i="14"/>
  <c r="J26" i="14" s="1"/>
  <c r="I10" i="14"/>
  <c r="H10" i="14"/>
  <c r="G10" i="14"/>
  <c r="G26" i="14" s="1"/>
  <c r="F10" i="14"/>
  <c r="F26" i="14" s="1"/>
  <c r="Q6" i="14"/>
  <c r="P6" i="14"/>
  <c r="O6" i="14"/>
  <c r="N6" i="14"/>
  <c r="M6" i="14"/>
  <c r="L6" i="14"/>
  <c r="K6" i="14"/>
  <c r="J6" i="14"/>
  <c r="I6" i="14"/>
  <c r="H6" i="14"/>
  <c r="G6" i="14"/>
  <c r="F6" i="14"/>
  <c r="Q3" i="14"/>
  <c r="P3" i="14"/>
  <c r="O3" i="14"/>
  <c r="N3" i="14"/>
  <c r="M3" i="14"/>
  <c r="L3" i="14"/>
  <c r="K3" i="14"/>
  <c r="J3" i="14"/>
  <c r="I3" i="14"/>
  <c r="H3" i="14"/>
  <c r="G3" i="14"/>
  <c r="F3" i="14"/>
  <c r="H35" i="13"/>
  <c r="H31" i="13"/>
  <c r="G31" i="13"/>
  <c r="F31" i="13"/>
  <c r="E29" i="13"/>
  <c r="C29" i="13"/>
  <c r="H28" i="13"/>
  <c r="G28" i="13"/>
  <c r="F28" i="13"/>
  <c r="E26" i="13"/>
  <c r="C26" i="13"/>
  <c r="H25" i="13"/>
  <c r="G25" i="13"/>
  <c r="F25" i="13"/>
  <c r="E23" i="13"/>
  <c r="C23" i="13"/>
  <c r="H22" i="13"/>
  <c r="G22" i="13"/>
  <c r="F22" i="13"/>
  <c r="E20" i="13"/>
  <c r="C20" i="13"/>
  <c r="H19" i="13"/>
  <c r="G19" i="13"/>
  <c r="F19" i="13"/>
  <c r="E17" i="13"/>
  <c r="C17" i="13"/>
  <c r="H16" i="13"/>
  <c r="G16" i="13"/>
  <c r="F16" i="13"/>
  <c r="E14" i="13"/>
  <c r="C14" i="13"/>
  <c r="H13" i="13"/>
  <c r="G13" i="13"/>
  <c r="F13" i="13"/>
  <c r="H10" i="13"/>
  <c r="H34" i="13" s="1"/>
  <c r="G10" i="13"/>
  <c r="G35" i="13" s="1"/>
  <c r="F10" i="13"/>
  <c r="F34" i="13" s="1"/>
  <c r="H6" i="13"/>
  <c r="G6" i="13"/>
  <c r="F6" i="13"/>
  <c r="H3" i="13"/>
  <c r="G3" i="13"/>
  <c r="F3" i="13"/>
  <c r="K26" i="14" l="1"/>
  <c r="K25" i="14"/>
  <c r="F25" i="14"/>
  <c r="J25" i="14"/>
  <c r="N25" i="14"/>
  <c r="G25" i="14"/>
  <c r="O25" i="14"/>
  <c r="G34" i="13"/>
  <c r="F35" i="13"/>
  <c r="G42" i="10"/>
  <c r="F42" i="10"/>
  <c r="G37" i="10"/>
  <c r="F37" i="10"/>
  <c r="E37" i="10"/>
  <c r="D37" i="10"/>
  <c r="G22" i="7" l="1"/>
  <c r="F22" i="7"/>
  <c r="G19" i="7"/>
  <c r="F19" i="7"/>
  <c r="G16" i="7"/>
  <c r="F16" i="7"/>
  <c r="G13" i="7"/>
  <c r="F13" i="7"/>
  <c r="G10" i="7"/>
  <c r="G26" i="7" s="1"/>
  <c r="F10" i="7"/>
  <c r="F26" i="7" s="1"/>
  <c r="G6" i="7"/>
  <c r="F6" i="7"/>
  <c r="G3" i="7"/>
  <c r="F3" i="7"/>
  <c r="H31" i="6"/>
  <c r="F31" i="6"/>
  <c r="E29" i="6"/>
  <c r="C29" i="6"/>
  <c r="H28" i="6"/>
  <c r="G28" i="6"/>
  <c r="F28" i="6"/>
  <c r="E26" i="6"/>
  <c r="C26" i="6"/>
  <c r="H25" i="6"/>
  <c r="G25" i="6"/>
  <c r="F25" i="6"/>
  <c r="E23" i="6"/>
  <c r="C23" i="6"/>
  <c r="H22" i="6"/>
  <c r="G22" i="6"/>
  <c r="F22" i="6"/>
  <c r="E20" i="6"/>
  <c r="C20" i="6"/>
  <c r="H19" i="6"/>
  <c r="G19" i="6"/>
  <c r="F19" i="6"/>
  <c r="E17" i="6"/>
  <c r="C17" i="6"/>
  <c r="H16" i="6"/>
  <c r="G16" i="6"/>
  <c r="F16" i="6"/>
  <c r="E14" i="6"/>
  <c r="C14" i="6"/>
  <c r="H13" i="6"/>
  <c r="G13" i="6"/>
  <c r="F13" i="6"/>
  <c r="H10" i="6"/>
  <c r="H35" i="6" s="1"/>
  <c r="G10" i="6"/>
  <c r="G34" i="6" s="1"/>
  <c r="F10" i="6"/>
  <c r="F35" i="6" s="1"/>
  <c r="H6" i="6"/>
  <c r="G6" i="6"/>
  <c r="F6" i="6"/>
  <c r="H3" i="6"/>
  <c r="G3" i="6"/>
  <c r="F3" i="6"/>
  <c r="F25" i="7" l="1"/>
  <c r="G25" i="7"/>
  <c r="F34" i="6"/>
  <c r="H34" i="6"/>
  <c r="Q42" i="10"/>
  <c r="N43" i="8"/>
  <c r="L43" i="8"/>
  <c r="J43" i="8"/>
  <c r="H43" i="8"/>
  <c r="F43" i="8"/>
  <c r="Q22" i="7"/>
  <c r="Q19" i="7"/>
  <c r="Q16" i="7"/>
  <c r="Q13" i="7"/>
  <c r="Q10" i="7"/>
  <c r="Q26" i="7" s="1"/>
  <c r="Q6" i="7"/>
  <c r="Q3" i="7"/>
  <c r="L4" i="2"/>
  <c r="M4" i="2"/>
  <c r="O31" i="3"/>
  <c r="S31" i="3" s="1"/>
  <c r="Q31" i="3"/>
  <c r="H3" i="7"/>
  <c r="I3" i="7"/>
  <c r="J3" i="7"/>
  <c r="K3" i="7"/>
  <c r="L3" i="7"/>
  <c r="M3" i="7"/>
  <c r="N3" i="7"/>
  <c r="O3" i="7"/>
  <c r="P3" i="7"/>
  <c r="H6" i="7"/>
  <c r="I6" i="7"/>
  <c r="J6" i="7"/>
  <c r="K6" i="7"/>
  <c r="L6" i="7"/>
  <c r="M6" i="7"/>
  <c r="N6" i="7"/>
  <c r="O6" i="7"/>
  <c r="P6" i="7"/>
  <c r="H10" i="7"/>
  <c r="I10" i="7"/>
  <c r="I26" i="7" s="1"/>
  <c r="J10" i="7"/>
  <c r="J26" i="7" s="1"/>
  <c r="L10" i="7"/>
  <c r="M10" i="7"/>
  <c r="N10" i="7"/>
  <c r="N26" i="7" s="1"/>
  <c r="O10" i="7"/>
  <c r="P10" i="7"/>
  <c r="K11" i="7"/>
  <c r="K10" i="7" s="1"/>
  <c r="K12" i="7"/>
  <c r="H13" i="7"/>
  <c r="I13" i="7"/>
  <c r="J13" i="7"/>
  <c r="K13" i="7"/>
  <c r="L13" i="7"/>
  <c r="M13" i="7"/>
  <c r="N13" i="7"/>
  <c r="O13" i="7"/>
  <c r="P13" i="7"/>
  <c r="H16" i="7"/>
  <c r="I16" i="7"/>
  <c r="J16" i="7"/>
  <c r="K16" i="7"/>
  <c r="L16" i="7"/>
  <c r="M16" i="7"/>
  <c r="N16" i="7"/>
  <c r="O16" i="7"/>
  <c r="P16" i="7"/>
  <c r="H19" i="7"/>
  <c r="I19" i="7"/>
  <c r="J19" i="7"/>
  <c r="K19" i="7"/>
  <c r="L19" i="7"/>
  <c r="M19" i="7"/>
  <c r="N19" i="7"/>
  <c r="O19" i="7"/>
  <c r="P19" i="7"/>
  <c r="H22" i="7"/>
  <c r="H25" i="7" s="1"/>
  <c r="I22" i="7"/>
  <c r="I25" i="7" s="1"/>
  <c r="J22" i="7"/>
  <c r="K22" i="7"/>
  <c r="L22" i="7"/>
  <c r="L25" i="7" s="1"/>
  <c r="M22" i="7"/>
  <c r="M25" i="7" s="1"/>
  <c r="N22" i="7"/>
  <c r="O22" i="7"/>
  <c r="P22" i="7"/>
  <c r="P25" i="7" s="1"/>
  <c r="O25" i="7"/>
  <c r="O26" i="7"/>
  <c r="F37" i="8"/>
  <c r="H37" i="8"/>
  <c r="J39" i="8"/>
  <c r="J40" i="8"/>
  <c r="L40" i="8"/>
  <c r="J41" i="8"/>
  <c r="L41" i="8"/>
  <c r="J42" i="8"/>
  <c r="L42" i="8"/>
  <c r="H37" i="10"/>
  <c r="I37" i="10"/>
  <c r="J37" i="10"/>
  <c r="K37" i="10"/>
  <c r="L37" i="10"/>
  <c r="M37" i="10"/>
  <c r="N37" i="10"/>
  <c r="O37" i="10"/>
  <c r="H42" i="10"/>
  <c r="I42" i="10"/>
  <c r="M42" i="10"/>
  <c r="N42" i="10"/>
  <c r="O42" i="10"/>
  <c r="P42" i="10"/>
  <c r="Q25" i="7"/>
  <c r="M26" i="7"/>
  <c r="P26" i="7"/>
  <c r="H26" i="7"/>
  <c r="L26" i="7"/>
  <c r="J25" i="7"/>
  <c r="N25" i="7"/>
  <c r="K26" i="7" l="1"/>
  <c r="K25" i="7"/>
</calcChain>
</file>

<file path=xl/sharedStrings.xml><?xml version="1.0" encoding="utf-8"?>
<sst xmlns="http://schemas.openxmlformats.org/spreadsheetml/2006/main" count="2236" uniqueCount="531">
  <si>
    <t>平成22年度</t>
    <rPh sb="0" eb="2">
      <t>ヘイセイ</t>
    </rPh>
    <rPh sb="4" eb="6">
      <t>ネンド</t>
    </rPh>
    <phoneticPr fontId="2"/>
  </si>
  <si>
    <t>不燃物</t>
    <rPh sb="0" eb="3">
      <t>フネンブツ</t>
    </rPh>
    <phoneticPr fontId="2"/>
  </si>
  <si>
    <t>ペットボトル</t>
    <phoneticPr fontId="2"/>
  </si>
  <si>
    <t>うち複式</t>
    <phoneticPr fontId="2"/>
  </si>
  <si>
    <t>簡易水道事業</t>
  </si>
  <si>
    <t>一般会計</t>
  </si>
  <si>
    <t>供用開始
面積</t>
    <phoneticPr fontId="2"/>
  </si>
  <si>
    <t>新聞紙</t>
    <rPh sb="0" eb="3">
      <t>シンブンシ</t>
    </rPh>
    <phoneticPr fontId="2"/>
  </si>
  <si>
    <t>＊72.2</t>
    <phoneticPr fontId="2"/>
  </si>
  <si>
    <t>国民宿舎事業会計は、平成19年8月に法適用企業から法非適用企業となった。</t>
    <rPh sb="0" eb="2">
      <t>コクミン</t>
    </rPh>
    <rPh sb="2" eb="4">
      <t>シュクシャ</t>
    </rPh>
    <rPh sb="4" eb="6">
      <t>ジギョウ</t>
    </rPh>
    <rPh sb="6" eb="8">
      <t>カイケイ</t>
    </rPh>
    <rPh sb="10" eb="12">
      <t>ヘイセイ</t>
    </rPh>
    <rPh sb="14" eb="15">
      <t>ネン</t>
    </rPh>
    <rPh sb="16" eb="17">
      <t>ガツ</t>
    </rPh>
    <rPh sb="18" eb="19">
      <t>ホウ</t>
    </rPh>
    <rPh sb="19" eb="21">
      <t>テキヨウ</t>
    </rPh>
    <rPh sb="21" eb="23">
      <t>キギョウ</t>
    </rPh>
    <rPh sb="25" eb="26">
      <t>ホウ</t>
    </rPh>
    <rPh sb="26" eb="27">
      <t>ヒ</t>
    </rPh>
    <rPh sb="27" eb="29">
      <t>テキヨウ</t>
    </rPh>
    <rPh sb="29" eb="31">
      <t>キギョウ</t>
    </rPh>
    <phoneticPr fontId="2"/>
  </si>
  <si>
    <t>その他の卸売業</t>
    <phoneticPr fontId="2"/>
  </si>
  <si>
    <t>第五学年（総数）</t>
  </si>
  <si>
    <t>第一学年（総数）</t>
  </si>
  <si>
    <t>うち持ち家</t>
  </si>
  <si>
    <t>市民税法人</t>
  </si>
  <si>
    <t>児童数（総数）</t>
  </si>
  <si>
    <t>技工所数</t>
  </si>
  <si>
    <t>固定資産税交納付金</t>
    <rPh sb="6" eb="7">
      <t>オサム</t>
    </rPh>
    <rPh sb="7" eb="8">
      <t>ヅケ</t>
    </rPh>
    <phoneticPr fontId="2"/>
  </si>
  <si>
    <t>22年度</t>
    <rPh sb="2" eb="4">
      <t>ネンド</t>
    </rPh>
    <phoneticPr fontId="2"/>
  </si>
  <si>
    <t>（ｂ）</t>
    <phoneticPr fontId="2"/>
  </si>
  <si>
    <t>不燃性粗大</t>
    <rPh sb="0" eb="3">
      <t>フネンセイ</t>
    </rPh>
    <rPh sb="3" eb="5">
      <t>ソダイ</t>
    </rPh>
    <phoneticPr fontId="2"/>
  </si>
  <si>
    <t>事業系</t>
    <rPh sb="0" eb="2">
      <t>ジギョウ</t>
    </rPh>
    <rPh sb="2" eb="3">
      <t>ケイ</t>
    </rPh>
    <phoneticPr fontId="2"/>
  </si>
  <si>
    <t>療養型</t>
    <rPh sb="0" eb="2">
      <t>リョウヨウ</t>
    </rPh>
    <rPh sb="2" eb="3">
      <t>カタ</t>
    </rPh>
    <phoneticPr fontId="2"/>
  </si>
  <si>
    <t>平成17年度</t>
    <rPh sb="0" eb="2">
      <t>ヘイセイ</t>
    </rPh>
    <rPh sb="4" eb="5">
      <t>ネン</t>
    </rPh>
    <rPh sb="5" eb="6">
      <t>ド</t>
    </rPh>
    <phoneticPr fontId="2"/>
  </si>
  <si>
    <t>施設数</t>
    <phoneticPr fontId="2"/>
  </si>
  <si>
    <t>x</t>
    <phoneticPr fontId="2"/>
  </si>
  <si>
    <t>第三学年（総数）</t>
    <rPh sb="1" eb="2">
      <t>3</t>
    </rPh>
    <phoneticPr fontId="2"/>
  </si>
  <si>
    <t>市民税の課税状況（課税各年度7月1日現在）</t>
    <rPh sb="9" eb="11">
      <t>カゼイ</t>
    </rPh>
    <rPh sb="11" eb="14">
      <t>カクネンド</t>
    </rPh>
    <rPh sb="15" eb="16">
      <t>ガツ</t>
    </rPh>
    <rPh sb="17" eb="18">
      <t>ニチ</t>
    </rPh>
    <rPh sb="18" eb="20">
      <t>ゲンザイ</t>
    </rPh>
    <phoneticPr fontId="2"/>
  </si>
  <si>
    <t>　うち女</t>
    <phoneticPr fontId="2"/>
  </si>
  <si>
    <t>北谷財産区</t>
    <phoneticPr fontId="2"/>
  </si>
  <si>
    <t>老人保健事業</t>
    <rPh sb="3" eb="4">
      <t>ケン</t>
    </rPh>
    <phoneticPr fontId="2"/>
  </si>
  <si>
    <t>配水量</t>
    <rPh sb="0" eb="2">
      <t>ハイスイ</t>
    </rPh>
    <rPh sb="2" eb="3">
      <t>リョウ</t>
    </rPh>
    <phoneticPr fontId="2"/>
  </si>
  <si>
    <t>商業（卸売、小売別）商品手持額の推移</t>
    <rPh sb="10" eb="12">
      <t>ショウヒン</t>
    </rPh>
    <rPh sb="12" eb="14">
      <t>テモチ</t>
    </rPh>
    <rPh sb="14" eb="15">
      <t>ガク</t>
    </rPh>
    <phoneticPr fontId="2"/>
  </si>
  <si>
    <t>1日最大</t>
    <phoneticPr fontId="2"/>
  </si>
  <si>
    <t>年度</t>
    <rPh sb="0" eb="2">
      <t>ネンド</t>
    </rPh>
    <phoneticPr fontId="2"/>
  </si>
  <si>
    <t>牛乳
パック</t>
    <rPh sb="0" eb="2">
      <t>ギュウニュウ</t>
    </rPh>
    <phoneticPr fontId="2"/>
  </si>
  <si>
    <t>生徒数（総数）</t>
    <rPh sb="0" eb="2">
      <t>セイト</t>
    </rPh>
    <phoneticPr fontId="2"/>
  </si>
  <si>
    <t>1人1日</t>
    <phoneticPr fontId="2"/>
  </si>
  <si>
    <t>建築材料卸売業</t>
    <phoneticPr fontId="2"/>
  </si>
  <si>
    <t>中学校概況（各年5月1日現在）</t>
    <rPh sb="0" eb="1">
      <t>チュウ</t>
    </rPh>
    <phoneticPr fontId="2"/>
  </si>
  <si>
    <t>段ﾎﾞｰﾙ</t>
    <rPh sb="0" eb="1">
      <t>ダン</t>
    </rPh>
    <phoneticPr fontId="2"/>
  </si>
  <si>
    <t>国民宿舎事業</t>
    <rPh sb="0" eb="2">
      <t>コクミン</t>
    </rPh>
    <rPh sb="2" eb="4">
      <t>シュクシャ</t>
    </rPh>
    <rPh sb="4" eb="6">
      <t>ジギョウ</t>
    </rPh>
    <phoneticPr fontId="2"/>
  </si>
  <si>
    <t>保育所・母子生活支援施設・助産施設の状況</t>
  </si>
  <si>
    <t>簡易水道給水状況（各年4月1日～翌年3月31日）</t>
    <rPh sb="9" eb="10">
      <t>カク</t>
    </rPh>
    <rPh sb="10" eb="11">
      <t>ネン</t>
    </rPh>
    <rPh sb="12" eb="13">
      <t>ガツ</t>
    </rPh>
    <rPh sb="14" eb="15">
      <t>ニチ</t>
    </rPh>
    <rPh sb="16" eb="18">
      <t>ヨクネン</t>
    </rPh>
    <rPh sb="19" eb="20">
      <t>ガツ</t>
    </rPh>
    <rPh sb="22" eb="23">
      <t>ニチ</t>
    </rPh>
    <phoneticPr fontId="2"/>
  </si>
  <si>
    <t>設置数</t>
    <phoneticPr fontId="2"/>
  </si>
  <si>
    <t>入所世帯</t>
  </si>
  <si>
    <t>その他所得者</t>
  </si>
  <si>
    <t>（１）公立</t>
    <rPh sb="3" eb="5">
      <t>コウリツ</t>
    </rPh>
    <phoneticPr fontId="2"/>
  </si>
  <si>
    <t>平成22年度</t>
    <rPh sb="0" eb="2">
      <t>ヘイセイ</t>
    </rPh>
    <rPh sb="4" eb="5">
      <t>ネン</t>
    </rPh>
    <phoneticPr fontId="2"/>
  </si>
  <si>
    <t>19年</t>
    <rPh sb="2" eb="3">
      <t>ネン</t>
    </rPh>
    <phoneticPr fontId="2"/>
  </si>
  <si>
    <t>平成20年度</t>
    <rPh sb="0" eb="2">
      <t>ヘイセイ</t>
    </rPh>
    <rPh sb="4" eb="5">
      <t>ネン</t>
    </rPh>
    <rPh sb="5" eb="6">
      <t>ド</t>
    </rPh>
    <phoneticPr fontId="2"/>
  </si>
  <si>
    <t>財政力指数</t>
  </si>
  <si>
    <t>再生資源卸売業</t>
    <phoneticPr fontId="2"/>
  </si>
  <si>
    <t>20年度</t>
    <rPh sb="2" eb="3">
      <t>ネン</t>
    </rPh>
    <phoneticPr fontId="2"/>
  </si>
  <si>
    <t>平均配水量</t>
    <rPh sb="0" eb="2">
      <t>ヘイキン</t>
    </rPh>
    <rPh sb="2" eb="4">
      <t>ハイスイ</t>
    </rPh>
    <rPh sb="4" eb="5">
      <t>リョウ</t>
    </rPh>
    <phoneticPr fontId="2"/>
  </si>
  <si>
    <t xml:space="preserve"> </t>
    <phoneticPr fontId="2"/>
  </si>
  <si>
    <t>市民税個人</t>
  </si>
  <si>
    <t>年　度</t>
    <rPh sb="0" eb="1">
      <t>トシ</t>
    </rPh>
    <rPh sb="2" eb="3">
      <t>ド</t>
    </rPh>
    <phoneticPr fontId="2"/>
  </si>
  <si>
    <t>21年</t>
    <rPh sb="2" eb="3">
      <t>トシ</t>
    </rPh>
    <phoneticPr fontId="2"/>
  </si>
  <si>
    <t>（ｂ）／（ａ）</t>
    <phoneticPr fontId="2"/>
  </si>
  <si>
    <t>うち特別支援</t>
    <rPh sb="2" eb="4">
      <t>トクベツ</t>
    </rPh>
    <rPh sb="4" eb="6">
      <t>シエン</t>
    </rPh>
    <phoneticPr fontId="2"/>
  </si>
  <si>
    <t>介護保険事業</t>
    <rPh sb="0" eb="2">
      <t>カイゴ</t>
    </rPh>
    <rPh sb="2" eb="4">
      <t>ホケン</t>
    </rPh>
    <rPh sb="4" eb="6">
      <t>ジギョウ</t>
    </rPh>
    <phoneticPr fontId="2"/>
  </si>
  <si>
    <t>東中学校公園線沿道土地区画整理事業</t>
    <phoneticPr fontId="2"/>
  </si>
  <si>
    <t>高齢者・障害者住宅整備資金貸付事業</t>
    <rPh sb="4" eb="7">
      <t>ショウガイシャ</t>
    </rPh>
    <phoneticPr fontId="2"/>
  </si>
  <si>
    <t>平成21年度から事業系古紙類、食品リサイクルを算入。</t>
    <rPh sb="0" eb="2">
      <t>ヘイセイ</t>
    </rPh>
    <rPh sb="4" eb="5">
      <t>ネン</t>
    </rPh>
    <rPh sb="5" eb="6">
      <t>ド</t>
    </rPh>
    <rPh sb="8" eb="10">
      <t>ジギョウ</t>
    </rPh>
    <rPh sb="10" eb="11">
      <t>ケイ</t>
    </rPh>
    <rPh sb="11" eb="13">
      <t>コシ</t>
    </rPh>
    <rPh sb="13" eb="14">
      <t>ルイ</t>
    </rPh>
    <rPh sb="15" eb="17">
      <t>ショクヒン</t>
    </rPh>
    <rPh sb="23" eb="25">
      <t>サンニュウ</t>
    </rPh>
    <phoneticPr fontId="2"/>
  </si>
  <si>
    <t>普通交付税</t>
  </si>
  <si>
    <t>20年</t>
    <rPh sb="2" eb="3">
      <t>トシ</t>
    </rPh>
    <phoneticPr fontId="2"/>
  </si>
  <si>
    <t>施設数</t>
  </si>
  <si>
    <t>16年度</t>
    <rPh sb="2" eb="3">
      <t>ネン</t>
    </rPh>
    <phoneticPr fontId="2"/>
  </si>
  <si>
    <t>平成6年</t>
    <phoneticPr fontId="2"/>
  </si>
  <si>
    <t>うち単式</t>
    <phoneticPr fontId="2"/>
  </si>
  <si>
    <t>被保険者1人当たり</t>
    <rPh sb="0" eb="1">
      <t>ヒ</t>
    </rPh>
    <rPh sb="1" eb="4">
      <t>ホケンシャ</t>
    </rPh>
    <rPh sb="5" eb="6">
      <t>ニン</t>
    </rPh>
    <rPh sb="6" eb="7">
      <t>ア</t>
    </rPh>
    <phoneticPr fontId="2"/>
  </si>
  <si>
    <t>水洗化済</t>
  </si>
  <si>
    <t>うち借家</t>
    <phoneticPr fontId="2"/>
  </si>
  <si>
    <t>小売業計</t>
  </si>
  <si>
    <t>家庭系　</t>
    <rPh sb="0" eb="2">
      <t>カテイ</t>
    </rPh>
    <rPh sb="2" eb="3">
      <t>ケイ</t>
    </rPh>
    <phoneticPr fontId="2"/>
  </si>
  <si>
    <t>19年度</t>
    <rPh sb="2" eb="4">
      <t>ネンド</t>
    </rPh>
    <phoneticPr fontId="2"/>
  </si>
  <si>
    <t>昭和63年</t>
  </si>
  <si>
    <t>24年度</t>
    <rPh sb="2" eb="4">
      <t>ネンド</t>
    </rPh>
    <phoneticPr fontId="2"/>
  </si>
  <si>
    <t>助産施設</t>
    <phoneticPr fontId="2"/>
  </si>
  <si>
    <t>給水戸数</t>
    <phoneticPr fontId="2"/>
  </si>
  <si>
    <t>会計別当初予算状況</t>
  </si>
  <si>
    <t>配水量</t>
    <phoneticPr fontId="2"/>
  </si>
  <si>
    <t>人口（3月末）</t>
    <rPh sb="0" eb="2">
      <t>ジンコウ</t>
    </rPh>
    <rPh sb="4" eb="6">
      <t>ガツマツ</t>
    </rPh>
    <phoneticPr fontId="2"/>
  </si>
  <si>
    <t>平成19年度</t>
    <rPh sb="0" eb="2">
      <t>ヘイセイ</t>
    </rPh>
    <rPh sb="4" eb="5">
      <t>ネン</t>
    </rPh>
    <phoneticPr fontId="2"/>
  </si>
  <si>
    <t>　事業系　</t>
    <rPh sb="3" eb="4">
      <t>ケイ</t>
    </rPh>
    <phoneticPr fontId="2"/>
  </si>
  <si>
    <t>（ａ）</t>
    <phoneticPr fontId="2"/>
  </si>
  <si>
    <t>一般</t>
    <rPh sb="0" eb="2">
      <t>イッパン</t>
    </rPh>
    <phoneticPr fontId="2"/>
  </si>
  <si>
    <t>賦課額</t>
  </si>
  <si>
    <t>区分</t>
    <rPh sb="0" eb="2">
      <t>クブン</t>
    </rPh>
    <phoneticPr fontId="2"/>
  </si>
  <si>
    <t>（ｅ）／（ｄ）</t>
    <phoneticPr fontId="2"/>
  </si>
  <si>
    <t>基準財政需要額</t>
  </si>
  <si>
    <t>21年度</t>
    <rPh sb="2" eb="3">
      <t>ネン</t>
    </rPh>
    <phoneticPr fontId="2"/>
  </si>
  <si>
    <t>病院数</t>
  </si>
  <si>
    <t>費用額</t>
    <rPh sb="0" eb="2">
      <t>ヒヨウ</t>
    </rPh>
    <rPh sb="2" eb="3">
      <t>ガク</t>
    </rPh>
    <phoneticPr fontId="2"/>
  </si>
  <si>
    <t>1日平均</t>
    <phoneticPr fontId="2"/>
  </si>
  <si>
    <t>集落排水事業</t>
    <phoneticPr fontId="2"/>
  </si>
  <si>
    <t>18年</t>
    <rPh sb="2" eb="3">
      <t>ネン</t>
    </rPh>
    <phoneticPr fontId="2"/>
  </si>
  <si>
    <t>国民健康保険料（税）一般</t>
    <rPh sb="8" eb="9">
      <t>ゼイ</t>
    </rPh>
    <rPh sb="10" eb="12">
      <t>イッパン</t>
    </rPh>
    <phoneticPr fontId="2"/>
  </si>
  <si>
    <t>うち持ち家</t>
    <phoneticPr fontId="2"/>
  </si>
  <si>
    <t>福祉年金</t>
    <rPh sb="0" eb="2">
      <t>フクシ</t>
    </rPh>
    <rPh sb="2" eb="4">
      <t>ネンキン</t>
    </rPh>
    <phoneticPr fontId="2"/>
  </si>
  <si>
    <t>総数</t>
  </si>
  <si>
    <t>平成14年度</t>
    <rPh sb="0" eb="2">
      <t>ヘイセイ</t>
    </rPh>
    <rPh sb="4" eb="5">
      <t>ネン</t>
    </rPh>
    <phoneticPr fontId="2"/>
  </si>
  <si>
    <t>定員世帯</t>
  </si>
  <si>
    <t>飲食料品卸売業</t>
    <phoneticPr fontId="2"/>
  </si>
  <si>
    <t>年次</t>
    <rPh sb="0" eb="1">
      <t>トシ</t>
    </rPh>
    <rPh sb="1" eb="2">
      <t>ジ</t>
    </rPh>
    <phoneticPr fontId="2"/>
  </si>
  <si>
    <t>（各年3月1日現在）</t>
    <phoneticPr fontId="2"/>
  </si>
  <si>
    <t>x</t>
  </si>
  <si>
    <t>18年度</t>
    <rPh sb="2" eb="3">
      <t>ネン</t>
    </rPh>
    <phoneticPr fontId="2"/>
  </si>
  <si>
    <t>国民健康保険料（税）退職</t>
    <rPh sb="8" eb="9">
      <t>ゼイ</t>
    </rPh>
    <rPh sb="10" eb="12">
      <t>タイショク</t>
    </rPh>
    <phoneticPr fontId="2"/>
  </si>
  <si>
    <t>住宅の種類・所有関係別住宅数</t>
    <phoneticPr fontId="2"/>
  </si>
  <si>
    <t>平成17年度</t>
    <rPh sb="0" eb="2">
      <t>ヘイセイ</t>
    </rPh>
    <rPh sb="4" eb="5">
      <t>ネン</t>
    </rPh>
    <phoneticPr fontId="2"/>
  </si>
  <si>
    <t>国民健康保険事業</t>
  </si>
  <si>
    <t>機械器具卸売業</t>
    <phoneticPr fontId="2"/>
  </si>
  <si>
    <t>住宅の種類　　　　　　　住宅の所有</t>
    <rPh sb="12" eb="14">
      <t>ジュウタク</t>
    </rPh>
    <rPh sb="15" eb="17">
      <t>ショユウ</t>
    </rPh>
    <phoneticPr fontId="2"/>
  </si>
  <si>
    <t>年金等受給状況（各年3月31日）</t>
    <rPh sb="0" eb="2">
      <t>ネンキン</t>
    </rPh>
    <rPh sb="2" eb="3">
      <t>トウ</t>
    </rPh>
    <rPh sb="3" eb="5">
      <t>ジュキュウ</t>
    </rPh>
    <rPh sb="5" eb="7">
      <t>ジョウキョウ</t>
    </rPh>
    <rPh sb="8" eb="10">
      <t>カクネン</t>
    </rPh>
    <rPh sb="11" eb="12">
      <t>ガツ</t>
    </rPh>
    <rPh sb="14" eb="15">
      <t>ニチ</t>
    </rPh>
    <phoneticPr fontId="2"/>
  </si>
  <si>
    <t>-</t>
  </si>
  <si>
    <t>河北第二土地区画整理事業</t>
    <rPh sb="2" eb="3">
      <t>ダイ</t>
    </rPh>
    <rPh sb="3" eb="4">
      <t>ニ</t>
    </rPh>
    <phoneticPr fontId="2"/>
  </si>
  <si>
    <t>上北条財産区</t>
  </si>
  <si>
    <t>指数</t>
  </si>
  <si>
    <t>うち女</t>
    <phoneticPr fontId="2"/>
  </si>
  <si>
    <t>17年度</t>
    <rPh sb="2" eb="4">
      <t>ネンド</t>
    </rPh>
    <phoneticPr fontId="2"/>
  </si>
  <si>
    <t>23年度</t>
    <rPh sb="2" eb="4">
      <t>ネンド</t>
    </rPh>
    <phoneticPr fontId="2"/>
  </si>
  <si>
    <t>平成18年度</t>
    <rPh sb="0" eb="2">
      <t>ヘイセイ</t>
    </rPh>
    <rPh sb="4" eb="5">
      <t>ネン</t>
    </rPh>
    <rPh sb="5" eb="6">
      <t>ド</t>
    </rPh>
    <phoneticPr fontId="2"/>
  </si>
  <si>
    <t>電気税</t>
  </si>
  <si>
    <t>平成19年</t>
    <rPh sb="0" eb="2">
      <t>ヘイセイ</t>
    </rPh>
    <rPh sb="4" eb="5">
      <t>ネン</t>
    </rPh>
    <phoneticPr fontId="2"/>
  </si>
  <si>
    <t>卸売業計</t>
  </si>
  <si>
    <t>収納率</t>
  </si>
  <si>
    <t>拠出年金</t>
    <rPh sb="0" eb="2">
      <t>キョシュツ</t>
    </rPh>
    <rPh sb="2" eb="4">
      <t>ネンキン</t>
    </rPh>
    <phoneticPr fontId="2"/>
  </si>
  <si>
    <t>世帯人員</t>
    <rPh sb="0" eb="2">
      <t>セタイ</t>
    </rPh>
    <rPh sb="2" eb="4">
      <t>ジンイン</t>
    </rPh>
    <phoneticPr fontId="2"/>
  </si>
  <si>
    <t>温泉配湯事業</t>
    <rPh sb="0" eb="2">
      <t>オンセン</t>
    </rPh>
    <rPh sb="2" eb="3">
      <t>クバ</t>
    </rPh>
    <rPh sb="3" eb="4">
      <t>ユ</t>
    </rPh>
    <rPh sb="4" eb="6">
      <t>ジギョウ</t>
    </rPh>
    <phoneticPr fontId="2"/>
  </si>
  <si>
    <t>上水道給水状況（各年4月1日～翌年3月31日）</t>
    <rPh sb="8" eb="9">
      <t>カク</t>
    </rPh>
    <rPh sb="9" eb="10">
      <t>ネン</t>
    </rPh>
    <rPh sb="11" eb="12">
      <t>ガツ</t>
    </rPh>
    <rPh sb="13" eb="14">
      <t>ニチ</t>
    </rPh>
    <rPh sb="15" eb="17">
      <t>ヨクネン</t>
    </rPh>
    <rPh sb="18" eb="19">
      <t>ガツ</t>
    </rPh>
    <rPh sb="21" eb="22">
      <t>ニチ</t>
    </rPh>
    <phoneticPr fontId="2"/>
  </si>
  <si>
    <t>23年度</t>
    <rPh sb="2" eb="3">
      <t>ネン</t>
    </rPh>
    <phoneticPr fontId="2"/>
  </si>
  <si>
    <t>平成16年度</t>
    <rPh sb="0" eb="2">
      <t>ヘイセイ</t>
    </rPh>
    <rPh sb="4" eb="5">
      <t>ネン</t>
    </rPh>
    <rPh sb="5" eb="6">
      <t>ド</t>
    </rPh>
    <phoneticPr fontId="2"/>
  </si>
  <si>
    <t>後期高齢者医療事業</t>
    <rPh sb="0" eb="2">
      <t>コウキ</t>
    </rPh>
    <rPh sb="2" eb="5">
      <t>コウレイシャ</t>
    </rPh>
    <rPh sb="5" eb="7">
      <t>イリョウ</t>
    </rPh>
    <rPh sb="7" eb="9">
      <t>ジギョウ</t>
    </rPh>
    <phoneticPr fontId="2"/>
  </si>
  <si>
    <t>保育所</t>
    <phoneticPr fontId="2"/>
  </si>
  <si>
    <t>商業（卸売、小売別）売場面積の推移</t>
    <rPh sb="10" eb="12">
      <t>ウリバ</t>
    </rPh>
    <rPh sb="12" eb="14">
      <t>メンセキ</t>
    </rPh>
    <phoneticPr fontId="2"/>
  </si>
  <si>
    <t>単位：人</t>
  </si>
  <si>
    <t>下水道の普及状況（各年4月1日～翌年3月31日）</t>
    <rPh sb="9" eb="10">
      <t>カク</t>
    </rPh>
    <rPh sb="10" eb="11">
      <t>ネン</t>
    </rPh>
    <rPh sb="12" eb="13">
      <t>ガツ</t>
    </rPh>
    <rPh sb="14" eb="15">
      <t>ニチ</t>
    </rPh>
    <rPh sb="16" eb="18">
      <t>ヨクネン</t>
    </rPh>
    <rPh sb="19" eb="20">
      <t>ガツ</t>
    </rPh>
    <rPh sb="22" eb="23">
      <t>ニチ</t>
    </rPh>
    <phoneticPr fontId="2"/>
  </si>
  <si>
    <t>宅地造成事業</t>
    <rPh sb="0" eb="2">
      <t>タクチ</t>
    </rPh>
    <rPh sb="2" eb="4">
      <t>ゾウセイ</t>
    </rPh>
    <phoneticPr fontId="2"/>
  </si>
  <si>
    <t>固定資産税</t>
  </si>
  <si>
    <t>被保険者</t>
    <rPh sb="0" eb="4">
      <t>ヒホケンシャ</t>
    </rPh>
    <phoneticPr fontId="2"/>
  </si>
  <si>
    <t>水洗化人口</t>
  </si>
  <si>
    <t>有収水量</t>
    <phoneticPr fontId="2"/>
  </si>
  <si>
    <t>河北土地区画整理事業</t>
  </si>
  <si>
    <t>水洗化率</t>
  </si>
  <si>
    <t>市税等の状況</t>
    <phoneticPr fontId="2"/>
  </si>
  <si>
    <t>平成14年</t>
    <rPh sb="0" eb="2">
      <t>ヘイセイ</t>
    </rPh>
    <rPh sb="4" eb="5">
      <t>ネン</t>
    </rPh>
    <phoneticPr fontId="2"/>
  </si>
  <si>
    <t>繊維・衣服等卸売業</t>
    <phoneticPr fontId="2"/>
  </si>
  <si>
    <t>第六学年（総数）</t>
  </si>
  <si>
    <t>20年度</t>
    <rPh sb="2" eb="4">
      <t>ネンド</t>
    </rPh>
    <phoneticPr fontId="2"/>
  </si>
  <si>
    <t>　年度</t>
    <rPh sb="1" eb="3">
      <t>ネンド</t>
    </rPh>
    <phoneticPr fontId="2"/>
  </si>
  <si>
    <t>古着</t>
    <rPh sb="0" eb="2">
      <t>フルギ</t>
    </rPh>
    <phoneticPr fontId="2"/>
  </si>
  <si>
    <t>年次</t>
    <rPh sb="0" eb="2">
      <t>ネンジ</t>
    </rPh>
    <phoneticPr fontId="2"/>
  </si>
  <si>
    <t>平成18年度</t>
    <rPh sb="0" eb="2">
      <t>ヘイセイ</t>
    </rPh>
    <rPh sb="4" eb="5">
      <t>ネン</t>
    </rPh>
    <phoneticPr fontId="2"/>
  </si>
  <si>
    <t>平成23年度</t>
    <rPh sb="0" eb="2">
      <t>ヘイセイ</t>
    </rPh>
    <rPh sb="4" eb="5">
      <t>ネン</t>
    </rPh>
    <phoneticPr fontId="2"/>
  </si>
  <si>
    <t>交付税額の推移</t>
    <phoneticPr fontId="2"/>
  </si>
  <si>
    <t>22年</t>
    <rPh sb="2" eb="3">
      <t>ネン</t>
    </rPh>
    <phoneticPr fontId="2"/>
  </si>
  <si>
    <t>定員</t>
  </si>
  <si>
    <t>22年度</t>
    <rPh sb="2" eb="3">
      <t>ネン</t>
    </rPh>
    <phoneticPr fontId="2"/>
  </si>
  <si>
    <t>国保退職者被保険分</t>
  </si>
  <si>
    <t>平成16年度は、倉吉市、関金町、関金町倉吉市中学校組合を合わせて調整した数値。</t>
  </si>
  <si>
    <t>平成21年度</t>
    <rPh sb="0" eb="2">
      <t>ヘイセイ</t>
    </rPh>
    <rPh sb="4" eb="5">
      <t>ネン</t>
    </rPh>
    <phoneticPr fontId="2"/>
  </si>
  <si>
    <t>単位：万円</t>
    <rPh sb="0" eb="2">
      <t>タンイ</t>
    </rPh>
    <rPh sb="3" eb="5">
      <t>マンエン</t>
    </rPh>
    <phoneticPr fontId="2"/>
  </si>
  <si>
    <t>店舗等の併用住宅</t>
    <rPh sb="2" eb="3">
      <t>トウ</t>
    </rPh>
    <phoneticPr fontId="2"/>
  </si>
  <si>
    <t>うち本校</t>
    <phoneticPr fontId="2"/>
  </si>
  <si>
    <t>１住宅当たり
延べ面積</t>
    <rPh sb="7" eb="8">
      <t>ノ</t>
    </rPh>
    <rPh sb="9" eb="11">
      <t>メンセキ</t>
    </rPh>
    <phoneticPr fontId="2"/>
  </si>
  <si>
    <t>住宅資金貸付事業</t>
  </si>
  <si>
    <t>化学製品卸売業</t>
    <phoneticPr fontId="2"/>
  </si>
  <si>
    <t>平成20年</t>
    <rPh sb="0" eb="2">
      <t>ヘイセイ</t>
    </rPh>
    <rPh sb="4" eb="5">
      <t>ネン</t>
    </rPh>
    <phoneticPr fontId="2"/>
  </si>
  <si>
    <t>雑誌</t>
    <rPh sb="0" eb="2">
      <t>ザッシ</t>
    </rPh>
    <phoneticPr fontId="2"/>
  </si>
  <si>
    <t>分離課税者</t>
  </si>
  <si>
    <t>入所児童数</t>
    <phoneticPr fontId="2"/>
  </si>
  <si>
    <t>平成3年</t>
    <phoneticPr fontId="2"/>
  </si>
  <si>
    <t>処理可能区域</t>
  </si>
  <si>
    <t>単位：千円</t>
  </si>
  <si>
    <t>１教員当たり児童数</t>
  </si>
  <si>
    <t>昭和60年</t>
  </si>
  <si>
    <t>（A)</t>
  </si>
  <si>
    <t>土地取得事業</t>
    <phoneticPr fontId="2"/>
  </si>
  <si>
    <t>助産施設(12/31現在)</t>
    <rPh sb="10" eb="12">
      <t>ゲンザイ</t>
    </rPh>
    <phoneticPr fontId="2"/>
  </si>
  <si>
    <t>１室当たり
人員</t>
    <rPh sb="6" eb="8">
      <t>ジンイン</t>
    </rPh>
    <phoneticPr fontId="2"/>
  </si>
  <si>
    <t>一般診療所</t>
  </si>
  <si>
    <t>21年度</t>
    <phoneticPr fontId="2"/>
  </si>
  <si>
    <t>缶</t>
    <rPh sb="0" eb="1">
      <t>カン</t>
    </rPh>
    <phoneticPr fontId="2"/>
  </si>
  <si>
    <t>母子生活支援施設</t>
    <phoneticPr fontId="2"/>
  </si>
  <si>
    <t>平成20年度</t>
    <rPh sb="0" eb="2">
      <t>ヘイセイ</t>
    </rPh>
    <rPh sb="4" eb="6">
      <t>ネンド</t>
    </rPh>
    <phoneticPr fontId="2"/>
  </si>
  <si>
    <t>交付税額</t>
  </si>
  <si>
    <t>国保補助金</t>
    <rPh sb="0" eb="2">
      <t>コクホ</t>
    </rPh>
    <rPh sb="2" eb="5">
      <t>ホジョキン</t>
    </rPh>
    <phoneticPr fontId="2"/>
  </si>
  <si>
    <t>水洗化済</t>
    <phoneticPr fontId="2"/>
  </si>
  <si>
    <t>古紙類</t>
    <rPh sb="0" eb="2">
      <t>コシ</t>
    </rPh>
    <rPh sb="2" eb="3">
      <t>ルイ</t>
    </rPh>
    <phoneticPr fontId="2"/>
  </si>
  <si>
    <t>　発泡
　スチロール</t>
    <rPh sb="1" eb="3">
      <t>ハッポウ</t>
    </rPh>
    <phoneticPr fontId="2"/>
  </si>
  <si>
    <t>21年度</t>
    <rPh sb="2" eb="4">
      <t>ネンド</t>
    </rPh>
    <phoneticPr fontId="2"/>
  </si>
  <si>
    <t>敬老年金</t>
    <rPh sb="0" eb="2">
      <t>ケイロウ</t>
    </rPh>
    <rPh sb="2" eb="4">
      <t>ネンキン</t>
    </rPh>
    <phoneticPr fontId="2"/>
  </si>
  <si>
    <t>１住宅当たり
居住室の畳数</t>
    <rPh sb="7" eb="9">
      <t>キョジュウ</t>
    </rPh>
    <rPh sb="9" eb="10">
      <t>シツ</t>
    </rPh>
    <rPh sb="11" eb="12">
      <t>タタミ</t>
    </rPh>
    <rPh sb="12" eb="13">
      <t>スウ</t>
    </rPh>
    <phoneticPr fontId="2"/>
  </si>
  <si>
    <t>精神</t>
  </si>
  <si>
    <t>都市計画税</t>
  </si>
  <si>
    <t>家　庭　系</t>
    <rPh sb="0" eb="1">
      <t>ケ</t>
    </rPh>
    <rPh sb="2" eb="3">
      <t>ニワ</t>
    </rPh>
    <rPh sb="4" eb="5">
      <t>ケイ</t>
    </rPh>
    <phoneticPr fontId="2"/>
  </si>
  <si>
    <t>保険料・税（本算定）</t>
    <rPh sb="0" eb="2">
      <t>ホケン</t>
    </rPh>
    <rPh sb="2" eb="3">
      <t>リョウ</t>
    </rPh>
    <rPh sb="4" eb="5">
      <t>ゼイ</t>
    </rPh>
    <rPh sb="6" eb="7">
      <t>ホン</t>
    </rPh>
    <rPh sb="7" eb="9">
      <t>サンテイ</t>
    </rPh>
    <phoneticPr fontId="2"/>
  </si>
  <si>
    <t>平成16年度から事業系びんは分別収集することとした。</t>
    <rPh sb="0" eb="2">
      <t>ヘイセイ</t>
    </rPh>
    <rPh sb="4" eb="5">
      <t>ネン</t>
    </rPh>
    <rPh sb="5" eb="6">
      <t>ド</t>
    </rPh>
    <rPh sb="8" eb="10">
      <t>ジギョウ</t>
    </rPh>
    <rPh sb="10" eb="11">
      <t>ケイ</t>
    </rPh>
    <rPh sb="14" eb="16">
      <t>ブンベツ</t>
    </rPh>
    <rPh sb="16" eb="18">
      <t>シュウシュウ</t>
    </rPh>
    <phoneticPr fontId="2"/>
  </si>
  <si>
    <t>22年</t>
    <rPh sb="2" eb="3">
      <t>トシ</t>
    </rPh>
    <phoneticPr fontId="2"/>
  </si>
  <si>
    <t>指数は平成10年度を100とする（平成10年度　交付税額　6,086,836千円）。</t>
    <rPh sb="0" eb="2">
      <t>シスウ</t>
    </rPh>
    <rPh sb="3" eb="5">
      <t>ヘイセイ</t>
    </rPh>
    <rPh sb="7" eb="9">
      <t>ネンド</t>
    </rPh>
    <phoneticPr fontId="2"/>
  </si>
  <si>
    <t>21年</t>
    <rPh sb="2" eb="3">
      <t>ネン</t>
    </rPh>
    <phoneticPr fontId="2"/>
  </si>
  <si>
    <t>（B/A)</t>
  </si>
  <si>
    <t>20年</t>
    <rPh sb="2" eb="3">
      <t>ネン</t>
    </rPh>
    <phoneticPr fontId="2"/>
  </si>
  <si>
    <t>基準財政収入額</t>
  </si>
  <si>
    <t>（ｄ）</t>
    <phoneticPr fontId="2"/>
  </si>
  <si>
    <t>びん・缶類</t>
    <rPh sb="3" eb="4">
      <t>カン</t>
    </rPh>
    <rPh sb="4" eb="5">
      <t>ルイ</t>
    </rPh>
    <phoneticPr fontId="2"/>
  </si>
  <si>
    <t>人員</t>
  </si>
  <si>
    <t>単位：t</t>
    <rPh sb="0" eb="2">
      <t>タンイ</t>
    </rPh>
    <phoneticPr fontId="2"/>
  </si>
  <si>
    <t>平成19年度</t>
    <rPh sb="0" eb="2">
      <t>ヘイセイ</t>
    </rPh>
    <rPh sb="4" eb="6">
      <t>ネンド</t>
    </rPh>
    <phoneticPr fontId="2"/>
  </si>
  <si>
    <t>１教員当たり生徒数</t>
    <rPh sb="6" eb="8">
      <t>セイト</t>
    </rPh>
    <phoneticPr fontId="2"/>
  </si>
  <si>
    <t>総計</t>
  </si>
  <si>
    <t>病床数</t>
  </si>
  <si>
    <t>（ｄ）／（ｃ）</t>
    <phoneticPr fontId="2"/>
  </si>
  <si>
    <t>世帯数</t>
  </si>
  <si>
    <t>年金額</t>
    <rPh sb="0" eb="3">
      <t>ネンキンガク</t>
    </rPh>
    <phoneticPr fontId="2"/>
  </si>
  <si>
    <t>平成11年</t>
    <rPh sb="0" eb="2">
      <t>ヘイセイ</t>
    </rPh>
    <rPh sb="4" eb="5">
      <t>ネン</t>
    </rPh>
    <phoneticPr fontId="2"/>
  </si>
  <si>
    <t>国民健康保険の概要（各年4月～翌年3月）</t>
    <rPh sb="0" eb="2">
      <t>コクミン</t>
    </rPh>
    <rPh sb="2" eb="4">
      <t>ケンコウ</t>
    </rPh>
    <rPh sb="4" eb="6">
      <t>ホケン</t>
    </rPh>
    <rPh sb="7" eb="9">
      <t>ガイヨウ</t>
    </rPh>
    <rPh sb="10" eb="11">
      <t>カク</t>
    </rPh>
    <rPh sb="11" eb="12">
      <t>ネン</t>
    </rPh>
    <rPh sb="13" eb="14">
      <t>ガツ</t>
    </rPh>
    <rPh sb="15" eb="17">
      <t>ヨクネン</t>
    </rPh>
    <rPh sb="18" eb="19">
      <t>ガツ</t>
    </rPh>
    <phoneticPr fontId="2"/>
  </si>
  <si>
    <t>ごみの量・資源ごみの量</t>
    <rPh sb="3" eb="4">
      <t>リョウ</t>
    </rPh>
    <rPh sb="5" eb="7">
      <t>シゲン</t>
    </rPh>
    <rPh sb="10" eb="11">
      <t>リョウ</t>
    </rPh>
    <phoneticPr fontId="2"/>
  </si>
  <si>
    <t>給与所得者</t>
  </si>
  <si>
    <t>再　生　資　源</t>
    <rPh sb="0" eb="1">
      <t>サイ</t>
    </rPh>
    <rPh sb="2" eb="3">
      <t>ショウ</t>
    </rPh>
    <rPh sb="4" eb="5">
      <t>シ</t>
    </rPh>
    <rPh sb="6" eb="7">
      <t>ゲン</t>
    </rPh>
    <phoneticPr fontId="2"/>
  </si>
  <si>
    <t>感染症</t>
    <rPh sb="0" eb="2">
      <t>カンセン</t>
    </rPh>
    <rPh sb="2" eb="3">
      <t>ショウ</t>
    </rPh>
    <phoneticPr fontId="2"/>
  </si>
  <si>
    <t>平成22年度</t>
    <rPh sb="0" eb="2">
      <t>ヘイセイ</t>
    </rPh>
    <rPh sb="4" eb="5">
      <t>ネン</t>
    </rPh>
    <rPh sb="5" eb="6">
      <t>ド</t>
    </rPh>
    <phoneticPr fontId="2"/>
  </si>
  <si>
    <t>普及率</t>
    <rPh sb="0" eb="2">
      <t>フキュウ</t>
    </rPh>
    <rPh sb="2" eb="3">
      <t>リツ</t>
    </rPh>
    <phoneticPr fontId="2"/>
  </si>
  <si>
    <t>鉱物・金属材料卸売業</t>
    <phoneticPr fontId="2"/>
  </si>
  <si>
    <t>24年</t>
    <rPh sb="2" eb="3">
      <t>ネン</t>
    </rPh>
    <phoneticPr fontId="2"/>
  </si>
  <si>
    <t>療養医療費</t>
    <rPh sb="0" eb="2">
      <t>リョウヨウ</t>
    </rPh>
    <rPh sb="2" eb="5">
      <t>イリョウヒ</t>
    </rPh>
    <phoneticPr fontId="2"/>
  </si>
  <si>
    <t>歯科</t>
  </si>
  <si>
    <t>軽自動車税</t>
  </si>
  <si>
    <t>-</t>
    <phoneticPr fontId="2"/>
  </si>
  <si>
    <t>最大配水量</t>
    <rPh sb="0" eb="2">
      <t>サイダイ</t>
    </rPh>
    <rPh sb="2" eb="4">
      <t>ハイスイ</t>
    </rPh>
    <rPh sb="4" eb="5">
      <t>リョウ</t>
    </rPh>
    <phoneticPr fontId="2"/>
  </si>
  <si>
    <t>平成18年度</t>
    <rPh sb="0" eb="2">
      <t>ヘイセイ</t>
    </rPh>
    <rPh sb="4" eb="6">
      <t>ネンド</t>
    </rPh>
    <phoneticPr fontId="2"/>
  </si>
  <si>
    <t>たばこ消費税</t>
  </si>
  <si>
    <t>市たばこ税</t>
  </si>
  <si>
    <t>小学校概況（各年5月1日現在）</t>
    <rPh sb="0" eb="1">
      <t>ショウ</t>
    </rPh>
    <phoneticPr fontId="2"/>
  </si>
  <si>
    <t>平成23年度</t>
    <rPh sb="0" eb="2">
      <t>ヘイセイ</t>
    </rPh>
    <rPh sb="4" eb="5">
      <t>ネン</t>
    </rPh>
    <rPh sb="5" eb="6">
      <t>ド</t>
    </rPh>
    <phoneticPr fontId="2"/>
  </si>
  <si>
    <t>施術所数</t>
  </si>
  <si>
    <t>住民基本台帳</t>
    <phoneticPr fontId="2"/>
  </si>
  <si>
    <t>平成19年度から廃食用油は分別収集することとした。</t>
    <rPh sb="0" eb="2">
      <t>ヘイセイ</t>
    </rPh>
    <rPh sb="4" eb="6">
      <t>ネンド</t>
    </rPh>
    <rPh sb="8" eb="9">
      <t>ハイ</t>
    </rPh>
    <rPh sb="9" eb="11">
      <t>ショクヨウ</t>
    </rPh>
    <rPh sb="11" eb="12">
      <t>アブラ</t>
    </rPh>
    <rPh sb="13" eb="15">
      <t>ブンベツ</t>
    </rPh>
    <rPh sb="15" eb="17">
      <t>シュウシュウ</t>
    </rPh>
    <phoneticPr fontId="2"/>
  </si>
  <si>
    <t>第三学年（総数）</t>
  </si>
  <si>
    <t>診療所数</t>
  </si>
  <si>
    <t>17年度</t>
    <rPh sb="2" eb="3">
      <t>ネン</t>
    </rPh>
    <phoneticPr fontId="2"/>
  </si>
  <si>
    <t>家庭系</t>
    <rPh sb="0" eb="2">
      <t>カテイ</t>
    </rPh>
    <rPh sb="2" eb="3">
      <t>ケイ</t>
    </rPh>
    <phoneticPr fontId="2"/>
  </si>
  <si>
    <t>平成21年度</t>
    <rPh sb="0" eb="2">
      <t>ヘイセイ</t>
    </rPh>
    <rPh sb="4" eb="6">
      <t>ネンド</t>
    </rPh>
    <phoneticPr fontId="2"/>
  </si>
  <si>
    <t>駐車場事業</t>
  </si>
  <si>
    <t>平成9年</t>
    <phoneticPr fontId="2"/>
  </si>
  <si>
    <t>１住宅当たり
居住室数</t>
    <rPh sb="7" eb="9">
      <t>キョジュウ</t>
    </rPh>
    <rPh sb="9" eb="10">
      <t>シツ</t>
    </rPh>
    <rPh sb="10" eb="11">
      <t>スウ</t>
    </rPh>
    <phoneticPr fontId="2"/>
  </si>
  <si>
    <t>上井羽合線沿道土地区画整理事業</t>
    <rPh sb="0" eb="1">
      <t>ウエ</t>
    </rPh>
    <rPh sb="1" eb="2">
      <t>イ</t>
    </rPh>
    <rPh sb="2" eb="4">
      <t>ハワイ</t>
    </rPh>
    <rPh sb="4" eb="5">
      <t>セン</t>
    </rPh>
    <rPh sb="14" eb="15">
      <t>ワザ</t>
    </rPh>
    <phoneticPr fontId="2"/>
  </si>
  <si>
    <t>第二学年（総数）</t>
    <rPh sb="1" eb="2">
      <t>2</t>
    </rPh>
    <phoneticPr fontId="2"/>
  </si>
  <si>
    <t>教員数（総数）</t>
  </si>
  <si>
    <t>第四学年（総数）</t>
  </si>
  <si>
    <t>矢送財産区</t>
    <rPh sb="0" eb="1">
      <t>ヤ</t>
    </rPh>
    <rPh sb="1" eb="2">
      <t>オク</t>
    </rPh>
    <phoneticPr fontId="2"/>
  </si>
  <si>
    <t>給水人口</t>
    <phoneticPr fontId="2"/>
  </si>
  <si>
    <t>下水道事業</t>
  </si>
  <si>
    <t>昭和57年</t>
  </si>
  <si>
    <t>平成24年度</t>
    <rPh sb="0" eb="2">
      <t>ヘイセイ</t>
    </rPh>
    <rPh sb="4" eb="5">
      <t>ネン</t>
    </rPh>
    <rPh sb="5" eb="6">
      <t>ド</t>
    </rPh>
    <phoneticPr fontId="2"/>
  </si>
  <si>
    <t>特別交付税</t>
  </si>
  <si>
    <t>合　　　計</t>
  </si>
  <si>
    <t>世帯数</t>
    <rPh sb="0" eb="3">
      <t>セタイスウ</t>
    </rPh>
    <phoneticPr fontId="2"/>
  </si>
  <si>
    <t>19年</t>
    <rPh sb="2" eb="3">
      <t>トシ</t>
    </rPh>
    <phoneticPr fontId="2"/>
  </si>
  <si>
    <t>（倉吉市）</t>
    <rPh sb="1" eb="4">
      <t>クラヨシシ</t>
    </rPh>
    <phoneticPr fontId="2"/>
  </si>
  <si>
    <t>入湯税</t>
    <rPh sb="0" eb="2">
      <t>ニュウトウ</t>
    </rPh>
    <phoneticPr fontId="2"/>
  </si>
  <si>
    <t>給水区域</t>
    <phoneticPr fontId="2"/>
  </si>
  <si>
    <t>水洗化率</t>
    <phoneticPr fontId="2"/>
  </si>
  <si>
    <t>医療施設の状況（各年12月31日現在）</t>
  </si>
  <si>
    <t>各種商品卸売業</t>
    <phoneticPr fontId="2"/>
  </si>
  <si>
    <t>人口普及率</t>
  </si>
  <si>
    <t>平成23年度</t>
    <rPh sb="0" eb="2">
      <t>ヘイセイ</t>
    </rPh>
    <rPh sb="4" eb="6">
      <t>ネンド</t>
    </rPh>
    <phoneticPr fontId="2"/>
  </si>
  <si>
    <t>（支出）</t>
  </si>
  <si>
    <t>１学級当たり生徒数</t>
    <phoneticPr fontId="2"/>
  </si>
  <si>
    <t>学級数（総数）</t>
  </si>
  <si>
    <t>17年</t>
    <rPh sb="2" eb="3">
      <t>ネン</t>
    </rPh>
    <phoneticPr fontId="2"/>
  </si>
  <si>
    <t>平成19年度</t>
    <rPh sb="0" eb="2">
      <t>ヘイセイ</t>
    </rPh>
    <rPh sb="4" eb="5">
      <t>ネン</t>
    </rPh>
    <rPh sb="5" eb="6">
      <t>ド</t>
    </rPh>
    <phoneticPr fontId="2"/>
  </si>
  <si>
    <t>住宅数</t>
  </si>
  <si>
    <t>（B)</t>
  </si>
  <si>
    <t>職員数（4/1現在）</t>
    <rPh sb="7" eb="9">
      <t>ゲンザイ</t>
    </rPh>
    <phoneticPr fontId="2"/>
  </si>
  <si>
    <t>専用住宅</t>
  </si>
  <si>
    <t>受給権者</t>
    <rPh sb="0" eb="2">
      <t>ジュキュウ</t>
    </rPh>
    <rPh sb="2" eb="3">
      <t>ケン</t>
    </rPh>
    <rPh sb="3" eb="4">
      <t>シャ</t>
    </rPh>
    <phoneticPr fontId="2"/>
  </si>
  <si>
    <t>可燃ごみ</t>
    <rPh sb="0" eb="2">
      <t>カネン</t>
    </rPh>
    <phoneticPr fontId="2"/>
  </si>
  <si>
    <t>農業所得者</t>
  </si>
  <si>
    <t>１学級当たり児童数</t>
  </si>
  <si>
    <t>18年度</t>
    <rPh sb="2" eb="4">
      <t>ネンド</t>
    </rPh>
    <phoneticPr fontId="2"/>
  </si>
  <si>
    <t>うち借家</t>
  </si>
  <si>
    <t>特別土地保有税</t>
  </si>
  <si>
    <t>19年度</t>
    <rPh sb="2" eb="3">
      <t>ネン</t>
    </rPh>
    <phoneticPr fontId="2"/>
  </si>
  <si>
    <t>≪算出根拠≫
『第５表（給与所得者）』、『第６表（営業所得者）』、『第７表（農業所得者）』
『第９表（その他の所得者）』、『第１１表（分離課税者）』
『第１２表（合計）』の各表【課税標準額】を【納税義務者数計】で除して算出</t>
    <rPh sb="1" eb="3">
      <t>サンシュツ</t>
    </rPh>
    <rPh sb="3" eb="5">
      <t>コンキョ</t>
    </rPh>
    <rPh sb="47" eb="48">
      <t>ダイ</t>
    </rPh>
    <rPh sb="49" eb="50">
      <t>ヒョウ</t>
    </rPh>
    <rPh sb="53" eb="54">
      <t>タ</t>
    </rPh>
    <rPh sb="55" eb="58">
      <t>ショトクシャ</t>
    </rPh>
    <rPh sb="62" eb="63">
      <t>ダイ</t>
    </rPh>
    <rPh sb="65" eb="66">
      <t>ヒョウ</t>
    </rPh>
    <rPh sb="67" eb="69">
      <t>ブンリ</t>
    </rPh>
    <rPh sb="69" eb="71">
      <t>カゼイ</t>
    </rPh>
    <rPh sb="71" eb="72">
      <t>シャ</t>
    </rPh>
    <rPh sb="76" eb="77">
      <t>ダイ</t>
    </rPh>
    <rPh sb="79" eb="80">
      <t>ヒョウ</t>
    </rPh>
    <rPh sb="81" eb="83">
      <t>ゴウケイ</t>
    </rPh>
    <rPh sb="86" eb="88">
      <t>カクヒョウ</t>
    </rPh>
    <rPh sb="89" eb="91">
      <t>カゼイ</t>
    </rPh>
    <rPh sb="91" eb="93">
      <t>ヒョウジュン</t>
    </rPh>
    <rPh sb="93" eb="94">
      <t>ガク</t>
    </rPh>
    <rPh sb="97" eb="99">
      <t>ノウゼイ</t>
    </rPh>
    <rPh sb="99" eb="102">
      <t>ギムシャ</t>
    </rPh>
    <rPh sb="102" eb="103">
      <t>スウ</t>
    </rPh>
    <rPh sb="103" eb="104">
      <t>ケイ</t>
    </rPh>
    <rPh sb="106" eb="107">
      <t>ジョ</t>
    </rPh>
    <rPh sb="109" eb="111">
      <t>サンシュツ</t>
    </rPh>
    <phoneticPr fontId="2"/>
  </si>
  <si>
    <t>営業所得者</t>
  </si>
  <si>
    <t>農業漁業併用住宅</t>
    <phoneticPr fontId="2"/>
  </si>
  <si>
    <t>平成21年度</t>
    <rPh sb="0" eb="2">
      <t>ヘイセイ</t>
    </rPh>
    <rPh sb="4" eb="5">
      <t>ネン</t>
    </rPh>
    <rPh sb="5" eb="6">
      <t>ド</t>
    </rPh>
    <phoneticPr fontId="2"/>
  </si>
  <si>
    <t>1世帯当たり</t>
    <rPh sb="1" eb="3">
      <t>セタイ</t>
    </rPh>
    <rPh sb="3" eb="4">
      <t>ア</t>
    </rPh>
    <phoneticPr fontId="2"/>
  </si>
  <si>
    <t>学校数（校）</t>
  </si>
  <si>
    <t>高城財産区</t>
  </si>
  <si>
    <t>（ｃ）</t>
    <phoneticPr fontId="2"/>
  </si>
  <si>
    <t>件数</t>
    <rPh sb="0" eb="2">
      <t>ケンスウ</t>
    </rPh>
    <phoneticPr fontId="2"/>
  </si>
  <si>
    <t>措置人員</t>
  </si>
  <si>
    <t>うち分校</t>
    <phoneticPr fontId="2"/>
  </si>
  <si>
    <t>（収入）</t>
  </si>
  <si>
    <t>平成15年度</t>
    <rPh sb="0" eb="2">
      <t>ヘイセイ</t>
    </rPh>
    <rPh sb="4" eb="5">
      <t>ネン</t>
    </rPh>
    <rPh sb="5" eb="6">
      <t>ド</t>
    </rPh>
    <phoneticPr fontId="2"/>
  </si>
  <si>
    <t>単位：㎡</t>
    <rPh sb="0" eb="2">
      <t>タンイ</t>
    </rPh>
    <phoneticPr fontId="2"/>
  </si>
  <si>
    <t>平成15年度</t>
    <rPh sb="0" eb="2">
      <t>ヘイセイ</t>
    </rPh>
    <rPh sb="4" eb="5">
      <t>ネン</t>
    </rPh>
    <phoneticPr fontId="2"/>
  </si>
  <si>
    <t>うち男</t>
    <phoneticPr fontId="2"/>
  </si>
  <si>
    <t>１人当たり
居住室の畳数</t>
    <rPh sb="6" eb="9">
      <t>キョジュウシツ</t>
    </rPh>
    <rPh sb="10" eb="11">
      <t>タタミ</t>
    </rPh>
    <rPh sb="11" eb="12">
      <t>スウ</t>
    </rPh>
    <phoneticPr fontId="2"/>
  </si>
  <si>
    <t>（２）私立</t>
    <rPh sb="3" eb="5">
      <t>シリツ</t>
    </rPh>
    <phoneticPr fontId="2"/>
  </si>
  <si>
    <t>23年</t>
    <rPh sb="2" eb="3">
      <t>ネン</t>
    </rPh>
    <phoneticPr fontId="2"/>
  </si>
  <si>
    <t>１人平均
課税
標準額</t>
    <rPh sb="5" eb="7">
      <t>カゼイ</t>
    </rPh>
    <rPh sb="8" eb="10">
      <t>ヒョウジュン</t>
    </rPh>
    <rPh sb="10" eb="11">
      <t>ガク</t>
    </rPh>
    <phoneticPr fontId="2"/>
  </si>
  <si>
    <t>第二学年（総数）</t>
  </si>
  <si>
    <t>可燃性粗大</t>
    <rPh sb="0" eb="3">
      <t>カネンセイ</t>
    </rPh>
    <rPh sb="3" eb="5">
      <t>ソダイ</t>
    </rPh>
    <phoneticPr fontId="2"/>
  </si>
  <si>
    <t>水道事業会計</t>
    <rPh sb="4" eb="6">
      <t>カイケイ</t>
    </rPh>
    <phoneticPr fontId="2"/>
  </si>
  <si>
    <t>入所人員</t>
  </si>
  <si>
    <t>　うち男</t>
    <phoneticPr fontId="2"/>
  </si>
  <si>
    <t>（旧関金町）</t>
    <rPh sb="1" eb="2">
      <t>キュウ</t>
    </rPh>
    <rPh sb="2" eb="5">
      <t>セキガネチョウ</t>
    </rPh>
    <phoneticPr fontId="2"/>
  </si>
  <si>
    <t>上灘土地区画整理事業</t>
  </si>
  <si>
    <t>被保険者数</t>
    <rPh sb="0" eb="1">
      <t>ヒ</t>
    </rPh>
    <rPh sb="1" eb="4">
      <t>ホケンシャ</t>
    </rPh>
    <rPh sb="4" eb="5">
      <t>スウ</t>
    </rPh>
    <phoneticPr fontId="2"/>
  </si>
  <si>
    <t>区分</t>
  </si>
  <si>
    <t>木材取引税</t>
  </si>
  <si>
    <t>市民課</t>
    <rPh sb="0" eb="1">
      <t>シ</t>
    </rPh>
    <rPh sb="1" eb="2">
      <t>ミン</t>
    </rPh>
    <rPh sb="2" eb="3">
      <t>カ</t>
    </rPh>
    <phoneticPr fontId="2"/>
  </si>
  <si>
    <t>平成20年度</t>
    <rPh sb="0" eb="2">
      <t>ヘイセイ</t>
    </rPh>
    <rPh sb="4" eb="5">
      <t>ネン</t>
    </rPh>
    <phoneticPr fontId="2"/>
  </si>
  <si>
    <t>　食品
　リサイクル</t>
    <rPh sb="1" eb="3">
      <t>ショクヒン</t>
    </rPh>
    <phoneticPr fontId="2"/>
  </si>
  <si>
    <t>（ｅ）</t>
    <phoneticPr fontId="2"/>
  </si>
  <si>
    <t>平成15年</t>
    <rPh sb="0" eb="2">
      <t>ヘイセイ</t>
    </rPh>
    <rPh sb="4" eb="5">
      <t>ネン</t>
    </rPh>
    <phoneticPr fontId="2"/>
  </si>
  <si>
    <t>小鴨財産区</t>
  </si>
  <si>
    <t>供用開始世帯数</t>
  </si>
  <si>
    <t>平成16年</t>
    <rPh sb="0" eb="2">
      <t>ヘイセイ</t>
    </rPh>
    <rPh sb="4" eb="5">
      <t>ネン</t>
    </rPh>
    <phoneticPr fontId="2"/>
  </si>
  <si>
    <t>24年度</t>
    <rPh sb="2" eb="3">
      <t>ネン</t>
    </rPh>
    <phoneticPr fontId="2"/>
  </si>
  <si>
    <t>25年度</t>
    <rPh sb="2" eb="4">
      <t>ネンド</t>
    </rPh>
    <phoneticPr fontId="2"/>
  </si>
  <si>
    <t>平成24年度</t>
    <rPh sb="0" eb="2">
      <t>ヘイセイ</t>
    </rPh>
    <rPh sb="4" eb="6">
      <t>ネンド</t>
    </rPh>
    <phoneticPr fontId="2"/>
  </si>
  <si>
    <t>平成25年度</t>
    <rPh sb="0" eb="2">
      <t>ヘイセイ</t>
    </rPh>
    <rPh sb="4" eb="5">
      <t>ネン</t>
    </rPh>
    <rPh sb="5" eb="6">
      <t>ド</t>
    </rPh>
    <phoneticPr fontId="2"/>
  </si>
  <si>
    <t>-</t>
    <phoneticPr fontId="2"/>
  </si>
  <si>
    <t>-</t>
    <phoneticPr fontId="2"/>
  </si>
  <si>
    <t>25年</t>
    <rPh sb="2" eb="3">
      <t>ネン</t>
    </rPh>
    <phoneticPr fontId="2"/>
  </si>
  <si>
    <t>平成24年度</t>
    <rPh sb="0" eb="2">
      <t>ヘイセイ</t>
    </rPh>
    <rPh sb="4" eb="5">
      <t>ネン</t>
    </rPh>
    <phoneticPr fontId="2"/>
  </si>
  <si>
    <t>-</t>
    <phoneticPr fontId="2"/>
  </si>
  <si>
    <t>平成23年</t>
    <rPh sb="0" eb="2">
      <t>ヘイセイ</t>
    </rPh>
    <rPh sb="4" eb="5">
      <t>ネン</t>
    </rPh>
    <phoneticPr fontId="2"/>
  </si>
  <si>
    <t>（百万円）</t>
    <phoneticPr fontId="2"/>
  </si>
  <si>
    <t>　各種商品小売業</t>
    <phoneticPr fontId="1"/>
  </si>
  <si>
    <t>　呉服・服地・寝具小売業</t>
    <phoneticPr fontId="1"/>
  </si>
  <si>
    <t>　婦人・子供服小売業</t>
    <phoneticPr fontId="1"/>
  </si>
  <si>
    <t>　靴・履物小売業</t>
    <phoneticPr fontId="1"/>
  </si>
  <si>
    <t>　その他の身の回り品小売業</t>
    <phoneticPr fontId="1"/>
  </si>
  <si>
    <t>　各種食料品小売業</t>
    <phoneticPr fontId="1"/>
  </si>
  <si>
    <t>　酒・調味料小売業</t>
    <phoneticPr fontId="1"/>
  </si>
  <si>
    <t>　食肉小売業</t>
    <phoneticPr fontId="1"/>
  </si>
  <si>
    <t>　鮮魚小売業</t>
    <phoneticPr fontId="1"/>
  </si>
  <si>
    <t>　乾物小売業</t>
    <phoneticPr fontId="1"/>
  </si>
  <si>
    <t>　野菜・果実小売業</t>
    <phoneticPr fontId="1"/>
  </si>
  <si>
    <t>　菓子・パン小売業</t>
    <phoneticPr fontId="1"/>
  </si>
  <si>
    <t>　米穀類小売業</t>
    <phoneticPr fontId="1"/>
  </si>
  <si>
    <t>　その他の飲食料品小売業</t>
    <phoneticPr fontId="1"/>
  </si>
  <si>
    <t>　自動車小売業</t>
    <phoneticPr fontId="1"/>
  </si>
  <si>
    <t>　自転車小売業</t>
    <phoneticPr fontId="1"/>
  </si>
  <si>
    <t>　家具・建具・畳小売業</t>
    <phoneticPr fontId="1"/>
  </si>
  <si>
    <t>　金物・荒物小売業</t>
    <phoneticPr fontId="1"/>
  </si>
  <si>
    <t>　陶磁器・ガラス器小売業</t>
    <phoneticPr fontId="1"/>
  </si>
  <si>
    <t>　医薬品・化粧品小売業</t>
    <phoneticPr fontId="1"/>
  </si>
  <si>
    <t>　農耕用品小売業</t>
    <phoneticPr fontId="1"/>
  </si>
  <si>
    <t>　燃料小売業</t>
    <phoneticPr fontId="1"/>
  </si>
  <si>
    <t>　書籍・文房具小売業</t>
    <phoneticPr fontId="1"/>
  </si>
  <si>
    <t>　その他の小売業</t>
    <phoneticPr fontId="1"/>
  </si>
  <si>
    <t>　各種商品小売業</t>
    <phoneticPr fontId="1"/>
  </si>
  <si>
    <t>平成16年以前の数値には、旧関金町を含まない。</t>
    <rPh sb="0" eb="2">
      <t>ヘイセイ</t>
    </rPh>
    <rPh sb="4" eb="5">
      <t>ネン</t>
    </rPh>
    <rPh sb="5" eb="7">
      <t>イゼン</t>
    </rPh>
    <rPh sb="8" eb="10">
      <t>スウチ</t>
    </rPh>
    <rPh sb="13" eb="14">
      <t>キュウ</t>
    </rPh>
    <rPh sb="14" eb="17">
      <t>セキガネチョウ</t>
    </rPh>
    <rPh sb="18" eb="19">
      <t>フク</t>
    </rPh>
    <phoneticPr fontId="2"/>
  </si>
  <si>
    <t>　　</t>
    <phoneticPr fontId="1"/>
  </si>
  <si>
    <t>1)</t>
    <phoneticPr fontId="1"/>
  </si>
  <si>
    <t>2)</t>
    <phoneticPr fontId="2"/>
  </si>
  <si>
    <t>2)</t>
    <phoneticPr fontId="1"/>
  </si>
  <si>
    <t>　　</t>
  </si>
  <si>
    <t>1)</t>
  </si>
  <si>
    <t>2)</t>
  </si>
  <si>
    <t>3)</t>
    <phoneticPr fontId="2"/>
  </si>
  <si>
    <t>4)</t>
    <phoneticPr fontId="2"/>
  </si>
  <si>
    <t>　男子服小売業</t>
    <rPh sb="3" eb="4">
      <t>フク</t>
    </rPh>
    <rPh sb="4" eb="7">
      <t>コウリギョウ</t>
    </rPh>
    <phoneticPr fontId="1"/>
  </si>
  <si>
    <t>　機械器具小売業</t>
    <phoneticPr fontId="1"/>
  </si>
  <si>
    <t>　じゅう器小売業</t>
    <phoneticPr fontId="1"/>
  </si>
  <si>
    <t xml:space="preserve">　ｽﾎﾟｰﾂ用品・がん具小売業  　 ※  </t>
    <phoneticPr fontId="1"/>
  </si>
  <si>
    <t>平成16年1月から家庭系びんは分別収集することとした。</t>
    <rPh sb="0" eb="2">
      <t>ヘイセイ</t>
    </rPh>
    <rPh sb="4" eb="5">
      <t>ネン</t>
    </rPh>
    <rPh sb="6" eb="7">
      <t>ガツ</t>
    </rPh>
    <rPh sb="9" eb="11">
      <t>カテイ</t>
    </rPh>
    <rPh sb="11" eb="12">
      <t>ケイ</t>
    </rPh>
    <rPh sb="15" eb="17">
      <t>ブンベツ</t>
    </rPh>
    <rPh sb="17" eb="19">
      <t>シュウシュウ</t>
    </rPh>
    <phoneticPr fontId="2"/>
  </si>
  <si>
    <t>事業系  4)</t>
    <rPh sb="0" eb="2">
      <t>ジギョウ</t>
    </rPh>
    <rPh sb="2" eb="3">
      <t>ケイ</t>
    </rPh>
    <phoneticPr fontId="2"/>
  </si>
  <si>
    <t>廃食用油
3)</t>
    <rPh sb="0" eb="1">
      <t>ハイ</t>
    </rPh>
    <rPh sb="1" eb="3">
      <t>ショクヨウ</t>
    </rPh>
    <rPh sb="3" eb="4">
      <t>アブラ</t>
    </rPh>
    <phoneticPr fontId="2"/>
  </si>
  <si>
    <t>びん  2)</t>
    <phoneticPr fontId="2"/>
  </si>
  <si>
    <t>医療保険課</t>
    <rPh sb="0" eb="2">
      <t>イリョウ</t>
    </rPh>
    <rPh sb="2" eb="4">
      <t>ホケン</t>
    </rPh>
    <rPh sb="4" eb="5">
      <t>カ</t>
    </rPh>
    <phoneticPr fontId="2"/>
  </si>
  <si>
    <t>①平成16年以前の数値には、旧関金町を含まない。</t>
    <phoneticPr fontId="2"/>
  </si>
  <si>
    <t>②保険料・税は、平成19年度以前は医療保険分、平成20年度以降は医療保険分と後期高齢者支援金分を合算した数値である。</t>
    <rPh sb="1" eb="4">
      <t>ホケンリョウ</t>
    </rPh>
    <rPh sb="5" eb="6">
      <t>ゼイ</t>
    </rPh>
    <rPh sb="8" eb="10">
      <t>ヘイセイ</t>
    </rPh>
    <rPh sb="12" eb="14">
      <t>ネンド</t>
    </rPh>
    <rPh sb="14" eb="16">
      <t>イゼン</t>
    </rPh>
    <rPh sb="17" eb="19">
      <t>イリョウ</t>
    </rPh>
    <rPh sb="19" eb="21">
      <t>ホケン</t>
    </rPh>
    <rPh sb="21" eb="22">
      <t>ブン</t>
    </rPh>
    <rPh sb="23" eb="25">
      <t>ヘイセイ</t>
    </rPh>
    <rPh sb="27" eb="29">
      <t>ネンド</t>
    </rPh>
    <rPh sb="29" eb="31">
      <t>イコウ</t>
    </rPh>
    <rPh sb="32" eb="34">
      <t>イリョウ</t>
    </rPh>
    <rPh sb="34" eb="36">
      <t>ホケン</t>
    </rPh>
    <rPh sb="36" eb="37">
      <t>ブン</t>
    </rPh>
    <rPh sb="38" eb="40">
      <t>コウキ</t>
    </rPh>
    <rPh sb="40" eb="43">
      <t>コウレイシャ</t>
    </rPh>
    <rPh sb="43" eb="45">
      <t>シエン</t>
    </rPh>
    <rPh sb="45" eb="46">
      <t>キン</t>
    </rPh>
    <rPh sb="46" eb="47">
      <t>ブン</t>
    </rPh>
    <rPh sb="48" eb="50">
      <t>ガッサン</t>
    </rPh>
    <rPh sb="52" eb="54">
      <t>スウチ</t>
    </rPh>
    <phoneticPr fontId="2"/>
  </si>
  <si>
    <r>
      <t>国民宿舎事業会計</t>
    </r>
    <r>
      <rPr>
        <sz val="9"/>
        <rFont val="ＭＳ Ｐ明朝"/>
        <family val="1"/>
        <charset val="128"/>
      </rPr>
      <t>　 1)</t>
    </r>
    <rPh sb="0" eb="2">
      <t>コクミン</t>
    </rPh>
    <rPh sb="2" eb="4">
      <t>シュクシャ</t>
    </rPh>
    <rPh sb="4" eb="6">
      <t>ジギョウ</t>
    </rPh>
    <rPh sb="6" eb="8">
      <t>カイケイ</t>
    </rPh>
    <phoneticPr fontId="2"/>
  </si>
  <si>
    <t>2)</t>
    <phoneticPr fontId="2"/>
  </si>
  <si>
    <r>
      <t>平成16年度
　　　　</t>
    </r>
    <r>
      <rPr>
        <sz val="9"/>
        <rFont val="ＭＳ Ｐ明朝"/>
        <family val="1"/>
        <charset val="128"/>
      </rPr>
      <t>　3)</t>
    </r>
    <rPh sb="0" eb="2">
      <t>ヘイセイ</t>
    </rPh>
    <rPh sb="4" eb="5">
      <t>ネン</t>
    </rPh>
    <phoneticPr fontId="2"/>
  </si>
  <si>
    <t>　　【資料】　下水道課</t>
  </si>
  <si>
    <t>　　【資料】　水道局</t>
  </si>
  <si>
    <t>　　【資料】　環境課</t>
    <rPh sb="7" eb="9">
      <t>カンキョウ</t>
    </rPh>
    <rPh sb="9" eb="10">
      <t>カ</t>
    </rPh>
    <phoneticPr fontId="2"/>
  </si>
  <si>
    <t>　　【資料】　「住宅・土地統計調査」　総務省</t>
    <rPh sb="11" eb="13">
      <t>トチ</t>
    </rPh>
    <rPh sb="13" eb="15">
      <t>トウケイ</t>
    </rPh>
    <rPh sb="15" eb="17">
      <t>チョウサ</t>
    </rPh>
    <rPh sb="21" eb="22">
      <t>ショウ</t>
    </rPh>
    <phoneticPr fontId="2"/>
  </si>
  <si>
    <t>　　【資料】　税務課</t>
    <rPh sb="7" eb="9">
      <t>ゼイム</t>
    </rPh>
    <rPh sb="9" eb="10">
      <t>カ</t>
    </rPh>
    <phoneticPr fontId="2"/>
  </si>
  <si>
    <t>　【資料】　子ども家庭課</t>
    <rPh sb="6" eb="7">
      <t>コ</t>
    </rPh>
    <rPh sb="9" eb="11">
      <t>カテイ</t>
    </rPh>
    <rPh sb="11" eb="12">
      <t>カ</t>
    </rPh>
    <phoneticPr fontId="2"/>
  </si>
  <si>
    <t>　【資料】　鳥取県中部総合事務所福祉保健局</t>
    <rPh sb="6" eb="9">
      <t>トットリケン</t>
    </rPh>
    <rPh sb="9" eb="11">
      <t>チュウブ</t>
    </rPh>
    <rPh sb="11" eb="13">
      <t>ソウゴウ</t>
    </rPh>
    <rPh sb="13" eb="15">
      <t>ジム</t>
    </rPh>
    <rPh sb="15" eb="16">
      <t>ショ</t>
    </rPh>
    <rPh sb="16" eb="18">
      <t>フクシ</t>
    </rPh>
    <rPh sb="18" eb="20">
      <t>ホケン</t>
    </rPh>
    <rPh sb="20" eb="21">
      <t>キョク</t>
    </rPh>
    <phoneticPr fontId="2"/>
  </si>
  <si>
    <t>【資料】　「市町村課税状況等の調」　税務課</t>
  </si>
  <si>
    <t>【 注 】　平成16年以前の数値には、旧関金町を含まない。</t>
    <rPh sb="6" eb="8">
      <t>ヘイセイ</t>
    </rPh>
    <rPh sb="10" eb="11">
      <t>ネン</t>
    </rPh>
    <rPh sb="11" eb="13">
      <t>イゼン</t>
    </rPh>
    <rPh sb="14" eb="16">
      <t>スウチ</t>
    </rPh>
    <rPh sb="19" eb="20">
      <t>キュウ</t>
    </rPh>
    <rPh sb="20" eb="22">
      <t>セキガネ</t>
    </rPh>
    <rPh sb="22" eb="23">
      <t>チョウ</t>
    </rPh>
    <rPh sb="24" eb="25">
      <t>フク</t>
    </rPh>
    <phoneticPr fontId="2"/>
  </si>
  <si>
    <r>
      <rPr>
        <sz val="9"/>
        <rFont val="ＭＳ 明朝"/>
        <family val="1"/>
        <charset val="128"/>
      </rPr>
      <t xml:space="preserve">       </t>
    </r>
    <r>
      <rPr>
        <sz val="9"/>
        <rFont val="ＭＳ Ｐ明朝"/>
        <family val="1"/>
        <charset val="128"/>
      </rPr>
      <t>1) 平成14年から乾物小売業、調味料小売業はその他飲食料小売業へ、金物・荒物小売業、陶磁器・ガラス器小売業はじゅう器小売業へ分類。</t>
    </r>
    <rPh sb="10" eb="12">
      <t>ヘイセイ</t>
    </rPh>
    <rPh sb="14" eb="15">
      <t>ネン</t>
    </rPh>
    <rPh sb="17" eb="19">
      <t>カンブツ</t>
    </rPh>
    <rPh sb="19" eb="22">
      <t>コウリギョウ</t>
    </rPh>
    <rPh sb="23" eb="26">
      <t>チョウミリョウ</t>
    </rPh>
    <rPh sb="26" eb="29">
      <t>コウリギョウ</t>
    </rPh>
    <rPh sb="32" eb="33">
      <t>タ</t>
    </rPh>
    <rPh sb="33" eb="35">
      <t>インショク</t>
    </rPh>
    <rPh sb="35" eb="36">
      <t>リョウ</t>
    </rPh>
    <rPh sb="36" eb="39">
      <t>コウリギョウ</t>
    </rPh>
    <rPh sb="41" eb="43">
      <t>カナモノ</t>
    </rPh>
    <rPh sb="44" eb="46">
      <t>アラモノ</t>
    </rPh>
    <rPh sb="46" eb="49">
      <t>コウリギョウ</t>
    </rPh>
    <rPh sb="50" eb="53">
      <t>トウジキ</t>
    </rPh>
    <rPh sb="57" eb="58">
      <t>ウツワ</t>
    </rPh>
    <rPh sb="58" eb="61">
      <t>コウリギョウ</t>
    </rPh>
    <rPh sb="65" eb="66">
      <t>ウツワ</t>
    </rPh>
    <rPh sb="66" eb="69">
      <t>コウリギョウ</t>
    </rPh>
    <rPh sb="70" eb="72">
      <t>ブンルイ</t>
    </rPh>
    <phoneticPr fontId="1"/>
  </si>
  <si>
    <r>
      <rPr>
        <sz val="9"/>
        <rFont val="ＭＳ 明朝"/>
        <family val="1"/>
        <charset val="128"/>
      </rPr>
      <t xml:space="preserve">       </t>
    </r>
    <r>
      <rPr>
        <sz val="9"/>
        <rFont val="ＭＳ Ｐ明朝"/>
        <family val="1"/>
        <charset val="128"/>
      </rPr>
      <t>2) スポーツ用品・がん具小売業の欄の昭和57年から平成6年までの欄は、中古品小売業の数字。</t>
    </r>
    <rPh sb="14" eb="16">
      <t>ヨウヒン</t>
    </rPh>
    <rPh sb="19" eb="20">
      <t>グ</t>
    </rPh>
    <rPh sb="20" eb="23">
      <t>コウリギョウ</t>
    </rPh>
    <rPh sb="24" eb="25">
      <t>ラン</t>
    </rPh>
    <rPh sb="26" eb="28">
      <t>ショウワ</t>
    </rPh>
    <rPh sb="30" eb="31">
      <t>ネン</t>
    </rPh>
    <rPh sb="33" eb="35">
      <t>ヘイセイ</t>
    </rPh>
    <rPh sb="36" eb="37">
      <t>ネン</t>
    </rPh>
    <rPh sb="40" eb="41">
      <t>ラン</t>
    </rPh>
    <rPh sb="43" eb="45">
      <t>チュウコ</t>
    </rPh>
    <rPh sb="45" eb="46">
      <t>ヒン</t>
    </rPh>
    <rPh sb="46" eb="49">
      <t>コウリギョウ</t>
    </rPh>
    <rPh sb="50" eb="52">
      <t>スウジ</t>
    </rPh>
    <phoneticPr fontId="1"/>
  </si>
  <si>
    <r>
      <rPr>
        <sz val="9"/>
        <rFont val="ＭＳ 明朝"/>
        <family val="1"/>
        <charset val="128"/>
      </rPr>
      <t>　【資料】</t>
    </r>
    <r>
      <rPr>
        <sz val="9"/>
        <rFont val="ＭＳ Ｐ明朝"/>
        <family val="1"/>
        <charset val="128"/>
      </rPr>
      <t>「商業統計調査」経済産業省、「経済センサス-活動調査」（Ｈ23のみ）総務省　</t>
    </r>
    <rPh sb="6" eb="8">
      <t>ショウギョウ</t>
    </rPh>
    <rPh sb="8" eb="10">
      <t>トウケイ</t>
    </rPh>
    <rPh sb="10" eb="12">
      <t>チョウサ</t>
    </rPh>
    <rPh sb="20" eb="22">
      <t>ケイザイ</t>
    </rPh>
    <rPh sb="27" eb="29">
      <t>カツドウ</t>
    </rPh>
    <rPh sb="29" eb="31">
      <t>チョウサ</t>
    </rPh>
    <rPh sb="39" eb="42">
      <t>ソウムショウ</t>
    </rPh>
    <phoneticPr fontId="1"/>
  </si>
  <si>
    <t xml:space="preserve"> びん  1)</t>
    <phoneticPr fontId="2"/>
  </si>
  <si>
    <t>　　　【 注 】　平成15年以前の数値には、旧関金町を含まない。</t>
    <phoneticPr fontId="2"/>
  </si>
  <si>
    <r>
      <rPr>
        <sz val="9"/>
        <rFont val="ＭＳ 明朝"/>
        <family val="1"/>
        <charset val="128"/>
      </rPr>
      <t>　【資料】</t>
    </r>
    <r>
      <rPr>
        <sz val="9"/>
        <rFont val="ＭＳ Ｐ明朝"/>
        <family val="1"/>
        <charset val="128"/>
      </rPr>
      <t>税務課、医療保険課</t>
    </r>
    <rPh sb="5" eb="6">
      <t>ゼイ</t>
    </rPh>
    <rPh sb="9" eb="11">
      <t>イリョウ</t>
    </rPh>
    <rPh sb="11" eb="13">
      <t>ホケン</t>
    </rPh>
    <rPh sb="13" eb="14">
      <t>カ</t>
    </rPh>
    <phoneticPr fontId="2"/>
  </si>
  <si>
    <r>
      <rPr>
        <sz val="9"/>
        <rFont val="ＭＳ 明朝"/>
        <family val="1"/>
        <charset val="128"/>
      </rPr>
      <t>　　　　　</t>
    </r>
    <r>
      <rPr>
        <sz val="9"/>
        <rFont val="ＭＳ Ｐ明朝"/>
        <family val="1"/>
        <charset val="128"/>
      </rPr>
      <t>②国民健康保険料・入湯税は各年度3月31日現在、市税は、次年度の5月31日現在で示す。</t>
    </r>
    <rPh sb="6" eb="8">
      <t>コクミン</t>
    </rPh>
    <rPh sb="8" eb="10">
      <t>ケンコウ</t>
    </rPh>
    <rPh sb="10" eb="12">
      <t>ホケン</t>
    </rPh>
    <rPh sb="12" eb="13">
      <t>リョウ</t>
    </rPh>
    <rPh sb="14" eb="16">
      <t>ニュウトウ</t>
    </rPh>
    <rPh sb="16" eb="17">
      <t>ゼイ</t>
    </rPh>
    <rPh sb="18" eb="21">
      <t>カクネンド</t>
    </rPh>
    <rPh sb="22" eb="23">
      <t>ガツ</t>
    </rPh>
    <rPh sb="25" eb="28">
      <t>ニチゲンザイ</t>
    </rPh>
    <rPh sb="29" eb="31">
      <t>シゼイ</t>
    </rPh>
    <rPh sb="33" eb="36">
      <t>ジネンド</t>
    </rPh>
    <rPh sb="38" eb="39">
      <t>ガツ</t>
    </rPh>
    <rPh sb="41" eb="44">
      <t>ニチゲンザイ</t>
    </rPh>
    <rPh sb="45" eb="46">
      <t>シメ</t>
    </rPh>
    <phoneticPr fontId="2"/>
  </si>
  <si>
    <r>
      <rPr>
        <sz val="9"/>
        <rFont val="ＭＳ 明朝"/>
        <family val="1"/>
        <charset val="128"/>
      </rPr>
      <t>　【資料】</t>
    </r>
    <r>
      <rPr>
        <sz val="9"/>
        <rFont val="ＭＳ Ｐ明朝"/>
        <family val="1"/>
        <charset val="128"/>
      </rPr>
      <t>「学校基本調査」　文部科学省</t>
    </r>
    <rPh sb="16" eb="18">
      <t>カガク</t>
    </rPh>
    <rPh sb="18" eb="19">
      <t>ショウ</t>
    </rPh>
    <phoneticPr fontId="2"/>
  </si>
  <si>
    <r>
      <rPr>
        <sz val="9"/>
        <rFont val="ＭＳ 明朝"/>
        <family val="1"/>
        <charset val="128"/>
      </rPr>
      <t>　【 注 】</t>
    </r>
    <r>
      <rPr>
        <sz val="9"/>
        <rFont val="ＭＳ Ｐ明朝"/>
        <family val="1"/>
        <charset val="128"/>
      </rPr>
      <t>平成16年度以前の数値には、旧関金町を含まない。</t>
    </r>
    <rPh sb="11" eb="12">
      <t>ド</t>
    </rPh>
    <phoneticPr fontId="2"/>
  </si>
  <si>
    <r>
      <rPr>
        <sz val="9"/>
        <rFont val="ＭＳ 明朝"/>
        <family val="1"/>
        <charset val="128"/>
      </rPr>
      <t>　【資料】</t>
    </r>
    <r>
      <rPr>
        <sz val="9"/>
        <rFont val="ＭＳ Ｐ明朝"/>
        <family val="1"/>
        <charset val="128"/>
      </rPr>
      <t>「学校基本調査」　文部科学省</t>
    </r>
    <rPh sb="6" eb="8">
      <t>ガッコウ</t>
    </rPh>
    <rPh sb="8" eb="10">
      <t>キホン</t>
    </rPh>
    <rPh sb="10" eb="12">
      <t>チョウサ</t>
    </rPh>
    <rPh sb="14" eb="16">
      <t>モンブ</t>
    </rPh>
    <rPh sb="16" eb="19">
      <t>カガクショウ</t>
    </rPh>
    <phoneticPr fontId="2"/>
  </si>
  <si>
    <t>【資料】</t>
    <phoneticPr fontId="2"/>
  </si>
  <si>
    <t>【資料】</t>
    <phoneticPr fontId="2"/>
  </si>
  <si>
    <t>【 注 】</t>
    <phoneticPr fontId="2"/>
  </si>
  <si>
    <t>　【資料】　「倉吉市予算書」等　財政課</t>
    <rPh sb="14" eb="15">
      <t>トウ</t>
    </rPh>
    <phoneticPr fontId="2"/>
  </si>
  <si>
    <t>単位：人、戸、％、㎥</t>
    <rPh sb="0" eb="2">
      <t>タンイ</t>
    </rPh>
    <rPh sb="3" eb="4">
      <t>ニン</t>
    </rPh>
    <rPh sb="5" eb="6">
      <t>コ</t>
    </rPh>
    <phoneticPr fontId="2"/>
  </si>
  <si>
    <t>単位：ｈａ、世帯、％、人</t>
    <rPh sb="0" eb="2">
      <t>タンイ</t>
    </rPh>
    <rPh sb="6" eb="8">
      <t>セタイ</t>
    </rPh>
    <rPh sb="11" eb="12">
      <t>ニン</t>
    </rPh>
    <phoneticPr fontId="2"/>
  </si>
  <si>
    <t>単位：戸、世帯、人、室、畳、㎡</t>
    <phoneticPr fontId="2"/>
  </si>
  <si>
    <t>単位：人、千円</t>
    <phoneticPr fontId="2"/>
  </si>
  <si>
    <t>単位：千円、％</t>
    <phoneticPr fontId="2"/>
  </si>
  <si>
    <t>25年度</t>
    <rPh sb="2" eb="3">
      <t>ネン</t>
    </rPh>
    <phoneticPr fontId="2"/>
  </si>
  <si>
    <t>平成25年</t>
    <rPh sb="0" eb="2">
      <t>ヘイセイ</t>
    </rPh>
    <rPh sb="4" eb="5">
      <t>ネン</t>
    </rPh>
    <phoneticPr fontId="2"/>
  </si>
  <si>
    <t>26年度</t>
    <rPh sb="2" eb="4">
      <t>ネンド</t>
    </rPh>
    <phoneticPr fontId="2"/>
  </si>
  <si>
    <t>平成25年度</t>
    <rPh sb="0" eb="2">
      <t>ヘイセイ</t>
    </rPh>
    <rPh sb="4" eb="6">
      <t>ネンド</t>
    </rPh>
    <phoneticPr fontId="2"/>
  </si>
  <si>
    <t>平成26年度</t>
    <rPh sb="0" eb="2">
      <t>ヘイセイ</t>
    </rPh>
    <rPh sb="4" eb="5">
      <t>ネン</t>
    </rPh>
    <rPh sb="5" eb="6">
      <t>ド</t>
    </rPh>
    <phoneticPr fontId="2"/>
  </si>
  <si>
    <t>26年</t>
    <rPh sb="2" eb="3">
      <t>ネン</t>
    </rPh>
    <phoneticPr fontId="2"/>
  </si>
  <si>
    <t>平成25年度</t>
    <rPh sb="0" eb="2">
      <t>ヘイセイ</t>
    </rPh>
    <rPh sb="4" eb="5">
      <t>ネン</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</si>
  <si>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</si>
  <si>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</si>
  <si>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</si>
  <si>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</si>
  <si>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</si>
  <si>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</si>
  <si>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</si>
  <si>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</si>
  <si>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</si>
  <si>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昭和60年度</t>
    <rPh sb="0" eb="2">
      <t>ショウワ</t>
    </rPh>
    <rPh sb="4" eb="6">
      <t>ネンド</t>
    </rPh>
    <phoneticPr fontId="1"/>
  </si>
  <si>
    <t>ℓ</t>
    <phoneticPr fontId="1"/>
  </si>
  <si>
    <t>平成2年度</t>
    <rPh sb="0" eb="2">
      <t>ヘイセイ</t>
    </rPh>
    <rPh sb="3" eb="5">
      <t>ネンド</t>
    </rPh>
    <phoneticPr fontId="1"/>
  </si>
  <si>
    <t>7年度</t>
    <rPh sb="1" eb="3">
      <t>ネンド</t>
    </rPh>
    <phoneticPr fontId="1"/>
  </si>
  <si>
    <t>12年度</t>
    <rPh sb="2" eb="4">
      <t>ネンド</t>
    </rPh>
    <phoneticPr fontId="1"/>
  </si>
  <si>
    <t>15年度</t>
    <rPh sb="2" eb="3">
      <t>ネン</t>
    </rPh>
    <rPh sb="3" eb="4">
      <t>ド</t>
    </rPh>
    <phoneticPr fontId="1"/>
  </si>
  <si>
    <t>16年度</t>
    <rPh sb="2" eb="3">
      <t>ネン</t>
    </rPh>
    <phoneticPr fontId="1"/>
  </si>
  <si>
    <t>15年度</t>
    <rPh sb="2" eb="3">
      <t>ネン</t>
    </rPh>
    <phoneticPr fontId="1"/>
  </si>
  <si>
    <t>16年度</t>
    <rPh sb="2" eb="4">
      <t>ネンド</t>
    </rPh>
    <phoneticPr fontId="1"/>
  </si>
  <si>
    <t>（倉吉市）</t>
    <rPh sb="1" eb="4">
      <t>クラヨシシ</t>
    </rPh>
    <phoneticPr fontId="1"/>
  </si>
  <si>
    <t>（旧関金町）</t>
    <rPh sb="1" eb="2">
      <t>キュウ</t>
    </rPh>
    <rPh sb="2" eb="5">
      <t>セキガネチョウ</t>
    </rPh>
    <phoneticPr fontId="1"/>
  </si>
  <si>
    <t>１6年度</t>
    <rPh sb="2" eb="3">
      <t>ネン</t>
    </rPh>
    <phoneticPr fontId="1"/>
  </si>
  <si>
    <t>その他事業所得者</t>
  </si>
  <si>
    <t>１人平均
課税
標準額</t>
    <rPh sb="5" eb="7">
      <t>カゼイ</t>
    </rPh>
    <rPh sb="8" eb="10">
      <t>ヒョウジュン</t>
    </rPh>
    <rPh sb="10" eb="11">
      <t>ガク</t>
    </rPh>
    <phoneticPr fontId="1"/>
  </si>
  <si>
    <t>※平成14年度より
営業所得者に含む</t>
    <rPh sb="1" eb="3">
      <t>ヘイセイ</t>
    </rPh>
    <rPh sb="5" eb="7">
      <t>ネンド</t>
    </rPh>
    <rPh sb="10" eb="12">
      <t>エイギョウ</t>
    </rPh>
    <rPh sb="12" eb="15">
      <t>ショトクシャ</t>
    </rPh>
    <rPh sb="16" eb="17">
      <t>フク</t>
    </rPh>
    <phoneticPr fontId="1"/>
  </si>
  <si>
    <t>平成2年度</t>
    <rPh sb="0" eb="2">
      <t>ヘイセイ</t>
    </rPh>
    <rPh sb="3" eb="4">
      <t>ネン</t>
    </rPh>
    <rPh sb="4" eb="5">
      <t>ド</t>
    </rPh>
    <phoneticPr fontId="1"/>
  </si>
  <si>
    <t>15年度</t>
    <rPh sb="2" eb="4">
      <t>ネンド</t>
    </rPh>
    <phoneticPr fontId="1"/>
  </si>
  <si>
    <t>17年度</t>
    <rPh sb="2" eb="4">
      <t>ネンド</t>
    </rPh>
    <phoneticPr fontId="1"/>
  </si>
  <si>
    <t>平成7年度</t>
    <rPh sb="0" eb="2">
      <t>ヘイセイ</t>
    </rPh>
    <rPh sb="3" eb="5">
      <t>ネンド</t>
    </rPh>
    <phoneticPr fontId="1"/>
  </si>
  <si>
    <t>平成12年度</t>
    <rPh sb="0" eb="2">
      <t>ヘイセイ</t>
    </rPh>
    <rPh sb="4" eb="6">
      <t>ネンド</t>
    </rPh>
    <phoneticPr fontId="1"/>
  </si>
  <si>
    <t>平成16年度</t>
    <rPh sb="0" eb="2">
      <t>ヘイセイ</t>
    </rPh>
    <rPh sb="4" eb="6">
      <t>ネンド</t>
    </rPh>
    <phoneticPr fontId="1"/>
  </si>
  <si>
    <t>－</t>
  </si>
  <si>
    <t>-</t>
    <phoneticPr fontId="1"/>
  </si>
  <si>
    <t>平成12年度</t>
    <rPh sb="0" eb="2">
      <t>ヘイセイ</t>
    </rPh>
    <rPh sb="4" eb="5">
      <t>ネン</t>
    </rPh>
    <rPh sb="5" eb="6">
      <t>ド</t>
    </rPh>
    <phoneticPr fontId="1"/>
  </si>
  <si>
    <t>平成13年度</t>
    <rPh sb="0" eb="2">
      <t>ヘイセイ</t>
    </rPh>
    <rPh sb="4" eb="5">
      <t>ネン</t>
    </rPh>
    <rPh sb="5" eb="6">
      <t>ド</t>
    </rPh>
    <phoneticPr fontId="1"/>
  </si>
  <si>
    <t>平成14年度</t>
    <rPh sb="0" eb="2">
      <t>ヘイセイ</t>
    </rPh>
    <rPh sb="4" eb="5">
      <t>ネン</t>
    </rPh>
    <rPh sb="5" eb="6">
      <t>ド</t>
    </rPh>
    <phoneticPr fontId="1"/>
  </si>
  <si>
    <t>平成15年度</t>
    <rPh sb="0" eb="2">
      <t>ヘイセイ</t>
    </rPh>
    <rPh sb="4" eb="5">
      <t>ネン</t>
    </rPh>
    <rPh sb="5" eb="6">
      <t>ド</t>
    </rPh>
    <phoneticPr fontId="1"/>
  </si>
  <si>
    <t>昭和60年</t>
    <rPh sb="0" eb="2">
      <t>ショウワ</t>
    </rPh>
    <rPh sb="4" eb="5">
      <t>ネン</t>
    </rPh>
    <phoneticPr fontId="1"/>
  </si>
  <si>
    <t>人</t>
    <rPh sb="0" eb="1">
      <t>ニン</t>
    </rPh>
    <phoneticPr fontId="1"/>
  </si>
  <si>
    <t>千円</t>
    <rPh sb="0" eb="2">
      <t>センエン</t>
    </rPh>
    <phoneticPr fontId="1"/>
  </si>
  <si>
    <t>平成2年</t>
    <rPh sb="0" eb="2">
      <t>ヘイセイ</t>
    </rPh>
    <rPh sb="3" eb="4">
      <t>ネン</t>
    </rPh>
    <phoneticPr fontId="1"/>
  </si>
  <si>
    <t>7年</t>
    <rPh sb="1" eb="2">
      <t>ネン</t>
    </rPh>
    <phoneticPr fontId="1"/>
  </si>
  <si>
    <t>12年</t>
    <rPh sb="2" eb="3">
      <t>ネン</t>
    </rPh>
    <phoneticPr fontId="1"/>
  </si>
  <si>
    <t>13年</t>
    <rPh sb="2" eb="3">
      <t>ネン</t>
    </rPh>
    <phoneticPr fontId="1"/>
  </si>
  <si>
    <t>16年</t>
    <rPh sb="2" eb="3">
      <t>ネン</t>
    </rPh>
    <phoneticPr fontId="2"/>
  </si>
  <si>
    <t>14年</t>
    <rPh sb="2" eb="3">
      <t>ネン</t>
    </rPh>
    <phoneticPr fontId="1"/>
  </si>
  <si>
    <t>15年</t>
    <rPh sb="2" eb="3">
      <t>ネン</t>
    </rPh>
    <phoneticPr fontId="1"/>
  </si>
  <si>
    <t>世帯</t>
    <rPh sb="0" eb="2">
      <t>セタイ</t>
    </rPh>
    <phoneticPr fontId="1"/>
  </si>
  <si>
    <t>人</t>
    <rPh sb="0" eb="1">
      <t>ヒト</t>
    </rPh>
    <phoneticPr fontId="1"/>
  </si>
  <si>
    <t>件</t>
    <rPh sb="0" eb="1">
      <t>ケン</t>
    </rPh>
    <phoneticPr fontId="1"/>
  </si>
  <si>
    <t>千円</t>
    <rPh sb="0" eb="1">
      <t>セン</t>
    </rPh>
    <rPh sb="1" eb="2">
      <t>エン</t>
    </rPh>
    <phoneticPr fontId="1"/>
  </si>
  <si>
    <t>円</t>
    <rPh sb="0" eb="1">
      <t>エン</t>
    </rPh>
    <phoneticPr fontId="1"/>
  </si>
  <si>
    <t>11年度</t>
    <rPh sb="2" eb="3">
      <t>ネン</t>
    </rPh>
    <rPh sb="3" eb="4">
      <t>ド</t>
    </rPh>
    <phoneticPr fontId="1"/>
  </si>
  <si>
    <t>12年度</t>
    <rPh sb="2" eb="3">
      <t>ネン</t>
    </rPh>
    <phoneticPr fontId="1"/>
  </si>
  <si>
    <t>13年度</t>
    <rPh sb="2" eb="3">
      <t>ネン</t>
    </rPh>
    <phoneticPr fontId="1"/>
  </si>
  <si>
    <t>14年度</t>
    <rPh sb="2" eb="3">
      <t>ネン</t>
    </rPh>
    <phoneticPr fontId="1"/>
  </si>
  <si>
    <t>15年度</t>
    <rPh sb="2" eb="3">
      <t>ネン</t>
    </rPh>
    <phoneticPr fontId="2"/>
  </si>
  <si>
    <t>平成15年度</t>
    <rPh sb="0" eb="2">
      <t>ヘイセイ</t>
    </rPh>
    <rPh sb="4" eb="5">
      <t>ネン</t>
    </rPh>
    <phoneticPr fontId="1"/>
  </si>
  <si>
    <t>平成16年度</t>
    <rPh sb="0" eb="2">
      <t>ヘイセイ</t>
    </rPh>
    <rPh sb="4" eb="5">
      <t>ネン</t>
    </rPh>
    <phoneticPr fontId="1"/>
  </si>
  <si>
    <t>（倉吉市）</t>
    <rPh sb="1" eb="3">
      <t>クラヨシ</t>
    </rPh>
    <rPh sb="3" eb="4">
      <t>シ</t>
    </rPh>
    <phoneticPr fontId="1"/>
  </si>
  <si>
    <t>（旧関金町）</t>
    <rPh sb="1" eb="2">
      <t>キュウ</t>
    </rPh>
    <rPh sb="2" eb="4">
      <t>セキガネ</t>
    </rPh>
    <rPh sb="4" eb="5">
      <t>チョウ</t>
    </rPh>
    <phoneticPr fontId="1"/>
  </si>
  <si>
    <t>（一部事務組合）</t>
    <rPh sb="1" eb="3">
      <t>イチブ</t>
    </rPh>
    <rPh sb="3" eb="5">
      <t>ジム</t>
    </rPh>
    <rPh sb="5" eb="7">
      <t>クミアイ</t>
    </rPh>
    <phoneticPr fontId="1"/>
  </si>
  <si>
    <t>-</t>
    <phoneticPr fontId="1"/>
  </si>
  <si>
    <t>-</t>
    <phoneticPr fontId="1"/>
  </si>
  <si>
    <t>-</t>
    <phoneticPr fontId="1"/>
  </si>
  <si>
    <t>-</t>
    <phoneticPr fontId="1"/>
  </si>
  <si>
    <t>-</t>
    <phoneticPr fontId="1"/>
  </si>
  <si>
    <t>-</t>
    <phoneticPr fontId="1"/>
  </si>
  <si>
    <t>-</t>
    <phoneticPr fontId="1"/>
  </si>
  <si>
    <t>平成12年度</t>
    <rPh sb="0" eb="2">
      <t>ヘイセイ</t>
    </rPh>
    <rPh sb="4" eb="5">
      <t>ネン</t>
    </rPh>
    <phoneticPr fontId="1"/>
  </si>
  <si>
    <t>平成13年度</t>
    <rPh sb="0" eb="2">
      <t>ヘイセイ</t>
    </rPh>
    <rPh sb="4" eb="5">
      <t>ネン</t>
    </rPh>
    <phoneticPr fontId="1"/>
  </si>
  <si>
    <t>17年</t>
    <rPh sb="2" eb="3">
      <t>ネン</t>
    </rPh>
    <phoneticPr fontId="1"/>
  </si>
  <si>
    <t>昭和60年</t>
    <rPh sb="0" eb="2">
      <t>ショウワ</t>
    </rPh>
    <rPh sb="4" eb="5">
      <t>ネン</t>
    </rPh>
    <phoneticPr fontId="2"/>
  </si>
  <si>
    <t>-</t>
    <phoneticPr fontId="2"/>
  </si>
  <si>
    <t>平成2年</t>
    <rPh sb="0" eb="2">
      <t>ヘイセイ</t>
    </rPh>
    <rPh sb="3" eb="4">
      <t>ネン</t>
    </rPh>
    <phoneticPr fontId="2"/>
  </si>
  <si>
    <t>7年</t>
    <rPh sb="1" eb="2">
      <t>ネン</t>
    </rPh>
    <phoneticPr fontId="2"/>
  </si>
  <si>
    <t>-</t>
    <phoneticPr fontId="2"/>
  </si>
  <si>
    <t>-</t>
    <phoneticPr fontId="2"/>
  </si>
  <si>
    <t>-</t>
    <phoneticPr fontId="2"/>
  </si>
  <si>
    <t>-</t>
    <phoneticPr fontId="2"/>
  </si>
  <si>
    <t>-</t>
    <phoneticPr fontId="2"/>
  </si>
  <si>
    <t>-</t>
    <phoneticPr fontId="2"/>
  </si>
  <si>
    <t>-</t>
    <phoneticPr fontId="2"/>
  </si>
  <si>
    <t>単位：千円、％</t>
    <phoneticPr fontId="2"/>
  </si>
  <si>
    <t>12年度</t>
    <rPh sb="2" eb="3">
      <t>ネン</t>
    </rPh>
    <rPh sb="3" eb="4">
      <t>ド</t>
    </rPh>
    <phoneticPr fontId="2"/>
  </si>
  <si>
    <t>　　 平成8年度</t>
    <rPh sb="3" eb="5">
      <t>ヘイセイ</t>
    </rPh>
    <rPh sb="6" eb="7">
      <t>ネン</t>
    </rPh>
    <rPh sb="7" eb="8">
      <t>ド</t>
    </rPh>
    <phoneticPr fontId="2"/>
  </si>
  <si>
    <t>-</t>
    <phoneticPr fontId="2"/>
  </si>
  <si>
    <t>-</t>
    <phoneticPr fontId="2"/>
  </si>
  <si>
    <t>平成7年</t>
    <rPh sb="0" eb="2">
      <t>ヘイセイ</t>
    </rPh>
    <rPh sb="3" eb="4">
      <t>ネン</t>
    </rPh>
    <phoneticPr fontId="2"/>
  </si>
  <si>
    <t>17年</t>
    <rPh sb="2" eb="3">
      <t>ネン</t>
    </rPh>
    <phoneticPr fontId="2"/>
  </si>
  <si>
    <t>12年</t>
    <rPh sb="2" eb="3">
      <t>ネン</t>
    </rPh>
    <phoneticPr fontId="2"/>
  </si>
  <si>
    <t>-</t>
    <phoneticPr fontId="2"/>
  </si>
  <si>
    <t>-</t>
    <phoneticPr fontId="2"/>
  </si>
  <si>
    <t>-</t>
    <phoneticPr fontId="2"/>
  </si>
  <si>
    <t>18年</t>
    <rPh sb="2" eb="3">
      <t>トシ</t>
    </rPh>
    <phoneticPr fontId="2"/>
  </si>
  <si>
    <t>-</t>
    <phoneticPr fontId="2"/>
  </si>
  <si>
    <t>-</t>
    <phoneticPr fontId="2"/>
  </si>
  <si>
    <t>【注】平成7年は全て12月31日現在、平成12年の保育所の職員数は3月1日現在の数値である。</t>
    <rPh sb="1" eb="2">
      <t>チュウ</t>
    </rPh>
    <rPh sb="3" eb="5">
      <t>ヘイセイ</t>
    </rPh>
    <rPh sb="6" eb="7">
      <t>ネン</t>
    </rPh>
    <rPh sb="8" eb="9">
      <t>スベ</t>
    </rPh>
    <rPh sb="12" eb="13">
      <t>ガツ</t>
    </rPh>
    <rPh sb="15" eb="16">
      <t>ニチ</t>
    </rPh>
    <rPh sb="16" eb="18">
      <t>ゲンザイ</t>
    </rPh>
    <rPh sb="19" eb="21">
      <t>ヘイセイ</t>
    </rPh>
    <rPh sb="23" eb="24">
      <t>ネン</t>
    </rPh>
    <rPh sb="25" eb="27">
      <t>ホイク</t>
    </rPh>
    <rPh sb="27" eb="28">
      <t>ショ</t>
    </rPh>
    <rPh sb="29" eb="32">
      <t>ショクインスウ</t>
    </rPh>
    <rPh sb="34" eb="35">
      <t>ガツ</t>
    </rPh>
    <rPh sb="36" eb="37">
      <t>ニチ</t>
    </rPh>
    <rPh sb="37" eb="39">
      <t>ゲンザイ</t>
    </rPh>
    <rPh sb="40" eb="42">
      <t>スウチ</t>
    </rPh>
    <phoneticPr fontId="2"/>
  </si>
  <si>
    <t>平成16年度
　　　　　3)</t>
    <rPh sb="0" eb="2">
      <t>ヘイセイ</t>
    </rPh>
    <rPh sb="4" eb="5">
      <t>ネン</t>
    </rPh>
    <phoneticPr fontId="2"/>
  </si>
  <si>
    <t>【 注 】　平成7年は全て12月31日現在、平成12年の保育所の職員数は3月1日現在の数値、平成1７年は、倉吉市と旧関金町を合算した数値である。</t>
    <rPh sb="28" eb="30">
      <t>ホイク</t>
    </rPh>
    <rPh sb="30" eb="31">
      <t>ショ</t>
    </rPh>
    <rPh sb="57" eb="58">
      <t>キュウ</t>
    </rPh>
    <phoneticPr fontId="2"/>
  </si>
  <si>
    <r>
      <rPr>
        <sz val="9"/>
        <rFont val="ＭＳ 明朝"/>
        <family val="1"/>
        <charset val="128"/>
      </rPr>
      <t>　【 注 】</t>
    </r>
    <r>
      <rPr>
        <sz val="9"/>
        <rFont val="ＭＳ Ｐ明朝"/>
        <family val="1"/>
        <charset val="128"/>
      </rPr>
      <t>①平成16年以前の数値には、旧関金町を含まない。</t>
    </r>
    <phoneticPr fontId="2"/>
  </si>
  <si>
    <r>
      <rPr>
        <sz val="9"/>
        <rFont val="ＭＳ 明朝"/>
        <family val="1"/>
        <charset val="128"/>
      </rPr>
      <t>　　　　　</t>
    </r>
    <r>
      <rPr>
        <sz val="9"/>
        <rFont val="ＭＳ Ｐ明朝"/>
        <family val="1"/>
        <charset val="128"/>
      </rPr>
      <t>②平成23年は「経済センサス-活動調査」の数値を用いているため単位が百万円。</t>
    </r>
    <phoneticPr fontId="1"/>
  </si>
  <si>
    <r>
      <rPr>
        <sz val="9"/>
        <rFont val="ＭＳ 明朝"/>
        <family val="1"/>
        <charset val="128"/>
      </rPr>
      <t>【 注 】</t>
    </r>
    <r>
      <rPr>
        <sz val="9"/>
        <rFont val="ＭＳ Ｐ明朝"/>
        <family val="1"/>
        <charset val="128"/>
      </rPr>
      <t>1)</t>
    </r>
    <phoneticPr fontId="2"/>
  </si>
  <si>
    <r>
      <rPr>
        <sz val="9"/>
        <rFont val="ＭＳ 明朝"/>
        <family val="1"/>
        <charset val="128"/>
      </rPr>
      <t>　【 注 】</t>
    </r>
    <r>
      <rPr>
        <sz val="9"/>
        <rFont val="ＭＳ Ｐ明朝"/>
        <family val="1"/>
        <charset val="128"/>
      </rPr>
      <t>平成16年度以前の数値には、旧関金町を含まない。</t>
    </r>
    <phoneticPr fontId="2"/>
  </si>
  <si>
    <r>
      <rPr>
        <sz val="9"/>
        <rFont val="ＭＳ 明朝"/>
        <family val="1"/>
        <charset val="128"/>
      </rPr>
      <t>　【 注 】</t>
    </r>
    <r>
      <rPr>
        <sz val="9"/>
        <rFont val="ＭＳ Ｐ明朝"/>
        <family val="1"/>
        <charset val="128"/>
      </rPr>
      <t>①各年度の賦課額及び収納率には、当該年度分のほか、繰越分を含む。</t>
    </r>
    <phoneticPr fontId="2"/>
  </si>
  <si>
    <r>
      <rPr>
        <sz val="9"/>
        <rFont val="ＭＳ 明朝"/>
        <family val="1"/>
        <charset val="128"/>
      </rPr>
      <t>　【 注 】</t>
    </r>
    <r>
      <rPr>
        <sz val="9"/>
        <rFont val="ＭＳ Ｐ明朝"/>
        <family val="1"/>
        <charset val="128"/>
      </rPr>
      <t>平成16年以前の数値には、旧関金町を含まない。</t>
    </r>
    <phoneticPr fontId="2"/>
  </si>
  <si>
    <t>5)</t>
    <phoneticPr fontId="2"/>
  </si>
  <si>
    <t>1)</t>
    <phoneticPr fontId="2"/>
  </si>
  <si>
    <t>平成12年11月～平成13年3月</t>
    <rPh sb="0" eb="2">
      <t>ヘイセイ</t>
    </rPh>
    <rPh sb="4" eb="5">
      <t>ネン</t>
    </rPh>
    <rPh sb="7" eb="8">
      <t>ガツ</t>
    </rPh>
    <rPh sb="9" eb="11">
      <t>ヘイセイ</t>
    </rPh>
    <rPh sb="13" eb="14">
      <t>ネン</t>
    </rPh>
    <rPh sb="15" eb="16">
      <t>ガツ</t>
    </rPh>
    <phoneticPr fontId="2"/>
  </si>
  <si>
    <t xml:space="preserve">5)  6.8 </t>
    <phoneticPr fontId="2"/>
  </si>
  <si>
    <t>【 注 】　①</t>
    <phoneticPr fontId="2"/>
  </si>
  <si>
    <t>平成12年度以前の数値には、旧関金町を含まない。</t>
    <rPh sb="0" eb="2">
      <t>ヘイセイ</t>
    </rPh>
    <rPh sb="4" eb="5">
      <t>ネン</t>
    </rPh>
    <rPh sb="5" eb="6">
      <t>ド</t>
    </rPh>
    <rPh sb="6" eb="8">
      <t>イゼン</t>
    </rPh>
    <rPh sb="9" eb="11">
      <t>スウチ</t>
    </rPh>
    <rPh sb="14" eb="15">
      <t>キュウ</t>
    </rPh>
    <rPh sb="15" eb="18">
      <t>セキガネチョウ</t>
    </rPh>
    <rPh sb="19" eb="20">
      <t>フク</t>
    </rPh>
    <phoneticPr fontId="2"/>
  </si>
  <si>
    <t>　　　　　③平成16年度は、倉吉市と関金町を合算した数値である。</t>
    <rPh sb="6" eb="8">
      <t>ヘイセイ</t>
    </rPh>
    <rPh sb="10" eb="11">
      <t>ネン</t>
    </rPh>
    <rPh sb="11" eb="12">
      <t>ド</t>
    </rPh>
    <rPh sb="14" eb="17">
      <t>クラヨシシ</t>
    </rPh>
    <rPh sb="18" eb="21">
      <t>セキガネチョウ</t>
    </rPh>
    <rPh sb="22" eb="24">
      <t>ガッサン</t>
    </rPh>
    <rPh sb="26" eb="28">
      <t>スウチ</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</si>
</sst>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176" formatCode="#,##0;&quot;△ &quot;#,##0"/>
    <numFmt numFmtId="177" formatCode="#,##0_ "/>
    <numFmt numFmtId="178" formatCode="#,##0.0_ "/>
    <numFmt numFmtId="179" formatCode="#,##0.00_ "/>
    <numFmt numFmtId="180" formatCode="#,##0.0;&quot;△ &quot;#,##0.0"/>
    <numFmt numFmtId="181" formatCode="#,##0.0;[Red]\-#,##0.0"/>
    <numFmt numFmtId="182" formatCode="#,##0_);[Red]\(#,##0\)"/>
    <numFmt numFmtId="183" formatCode="0.00_ "/>
    <numFmt numFmtId="184" formatCode="#,##0;[Red]#,##0"/>
    <numFmt numFmtId="185" formatCode="0.0;&quot;△ &quot;0.0"/>
    <numFmt numFmtId="186" formatCode="#,##0.0"/>
    <numFmt numFmtId="187" formatCode="#,##0.000;&quot;△ &quot;#,##0.000"/>
    <numFmt numFmtId="188" formatCode="#,##0.0_);[Red]\(#,##0.0\)"/>
    <numFmt numFmtId="189" formatCode="0_);[Red]\(0\)"/>
    <numFmt numFmtId="190" formatCode="0.0_);[Red]\(0.0\)"/>
    <numFmt numFmtId="191" formatCode="#,##0.00_);[Red]\(#,##0.00\)"/>
    <numFmt numFmtId="192" formatCode="0.0_ "/>
    <numFmt numFmtId="193" formatCode="#,##0;&quot;▲ &quot;#,##0"/>
  </numFmts>
  <fonts count="24">
    <font>
      <sz val="11"/>
      <name val="ＭＳ Ｐゴシック"/>
      <family val="3"/>
      <charset val="128"/>
    </font>
    <font>
      <b/>
      <sz val="11"/>
      <name val="ＭＳ Ｐゴシック"/>
      <family val="3"/>
      <charset val="128"/>
    </font>
    <font>
      <b/>
      <sz val="11"/>
      <name val="ＭＳ Ｐゴシック"/>
      <family val="3"/>
      <charset val="128"/>
    </font>
    <font>
      <sz val="10.5"/>
      <name val="ＭＳ Ｐ明朝"/>
      <family val="1"/>
      <charset val="128"/>
    </font>
    <font>
      <sz val="8"/>
      <name val="ＭＳ Ｐ明朝"/>
      <family val="1"/>
      <charset val="128"/>
    </font>
    <font>
      <sz val="10.5"/>
      <name val="ＭＳ Ｐゴシック"/>
      <family val="3"/>
      <charset val="128"/>
    </font>
    <font>
      <sz val="9"/>
      <name val="ＭＳ Ｐゴシック"/>
      <family val="3"/>
      <charset val="128"/>
    </font>
    <font>
      <u/>
      <sz val="10"/>
      <name val="ＭＳ Ｐ明朝"/>
      <family val="1"/>
      <charset val="128"/>
    </font>
    <font>
      <sz val="12"/>
      <name val="ＭＳ Ｐゴシック"/>
      <family val="3"/>
      <charset val="128"/>
    </font>
    <font>
      <sz val="11"/>
      <color indexed="10"/>
      <name val="ＭＳ Ｐ明朝"/>
      <family val="1"/>
      <charset val="128"/>
    </font>
    <font>
      <sz val="7.5"/>
      <name val="ＭＳ Ｐ明朝"/>
      <family val="1"/>
      <charset val="128"/>
    </font>
    <font>
      <sz val="11"/>
      <color indexed="17"/>
      <name val="ＭＳ Ｐゴシック"/>
      <family val="3"/>
      <charset val="128"/>
    </font>
    <font>
      <sz val="9"/>
      <color indexed="10"/>
      <name val="ＭＳ Ｐ明朝"/>
      <family val="1"/>
      <charset val="128"/>
    </font>
    <font>
      <sz val="11"/>
      <color indexed="23"/>
      <name val="ＭＳ Ｐ明朝"/>
      <family val="1"/>
      <charset val="128"/>
    </font>
    <font>
      <sz val="10.5"/>
      <color indexed="10"/>
      <name val="ＭＳ Ｐ明朝"/>
      <family val="1"/>
      <charset val="128"/>
    </font>
    <font>
      <sz val="7"/>
      <name val="ＭＳ Ｐ明朝"/>
      <family val="1"/>
      <charset val="128"/>
    </font>
    <font>
      <sz val="6"/>
      <name val="ＭＳ Ｐ明朝"/>
      <family val="1"/>
      <charset val="128"/>
    </font>
    <font>
      <sz val="11"/>
      <name val="ＭＳ Ｐ明朝"/>
      <family val="1"/>
      <charset val="128"/>
    </font>
    <font>
      <sz val="10"/>
      <name val="ＭＳ Ｐ明朝"/>
      <family val="1"/>
      <charset val="128"/>
    </font>
    <font>
      <sz val="9"/>
      <name val="ＭＳ Ｐ明朝"/>
      <family val="1"/>
      <charset val="128"/>
    </font>
    <font>
      <sz val="11"/>
      <name val="ＭＳ Ｐゴシック"/>
      <family val="3"/>
      <charset val="128"/>
    </font>
    <font>
      <sz val="9"/>
      <name val="ＭＳ 明朝"/>
      <family val="1"/>
      <charset val="128"/>
    </font>
    <font>
      <sz val="6"/>
      <name val="ＭＳ Ｐゴシック"/>
      <family val="3"/>
      <charset val="128"/>
    </font>
    <font>
      <sz val="10"/>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4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hair">
        <color indexed="64"/>
      </right>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style="hair">
        <color indexed="64"/>
      </right>
      <top/>
      <bottom style="medium">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medium">
        <color indexed="64"/>
      </left>
      <right/>
      <top/>
      <bottom/>
      <diagonal/>
    </border>
    <border>
      <left/>
      <right style="medium">
        <color indexed="64"/>
      </right>
      <top style="hair">
        <color indexed="64"/>
      </top>
      <bottom/>
      <diagonal/>
    </border>
    <border>
      <left/>
      <right/>
      <top style="medium">
        <color indexed="64"/>
      </top>
      <bottom/>
      <diagonal/>
    </border>
    <border>
      <left/>
      <right style="medium">
        <color indexed="64"/>
      </right>
      <top/>
      <bottom style="hair">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medium">
        <color indexed="64"/>
      </left>
      <right/>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bottom style="medium">
        <color indexed="64"/>
      </bottom>
      <diagonal/>
    </border>
    <border>
      <left style="medium">
        <color indexed="64"/>
      </left>
      <right style="double">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style="medium">
        <color indexed="64"/>
      </left>
      <right style="double">
        <color indexed="64"/>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double">
        <color indexed="64"/>
      </left>
      <right style="hair">
        <color indexed="64"/>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medium">
        <color indexed="64"/>
      </right>
      <top style="hair">
        <color indexed="64"/>
      </top>
      <bottom/>
      <diagonal/>
    </border>
    <border>
      <left/>
      <right style="hair">
        <color indexed="64"/>
      </right>
      <top/>
      <bottom style="medium">
        <color indexed="64"/>
      </bottom>
      <diagonal/>
    </border>
    <border>
      <left style="hair">
        <color indexed="64"/>
      </left>
      <right style="thin">
        <color indexed="64"/>
      </right>
      <top/>
      <bottom style="medium">
        <color indexed="64"/>
      </bottom>
      <diagonal/>
    </border>
    <border>
      <left/>
      <right style="hair">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medium">
        <color indexed="64"/>
      </left>
      <right style="double">
        <color indexed="64"/>
      </right>
      <top style="hair">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style="medium">
        <color indexed="64"/>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style="hair">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double">
        <color indexed="64"/>
      </left>
      <right style="thin">
        <color indexed="64"/>
      </right>
      <top style="medium">
        <color indexed="64"/>
      </top>
      <bottom style="medium">
        <color indexed="64"/>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style="medium">
        <color indexed="64"/>
      </bottom>
      <diagonal/>
    </border>
    <border>
      <left style="hair">
        <color indexed="64"/>
      </left>
      <right style="hair">
        <color indexed="64"/>
      </right>
      <top/>
      <bottom style="medium">
        <color indexed="64"/>
      </bottom>
      <diagonal/>
    </border>
    <border>
      <left style="thin">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diagonal/>
    </border>
    <border>
      <left style="medium">
        <color indexed="64"/>
      </left>
      <right/>
      <top style="medium">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thin">
        <color indexed="64"/>
      </top>
      <bottom/>
      <diagonal/>
    </border>
    <border>
      <left style="hair">
        <color indexed="64"/>
      </left>
      <right style="medium">
        <color indexed="64"/>
      </right>
      <top/>
      <bottom style="medium">
        <color indexed="64"/>
      </bottom>
      <diagonal/>
    </border>
    <border>
      <left style="hair">
        <color indexed="64"/>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hair">
        <color indexed="64"/>
      </bottom>
      <diagonal/>
    </border>
    <border>
      <left style="double">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medium">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bottom/>
      <diagonal/>
    </border>
    <border>
      <left/>
      <right style="medium">
        <color indexed="64"/>
      </right>
      <top style="medium">
        <color indexed="64"/>
      </top>
      <bottom style="hair">
        <color indexed="64"/>
      </bottom>
      <diagonal/>
    </border>
    <border>
      <left/>
      <right style="hair">
        <color indexed="64"/>
      </right>
      <top/>
      <bottom/>
      <diagonal/>
    </border>
    <border>
      <left style="hair">
        <color indexed="64"/>
      </left>
      <right/>
      <top/>
      <bottom/>
      <diagonal/>
    </border>
    <border>
      <left style="thin">
        <color indexed="64"/>
      </left>
      <right/>
      <top/>
      <bottom/>
      <diagonal/>
    </border>
    <border>
      <left style="hair">
        <color indexed="64"/>
      </left>
      <right/>
      <top/>
      <bottom style="medium">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medium">
        <color indexed="64"/>
      </right>
      <top style="medium">
        <color indexed="64"/>
      </top>
      <bottom style="thin">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top style="thin">
        <color indexed="64"/>
      </top>
      <bottom style="thin">
        <color indexed="64"/>
      </bottom>
      <diagonal/>
    </border>
    <border>
      <left style="medium">
        <color indexed="64"/>
      </left>
      <right style="double">
        <color indexed="64"/>
      </right>
      <top style="medium">
        <color indexed="64"/>
      </top>
      <bottom/>
      <diagonal/>
    </border>
    <border>
      <left style="medium">
        <color indexed="64"/>
      </left>
      <right style="double">
        <color indexed="64"/>
      </right>
      <top/>
      <bottom/>
      <diagonal/>
    </border>
    <border>
      <left style="medium">
        <color indexed="64"/>
      </left>
      <right style="double">
        <color indexed="64"/>
      </right>
      <top/>
      <bottom style="medium">
        <color indexed="64"/>
      </bottom>
      <diagonal/>
    </border>
    <border>
      <left/>
      <right style="hair">
        <color indexed="64"/>
      </right>
      <top style="medium">
        <color indexed="64"/>
      </top>
      <bottom/>
      <diagonal/>
    </border>
    <border>
      <left style="hair">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bottom style="hair">
        <color indexed="64"/>
      </bottom>
      <diagonal/>
    </border>
    <border>
      <left/>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medium">
        <color indexed="64"/>
      </left>
      <right/>
      <top style="thin">
        <color indexed="64"/>
      </top>
      <bottom style="hair">
        <color indexed="64"/>
      </bottom>
      <diagonal/>
    </border>
    <border>
      <left style="double">
        <color indexed="64"/>
      </left>
      <right/>
      <top style="hair">
        <color indexed="64"/>
      </top>
      <bottom style="medium">
        <color indexed="64"/>
      </bottom>
      <diagonal/>
    </border>
    <border>
      <left style="double">
        <color indexed="64"/>
      </left>
      <right/>
      <top style="hair">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hair">
        <color indexed="64"/>
      </top>
      <bottom style="thin">
        <color indexed="64"/>
      </bottom>
      <diagonal/>
    </border>
    <border>
      <left style="hair">
        <color indexed="64"/>
      </left>
      <right style="thin">
        <color indexed="64"/>
      </right>
      <top style="thin">
        <color indexed="64"/>
      </top>
      <bottom/>
      <diagonal/>
    </border>
    <border>
      <left style="double">
        <color indexed="64"/>
      </left>
      <right style="hair">
        <color indexed="64"/>
      </right>
      <top style="hair">
        <color indexed="64"/>
      </top>
      <bottom style="medium">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diagonal/>
    </border>
    <border>
      <left style="medium">
        <color indexed="64"/>
      </left>
      <right style="double">
        <color indexed="64"/>
      </right>
      <top style="medium">
        <color indexed="64"/>
      </top>
      <bottom style="medium">
        <color indexed="64"/>
      </bottom>
      <diagonal/>
    </border>
    <border>
      <left style="medium">
        <color indexed="64"/>
      </left>
      <right style="double">
        <color indexed="64"/>
      </right>
      <top/>
      <bottom style="hair">
        <color indexed="64"/>
      </bottom>
      <diagonal/>
    </border>
    <border>
      <left style="medium">
        <color indexed="64"/>
      </left>
      <right style="thin">
        <color indexed="64"/>
      </right>
      <top style="medium">
        <color indexed="64"/>
      </top>
      <bottom/>
      <diagonal/>
    </border>
    <border>
      <left style="thin">
        <color indexed="64"/>
      </left>
      <right/>
      <top style="medium">
        <color indexed="64"/>
      </top>
      <bottom style="medium">
        <color indexed="64"/>
      </bottom>
      <diagonal/>
    </border>
    <border>
      <left style="thin">
        <color indexed="64"/>
      </left>
      <right/>
      <top/>
      <bottom style="hair">
        <color indexed="64"/>
      </bottom>
      <diagonal/>
    </border>
    <border>
      <left/>
      <right style="double">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medium">
        <color indexed="64"/>
      </top>
      <bottom style="hair">
        <color indexed="64"/>
      </bottom>
      <diagonal/>
    </border>
    <border>
      <left style="hair">
        <color indexed="64"/>
      </left>
      <right style="hair">
        <color indexed="64"/>
      </right>
      <top style="hair">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right/>
      <top/>
      <bottom style="thin">
        <color indexed="64"/>
      </bottom>
      <diagonal/>
    </border>
    <border>
      <left style="medium">
        <color indexed="64"/>
      </left>
      <right style="thin">
        <color indexed="64"/>
      </right>
      <top/>
      <bottom style="hair">
        <color indexed="64"/>
      </bottom>
      <diagonal/>
    </border>
    <border>
      <left/>
      <right style="double">
        <color indexed="64"/>
      </right>
      <top style="medium">
        <color indexed="64"/>
      </top>
      <bottom/>
      <diagonal/>
    </border>
    <border>
      <left/>
      <right style="double">
        <color indexed="64"/>
      </right>
      <top/>
      <bottom style="medium">
        <color indexed="64"/>
      </bottom>
      <diagonal/>
    </border>
    <border>
      <left/>
      <right style="double">
        <color indexed="64"/>
      </right>
      <top style="medium">
        <color indexed="64"/>
      </top>
      <bottom style="hair">
        <color indexed="64"/>
      </bottom>
      <diagonal/>
    </border>
    <border>
      <left/>
      <right style="double">
        <color indexed="64"/>
      </right>
      <top style="hair">
        <color indexed="64"/>
      </top>
      <bottom/>
      <diagonal/>
    </border>
    <border>
      <left style="hair">
        <color indexed="64"/>
      </left>
      <right style="double">
        <color indexed="64"/>
      </right>
      <top style="thin">
        <color indexed="64"/>
      </top>
      <bottom style="hair">
        <color indexed="64"/>
      </bottom>
      <diagonal/>
    </border>
    <border>
      <left style="hair">
        <color indexed="64"/>
      </left>
      <right style="double">
        <color indexed="64"/>
      </right>
      <top style="hair">
        <color indexed="64"/>
      </top>
      <bottom style="thin">
        <color indexed="64"/>
      </bottom>
      <diagonal/>
    </border>
    <border>
      <left style="hair">
        <color indexed="64"/>
      </left>
      <right style="double">
        <color indexed="64"/>
      </right>
      <top style="hair">
        <color indexed="64"/>
      </top>
      <bottom style="medium">
        <color indexed="64"/>
      </bottom>
      <diagonal/>
    </border>
    <border>
      <left/>
      <right style="double">
        <color indexed="64"/>
      </right>
      <top style="medium">
        <color indexed="64"/>
      </top>
      <bottom style="medium">
        <color indexed="64"/>
      </bottom>
      <diagonal/>
    </border>
    <border>
      <left/>
      <right style="double">
        <color indexed="64"/>
      </right>
      <top style="hair">
        <color indexed="64"/>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medium">
        <color indexed="64"/>
      </bottom>
      <diagonal/>
    </border>
    <border>
      <left style="medium">
        <color indexed="64"/>
      </left>
      <right style="double">
        <color indexed="64"/>
      </right>
      <top style="medium">
        <color indexed="64"/>
      </top>
      <bottom style="hair">
        <color indexed="64"/>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hair">
        <color indexed="64"/>
      </top>
      <bottom style="thin">
        <color indexed="64"/>
      </bottom>
      <diagonal/>
    </border>
    <border>
      <left/>
      <right style="double">
        <color indexed="64"/>
      </right>
      <top style="thin">
        <color indexed="64"/>
      </top>
      <bottom/>
      <diagonal/>
    </border>
    <border>
      <left style="thin">
        <color indexed="64"/>
      </left>
      <right style="double">
        <color indexed="64"/>
      </right>
      <top style="hair">
        <color indexed="64"/>
      </top>
      <bottom style="hair">
        <color indexed="64"/>
      </bottom>
      <diagonal/>
    </border>
    <border>
      <left style="hair">
        <color indexed="64"/>
      </left>
      <right style="double">
        <color indexed="64"/>
      </right>
      <top/>
      <bottom style="hair">
        <color indexed="64"/>
      </bottom>
      <diagonal/>
    </border>
    <border>
      <left style="double">
        <color indexed="64"/>
      </left>
      <right style="double">
        <color indexed="64"/>
      </right>
      <top style="medium">
        <color indexed="64"/>
      </top>
      <bottom style="medium">
        <color indexed="64"/>
      </bottom>
      <diagonal/>
    </border>
    <border>
      <left style="thin">
        <color indexed="64"/>
      </left>
      <right style="double">
        <color indexed="64"/>
      </right>
      <top style="medium">
        <color indexed="64"/>
      </top>
      <bottom/>
      <diagonal/>
    </border>
    <border>
      <left style="thin">
        <color indexed="64"/>
      </left>
      <right style="double">
        <color indexed="64"/>
      </right>
      <top style="thin">
        <color indexed="64"/>
      </top>
      <bottom/>
      <diagonal/>
    </border>
    <border>
      <left style="double">
        <color indexed="64"/>
      </left>
      <right style="double">
        <color indexed="64"/>
      </right>
      <top/>
      <bottom style="hair">
        <color indexed="64"/>
      </bottom>
      <diagonal/>
    </border>
    <border>
      <left style="double">
        <color indexed="64"/>
      </left>
      <right style="double">
        <color indexed="64"/>
      </right>
      <top style="hair">
        <color indexed="64"/>
      </top>
      <bottom style="medium">
        <color indexed="64"/>
      </bottom>
      <diagonal/>
    </border>
    <border>
      <left/>
      <right style="double">
        <color indexed="64"/>
      </right>
      <top/>
      <bottom/>
      <diagonal/>
    </border>
    <border>
      <left/>
      <right style="double">
        <color indexed="64"/>
      </right>
      <top style="medium">
        <color indexed="64"/>
      </top>
      <bottom style="thin">
        <color indexed="64"/>
      </bottom>
      <diagonal/>
    </border>
    <border>
      <left/>
      <right style="double">
        <color indexed="64"/>
      </right>
      <top style="thin">
        <color indexed="64"/>
      </top>
      <bottom style="thin">
        <color indexed="64"/>
      </bottom>
      <diagonal/>
    </border>
    <border>
      <left/>
      <right style="double">
        <color indexed="64"/>
      </right>
      <top/>
      <bottom style="thin">
        <color indexed="64"/>
      </bottom>
      <diagonal/>
    </border>
    <border>
      <left style="thin">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bottom/>
      <diagonal/>
    </border>
    <border>
      <left style="thin">
        <color indexed="64"/>
      </left>
      <right style="medium">
        <color indexed="64"/>
      </right>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double">
        <color indexed="64"/>
      </left>
      <right style="hair">
        <color indexed="64"/>
      </right>
      <top style="thin">
        <color indexed="64"/>
      </top>
      <bottom style="thin">
        <color indexed="64"/>
      </bottom>
      <diagonal/>
    </border>
  </borders>
  <cellStyleXfs count="54">
    <xf numFmtId="0" fontId="0" fillId="0" borderId="0"/>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5" fillId="21" borderId="0" applyNumberFormat="0" applyBorder="0" applyAlignment="0" applyProtection="0">
      <alignment vertical="center"/>
    </xf>
    <xf numFmtId="0" fontId="2" fillId="22" borderId="2" applyNumberFormat="0" applyFont="0" applyAlignment="0" applyProtection="0">
      <alignment vertical="center"/>
    </xf>
    <xf numFmtId="0" fontId="8" fillId="0" borderId="3" applyNumberFormat="0" applyFill="0" applyAlignment="0" applyProtection="0">
      <alignment vertical="center"/>
    </xf>
    <xf numFmtId="0" fontId="10"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0" fillId="0" borderId="0" applyFont="0" applyFill="0" applyBorder="0" applyAlignment="0" applyProtection="0">
      <alignment vertical="center"/>
    </xf>
    <xf numFmtId="38" fontId="20" fillId="0" borderId="0" applyFont="0" applyFill="0" applyBorder="0" applyAlignment="0" applyProtection="0"/>
    <xf numFmtId="38" fontId="20" fillId="0" borderId="0" applyFont="0" applyFill="0" applyBorder="0" applyAlignment="0" applyProtection="0"/>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2" fillId="0" borderId="8" applyNumberFormat="0" applyFill="0" applyAlignment="0" applyProtection="0">
      <alignment vertical="center"/>
    </xf>
    <xf numFmtId="0" fontId="9" fillId="23" borderId="9" applyNumberFormat="0" applyAlignment="0" applyProtection="0">
      <alignment vertical="center"/>
    </xf>
    <xf numFmtId="0" fontId="14" fillId="0" borderId="0" applyNumberFormat="0" applyFill="0" applyBorder="0" applyAlignment="0" applyProtection="0">
      <alignment vertical="center"/>
    </xf>
    <xf numFmtId="0" fontId="9" fillId="7" borderId="4" applyNumberFormat="0" applyAlignment="0" applyProtection="0">
      <alignment vertical="center"/>
    </xf>
    <xf numFmtId="0" fontId="2" fillId="0" borderId="0"/>
    <xf numFmtId="0" fontId="2" fillId="0" borderId="0"/>
    <xf numFmtId="0" fontId="20" fillId="0" borderId="0">
      <alignment vertical="center"/>
    </xf>
    <xf numFmtId="0" fontId="20" fillId="0" borderId="0"/>
    <xf numFmtId="0" fontId="20" fillId="0" borderId="0"/>
    <xf numFmtId="0" fontId="20" fillId="0" borderId="0"/>
    <xf numFmtId="0" fontId="11" fillId="4" borderId="0" applyNumberFormat="0" applyBorder="0" applyAlignment="0" applyProtection="0">
      <alignment vertical="center"/>
    </xf>
  </cellStyleXfs>
  <cellXfs count="1022">
    <xf numFmtId="0" fontId="0" fillId="0" borderId="0" xfId="0"/>
    <xf numFmtId="0" fontId="17" fillId="0" borderId="0" xfId="0" applyFont="1" applyFill="1" applyAlignment="1">
      <alignment vertical="center"/>
    </xf>
    <xf numFmtId="0" fontId="17" fillId="0" borderId="61" xfId="0" applyFont="1" applyFill="1" applyBorder="1" applyAlignment="1">
      <alignment horizontal="right" vertical="center"/>
    </xf>
    <xf numFmtId="3" fontId="18" fillId="0" borderId="62" xfId="0" applyNumberFormat="1" applyFont="1" applyFill="1" applyBorder="1" applyAlignment="1">
      <alignment horizontal="right" vertical="center"/>
    </xf>
    <xf numFmtId="3" fontId="18" fillId="0" borderId="32" xfId="0" applyNumberFormat="1" applyFont="1" applyFill="1" applyBorder="1" applyAlignment="1">
      <alignment horizontal="right" vertical="center"/>
    </xf>
    <xf numFmtId="3" fontId="18" fillId="0" borderId="30" xfId="0" applyNumberFormat="1" applyFont="1" applyFill="1" applyBorder="1" applyAlignment="1">
      <alignment horizontal="right" vertical="center"/>
    </xf>
    <xf numFmtId="0" fontId="18" fillId="0" borderId="30" xfId="0" applyFont="1" applyFill="1" applyBorder="1" applyAlignment="1">
      <alignment horizontal="right" vertical="center"/>
    </xf>
    <xf numFmtId="0" fontId="18" fillId="0" borderId="32" xfId="0" applyFont="1" applyFill="1" applyBorder="1" applyAlignment="1">
      <alignment horizontal="right" vertical="center"/>
    </xf>
    <xf numFmtId="0" fontId="18" fillId="0" borderId="62" xfId="0" applyFont="1" applyFill="1" applyBorder="1" applyAlignment="1">
      <alignment horizontal="right" vertical="center"/>
    </xf>
    <xf numFmtId="0" fontId="18" fillId="0" borderId="63" xfId="0" applyFont="1" applyFill="1" applyBorder="1" applyAlignment="1">
      <alignment vertical="center"/>
    </xf>
    <xf numFmtId="0" fontId="18" fillId="0" borderId="0" xfId="0" applyFont="1" applyFill="1" applyBorder="1" applyAlignment="1">
      <alignment horizontal="right" vertical="center"/>
    </xf>
    <xf numFmtId="0" fontId="18" fillId="0" borderId="64" xfId="0" applyFont="1" applyFill="1" applyBorder="1" applyAlignment="1">
      <alignment vertical="center"/>
    </xf>
    <xf numFmtId="3" fontId="18" fillId="0" borderId="65" xfId="0" applyNumberFormat="1" applyFont="1" applyFill="1" applyBorder="1" applyAlignment="1">
      <alignment horizontal="right" vertical="center"/>
    </xf>
    <xf numFmtId="3" fontId="18" fillId="0" borderId="66" xfId="0" applyNumberFormat="1" applyFont="1" applyFill="1" applyBorder="1" applyAlignment="1">
      <alignment horizontal="right" vertical="center"/>
    </xf>
    <xf numFmtId="3" fontId="18" fillId="0" borderId="67" xfId="0" applyNumberFormat="1" applyFont="1" applyFill="1" applyBorder="1" applyAlignment="1">
      <alignment horizontal="right" vertical="center"/>
    </xf>
    <xf numFmtId="0" fontId="18" fillId="0" borderId="67" xfId="0" applyFont="1" applyFill="1" applyBorder="1" applyAlignment="1">
      <alignment horizontal="right" vertical="center"/>
    </xf>
    <xf numFmtId="0" fontId="18" fillId="0" borderId="66" xfId="0" applyFont="1" applyFill="1" applyBorder="1" applyAlignment="1">
      <alignment horizontal="right" vertical="center"/>
    </xf>
    <xf numFmtId="0" fontId="18" fillId="0" borderId="65" xfId="0" applyFont="1" applyFill="1" applyBorder="1" applyAlignment="1">
      <alignment horizontal="right" vertical="center"/>
    </xf>
    <xf numFmtId="0" fontId="17" fillId="0" borderId="68" xfId="0" applyFont="1" applyFill="1" applyBorder="1" applyAlignment="1">
      <alignment horizontal="right" vertical="center"/>
    </xf>
    <xf numFmtId="0" fontId="19" fillId="0" borderId="0" xfId="0" applyFont="1" applyFill="1" applyAlignment="1">
      <alignment vertical="center"/>
    </xf>
    <xf numFmtId="177" fontId="18" fillId="0" borderId="62" xfId="0" applyNumberFormat="1" applyFont="1" applyFill="1" applyBorder="1" applyAlignment="1">
      <alignment horizontal="right" vertical="center"/>
    </xf>
    <xf numFmtId="177" fontId="18" fillId="0" borderId="30" xfId="0" applyNumberFormat="1" applyFont="1" applyFill="1" applyBorder="1" applyAlignment="1">
      <alignment horizontal="right" vertical="center"/>
    </xf>
    <xf numFmtId="178" fontId="18" fillId="0" borderId="30" xfId="0" applyNumberFormat="1" applyFont="1" applyFill="1" applyBorder="1" applyAlignment="1">
      <alignment horizontal="right" vertical="center"/>
    </xf>
    <xf numFmtId="0" fontId="18" fillId="0" borderId="63" xfId="0" applyFont="1" applyFill="1" applyBorder="1" applyAlignment="1">
      <alignment horizontal="right" vertical="center"/>
    </xf>
    <xf numFmtId="177" fontId="18" fillId="0" borderId="0" xfId="0" applyNumberFormat="1" applyFont="1" applyFill="1" applyBorder="1" applyAlignment="1">
      <alignment horizontal="right" vertical="center"/>
    </xf>
    <xf numFmtId="177" fontId="18" fillId="0" borderId="65" xfId="0" applyNumberFormat="1" applyFont="1" applyFill="1" applyBorder="1" applyAlignment="1">
      <alignment horizontal="right" vertical="center"/>
    </xf>
    <xf numFmtId="0" fontId="18" fillId="0" borderId="69" xfId="0" applyFont="1" applyFill="1" applyBorder="1" applyAlignment="1">
      <alignment vertical="center"/>
    </xf>
    <xf numFmtId="177" fontId="18" fillId="0" borderId="67" xfId="0" applyNumberFormat="1" applyFont="1" applyFill="1" applyBorder="1" applyAlignment="1">
      <alignment horizontal="right" vertical="center"/>
    </xf>
    <xf numFmtId="178" fontId="18" fillId="0" borderId="67" xfId="0" applyNumberFormat="1" applyFont="1" applyFill="1" applyBorder="1" applyAlignment="1">
      <alignment horizontal="right" vertical="center"/>
    </xf>
    <xf numFmtId="0" fontId="19" fillId="0" borderId="0" xfId="0" applyFont="1" applyFill="1" applyBorder="1" applyAlignment="1">
      <alignment vertical="center"/>
    </xf>
    <xf numFmtId="0" fontId="17" fillId="0" borderId="70" xfId="0" applyFont="1" applyFill="1" applyBorder="1" applyAlignment="1">
      <alignment vertical="center"/>
    </xf>
    <xf numFmtId="3" fontId="18" fillId="0" borderId="55" xfId="0" applyNumberFormat="1" applyFont="1" applyFill="1" applyBorder="1" applyAlignment="1">
      <alignment horizontal="right" vertical="center"/>
    </xf>
    <xf numFmtId="178" fontId="18" fillId="0" borderId="56" xfId="0" applyNumberFormat="1" applyFont="1" applyFill="1" applyBorder="1" applyAlignment="1">
      <alignment horizontal="right" vertical="center"/>
    </xf>
    <xf numFmtId="0" fontId="18" fillId="0" borderId="69" xfId="0" applyFont="1" applyFill="1" applyBorder="1" applyAlignment="1">
      <alignment horizontal="right" vertical="center"/>
    </xf>
    <xf numFmtId="0" fontId="18" fillId="0" borderId="71" xfId="0" applyFont="1" applyFill="1" applyBorder="1" applyAlignment="1">
      <alignment horizontal="right" vertical="center"/>
    </xf>
    <xf numFmtId="177" fontId="18" fillId="0" borderId="56" xfId="33" applyNumberFormat="1" applyFont="1" applyFill="1" applyBorder="1" applyAlignment="1">
      <alignment horizontal="right" vertical="center"/>
    </xf>
    <xf numFmtId="0" fontId="18" fillId="0" borderId="55" xfId="0" applyFont="1" applyFill="1" applyBorder="1" applyAlignment="1">
      <alignment horizontal="right" vertical="center"/>
    </xf>
    <xf numFmtId="0" fontId="18" fillId="0" borderId="64" xfId="0" applyFont="1" applyFill="1" applyBorder="1" applyAlignment="1">
      <alignment horizontal="right" vertical="center"/>
    </xf>
    <xf numFmtId="0" fontId="17" fillId="0" borderId="68" xfId="0" applyFont="1" applyFill="1" applyBorder="1" applyAlignment="1">
      <alignment vertical="center"/>
    </xf>
    <xf numFmtId="0" fontId="18" fillId="0" borderId="0" xfId="0" applyFont="1" applyFill="1" applyBorder="1" applyAlignment="1">
      <alignment vertical="center"/>
    </xf>
    <xf numFmtId="180" fontId="18" fillId="0" borderId="84" xfId="33" applyNumberFormat="1" applyFont="1" applyFill="1" applyBorder="1" applyAlignment="1">
      <alignment vertical="center"/>
    </xf>
    <xf numFmtId="180" fontId="18" fillId="0" borderId="89" xfId="33" applyNumberFormat="1" applyFont="1" applyFill="1" applyBorder="1" applyAlignment="1">
      <alignment vertical="center"/>
    </xf>
    <xf numFmtId="180" fontId="18" fillId="0" borderId="22" xfId="33" applyNumberFormat="1" applyFont="1" applyFill="1" applyBorder="1" applyAlignment="1">
      <alignment vertical="center"/>
    </xf>
    <xf numFmtId="180" fontId="18" fillId="0" borderId="23" xfId="33" applyNumberFormat="1" applyFont="1" applyFill="1" applyBorder="1" applyAlignment="1">
      <alignment vertical="center"/>
    </xf>
    <xf numFmtId="180" fontId="18" fillId="0" borderId="84" xfId="38" applyNumberFormat="1" applyFont="1" applyFill="1" applyBorder="1" applyAlignment="1">
      <alignment vertical="center"/>
    </xf>
    <xf numFmtId="180" fontId="18" fillId="0" borderId="20" xfId="33" applyNumberFormat="1" applyFont="1" applyFill="1" applyBorder="1" applyAlignment="1">
      <alignment vertical="center"/>
    </xf>
    <xf numFmtId="180" fontId="18" fillId="0" borderId="86" xfId="33" applyNumberFormat="1" applyFont="1" applyFill="1" applyBorder="1" applyAlignment="1">
      <alignment vertical="center"/>
    </xf>
    <xf numFmtId="180" fontId="18" fillId="0" borderId="87" xfId="33" applyNumberFormat="1" applyFont="1" applyFill="1" applyBorder="1" applyAlignment="1">
      <alignment vertical="center"/>
    </xf>
    <xf numFmtId="180" fontId="18" fillId="0" borderId="88" xfId="33" applyNumberFormat="1" applyFont="1" applyFill="1" applyBorder="1" applyAlignment="1">
      <alignment vertical="center"/>
    </xf>
    <xf numFmtId="180" fontId="18" fillId="0" borderId="0" xfId="33" applyNumberFormat="1" applyFont="1" applyFill="1" applyBorder="1" applyAlignment="1">
      <alignment vertical="center"/>
    </xf>
    <xf numFmtId="181" fontId="18" fillId="0" borderId="0" xfId="33" applyNumberFormat="1" applyFont="1" applyFill="1" applyBorder="1" applyAlignment="1">
      <alignment horizontal="right" vertical="center"/>
    </xf>
    <xf numFmtId="0" fontId="18" fillId="0" borderId="0" xfId="0" applyFont="1" applyFill="1" applyAlignment="1">
      <alignment vertical="center"/>
    </xf>
    <xf numFmtId="0" fontId="18" fillId="0" borderId="91" xfId="0" applyFont="1" applyFill="1" applyBorder="1" applyAlignment="1">
      <alignment horizontal="right" vertical="center" shrinkToFit="1"/>
    </xf>
    <xf numFmtId="176" fontId="18" fillId="0" borderId="93" xfId="52" applyNumberFormat="1" applyFont="1" applyFill="1" applyBorder="1" applyAlignment="1">
      <alignment horizontal="right" vertical="center" wrapText="1"/>
    </xf>
    <xf numFmtId="176" fontId="18" fillId="0" borderId="56" xfId="52" applyNumberFormat="1" applyFont="1" applyFill="1" applyBorder="1" applyAlignment="1">
      <alignment horizontal="right" vertical="center" wrapText="1"/>
    </xf>
    <xf numFmtId="176" fontId="18" fillId="0" borderId="34" xfId="52" applyNumberFormat="1" applyFont="1" applyFill="1" applyBorder="1" applyAlignment="1">
      <alignment horizontal="right" vertical="center" wrapText="1"/>
    </xf>
    <xf numFmtId="176" fontId="18" fillId="0" borderId="35" xfId="52" applyNumberFormat="1" applyFont="1" applyFill="1" applyBorder="1" applyAlignment="1">
      <alignment horizontal="right" vertical="center" wrapText="1"/>
    </xf>
    <xf numFmtId="176" fontId="18" fillId="0" borderId="55" xfId="52" applyNumberFormat="1" applyFont="1" applyFill="1" applyBorder="1" applyAlignment="1">
      <alignment horizontal="right" vertical="center" wrapText="1"/>
    </xf>
    <xf numFmtId="176" fontId="18" fillId="0" borderId="92" xfId="52" applyNumberFormat="1" applyFont="1" applyFill="1" applyBorder="1" applyAlignment="1">
      <alignment horizontal="right" vertical="center" wrapText="1"/>
    </xf>
    <xf numFmtId="0" fontId="18" fillId="0" borderId="0" xfId="52" applyFont="1" applyFill="1" applyBorder="1" applyAlignment="1">
      <alignment horizontal="left" vertical="center"/>
    </xf>
    <xf numFmtId="176" fontId="18" fillId="0" borderId="0" xfId="0" applyNumberFormat="1" applyFont="1" applyFill="1" applyAlignment="1">
      <alignment horizontal="right" vertical="center" wrapText="1"/>
    </xf>
    <xf numFmtId="176" fontId="18" fillId="0" borderId="0" xfId="0" applyNumberFormat="1" applyFont="1" applyFill="1" applyAlignment="1">
      <alignment vertical="center" wrapText="1"/>
    </xf>
    <xf numFmtId="184" fontId="18" fillId="0" borderId="55" xfId="0" applyNumberFormat="1" applyFont="1" applyFill="1" applyBorder="1" applyAlignment="1">
      <alignment horizontal="right" vertical="center"/>
    </xf>
    <xf numFmtId="184" fontId="18" fillId="0" borderId="34" xfId="0" applyNumberFormat="1" applyFont="1" applyFill="1" applyBorder="1" applyAlignment="1">
      <alignment horizontal="right" vertical="center"/>
    </xf>
    <xf numFmtId="178" fontId="18" fillId="0" borderId="35" xfId="0" applyNumberFormat="1" applyFont="1" applyFill="1" applyBorder="1" applyAlignment="1">
      <alignment horizontal="right" vertical="center"/>
    </xf>
    <xf numFmtId="178" fontId="18" fillId="0" borderId="35" xfId="0" quotePrefix="1" applyNumberFormat="1" applyFont="1" applyFill="1" applyBorder="1" applyAlignment="1">
      <alignment horizontal="right" vertical="center"/>
    </xf>
    <xf numFmtId="178" fontId="18" fillId="0" borderId="43" xfId="0" applyNumberFormat="1" applyFont="1" applyFill="1" applyBorder="1" applyAlignment="1">
      <alignment horizontal="right" vertical="center"/>
    </xf>
    <xf numFmtId="178" fontId="18" fillId="0" borderId="15" xfId="0" applyNumberFormat="1" applyFont="1" applyFill="1" applyBorder="1" applyAlignment="1">
      <alignment horizontal="right" vertical="center"/>
    </xf>
    <xf numFmtId="0" fontId="17" fillId="0" borderId="0" xfId="0" applyFont="1" applyFill="1" applyAlignment="1">
      <alignment horizontal="right" vertical="center"/>
    </xf>
    <xf numFmtId="0" fontId="18" fillId="0" borderId="0" xfId="0" applyFont="1" applyFill="1" applyAlignment="1">
      <alignment horizontal="right" vertical="center"/>
    </xf>
    <xf numFmtId="0" fontId="17" fillId="0" borderId="107" xfId="0" applyFont="1" applyFill="1" applyBorder="1" applyAlignment="1">
      <alignment horizontal="center" vertical="center" shrinkToFit="1"/>
    </xf>
    <xf numFmtId="176" fontId="18" fillId="0" borderId="11" xfId="33" applyNumberFormat="1" applyFont="1" applyFill="1" applyBorder="1" applyAlignment="1">
      <alignment horizontal="right" vertical="center"/>
    </xf>
    <xf numFmtId="176" fontId="18" fillId="0" borderId="27" xfId="33" applyNumberFormat="1" applyFont="1" applyFill="1" applyBorder="1" applyAlignment="1">
      <alignment horizontal="right" vertical="center"/>
    </xf>
    <xf numFmtId="176" fontId="18" fillId="0" borderId="39" xfId="33" applyNumberFormat="1" applyFont="1" applyFill="1" applyBorder="1" applyAlignment="1">
      <alignment horizontal="right" vertical="center"/>
    </xf>
    <xf numFmtId="176" fontId="18" fillId="0" borderId="50" xfId="33" applyNumberFormat="1" applyFont="1" applyFill="1" applyBorder="1" applyAlignment="1">
      <alignment horizontal="right" vertical="center"/>
    </xf>
    <xf numFmtId="176" fontId="18" fillId="0" borderId="33" xfId="33" applyNumberFormat="1" applyFont="1" applyFill="1" applyBorder="1" applyAlignment="1">
      <alignment horizontal="right" vertical="center"/>
    </xf>
    <xf numFmtId="180" fontId="18" fillId="0" borderId="113" xfId="33" quotePrefix="1" applyNumberFormat="1" applyFont="1" applyFill="1" applyBorder="1" applyAlignment="1">
      <alignment horizontal="right" vertical="center"/>
    </xf>
    <xf numFmtId="180" fontId="18" fillId="0" borderId="44" xfId="33" quotePrefix="1" applyNumberFormat="1" applyFont="1" applyFill="1" applyBorder="1" applyAlignment="1">
      <alignment horizontal="right" vertical="center"/>
    </xf>
    <xf numFmtId="176" fontId="17" fillId="0" borderId="11" xfId="33" applyNumberFormat="1" applyFont="1" applyFill="1" applyBorder="1" applyAlignment="1">
      <alignment horizontal="right" vertical="center"/>
    </xf>
    <xf numFmtId="176" fontId="17" fillId="0" borderId="27" xfId="33" applyNumberFormat="1" applyFont="1" applyFill="1" applyBorder="1" applyAlignment="1">
      <alignment horizontal="right" vertical="center"/>
    </xf>
    <xf numFmtId="176" fontId="17" fillId="0" borderId="39" xfId="33" applyNumberFormat="1" applyFont="1" applyFill="1" applyBorder="1" applyAlignment="1">
      <alignment horizontal="right" vertical="center"/>
    </xf>
    <xf numFmtId="176" fontId="17" fillId="0" borderId="50" xfId="33" applyNumberFormat="1" applyFont="1" applyFill="1" applyBorder="1" applyAlignment="1">
      <alignment horizontal="right" vertical="center"/>
    </xf>
    <xf numFmtId="176" fontId="17" fillId="0" borderId="33" xfId="33" applyNumberFormat="1" applyFont="1" applyFill="1" applyBorder="1" applyAlignment="1">
      <alignment horizontal="right" vertical="center"/>
    </xf>
    <xf numFmtId="176" fontId="17" fillId="0" borderId="62" xfId="33" applyNumberFormat="1" applyFont="1" applyFill="1" applyBorder="1" applyAlignment="1">
      <alignment vertical="center"/>
    </xf>
    <xf numFmtId="38" fontId="17" fillId="0" borderId="55" xfId="33" applyFont="1" applyFill="1" applyBorder="1" applyAlignment="1">
      <alignment horizontal="left" vertical="center"/>
    </xf>
    <xf numFmtId="176" fontId="17" fillId="0" borderId="56" xfId="33" applyNumberFormat="1" applyFont="1" applyFill="1" applyBorder="1" applyAlignment="1">
      <alignment vertical="center"/>
    </xf>
    <xf numFmtId="38" fontId="17" fillId="0" borderId="32" xfId="33" applyFont="1" applyFill="1" applyBorder="1" applyAlignment="1">
      <alignment horizontal="left" vertical="center"/>
    </xf>
    <xf numFmtId="176" fontId="17" fillId="0" borderId="30" xfId="33" applyNumberFormat="1" applyFont="1" applyFill="1" applyBorder="1" applyAlignment="1">
      <alignment vertical="center"/>
    </xf>
    <xf numFmtId="176" fontId="17" fillId="0" borderId="30" xfId="33" applyNumberFormat="1" applyFont="1" applyFill="1" applyBorder="1" applyAlignment="1">
      <alignment horizontal="right" vertical="center"/>
    </xf>
    <xf numFmtId="176" fontId="17" fillId="0" borderId="56" xfId="33" applyNumberFormat="1" applyFont="1" applyFill="1" applyBorder="1" applyAlignment="1">
      <alignment horizontal="right" vertical="center"/>
    </xf>
    <xf numFmtId="38" fontId="17" fillId="0" borderId="63" xfId="33" applyFont="1" applyFill="1" applyBorder="1" applyAlignment="1">
      <alignment horizontal="left" vertical="center"/>
    </xf>
    <xf numFmtId="0" fontId="17" fillId="0" borderId="0" xfId="0" applyFont="1" applyFill="1" applyBorder="1" applyAlignment="1">
      <alignment horizontal="left" vertical="center"/>
    </xf>
    <xf numFmtId="176" fontId="17" fillId="0" borderId="30" xfId="38" applyNumberFormat="1" applyFont="1" applyFill="1" applyBorder="1" applyAlignment="1">
      <alignment vertical="center"/>
    </xf>
    <xf numFmtId="176" fontId="17" fillId="0" borderId="56" xfId="38" applyNumberFormat="1" applyFont="1" applyFill="1" applyBorder="1" applyAlignment="1">
      <alignment vertical="center"/>
    </xf>
    <xf numFmtId="38" fontId="17" fillId="0" borderId="62" xfId="33" applyFont="1" applyFill="1" applyBorder="1" applyAlignment="1">
      <alignment horizontal="left" vertical="center"/>
    </xf>
    <xf numFmtId="38" fontId="17" fillId="0" borderId="55" xfId="38" applyFont="1" applyFill="1" applyBorder="1" applyAlignment="1">
      <alignment horizontal="left" vertical="center"/>
    </xf>
    <xf numFmtId="38" fontId="17" fillId="0" borderId="32" xfId="38" applyFont="1" applyFill="1" applyBorder="1" applyAlignment="1">
      <alignment horizontal="left" vertical="center"/>
    </xf>
    <xf numFmtId="0" fontId="17" fillId="0" borderId="63" xfId="0" applyFont="1" applyFill="1" applyBorder="1" applyAlignment="1">
      <alignment horizontal="left" vertical="center"/>
    </xf>
    <xf numFmtId="176" fontId="17" fillId="0" borderId="55" xfId="0" applyNumberFormat="1" applyFont="1" applyFill="1" applyBorder="1" applyAlignment="1">
      <alignment horizontal="right" vertical="center"/>
    </xf>
    <xf numFmtId="176" fontId="17" fillId="0" borderId="76" xfId="0" applyNumberFormat="1" applyFont="1" applyFill="1" applyBorder="1" applyAlignment="1">
      <alignment horizontal="right" vertical="center"/>
    </xf>
    <xf numFmtId="176" fontId="17" fillId="0" borderId="35" xfId="0" applyNumberFormat="1" applyFont="1" applyFill="1" applyBorder="1" applyAlignment="1">
      <alignment horizontal="right" vertical="center"/>
    </xf>
    <xf numFmtId="0" fontId="17" fillId="0" borderId="0" xfId="0" applyFont="1" applyFill="1" applyBorder="1" applyAlignment="1">
      <alignment horizontal="right" vertical="center"/>
    </xf>
    <xf numFmtId="176" fontId="17" fillId="0" borderId="55" xfId="0" applyNumberFormat="1" applyFont="1" applyFill="1" applyBorder="1" applyAlignment="1">
      <alignment vertical="center"/>
    </xf>
    <xf numFmtId="176" fontId="17" fillId="0" borderId="76" xfId="0" applyNumberFormat="1" applyFont="1" applyFill="1" applyBorder="1" applyAlignment="1">
      <alignment vertical="center"/>
    </xf>
    <xf numFmtId="176" fontId="17" fillId="0" borderId="35" xfId="0" applyNumberFormat="1" applyFont="1" applyFill="1" applyBorder="1" applyAlignment="1">
      <alignment vertical="center"/>
    </xf>
    <xf numFmtId="0" fontId="3" fillId="0" borderId="0" xfId="0" applyFont="1" applyFill="1" applyAlignment="1">
      <alignment vertical="center"/>
    </xf>
    <xf numFmtId="176" fontId="18" fillId="0" borderId="120" xfId="0" applyNumberFormat="1" applyFont="1" applyFill="1" applyBorder="1" applyAlignment="1">
      <alignment horizontal="right" vertical="center"/>
    </xf>
    <xf numFmtId="176" fontId="18" fillId="0" borderId="33" xfId="0" applyNumberFormat="1" applyFont="1" applyFill="1" applyBorder="1" applyAlignment="1">
      <alignment horizontal="right" vertical="center"/>
    </xf>
    <xf numFmtId="176" fontId="18" fillId="0" borderId="121" xfId="0" applyNumberFormat="1" applyFont="1" applyFill="1" applyBorder="1" applyAlignment="1">
      <alignment horizontal="right" vertical="center"/>
    </xf>
    <xf numFmtId="176" fontId="18" fillId="0" borderId="27" xfId="0" applyNumberFormat="1" applyFont="1" applyFill="1" applyBorder="1" applyAlignment="1">
      <alignment horizontal="right" vertical="center"/>
    </xf>
    <xf numFmtId="176" fontId="18" fillId="0" borderId="39" xfId="0" applyNumberFormat="1" applyFont="1" applyFill="1" applyBorder="1" applyAlignment="1">
      <alignment horizontal="right" vertical="center"/>
    </xf>
    <xf numFmtId="176" fontId="18" fillId="0" borderId="44" xfId="0" applyNumberFormat="1" applyFont="1" applyFill="1" applyBorder="1" applyAlignment="1">
      <alignment horizontal="right" vertical="center"/>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xf>
    <xf numFmtId="3" fontId="3" fillId="0" borderId="0" xfId="0" applyNumberFormat="1" applyFont="1" applyFill="1" applyBorder="1" applyAlignment="1">
      <alignment horizontal="right" vertical="center"/>
    </xf>
    <xf numFmtId="0" fontId="18" fillId="0" borderId="107" xfId="0" applyFont="1" applyFill="1" applyBorder="1" applyAlignment="1">
      <alignment horizontal="center" vertical="center"/>
    </xf>
    <xf numFmtId="176" fontId="18" fillId="0" borderId="120" xfId="33" applyNumberFormat="1" applyFont="1" applyFill="1" applyBorder="1" applyAlignment="1">
      <alignment vertical="center"/>
    </xf>
    <xf numFmtId="0" fontId="3" fillId="0" borderId="61" xfId="0" applyFont="1" applyFill="1" applyBorder="1" applyAlignment="1">
      <alignment horizontal="justify" vertical="center"/>
    </xf>
    <xf numFmtId="186" fontId="18" fillId="0" borderId="33" xfId="0" applyNumberFormat="1" applyFont="1" applyFill="1" applyBorder="1" applyAlignment="1">
      <alignment horizontal="right" vertical="center"/>
    </xf>
    <xf numFmtId="176" fontId="18" fillId="0" borderId="33" xfId="33" applyNumberFormat="1" applyFont="1" applyFill="1" applyBorder="1" applyAlignment="1">
      <alignment vertical="center"/>
    </xf>
    <xf numFmtId="176" fontId="18" fillId="0" borderId="39" xfId="33" applyNumberFormat="1" applyFont="1" applyFill="1" applyBorder="1" applyAlignment="1">
      <alignment vertical="center"/>
    </xf>
    <xf numFmtId="176" fontId="18" fillId="0" borderId="27" xfId="33" applyNumberFormat="1" applyFont="1" applyFill="1" applyBorder="1" applyAlignment="1">
      <alignment vertical="center"/>
    </xf>
    <xf numFmtId="187" fontId="18" fillId="0" borderId="44" xfId="0" applyNumberFormat="1" applyFont="1" applyFill="1" applyBorder="1" applyAlignment="1">
      <alignment horizontal="right" vertical="center"/>
    </xf>
    <xf numFmtId="0" fontId="1" fillId="0" borderId="0" xfId="0" applyFont="1" applyFill="1" applyAlignment="1">
      <alignment vertical="center"/>
    </xf>
    <xf numFmtId="0" fontId="18" fillId="0" borderId="90" xfId="0" applyFont="1" applyFill="1" applyBorder="1" applyAlignment="1">
      <alignment horizontal="center" vertical="center" wrapText="1"/>
    </xf>
    <xf numFmtId="183" fontId="18" fillId="0" borderId="133" xfId="0" applyNumberFormat="1" applyFont="1" applyFill="1" applyBorder="1" applyAlignment="1">
      <alignment horizontal="center" vertical="center" wrapText="1"/>
    </xf>
    <xf numFmtId="184" fontId="18" fillId="0" borderId="104" xfId="51" applyNumberFormat="1" applyFont="1" applyFill="1" applyBorder="1" applyAlignment="1">
      <alignment horizontal="right" vertical="center"/>
    </xf>
    <xf numFmtId="178" fontId="18" fillId="0" borderId="134" xfId="51" applyNumberFormat="1" applyFont="1" applyFill="1" applyBorder="1" applyAlignment="1">
      <alignment horizontal="right" vertical="center"/>
    </xf>
    <xf numFmtId="184" fontId="18" fillId="0" borderId="34" xfId="51" applyNumberFormat="1" applyFont="1" applyFill="1" applyBorder="1" applyAlignment="1">
      <alignment horizontal="right" vertical="center"/>
    </xf>
    <xf numFmtId="178" fontId="18" fillId="0" borderId="92" xfId="51" quotePrefix="1" applyNumberFormat="1" applyFont="1" applyFill="1" applyBorder="1" applyAlignment="1">
      <alignment horizontal="right" vertical="center"/>
    </xf>
    <xf numFmtId="178" fontId="18" fillId="0" borderId="92" xfId="51" applyNumberFormat="1" applyFont="1" applyFill="1" applyBorder="1" applyAlignment="1">
      <alignment horizontal="right" vertical="center"/>
    </xf>
    <xf numFmtId="184" fontId="18" fillId="0" borderId="14" xfId="51" applyNumberFormat="1" applyFont="1" applyFill="1" applyBorder="1" applyAlignment="1">
      <alignment horizontal="right" vertical="center"/>
    </xf>
    <xf numFmtId="178" fontId="18" fillId="0" borderId="135" xfId="51" applyNumberFormat="1" applyFont="1" applyFill="1" applyBorder="1" applyAlignment="1">
      <alignment horizontal="right" vertical="center"/>
    </xf>
    <xf numFmtId="3" fontId="3" fillId="0" borderId="70" xfId="0" applyNumberFormat="1" applyFont="1" applyFill="1" applyBorder="1" applyAlignment="1">
      <alignment horizontal="right" vertical="center"/>
    </xf>
    <xf numFmtId="176" fontId="3" fillId="0" borderId="70" xfId="0" applyNumberFormat="1" applyFont="1" applyFill="1" applyBorder="1" applyAlignment="1">
      <alignment horizontal="right" vertical="center"/>
    </xf>
    <xf numFmtId="179" fontId="18" fillId="0" borderId="138" xfId="0" applyNumberFormat="1" applyFont="1" applyFill="1" applyBorder="1" applyAlignment="1">
      <alignment horizontal="right" vertical="center"/>
    </xf>
    <xf numFmtId="178" fontId="18" fillId="0" borderId="62" xfId="0" applyNumberFormat="1" applyFont="1" applyFill="1" applyBorder="1" applyAlignment="1">
      <alignment horizontal="right" vertical="center"/>
    </xf>
    <xf numFmtId="0" fontId="17" fillId="0" borderId="139" xfId="0" applyFont="1" applyFill="1" applyBorder="1" applyAlignment="1">
      <alignment horizontal="right" vertical="center"/>
    </xf>
    <xf numFmtId="178" fontId="18" fillId="0" borderId="96" xfId="0" applyNumberFormat="1" applyFont="1" applyFill="1" applyBorder="1" applyAlignment="1">
      <alignment horizontal="right" vertical="center"/>
    </xf>
    <xf numFmtId="177" fontId="18" fillId="0" borderId="96" xfId="33" applyNumberFormat="1" applyFont="1" applyFill="1" applyBorder="1" applyAlignment="1">
      <alignment horizontal="right" vertical="center"/>
    </xf>
    <xf numFmtId="178" fontId="18" fillId="0" borderId="65" xfId="0" applyNumberFormat="1" applyFont="1" applyFill="1" applyBorder="1" applyAlignment="1">
      <alignment horizontal="right" vertical="center"/>
    </xf>
    <xf numFmtId="179" fontId="18" fillId="0" borderId="181" xfId="0" applyNumberFormat="1" applyFont="1" applyFill="1" applyBorder="1" applyAlignment="1">
      <alignment horizontal="right" vertical="center"/>
    </xf>
    <xf numFmtId="176" fontId="18" fillId="0" borderId="190" xfId="0" applyNumberFormat="1" applyFont="1" applyFill="1" applyBorder="1" applyAlignment="1">
      <alignment horizontal="right" vertical="center"/>
    </xf>
    <xf numFmtId="176" fontId="18" fillId="0" borderId="191" xfId="0" applyNumberFormat="1" applyFont="1" applyFill="1" applyBorder="1" applyAlignment="1">
      <alignment horizontal="right" vertical="center"/>
    </xf>
    <xf numFmtId="186" fontId="18" fillId="0" borderId="62" xfId="0" applyNumberFormat="1" applyFont="1" applyFill="1" applyBorder="1" applyAlignment="1">
      <alignment horizontal="right" vertical="center"/>
    </xf>
    <xf numFmtId="0" fontId="3" fillId="0" borderId="68" xfId="0" applyFont="1" applyFill="1" applyBorder="1" applyAlignment="1">
      <alignment vertical="center"/>
    </xf>
    <xf numFmtId="176" fontId="17" fillId="0" borderId="151" xfId="33" applyNumberFormat="1" applyFont="1" applyFill="1" applyBorder="1" applyAlignment="1">
      <alignment horizontal="right" vertical="center"/>
    </xf>
    <xf numFmtId="176" fontId="17" fillId="0" borderId="25" xfId="33" applyNumberFormat="1" applyFont="1" applyFill="1" applyBorder="1" applyAlignment="1">
      <alignment horizontal="right" vertical="center"/>
    </xf>
    <xf numFmtId="176" fontId="17" fillId="0" borderId="37" xfId="33" applyNumberFormat="1" applyFont="1" applyFill="1" applyBorder="1" applyAlignment="1">
      <alignment horizontal="right" vertical="center"/>
    </xf>
    <xf numFmtId="176" fontId="17" fillId="0" borderId="75" xfId="33" applyNumberFormat="1" applyFont="1" applyFill="1" applyBorder="1" applyAlignment="1">
      <alignment horizontal="right" vertical="center"/>
    </xf>
    <xf numFmtId="0" fontId="17" fillId="0" borderId="70" xfId="0" applyFont="1" applyFill="1" applyBorder="1" applyAlignment="1">
      <alignment horizontal="center" vertical="center"/>
    </xf>
    <xf numFmtId="0" fontId="17" fillId="0" borderId="141" xfId="0" applyFont="1" applyFill="1" applyBorder="1" applyAlignment="1">
      <alignment horizontal="center" vertical="center"/>
    </xf>
    <xf numFmtId="0" fontId="17" fillId="0" borderId="62" xfId="0" applyFont="1" applyFill="1" applyBorder="1" applyAlignment="1">
      <alignment horizontal="right" vertical="center"/>
    </xf>
    <xf numFmtId="0" fontId="17" fillId="0" borderId="65" xfId="0" applyFont="1" applyFill="1" applyBorder="1" applyAlignment="1">
      <alignment horizontal="right" vertical="center"/>
    </xf>
    <xf numFmtId="176" fontId="18" fillId="0" borderId="0" xfId="52" applyNumberFormat="1" applyFont="1" applyFill="1" applyBorder="1" applyAlignment="1">
      <alignment horizontal="right" vertical="center" wrapText="1"/>
    </xf>
    <xf numFmtId="176" fontId="18" fillId="0" borderId="153" xfId="52" applyNumberFormat="1" applyFont="1" applyFill="1" applyBorder="1" applyAlignment="1">
      <alignment horizontal="right" vertical="center" wrapText="1"/>
    </xf>
    <xf numFmtId="176" fontId="18" fillId="0" borderId="12" xfId="52" applyNumberFormat="1" applyFont="1" applyFill="1" applyBorder="1" applyAlignment="1">
      <alignment horizontal="right" vertical="center" wrapText="1"/>
    </xf>
    <xf numFmtId="178" fontId="18" fillId="0" borderId="92" xfId="0" applyNumberFormat="1" applyFont="1" applyFill="1" applyBorder="1" applyAlignment="1">
      <alignment horizontal="right" vertical="center"/>
    </xf>
    <xf numFmtId="178" fontId="18" fillId="0" borderId="92" xfId="0" quotePrefix="1" applyNumberFormat="1" applyFont="1" applyFill="1" applyBorder="1" applyAlignment="1">
      <alignment horizontal="right" vertical="center"/>
    </xf>
    <xf numFmtId="178" fontId="18" fillId="0" borderId="135" xfId="0" applyNumberFormat="1" applyFont="1" applyFill="1" applyBorder="1" applyAlignment="1">
      <alignment horizontal="right" vertical="center"/>
    </xf>
    <xf numFmtId="0" fontId="17" fillId="0" borderId="204" xfId="0" applyFont="1" applyFill="1" applyBorder="1" applyAlignment="1">
      <alignment horizontal="center" vertical="center" shrinkToFit="1"/>
    </xf>
    <xf numFmtId="176" fontId="18" fillId="0" borderId="10" xfId="33" applyNumberFormat="1" applyFont="1" applyFill="1" applyBorder="1" applyAlignment="1">
      <alignment horizontal="right" vertical="center"/>
    </xf>
    <xf numFmtId="176" fontId="18" fillId="0" borderId="26" xfId="33" applyNumberFormat="1" applyFont="1" applyFill="1" applyBorder="1" applyAlignment="1">
      <alignment horizontal="right" vertical="center"/>
    </xf>
    <xf numFmtId="176" fontId="18" fillId="0" borderId="38" xfId="33" applyNumberFormat="1" applyFont="1" applyFill="1" applyBorder="1" applyAlignment="1">
      <alignment horizontal="right" vertical="center"/>
    </xf>
    <xf numFmtId="176" fontId="18" fillId="0" borderId="49" xfId="33" applyNumberFormat="1" applyFont="1" applyFill="1" applyBorder="1" applyAlignment="1">
      <alignment horizontal="right" vertical="center"/>
    </xf>
    <xf numFmtId="176" fontId="18" fillId="0" borderId="32" xfId="33" applyNumberFormat="1" applyFont="1" applyFill="1" applyBorder="1" applyAlignment="1">
      <alignment horizontal="right" vertical="center"/>
    </xf>
    <xf numFmtId="180" fontId="18" fillId="0" borderId="201" xfId="33" quotePrefix="1" applyNumberFormat="1" applyFont="1" applyFill="1" applyBorder="1" applyAlignment="1">
      <alignment horizontal="right" vertical="center"/>
    </xf>
    <xf numFmtId="180" fontId="18" fillId="0" borderId="43" xfId="33" quotePrefix="1" applyNumberFormat="1" applyFont="1" applyFill="1" applyBorder="1" applyAlignment="1">
      <alignment horizontal="right" vertical="center"/>
    </xf>
    <xf numFmtId="0" fontId="17" fillId="0" borderId="136" xfId="0" applyFont="1" applyFill="1" applyBorder="1" applyAlignment="1">
      <alignment horizontal="center" vertical="center" shrinkToFit="1"/>
    </xf>
    <xf numFmtId="176" fontId="18" fillId="0" borderId="127" xfId="33" applyNumberFormat="1" applyFont="1" applyFill="1" applyBorder="1" applyAlignment="1">
      <alignment horizontal="right" vertical="center"/>
    </xf>
    <xf numFmtId="176" fontId="18" fillId="0" borderId="129" xfId="33" applyNumberFormat="1" applyFont="1" applyFill="1" applyBorder="1" applyAlignment="1">
      <alignment horizontal="right" vertical="center"/>
    </xf>
    <xf numFmtId="176" fontId="18" fillId="0" borderId="130" xfId="33" applyNumberFormat="1" applyFont="1" applyFill="1" applyBorder="1" applyAlignment="1">
      <alignment horizontal="right" vertical="center"/>
    </xf>
    <xf numFmtId="176" fontId="18" fillId="0" borderId="132" xfId="33" applyNumberFormat="1" applyFont="1" applyFill="1" applyBorder="1" applyAlignment="1">
      <alignment horizontal="right" vertical="center"/>
    </xf>
    <xf numFmtId="176" fontId="18" fillId="0" borderId="118" xfId="33" applyNumberFormat="1" applyFont="1" applyFill="1" applyBorder="1" applyAlignment="1">
      <alignment horizontal="right" vertical="center"/>
    </xf>
    <xf numFmtId="180" fontId="18" fillId="0" borderId="137" xfId="33" quotePrefix="1" applyNumberFormat="1" applyFont="1" applyFill="1" applyBorder="1" applyAlignment="1">
      <alignment horizontal="right" vertical="center"/>
    </xf>
    <xf numFmtId="180" fontId="18" fillId="0" borderId="131" xfId="33" quotePrefix="1" applyNumberFormat="1" applyFont="1" applyFill="1" applyBorder="1" applyAlignment="1">
      <alignment horizontal="right" vertical="center"/>
    </xf>
    <xf numFmtId="179" fontId="18" fillId="0" borderId="62" xfId="0" applyNumberFormat="1" applyFont="1" applyFill="1" applyBorder="1" applyAlignment="1">
      <alignment horizontal="right" vertical="center"/>
    </xf>
    <xf numFmtId="179" fontId="18" fillId="0" borderId="65" xfId="0" applyNumberFormat="1" applyFont="1" applyFill="1" applyBorder="1" applyAlignment="1">
      <alignment horizontal="right" vertical="center"/>
    </xf>
    <xf numFmtId="0" fontId="17" fillId="0" borderId="206" xfId="0" applyFont="1" applyFill="1" applyBorder="1" applyAlignment="1">
      <alignment horizontal="right" vertical="center"/>
    </xf>
    <xf numFmtId="0" fontId="3" fillId="0" borderId="213" xfId="0" applyFont="1" applyFill="1" applyBorder="1" applyAlignment="1">
      <alignment horizontal="center" vertical="center"/>
    </xf>
    <xf numFmtId="0" fontId="3" fillId="0" borderId="214" xfId="0" applyFont="1" applyFill="1" applyBorder="1" applyAlignment="1">
      <alignment horizontal="center" vertical="center"/>
    </xf>
    <xf numFmtId="0" fontId="3" fillId="0" borderId="215" xfId="0" applyFont="1" applyFill="1" applyBorder="1" applyAlignment="1">
      <alignment horizontal="center" vertical="center"/>
    </xf>
    <xf numFmtId="0" fontId="19" fillId="0" borderId="31" xfId="0" applyFont="1" applyFill="1" applyBorder="1" applyAlignment="1">
      <alignment horizontal="justify" vertical="center"/>
    </xf>
    <xf numFmtId="0" fontId="17" fillId="0" borderId="91" xfId="0" applyFont="1" applyFill="1" applyBorder="1" applyAlignment="1">
      <alignment horizontal="right" vertical="center"/>
    </xf>
    <xf numFmtId="0" fontId="17" fillId="0" borderId="209" xfId="0" applyFont="1" applyFill="1" applyBorder="1" applyAlignment="1">
      <alignment horizontal="center" vertical="center"/>
    </xf>
    <xf numFmtId="0" fontId="17" fillId="0" borderId="231" xfId="0" applyFont="1" applyFill="1" applyBorder="1" applyAlignment="1">
      <alignment horizontal="center" vertical="center"/>
    </xf>
    <xf numFmtId="0" fontId="17" fillId="0" borderId="210" xfId="0" applyFont="1" applyFill="1" applyBorder="1" applyAlignment="1">
      <alignment horizontal="center" vertical="center"/>
    </xf>
    <xf numFmtId="0" fontId="17" fillId="0" borderId="31" xfId="0" applyFont="1" applyFill="1" applyBorder="1" applyAlignment="1">
      <alignment horizontal="right" vertical="center"/>
    </xf>
    <xf numFmtId="0" fontId="17" fillId="0" borderId="212" xfId="0" applyFont="1" applyFill="1" applyBorder="1" applyAlignment="1">
      <alignment horizontal="right" vertical="center"/>
    </xf>
    <xf numFmtId="0" fontId="17" fillId="0" borderId="231" xfId="0" applyFont="1" applyFill="1" applyBorder="1" applyAlignment="1">
      <alignment horizontal="right" vertical="center"/>
    </xf>
    <xf numFmtId="0" fontId="19" fillId="0" borderId="0" xfId="0" applyFont="1" applyFill="1" applyBorder="1" applyAlignment="1">
      <alignment horizontal="right" vertical="center"/>
    </xf>
    <xf numFmtId="183" fontId="18" fillId="0" borderId="160" xfId="0" applyNumberFormat="1" applyFont="1" applyFill="1" applyBorder="1" applyAlignment="1">
      <alignment horizontal="center" vertical="center" wrapText="1"/>
    </xf>
    <xf numFmtId="178" fontId="18" fillId="0" borderId="202" xfId="51" applyNumberFormat="1" applyFont="1" applyFill="1" applyBorder="1" applyAlignment="1">
      <alignment horizontal="right" vertical="center"/>
    </xf>
    <xf numFmtId="178" fontId="18" fillId="0" borderId="56" xfId="51" quotePrefix="1" applyNumberFormat="1" applyFont="1" applyFill="1" applyBorder="1" applyAlignment="1">
      <alignment horizontal="right" vertical="center"/>
    </xf>
    <xf numFmtId="178" fontId="18" fillId="0" borderId="56" xfId="51" applyNumberFormat="1" applyFont="1" applyFill="1" applyBorder="1" applyAlignment="1">
      <alignment horizontal="right" vertical="center"/>
    </xf>
    <xf numFmtId="178" fontId="18" fillId="0" borderId="177" xfId="51" applyNumberFormat="1" applyFont="1" applyFill="1" applyBorder="1" applyAlignment="1">
      <alignment horizontal="right" vertical="center"/>
    </xf>
    <xf numFmtId="176" fontId="17" fillId="0" borderId="10" xfId="33" applyNumberFormat="1" applyFont="1" applyFill="1" applyBorder="1" applyAlignment="1">
      <alignment horizontal="right" vertical="center"/>
    </xf>
    <xf numFmtId="176" fontId="17" fillId="0" borderId="26" xfId="33" applyNumberFormat="1" applyFont="1" applyFill="1" applyBorder="1" applyAlignment="1">
      <alignment horizontal="right" vertical="center"/>
    </xf>
    <xf numFmtId="176" fontId="17" fillId="0" borderId="38" xfId="33" applyNumberFormat="1" applyFont="1" applyFill="1" applyBorder="1" applyAlignment="1">
      <alignment horizontal="right" vertical="center"/>
    </xf>
    <xf numFmtId="176" fontId="17" fillId="0" borderId="49" xfId="33" applyNumberFormat="1" applyFont="1" applyFill="1" applyBorder="1" applyAlignment="1">
      <alignment horizontal="right" vertical="center"/>
    </xf>
    <xf numFmtId="176" fontId="17" fillId="0" borderId="32" xfId="33" applyNumberFormat="1" applyFont="1" applyFill="1" applyBorder="1" applyAlignment="1">
      <alignment horizontal="right" vertical="center"/>
    </xf>
    <xf numFmtId="176" fontId="17" fillId="0" borderId="127" xfId="33" applyNumberFormat="1" applyFont="1" applyFill="1" applyBorder="1" applyAlignment="1">
      <alignment horizontal="right" vertical="center"/>
    </xf>
    <xf numFmtId="176" fontId="17" fillId="0" borderId="129" xfId="33" applyNumberFormat="1" applyFont="1" applyFill="1" applyBorder="1" applyAlignment="1">
      <alignment horizontal="right" vertical="center"/>
    </xf>
    <xf numFmtId="176" fontId="17" fillId="0" borderId="130" xfId="33" applyNumberFormat="1" applyFont="1" applyFill="1" applyBorder="1" applyAlignment="1">
      <alignment horizontal="right" vertical="center"/>
    </xf>
    <xf numFmtId="176" fontId="17" fillId="0" borderId="132" xfId="33" applyNumberFormat="1" applyFont="1" applyFill="1" applyBorder="1" applyAlignment="1">
      <alignment horizontal="right" vertical="center"/>
    </xf>
    <xf numFmtId="176" fontId="17" fillId="0" borderId="118" xfId="33" applyNumberFormat="1" applyFont="1" applyFill="1" applyBorder="1" applyAlignment="1">
      <alignment horizontal="right" vertical="center"/>
    </xf>
    <xf numFmtId="186" fontId="18" fillId="0" borderId="32" xfId="0" applyNumberFormat="1" applyFont="1" applyFill="1" applyBorder="1" applyAlignment="1">
      <alignment horizontal="right" vertical="center"/>
    </xf>
    <xf numFmtId="176" fontId="18" fillId="0" borderId="26" xfId="0" applyNumberFormat="1" applyFont="1" applyFill="1" applyBorder="1" applyAlignment="1">
      <alignment horizontal="right" vertical="center"/>
    </xf>
    <xf numFmtId="176" fontId="18" fillId="0" borderId="38" xfId="0" applyNumberFormat="1" applyFont="1" applyFill="1" applyBorder="1" applyAlignment="1">
      <alignment horizontal="right" vertical="center"/>
    </xf>
    <xf numFmtId="186" fontId="18" fillId="0" borderId="118" xfId="0" applyNumberFormat="1" applyFont="1" applyFill="1" applyBorder="1" applyAlignment="1">
      <alignment horizontal="right" vertical="center"/>
    </xf>
    <xf numFmtId="176" fontId="18" fillId="0" borderId="129" xfId="0" applyNumberFormat="1" applyFont="1" applyFill="1" applyBorder="1" applyAlignment="1">
      <alignment horizontal="right" vertical="center"/>
    </xf>
    <xf numFmtId="176" fontId="18" fillId="0" borderId="130" xfId="0" applyNumberFormat="1" applyFont="1" applyFill="1" applyBorder="1" applyAlignment="1">
      <alignment horizontal="right" vertical="center"/>
    </xf>
    <xf numFmtId="0" fontId="17" fillId="0" borderId="0" xfId="0" applyFont="1" applyFill="1" applyBorder="1" applyAlignment="1">
      <alignment horizontal="center" vertical="center"/>
    </xf>
    <xf numFmtId="0" fontId="17" fillId="0" borderId="117" xfId="0" applyFont="1" applyFill="1" applyBorder="1" applyAlignment="1">
      <alignment horizontal="center" vertical="center"/>
    </xf>
    <xf numFmtId="0" fontId="17" fillId="0" borderId="90" xfId="0" applyFont="1" applyFill="1" applyBorder="1" applyAlignment="1">
      <alignment horizontal="center" vertical="center"/>
    </xf>
    <xf numFmtId="0" fontId="17" fillId="0" borderId="102" xfId="0" applyFont="1" applyFill="1" applyBorder="1" applyAlignment="1">
      <alignment horizontal="center" vertical="center"/>
    </xf>
    <xf numFmtId="0" fontId="17" fillId="0" borderId="0" xfId="0" applyFont="1" applyFill="1" applyBorder="1" applyAlignment="1">
      <alignment vertical="center"/>
    </xf>
    <xf numFmtId="176" fontId="18" fillId="0" borderId="28" xfId="0" applyNumberFormat="1" applyFont="1" applyFill="1" applyBorder="1" applyAlignment="1">
      <alignment horizontal="right" vertical="center"/>
    </xf>
    <xf numFmtId="176" fontId="18" fillId="0" borderId="40" xfId="0" applyNumberFormat="1" applyFont="1" applyFill="1" applyBorder="1" applyAlignment="1">
      <alignment horizontal="right" vertical="center"/>
    </xf>
    <xf numFmtId="176" fontId="18" fillId="0" borderId="166" xfId="0" applyNumberFormat="1" applyFont="1" applyFill="1" applyBorder="1" applyAlignment="1">
      <alignment horizontal="right" vertical="center"/>
    </xf>
    <xf numFmtId="176" fontId="18" fillId="0" borderId="81" xfId="0" applyNumberFormat="1" applyFont="1" applyFill="1" applyBorder="1" applyAlignment="1">
      <alignment horizontal="right" vertical="center"/>
    </xf>
    <xf numFmtId="0" fontId="1" fillId="0" borderId="0" xfId="0" applyFont="1" applyFill="1" applyAlignment="1">
      <alignment horizontal="right" vertical="center"/>
    </xf>
    <xf numFmtId="0" fontId="17" fillId="0" borderId="10" xfId="0" applyFont="1" applyFill="1" applyBorder="1" applyAlignment="1">
      <alignment horizontal="center" vertical="center"/>
    </xf>
    <xf numFmtId="0" fontId="17" fillId="0" borderId="11" xfId="0" applyFont="1" applyFill="1" applyBorder="1" applyAlignment="1">
      <alignment horizontal="center" vertical="center"/>
    </xf>
    <xf numFmtId="0" fontId="17" fillId="0" borderId="127" xfId="0" applyFont="1" applyFill="1" applyBorder="1" applyAlignment="1">
      <alignment horizontal="center" vertical="center"/>
    </xf>
    <xf numFmtId="0" fontId="17" fillId="0" borderId="12" xfId="0" applyFont="1" applyFill="1" applyBorder="1" applyAlignment="1">
      <alignment horizontal="center" vertical="center"/>
    </xf>
    <xf numFmtId="0" fontId="17" fillId="0" borderId="13" xfId="0" applyFont="1" applyFill="1" applyBorder="1" applyAlignment="1">
      <alignment horizontal="center" vertical="center"/>
    </xf>
    <xf numFmtId="0" fontId="17" fillId="0" borderId="14" xfId="0" applyFont="1" applyFill="1" applyBorder="1" applyAlignment="1">
      <alignment horizontal="center" vertical="center"/>
    </xf>
    <xf numFmtId="0" fontId="17" fillId="0" borderId="15" xfId="0" applyFont="1" applyFill="1" applyBorder="1" applyAlignment="1">
      <alignment horizontal="center" vertical="center" shrinkToFit="1"/>
    </xf>
    <xf numFmtId="0" fontId="17" fillId="0" borderId="128" xfId="0" applyFont="1" applyFill="1" applyBorder="1" applyAlignment="1">
      <alignment horizontal="center" vertical="center" shrinkToFit="1"/>
    </xf>
    <xf numFmtId="0" fontId="17" fillId="0" borderId="232" xfId="0" applyFont="1" applyFill="1" applyBorder="1" applyAlignment="1">
      <alignment vertical="center"/>
    </xf>
    <xf numFmtId="176" fontId="18" fillId="0" borderId="16" xfId="0" applyNumberFormat="1" applyFont="1" applyFill="1" applyBorder="1" applyAlignment="1">
      <alignment horizontal="right" vertical="top"/>
    </xf>
    <xf numFmtId="176" fontId="18" fillId="0" borderId="17" xfId="0" applyNumberFormat="1" applyFont="1" applyFill="1" applyBorder="1" applyAlignment="1">
      <alignment horizontal="right" vertical="top"/>
    </xf>
    <xf numFmtId="176" fontId="18" fillId="0" borderId="17" xfId="0" applyNumberFormat="1" applyFont="1" applyFill="1" applyBorder="1" applyAlignment="1">
      <alignment horizontal="right" vertical="center"/>
    </xf>
    <xf numFmtId="176" fontId="18" fillId="0" borderId="18" xfId="0" applyNumberFormat="1" applyFont="1" applyFill="1" applyBorder="1" applyAlignment="1">
      <alignment horizontal="right" vertical="center"/>
    </xf>
    <xf numFmtId="176" fontId="18" fillId="0" borderId="19" xfId="0" applyNumberFormat="1" applyFont="1" applyFill="1" applyBorder="1" applyAlignment="1">
      <alignment horizontal="right" vertical="center"/>
    </xf>
    <xf numFmtId="176" fontId="18" fillId="0" borderId="83" xfId="0" applyNumberFormat="1" applyFont="1" applyFill="1" applyBorder="1" applyAlignment="1">
      <alignment horizontal="right" vertical="center"/>
    </xf>
    <xf numFmtId="0" fontId="17" fillId="0" borderId="223" xfId="0" applyFont="1" applyFill="1" applyBorder="1" applyAlignment="1">
      <alignment vertical="center"/>
    </xf>
    <xf numFmtId="176" fontId="18" fillId="0" borderId="20" xfId="0" applyNumberFormat="1" applyFont="1" applyFill="1" applyBorder="1" applyAlignment="1">
      <alignment horizontal="right" vertical="top"/>
    </xf>
    <xf numFmtId="176" fontId="18" fillId="0" borderId="21" xfId="0" applyNumberFormat="1" applyFont="1" applyFill="1" applyBorder="1" applyAlignment="1">
      <alignment horizontal="right" vertical="top"/>
    </xf>
    <xf numFmtId="176" fontId="18" fillId="0" borderId="21" xfId="0" applyNumberFormat="1" applyFont="1" applyFill="1" applyBorder="1" applyAlignment="1">
      <alignment horizontal="right" vertical="center"/>
    </xf>
    <xf numFmtId="176" fontId="18" fillId="0" borderId="22" xfId="0" applyNumberFormat="1" applyFont="1" applyFill="1" applyBorder="1" applyAlignment="1">
      <alignment horizontal="right" vertical="center"/>
    </xf>
    <xf numFmtId="176" fontId="18" fillId="0" borderId="23" xfId="0" applyNumberFormat="1" applyFont="1" applyFill="1" applyBorder="1" applyAlignment="1">
      <alignment horizontal="right" vertical="center"/>
    </xf>
    <xf numFmtId="176" fontId="18" fillId="0" borderId="88" xfId="0" applyNumberFormat="1" applyFont="1" applyFill="1" applyBorder="1" applyAlignment="1">
      <alignment horizontal="right" vertical="center"/>
    </xf>
    <xf numFmtId="0" fontId="17" fillId="0" borderId="24" xfId="0" applyFont="1" applyFill="1" applyBorder="1" applyAlignment="1">
      <alignment horizontal="justify" vertical="center"/>
    </xf>
    <xf numFmtId="0" fontId="17" fillId="0" borderId="25" xfId="0" applyFont="1" applyFill="1" applyBorder="1" applyAlignment="1">
      <alignment horizontal="justify" vertical="center"/>
    </xf>
    <xf numFmtId="0" fontId="17" fillId="0" borderId="218" xfId="0" applyFont="1" applyFill="1" applyBorder="1" applyAlignment="1">
      <alignment horizontal="justify" vertical="center"/>
    </xf>
    <xf numFmtId="176" fontId="18" fillId="0" borderId="26" xfId="0" applyNumberFormat="1" applyFont="1" applyFill="1" applyBorder="1" applyAlignment="1">
      <alignment horizontal="right" vertical="top"/>
    </xf>
    <xf numFmtId="176" fontId="18" fillId="0" borderId="27" xfId="0" applyNumberFormat="1" applyFont="1" applyFill="1" applyBorder="1" applyAlignment="1">
      <alignment horizontal="right" vertical="top"/>
    </xf>
    <xf numFmtId="176" fontId="18" fillId="0" borderId="29" xfId="0" applyNumberFormat="1" applyFont="1" applyFill="1" applyBorder="1" applyAlignment="1">
      <alignment horizontal="right" vertical="center"/>
    </xf>
    <xf numFmtId="0" fontId="17" fillId="0" borderId="30" xfId="0" applyFont="1" applyFill="1" applyBorder="1" applyAlignment="1">
      <alignment horizontal="justify" vertical="center"/>
    </xf>
    <xf numFmtId="0" fontId="17" fillId="0" borderId="31" xfId="0" applyFont="1" applyFill="1" applyBorder="1" applyAlignment="1">
      <alignment horizontal="justify" vertical="center"/>
    </xf>
    <xf numFmtId="176" fontId="18" fillId="0" borderId="32" xfId="0" applyNumberFormat="1" applyFont="1" applyFill="1" applyBorder="1" applyAlignment="1">
      <alignment horizontal="right" vertical="top"/>
    </xf>
    <xf numFmtId="176" fontId="18" fillId="0" borderId="33" xfId="0" applyNumberFormat="1" applyFont="1" applyFill="1" applyBorder="1" applyAlignment="1">
      <alignment horizontal="right" vertical="top"/>
    </xf>
    <xf numFmtId="176" fontId="18" fillId="0" borderId="34" xfId="0" applyNumberFormat="1" applyFont="1" applyFill="1" applyBorder="1" applyAlignment="1">
      <alignment horizontal="right" vertical="center"/>
    </xf>
    <xf numFmtId="176" fontId="18" fillId="0" borderId="35" xfId="0" applyNumberFormat="1" applyFont="1" applyFill="1" applyBorder="1" applyAlignment="1">
      <alignment horizontal="right" vertical="center"/>
    </xf>
    <xf numFmtId="176" fontId="18" fillId="0" borderId="118" xfId="0" applyNumberFormat="1" applyFont="1" applyFill="1" applyBorder="1" applyAlignment="1">
      <alignment horizontal="right" vertical="center"/>
    </xf>
    <xf numFmtId="3" fontId="17" fillId="0" borderId="0" xfId="0" applyNumberFormat="1" applyFont="1" applyFill="1" applyBorder="1" applyAlignment="1">
      <alignment horizontal="right" vertical="center"/>
    </xf>
    <xf numFmtId="0" fontId="17" fillId="0" borderId="36" xfId="0" applyFont="1" applyFill="1" applyBorder="1" applyAlignment="1">
      <alignment horizontal="justify" vertical="center"/>
    </xf>
    <xf numFmtId="0" fontId="17" fillId="0" borderId="37" xfId="0" applyFont="1" applyFill="1" applyBorder="1" applyAlignment="1">
      <alignment horizontal="justify" vertical="center"/>
    </xf>
    <xf numFmtId="0" fontId="17" fillId="0" borderId="217" xfId="0" applyFont="1" applyFill="1" applyBorder="1" applyAlignment="1">
      <alignment horizontal="justify" vertical="center"/>
    </xf>
    <xf numFmtId="176" fontId="18" fillId="0" borderId="38" xfId="0" applyNumberFormat="1" applyFont="1" applyFill="1" applyBorder="1" applyAlignment="1">
      <alignment horizontal="right" vertical="top"/>
    </xf>
    <xf numFmtId="176" fontId="18" fillId="0" borderId="39" xfId="0" applyNumberFormat="1" applyFont="1" applyFill="1" applyBorder="1" applyAlignment="1">
      <alignment horizontal="right" vertical="top"/>
    </xf>
    <xf numFmtId="176" fontId="18" fillId="0" borderId="41" xfId="0" applyNumberFormat="1" applyFont="1" applyFill="1" applyBorder="1" applyAlignment="1">
      <alignment horizontal="right" vertical="center"/>
    </xf>
    <xf numFmtId="0" fontId="17" fillId="0" borderId="25" xfId="0" applyFont="1" applyFill="1" applyBorder="1" applyAlignment="1">
      <alignment horizontal="justify" vertical="center" wrapText="1"/>
    </xf>
    <xf numFmtId="0" fontId="17" fillId="0" borderId="30" xfId="0" applyFont="1" applyFill="1" applyBorder="1" applyAlignment="1">
      <alignment horizontal="justify" vertical="center" wrapText="1"/>
    </xf>
    <xf numFmtId="0" fontId="19" fillId="0" borderId="31" xfId="0" applyFont="1" applyFill="1" applyBorder="1" applyAlignment="1">
      <alignment horizontal="right" vertical="center" wrapText="1"/>
    </xf>
    <xf numFmtId="176" fontId="18" fillId="0" borderId="118" xfId="0" applyNumberFormat="1" applyFont="1" applyFill="1" applyBorder="1" applyAlignment="1">
      <alignment horizontal="right" vertical="top"/>
    </xf>
    <xf numFmtId="0" fontId="17" fillId="0" borderId="42" xfId="0" applyFont="1" applyFill="1" applyBorder="1" applyAlignment="1">
      <alignment horizontal="justify" vertical="center"/>
    </xf>
    <xf numFmtId="0" fontId="17" fillId="0" borderId="126" xfId="0" applyFont="1" applyFill="1" applyBorder="1" applyAlignment="1">
      <alignment horizontal="justify" vertical="center" wrapText="1"/>
    </xf>
    <xf numFmtId="0" fontId="17" fillId="0" borderId="219" xfId="0" applyFont="1" applyFill="1" applyBorder="1" applyAlignment="1">
      <alignment horizontal="justify" vertical="center"/>
    </xf>
    <xf numFmtId="176" fontId="18" fillId="0" borderId="43" xfId="0" applyNumberFormat="1" applyFont="1" applyFill="1" applyBorder="1" applyAlignment="1">
      <alignment horizontal="right" vertical="top"/>
    </xf>
    <xf numFmtId="176" fontId="18" fillId="0" borderId="44" xfId="0" applyNumberFormat="1" applyFont="1" applyFill="1" applyBorder="1" applyAlignment="1">
      <alignment horizontal="right" vertical="top"/>
    </xf>
    <xf numFmtId="176" fontId="18" fillId="0" borderId="14" xfId="0" applyNumberFormat="1" applyFont="1" applyFill="1" applyBorder="1" applyAlignment="1">
      <alignment horizontal="right" vertical="center"/>
    </xf>
    <xf numFmtId="176" fontId="18" fillId="0" borderId="15" xfId="0" applyNumberFormat="1" applyFont="1" applyFill="1" applyBorder="1" applyAlignment="1">
      <alignment horizontal="right" vertical="center"/>
    </xf>
    <xf numFmtId="176" fontId="18" fillId="0" borderId="131" xfId="0" applyNumberFormat="1" applyFont="1" applyFill="1" applyBorder="1" applyAlignment="1">
      <alignment horizontal="right" vertical="top"/>
    </xf>
    <xf numFmtId="0" fontId="18" fillId="0" borderId="0" xfId="0" applyFont="1" applyFill="1" applyAlignment="1">
      <alignment horizontal="left" vertical="center"/>
    </xf>
    <xf numFmtId="0" fontId="19" fillId="0" borderId="0" xfId="0" applyFont="1" applyFill="1" applyAlignment="1">
      <alignment horizontal="left" vertical="center"/>
    </xf>
    <xf numFmtId="0" fontId="0" fillId="0" borderId="0" xfId="0" applyFont="1" applyFill="1"/>
    <xf numFmtId="0" fontId="3" fillId="0" borderId="0" xfId="0" applyFont="1" applyFill="1" applyAlignment="1">
      <alignment horizontal="right" vertical="center"/>
    </xf>
    <xf numFmtId="176" fontId="18" fillId="0" borderId="148" xfId="0" applyNumberFormat="1" applyFont="1" applyFill="1" applyBorder="1" applyAlignment="1">
      <alignment horizontal="right" vertical="center"/>
    </xf>
    <xf numFmtId="176" fontId="18" fillId="0" borderId="62" xfId="0" applyNumberFormat="1" applyFont="1" applyFill="1" applyBorder="1" applyAlignment="1">
      <alignment horizontal="right" vertical="center"/>
    </xf>
    <xf numFmtId="0" fontId="3" fillId="0" borderId="61" xfId="0" applyFont="1" applyFill="1" applyBorder="1" applyAlignment="1">
      <alignment horizontal="left" vertical="center"/>
    </xf>
    <xf numFmtId="0" fontId="3" fillId="0" borderId="31" xfId="0" applyFont="1" applyFill="1" applyBorder="1" applyAlignment="1">
      <alignment horizontal="left" vertical="center"/>
    </xf>
    <xf numFmtId="176" fontId="18" fillId="0" borderId="65" xfId="0" applyNumberFormat="1" applyFont="1" applyFill="1" applyBorder="1" applyAlignment="1">
      <alignment horizontal="right" vertical="center"/>
    </xf>
    <xf numFmtId="176" fontId="18" fillId="0" borderId="177" xfId="0" applyNumberFormat="1" applyFont="1" applyFill="1" applyBorder="1" applyAlignment="1">
      <alignment horizontal="right" vertical="center"/>
    </xf>
    <xf numFmtId="0" fontId="3" fillId="0" borderId="0" xfId="0" applyFont="1" applyFill="1" applyBorder="1" applyAlignment="1">
      <alignment horizontal="right" vertical="center"/>
    </xf>
    <xf numFmtId="0" fontId="3" fillId="0" borderId="70" xfId="0" applyFont="1" applyFill="1" applyBorder="1" applyAlignment="1">
      <alignment horizontal="right" vertical="center"/>
    </xf>
    <xf numFmtId="176" fontId="3" fillId="0" borderId="0" xfId="0" applyNumberFormat="1" applyFont="1" applyFill="1" applyBorder="1" applyAlignment="1">
      <alignment horizontal="right" vertical="center"/>
    </xf>
    <xf numFmtId="0" fontId="18" fillId="0" borderId="107" xfId="0" applyFont="1" applyFill="1" applyBorder="1" applyAlignment="1">
      <alignment horizontal="center" vertical="center" wrapText="1" shrinkToFit="1"/>
    </xf>
    <xf numFmtId="0" fontId="18" fillId="0" borderId="174" xfId="0" applyFont="1" applyFill="1" applyBorder="1" applyAlignment="1">
      <alignment horizontal="center" vertical="center"/>
    </xf>
    <xf numFmtId="0" fontId="18" fillId="0" borderId="136" xfId="0" applyFont="1" applyFill="1" applyBorder="1" applyAlignment="1">
      <alignment horizontal="center" vertical="center"/>
    </xf>
    <xf numFmtId="0" fontId="3" fillId="0" borderId="122" xfId="0" applyFont="1" applyFill="1" applyBorder="1" applyAlignment="1">
      <alignment horizontal="justify" vertical="center"/>
    </xf>
    <xf numFmtId="0" fontId="3" fillId="0" borderId="211" xfId="0" applyFont="1" applyFill="1" applyBorder="1" applyAlignment="1">
      <alignment horizontal="justify" vertical="center"/>
    </xf>
    <xf numFmtId="176" fontId="18" fillId="0" borderId="148" xfId="33" applyNumberFormat="1" applyFont="1" applyFill="1" applyBorder="1" applyAlignment="1">
      <alignment vertical="center"/>
    </xf>
    <xf numFmtId="0" fontId="3" fillId="0" borderId="31" xfId="0" applyFont="1" applyFill="1" applyBorder="1" applyAlignment="1">
      <alignment horizontal="justify" vertical="center"/>
    </xf>
    <xf numFmtId="176" fontId="18" fillId="0" borderId="62" xfId="33" applyNumberFormat="1" applyFont="1" applyFill="1" applyBorder="1" applyAlignment="1">
      <alignment vertical="center"/>
    </xf>
    <xf numFmtId="0" fontId="3" fillId="0" borderId="123" xfId="0" applyFont="1" applyFill="1" applyBorder="1" applyAlignment="1">
      <alignment horizontal="justify" vertical="center"/>
    </xf>
    <xf numFmtId="0" fontId="3" fillId="0" borderId="217" xfId="0" applyFont="1" applyFill="1" applyBorder="1" applyAlignment="1">
      <alignment horizontal="justify" vertical="center"/>
    </xf>
    <xf numFmtId="176" fontId="18" fillId="0" borderId="191" xfId="33" applyNumberFormat="1" applyFont="1" applyFill="1" applyBorder="1" applyAlignment="1">
      <alignment vertical="center"/>
    </xf>
    <xf numFmtId="0" fontId="3" fillId="0" borderId="124" xfId="0" applyFont="1" applyFill="1" applyBorder="1" applyAlignment="1">
      <alignment horizontal="justify" vertical="center"/>
    </xf>
    <xf numFmtId="0" fontId="3" fillId="0" borderId="218" xfId="0" applyFont="1" applyFill="1" applyBorder="1" applyAlignment="1">
      <alignment horizontal="justify" vertical="center"/>
    </xf>
    <xf numFmtId="176" fontId="18" fillId="0" borderId="190" xfId="33" applyNumberFormat="1" applyFont="1" applyFill="1" applyBorder="1" applyAlignment="1">
      <alignment vertical="center"/>
    </xf>
    <xf numFmtId="0" fontId="3" fillId="0" borderId="125" xfId="0" applyFont="1" applyFill="1" applyBorder="1" applyAlignment="1">
      <alignment horizontal="justify" vertical="center"/>
    </xf>
    <xf numFmtId="0" fontId="3" fillId="0" borderId="219" xfId="0" applyFont="1" applyFill="1" applyBorder="1" applyAlignment="1">
      <alignment horizontal="justify" vertical="center"/>
    </xf>
    <xf numFmtId="187" fontId="18" fillId="0" borderId="177" xfId="0" applyNumberFormat="1" applyFont="1" applyFill="1" applyBorder="1" applyAlignment="1">
      <alignment horizontal="right" vertical="center"/>
    </xf>
    <xf numFmtId="0" fontId="19" fillId="0" borderId="0" xfId="0" applyFont="1" applyFill="1" applyAlignment="1">
      <alignment horizontal="right" vertical="center"/>
    </xf>
    <xf numFmtId="0" fontId="18" fillId="0" borderId="14" xfId="0" applyFont="1" applyFill="1" applyBorder="1" applyAlignment="1">
      <alignment horizontal="center" vertical="center"/>
    </xf>
    <xf numFmtId="0" fontId="18" fillId="0" borderId="81" xfId="0" applyFont="1" applyFill="1" applyBorder="1" applyAlignment="1">
      <alignment horizontal="center" vertical="center" shrinkToFit="1"/>
    </xf>
    <xf numFmtId="0" fontId="18" fillId="0" borderId="15" xfId="0" applyFont="1" applyFill="1" applyBorder="1" applyAlignment="1">
      <alignment horizontal="center" vertical="center" shrinkToFit="1"/>
    </xf>
    <xf numFmtId="176" fontId="18" fillId="0" borderId="104" xfId="0" applyNumberFormat="1" applyFont="1" applyFill="1" applyBorder="1" applyAlignment="1">
      <alignment horizontal="right" vertical="center"/>
    </xf>
    <xf numFmtId="176" fontId="18" fillId="0" borderId="178" xfId="0" applyNumberFormat="1" applyFont="1" applyFill="1" applyBorder="1" applyAlignment="1">
      <alignment horizontal="right" vertical="center"/>
    </xf>
    <xf numFmtId="176" fontId="18" fillId="0" borderId="105" xfId="0" applyNumberFormat="1" applyFont="1" applyFill="1" applyBorder="1" applyAlignment="1">
      <alignment horizontal="right" vertical="center"/>
    </xf>
    <xf numFmtId="176" fontId="18" fillId="0" borderId="192" xfId="0" applyNumberFormat="1" applyFont="1" applyFill="1" applyBorder="1" applyAlignment="1">
      <alignment horizontal="right" vertical="center"/>
    </xf>
    <xf numFmtId="176" fontId="18" fillId="0" borderId="149" xfId="0" applyNumberFormat="1" applyFont="1" applyFill="1" applyBorder="1" applyAlignment="1">
      <alignment horizontal="right" vertical="center"/>
    </xf>
    <xf numFmtId="176" fontId="18" fillId="0" borderId="76" xfId="0" applyNumberFormat="1" applyFont="1" applyFill="1" applyBorder="1" applyAlignment="1">
      <alignment horizontal="right" vertical="center"/>
    </xf>
    <xf numFmtId="176" fontId="18" fillId="0" borderId="32" xfId="0" applyNumberFormat="1" applyFont="1" applyFill="1" applyBorder="1" applyAlignment="1">
      <alignment horizontal="right" vertical="center"/>
    </xf>
    <xf numFmtId="176" fontId="18" fillId="0" borderId="98" xfId="0" applyNumberFormat="1" applyFont="1" applyFill="1" applyBorder="1" applyAlignment="1">
      <alignment horizontal="right" vertical="center"/>
    </xf>
    <xf numFmtId="176" fontId="18" fillId="0" borderId="203" xfId="0" applyNumberFormat="1" applyFont="1" applyFill="1" applyBorder="1" applyAlignment="1">
      <alignment horizontal="right" vertical="center"/>
    </xf>
    <xf numFmtId="176" fontId="18" fillId="0" borderId="99" xfId="0" applyNumberFormat="1" applyFont="1" applyFill="1" applyBorder="1" applyAlignment="1">
      <alignment horizontal="right" vertical="center"/>
    </xf>
    <xf numFmtId="176" fontId="18" fillId="0" borderId="193" xfId="0" applyNumberFormat="1" applyFont="1" applyFill="1" applyBorder="1" applyAlignment="1">
      <alignment horizontal="right" vertical="center"/>
    </xf>
    <xf numFmtId="176" fontId="18" fillId="0" borderId="66" xfId="0" applyNumberFormat="1" applyFont="1" applyFill="1" applyBorder="1" applyAlignment="1">
      <alignment horizontal="right" vertical="center"/>
    </xf>
    <xf numFmtId="176" fontId="18" fillId="0" borderId="79" xfId="0" applyNumberFormat="1" applyFont="1" applyFill="1" applyBorder="1" applyAlignment="1">
      <alignment horizontal="right" vertical="center"/>
    </xf>
    <xf numFmtId="176" fontId="18" fillId="0" borderId="131" xfId="0" applyNumberFormat="1" applyFont="1" applyFill="1" applyBorder="1" applyAlignment="1">
      <alignment horizontal="right" vertical="center"/>
    </xf>
    <xf numFmtId="176" fontId="18" fillId="0" borderId="43" xfId="0" applyNumberFormat="1" applyFont="1" applyFill="1" applyBorder="1" applyAlignment="1">
      <alignment horizontal="right" vertical="center"/>
    </xf>
    <xf numFmtId="0" fontId="19" fillId="0" borderId="107" xfId="0" applyFont="1" applyFill="1" applyBorder="1" applyAlignment="1">
      <alignment horizontal="center" vertical="center" wrapText="1" shrinkToFit="1"/>
    </xf>
    <xf numFmtId="0" fontId="18" fillId="0" borderId="204" xfId="0" applyFont="1" applyFill="1" applyBorder="1" applyAlignment="1">
      <alignment horizontal="center" vertical="center"/>
    </xf>
    <xf numFmtId="176" fontId="18" fillId="0" borderId="192" xfId="33" applyNumberFormat="1" applyFont="1" applyFill="1" applyBorder="1" applyAlignment="1">
      <alignment vertical="center"/>
    </xf>
    <xf numFmtId="176" fontId="18" fillId="0" borderId="149" xfId="33" applyNumberFormat="1" applyFont="1" applyFill="1" applyBorder="1" applyAlignment="1">
      <alignment vertical="center"/>
    </xf>
    <xf numFmtId="176" fontId="18" fillId="0" borderId="118" xfId="33" applyNumberFormat="1" applyFont="1" applyFill="1" applyBorder="1" applyAlignment="1">
      <alignment vertical="center"/>
    </xf>
    <xf numFmtId="176" fontId="18" fillId="0" borderId="32" xfId="33" applyNumberFormat="1" applyFont="1" applyFill="1" applyBorder="1" applyAlignment="1">
      <alignment vertical="center"/>
    </xf>
    <xf numFmtId="176" fontId="18" fillId="0" borderId="130" xfId="33" applyNumberFormat="1" applyFont="1" applyFill="1" applyBorder="1" applyAlignment="1">
      <alignment vertical="center"/>
    </xf>
    <xf numFmtId="176" fontId="18" fillId="0" borderId="38" xfId="33" applyNumberFormat="1" applyFont="1" applyFill="1" applyBorder="1" applyAlignment="1">
      <alignment vertical="center"/>
    </xf>
    <xf numFmtId="176" fontId="18" fillId="0" borderId="129" xfId="33" applyNumberFormat="1" applyFont="1" applyFill="1" applyBorder="1" applyAlignment="1">
      <alignment vertical="center"/>
    </xf>
    <xf numFmtId="176" fontId="18" fillId="0" borderId="26" xfId="33" applyNumberFormat="1" applyFont="1" applyFill="1" applyBorder="1" applyAlignment="1">
      <alignment vertical="center"/>
    </xf>
    <xf numFmtId="187" fontId="18" fillId="0" borderId="131" xfId="0" applyNumberFormat="1" applyFont="1" applyFill="1" applyBorder="1" applyAlignment="1">
      <alignment horizontal="right" vertical="center"/>
    </xf>
    <xf numFmtId="187" fontId="18" fillId="0" borderId="43" xfId="0" applyNumberFormat="1" applyFont="1" applyFill="1" applyBorder="1" applyAlignment="1">
      <alignment horizontal="right" vertical="center"/>
    </xf>
    <xf numFmtId="176" fontId="17" fillId="0" borderId="32" xfId="0" applyNumberFormat="1" applyFont="1" applyFill="1" applyBorder="1" applyAlignment="1">
      <alignment horizontal="right" vertical="center"/>
    </xf>
    <xf numFmtId="176" fontId="17" fillId="0" borderId="34" xfId="0" applyNumberFormat="1" applyFont="1" applyFill="1" applyBorder="1" applyAlignment="1">
      <alignment horizontal="right" vertical="center"/>
    </xf>
    <xf numFmtId="176" fontId="17" fillId="0" borderId="118" xfId="0" applyNumberFormat="1" applyFont="1" applyFill="1" applyBorder="1" applyAlignment="1">
      <alignment horizontal="right" vertical="center"/>
    </xf>
    <xf numFmtId="182" fontId="17" fillId="0" borderId="0" xfId="0" applyNumberFormat="1" applyFont="1" applyFill="1" applyBorder="1" applyAlignment="1">
      <alignment horizontal="right" vertical="center"/>
    </xf>
    <xf numFmtId="0" fontId="17" fillId="0" borderId="106" xfId="0" applyFont="1" applyFill="1" applyBorder="1" applyAlignment="1">
      <alignment horizontal="right" vertical="center"/>
    </xf>
    <xf numFmtId="3" fontId="19" fillId="0" borderId="0" xfId="0" applyNumberFormat="1" applyFont="1" applyFill="1" applyBorder="1" applyAlignment="1">
      <alignment horizontal="left" vertical="center"/>
    </xf>
    <xf numFmtId="3" fontId="19" fillId="0" borderId="0" xfId="0" applyNumberFormat="1" applyFont="1" applyFill="1" applyBorder="1" applyAlignment="1">
      <alignment horizontal="right" vertical="center"/>
    </xf>
    <xf numFmtId="0" fontId="17" fillId="0" borderId="45" xfId="0" applyFont="1" applyFill="1" applyBorder="1" applyAlignment="1">
      <alignment horizontal="center" vertical="center"/>
    </xf>
    <xf numFmtId="0" fontId="17" fillId="0" borderId="81" xfId="0" applyFont="1" applyFill="1" applyBorder="1" applyAlignment="1">
      <alignment horizontal="center" vertical="center"/>
    </xf>
    <xf numFmtId="0" fontId="17" fillId="0" borderId="15" xfId="0" applyFont="1" applyFill="1" applyBorder="1" applyAlignment="1">
      <alignment horizontal="center" vertical="center"/>
    </xf>
    <xf numFmtId="0" fontId="17" fillId="0" borderId="119" xfId="0" applyFont="1" applyFill="1" applyBorder="1" applyAlignment="1">
      <alignment horizontal="center" vertical="center"/>
    </xf>
    <xf numFmtId="0" fontId="17" fillId="0" borderId="94" xfId="0" applyFont="1" applyFill="1" applyBorder="1" applyAlignment="1">
      <alignment horizontal="right" vertical="center"/>
    </xf>
    <xf numFmtId="0" fontId="17" fillId="0" borderId="95" xfId="0" applyFont="1" applyFill="1" applyBorder="1" applyAlignment="1">
      <alignment horizontal="right" vertical="center"/>
    </xf>
    <xf numFmtId="0" fontId="17" fillId="0" borderId="203" xfId="0" applyFont="1" applyFill="1" applyBorder="1" applyAlignment="1">
      <alignment horizontal="right" vertical="center"/>
    </xf>
    <xf numFmtId="0" fontId="17" fillId="0" borderId="99" xfId="0" applyFont="1" applyFill="1" applyBorder="1" applyAlignment="1">
      <alignment horizontal="right" vertical="center" shrinkToFit="1"/>
    </xf>
    <xf numFmtId="0" fontId="17" fillId="0" borderId="98" xfId="0" applyFont="1" applyFill="1" applyBorder="1" applyAlignment="1">
      <alignment horizontal="center" vertical="center"/>
    </xf>
    <xf numFmtId="0" fontId="17" fillId="0" borderId="203" xfId="0" applyFont="1" applyFill="1" applyBorder="1" applyAlignment="1">
      <alignment horizontal="center" vertical="center"/>
    </xf>
    <xf numFmtId="0" fontId="17" fillId="0" borderId="99" xfId="0" applyFont="1" applyFill="1" applyBorder="1" applyAlignment="1">
      <alignment horizontal="center" vertical="center"/>
    </xf>
    <xf numFmtId="0" fontId="17" fillId="0" borderId="98" xfId="0" applyFont="1" applyFill="1" applyBorder="1" applyAlignment="1">
      <alignment horizontal="right" vertical="center"/>
    </xf>
    <xf numFmtId="0" fontId="17" fillId="0" borderId="100" xfId="0" applyFont="1" applyFill="1" applyBorder="1" applyAlignment="1">
      <alignment horizontal="right" vertical="center"/>
    </xf>
    <xf numFmtId="176" fontId="17" fillId="0" borderId="34" xfId="0" applyNumberFormat="1" applyFont="1" applyFill="1" applyBorder="1" applyAlignment="1">
      <alignment vertical="center"/>
    </xf>
    <xf numFmtId="176" fontId="17" fillId="0" borderId="92" xfId="0" applyNumberFormat="1" applyFont="1" applyFill="1" applyBorder="1" applyAlignment="1">
      <alignment vertical="center"/>
    </xf>
    <xf numFmtId="176" fontId="17" fillId="0" borderId="63" xfId="0" applyNumberFormat="1" applyFont="1" applyFill="1" applyBorder="1" applyAlignment="1">
      <alignment horizontal="right" vertical="center"/>
    </xf>
    <xf numFmtId="38" fontId="17" fillId="0" borderId="203" xfId="33" applyFont="1" applyFill="1" applyBorder="1" applyAlignment="1">
      <alignment horizontal="right" vertical="center"/>
    </xf>
    <xf numFmtId="38" fontId="17" fillId="0" borderId="99" xfId="33" applyFont="1" applyFill="1" applyBorder="1" applyAlignment="1">
      <alignment horizontal="right" vertical="center" shrinkToFit="1"/>
    </xf>
    <xf numFmtId="0" fontId="17" fillId="0" borderId="99" xfId="0" applyFont="1" applyFill="1" applyBorder="1" applyAlignment="1">
      <alignment horizontal="right" vertical="center"/>
    </xf>
    <xf numFmtId="0" fontId="17" fillId="0" borderId="34" xfId="0" applyFont="1" applyFill="1" applyBorder="1" applyAlignment="1">
      <alignment horizontal="right" vertical="center"/>
    </xf>
    <xf numFmtId="0" fontId="17" fillId="0" borderId="76" xfId="0" applyFont="1" applyFill="1" applyBorder="1" applyAlignment="1">
      <alignment horizontal="right" vertical="center"/>
    </xf>
    <xf numFmtId="0" fontId="17" fillId="0" borderId="92" xfId="0" applyFont="1" applyFill="1" applyBorder="1" applyAlignment="1">
      <alignment horizontal="right" vertical="center"/>
    </xf>
    <xf numFmtId="0" fontId="19" fillId="0" borderId="0" xfId="0" applyFont="1" applyFill="1" applyBorder="1" applyAlignment="1">
      <alignment vertical="center"/>
    </xf>
    <xf numFmtId="0" fontId="1" fillId="0" borderId="0" xfId="0" applyFont="1" applyFill="1" applyBorder="1" applyAlignment="1">
      <alignment vertical="center"/>
    </xf>
    <xf numFmtId="0" fontId="1" fillId="0" borderId="0" xfId="0" applyFont="1" applyFill="1" applyAlignment="1">
      <alignment horizontal="left" vertical="center"/>
    </xf>
    <xf numFmtId="0" fontId="17" fillId="0" borderId="0" xfId="0" applyFont="1" applyFill="1" applyAlignment="1">
      <alignment horizontal="left" vertical="center"/>
    </xf>
    <xf numFmtId="0" fontId="17" fillId="0" borderId="42" xfId="0" applyFont="1" applyFill="1" applyBorder="1" applyAlignment="1">
      <alignment horizontal="right" vertical="center"/>
    </xf>
    <xf numFmtId="0" fontId="21" fillId="0" borderId="0" xfId="0" applyFont="1" applyFill="1" applyAlignment="1">
      <alignment horizontal="right" vertical="center"/>
    </xf>
    <xf numFmtId="0" fontId="19" fillId="0" borderId="0" xfId="0" applyFont="1" applyFill="1" applyBorder="1" applyAlignment="1">
      <alignment horizontal="left" vertical="center"/>
    </xf>
    <xf numFmtId="38" fontId="19" fillId="0" borderId="0" xfId="33" applyFont="1" applyFill="1" applyBorder="1" applyAlignment="1">
      <alignment horizontal="left" vertical="center"/>
    </xf>
    <xf numFmtId="38" fontId="19" fillId="0" borderId="0" xfId="33" applyFont="1" applyFill="1" applyBorder="1" applyAlignment="1">
      <alignment vertical="center"/>
    </xf>
    <xf numFmtId="0" fontId="17" fillId="0" borderId="170" xfId="0" applyFont="1" applyFill="1" applyBorder="1" applyAlignment="1">
      <alignment horizontal="right" vertical="center"/>
    </xf>
    <xf numFmtId="0" fontId="19" fillId="0" borderId="0" xfId="51" applyFont="1" applyFill="1" applyBorder="1" applyAlignment="1">
      <alignment vertical="center"/>
    </xf>
    <xf numFmtId="0" fontId="17" fillId="0" borderId="197" xfId="0" applyFont="1" applyFill="1" applyBorder="1" applyAlignment="1">
      <alignment horizontal="center" vertical="center" shrinkToFit="1"/>
    </xf>
    <xf numFmtId="0" fontId="17" fillId="0" borderId="136" xfId="51" applyFont="1" applyFill="1" applyBorder="1" applyAlignment="1">
      <alignment horizontal="center" vertical="center" shrinkToFit="1"/>
    </xf>
    <xf numFmtId="0" fontId="17" fillId="0" borderId="68" xfId="0" applyFont="1" applyFill="1" applyBorder="1" applyAlignment="1">
      <alignment horizontal="left" vertical="center" wrapText="1"/>
    </xf>
    <xf numFmtId="0" fontId="17" fillId="0" borderId="221" xfId="0" applyFont="1" applyFill="1" applyBorder="1" applyAlignment="1">
      <alignment horizontal="left" vertical="center" wrapText="1"/>
    </xf>
    <xf numFmtId="0" fontId="17" fillId="0" borderId="78" xfId="0" applyFont="1" applyFill="1" applyBorder="1" applyAlignment="1">
      <alignment horizontal="left" vertical="center" wrapText="1"/>
    </xf>
    <xf numFmtId="0" fontId="17" fillId="0" borderId="222" xfId="0" applyFont="1" applyFill="1" applyBorder="1" applyAlignment="1">
      <alignment horizontal="left" vertical="center" wrapText="1"/>
    </xf>
    <xf numFmtId="0" fontId="17" fillId="0" borderId="224" xfId="0" applyFont="1" applyFill="1" applyBorder="1" applyAlignment="1">
      <alignment horizontal="left" vertical="center" wrapText="1"/>
    </xf>
    <xf numFmtId="0" fontId="17" fillId="0" borderId="222" xfId="0" applyFont="1" applyFill="1" applyBorder="1" applyAlignment="1">
      <alignment horizontal="left" vertical="center" shrinkToFit="1"/>
    </xf>
    <xf numFmtId="185" fontId="17" fillId="0" borderId="113" xfId="33" quotePrefix="1" applyNumberFormat="1" applyFont="1" applyFill="1" applyBorder="1" applyAlignment="1">
      <alignment horizontal="right" vertical="center"/>
    </xf>
    <xf numFmtId="185" fontId="17" fillId="0" borderId="198" xfId="33" quotePrefix="1" applyNumberFormat="1" applyFont="1" applyFill="1" applyBorder="1" applyAlignment="1">
      <alignment horizontal="right" vertical="center"/>
    </xf>
    <xf numFmtId="185" fontId="17" fillId="0" borderId="44" xfId="33" quotePrefix="1" applyNumberFormat="1" applyFont="1" applyFill="1" applyBorder="1" applyAlignment="1">
      <alignment horizontal="right" vertical="center"/>
    </xf>
    <xf numFmtId="185" fontId="17" fillId="0" borderId="126" xfId="33" quotePrefix="1" applyNumberFormat="1" applyFont="1" applyFill="1" applyBorder="1" applyAlignment="1">
      <alignment horizontal="right" vertical="center"/>
    </xf>
    <xf numFmtId="185" fontId="17" fillId="0" borderId="137" xfId="33" quotePrefix="1" applyNumberFormat="1" applyFont="1" applyFill="1" applyBorder="1" applyAlignment="1">
      <alignment horizontal="right" vertical="center"/>
    </xf>
    <xf numFmtId="185" fontId="17" fillId="0" borderId="201" xfId="33" quotePrefix="1" applyNumberFormat="1" applyFont="1" applyFill="1" applyBorder="1" applyAlignment="1">
      <alignment horizontal="right" vertical="center"/>
    </xf>
    <xf numFmtId="185" fontId="17" fillId="0" borderId="131" xfId="33" quotePrefix="1" applyNumberFormat="1" applyFont="1" applyFill="1" applyBorder="1" applyAlignment="1">
      <alignment horizontal="right" vertical="center"/>
    </xf>
    <xf numFmtId="185" fontId="17" fillId="0" borderId="43" xfId="33" quotePrefix="1" applyNumberFormat="1" applyFont="1" applyFill="1" applyBorder="1" applyAlignment="1">
      <alignment horizontal="right" vertical="center"/>
    </xf>
    <xf numFmtId="0" fontId="17" fillId="0" borderId="24" xfId="0" applyFont="1" applyFill="1" applyBorder="1" applyAlignment="1">
      <alignment horizontal="left" vertical="center" wrapText="1"/>
    </xf>
    <xf numFmtId="0" fontId="17" fillId="0" borderId="36" xfId="0" applyFont="1" applyFill="1" applyBorder="1" applyAlignment="1">
      <alignment horizontal="left" vertical="center" wrapText="1"/>
    </xf>
    <xf numFmtId="176" fontId="18" fillId="0" borderId="26" xfId="0" applyNumberFormat="1" applyFont="1" applyFill="1" applyBorder="1" applyAlignment="1">
      <alignment horizontal="right" vertical="center" wrapText="1"/>
    </xf>
    <xf numFmtId="176" fontId="18" fillId="0" borderId="27" xfId="0" applyNumberFormat="1" applyFont="1" applyFill="1" applyBorder="1" applyAlignment="1">
      <alignment horizontal="right" vertical="center" wrapText="1"/>
    </xf>
    <xf numFmtId="0" fontId="1" fillId="0" borderId="0" xfId="52" applyFont="1" applyFill="1" applyAlignment="1">
      <alignment vertical="center"/>
    </xf>
    <xf numFmtId="176" fontId="18" fillId="0" borderId="55" xfId="0" applyNumberFormat="1" applyFont="1" applyFill="1" applyBorder="1" applyAlignment="1">
      <alignment horizontal="right" vertical="center" wrapText="1"/>
    </xf>
    <xf numFmtId="176" fontId="18" fillId="0" borderId="56" xfId="0" applyNumberFormat="1" applyFont="1" applyFill="1" applyBorder="1" applyAlignment="1">
      <alignment horizontal="right" vertical="center" wrapText="1"/>
    </xf>
    <xf numFmtId="176" fontId="18" fillId="0" borderId="34" xfId="0" applyNumberFormat="1" applyFont="1" applyFill="1" applyBorder="1" applyAlignment="1">
      <alignment horizontal="right" vertical="center" wrapText="1"/>
    </xf>
    <xf numFmtId="176" fontId="18" fillId="0" borderId="35" xfId="0" applyNumberFormat="1" applyFont="1" applyFill="1" applyBorder="1" applyAlignment="1">
      <alignment horizontal="right" vertical="center" wrapText="1"/>
    </xf>
    <xf numFmtId="176" fontId="18" fillId="0" borderId="0" xfId="0" applyNumberFormat="1" applyFont="1" applyFill="1" applyBorder="1" applyAlignment="1">
      <alignment horizontal="right" vertical="center" wrapText="1"/>
    </xf>
    <xf numFmtId="176" fontId="18" fillId="0" borderId="92" xfId="0" applyNumberFormat="1" applyFont="1" applyFill="1" applyBorder="1" applyAlignment="1">
      <alignment horizontal="right" vertical="center" wrapText="1"/>
    </xf>
    <xf numFmtId="176" fontId="18" fillId="0" borderId="93" xfId="0" applyNumberFormat="1" applyFont="1" applyFill="1" applyBorder="1" applyAlignment="1">
      <alignment horizontal="right" vertical="center" wrapText="1"/>
    </xf>
    <xf numFmtId="0" fontId="18" fillId="0" borderId="94" xfId="0" applyFont="1" applyFill="1" applyBorder="1" applyAlignment="1">
      <alignment horizontal="right" vertical="center" shrinkToFit="1"/>
    </xf>
    <xf numFmtId="176" fontId="18" fillId="0" borderId="97" xfId="0" applyNumberFormat="1" applyFont="1" applyFill="1" applyBorder="1" applyAlignment="1">
      <alignment horizontal="right" vertical="center" wrapText="1"/>
    </xf>
    <xf numFmtId="176" fontId="18" fillId="0" borderId="96" xfId="0" applyNumberFormat="1" applyFont="1" applyFill="1" applyBorder="1" applyAlignment="1">
      <alignment horizontal="right" vertical="center" wrapText="1"/>
    </xf>
    <xf numFmtId="176" fontId="18" fillId="0" borderId="98" xfId="0" applyNumberFormat="1" applyFont="1" applyFill="1" applyBorder="1" applyAlignment="1">
      <alignment horizontal="right" vertical="center" wrapText="1"/>
    </xf>
    <xf numFmtId="176" fontId="18" fillId="0" borderId="99" xfId="0" applyNumberFormat="1" applyFont="1" applyFill="1" applyBorder="1" applyAlignment="1">
      <alignment horizontal="right" vertical="center" wrapText="1"/>
    </xf>
    <xf numFmtId="176" fontId="18" fillId="0" borderId="95" xfId="0" applyNumberFormat="1" applyFont="1" applyFill="1" applyBorder="1" applyAlignment="1">
      <alignment horizontal="right" vertical="center" wrapText="1"/>
    </xf>
    <xf numFmtId="176" fontId="18" fillId="0" borderId="100" xfId="0" applyNumberFormat="1" applyFont="1" applyFill="1" applyBorder="1" applyAlignment="1">
      <alignment horizontal="right" vertical="center" wrapText="1"/>
    </xf>
    <xf numFmtId="182" fontId="17" fillId="0" borderId="0" xfId="0" applyNumberFormat="1" applyFont="1" applyFill="1" applyBorder="1" applyAlignment="1">
      <alignment horizontal="right" vertical="center" wrapText="1"/>
    </xf>
    <xf numFmtId="0" fontId="18" fillId="0" borderId="106" xfId="0" applyFont="1" applyFill="1" applyBorder="1" applyAlignment="1">
      <alignment horizontal="right" vertical="center" shrinkToFit="1"/>
    </xf>
    <xf numFmtId="0" fontId="17" fillId="0" borderId="0" xfId="0" applyFont="1" applyFill="1" applyBorder="1" applyAlignment="1">
      <alignment horizontal="right" vertical="center" shrinkToFit="1"/>
    </xf>
    <xf numFmtId="0" fontId="17" fillId="0" borderId="0" xfId="0" applyFont="1" applyFill="1" applyBorder="1" applyAlignment="1">
      <alignment horizontal="center" vertical="center" wrapText="1"/>
    </xf>
    <xf numFmtId="183" fontId="18" fillId="0" borderId="102" xfId="0" applyNumberFormat="1" applyFont="1" applyFill="1" applyBorder="1" applyAlignment="1">
      <alignment horizontal="center" vertical="center" wrapText="1"/>
    </xf>
    <xf numFmtId="0" fontId="18" fillId="0" borderId="101" xfId="0" applyFont="1" applyFill="1" applyBorder="1" applyAlignment="1">
      <alignment horizontal="center" vertical="center" wrapText="1"/>
    </xf>
    <xf numFmtId="0" fontId="18" fillId="0" borderId="220" xfId="0" applyFont="1" applyFill="1" applyBorder="1" applyAlignment="1">
      <alignment horizontal="left" vertical="center"/>
    </xf>
    <xf numFmtId="184" fontId="18" fillId="0" borderId="104" xfId="0" applyNumberFormat="1" applyFont="1" applyFill="1" applyBorder="1" applyAlignment="1">
      <alignment horizontal="right" vertical="center"/>
    </xf>
    <xf numFmtId="178" fontId="18" fillId="0" borderId="105" xfId="0" applyNumberFormat="1" applyFont="1" applyFill="1" applyBorder="1" applyAlignment="1">
      <alignment horizontal="right" vertical="center"/>
    </xf>
    <xf numFmtId="184" fontId="18" fillId="0" borderId="103" xfId="0" applyNumberFormat="1" applyFont="1" applyFill="1" applyBorder="1" applyAlignment="1">
      <alignment horizontal="right" vertical="center"/>
    </xf>
    <xf numFmtId="0" fontId="18" fillId="0" borderId="91" xfId="0" applyFont="1" applyFill="1" applyBorder="1" applyAlignment="1">
      <alignment horizontal="left" vertical="center"/>
    </xf>
    <xf numFmtId="0" fontId="18" fillId="0" borderId="91" xfId="0" applyFont="1" applyFill="1" applyBorder="1" applyAlignment="1">
      <alignment horizontal="left" vertical="center" shrinkToFit="1"/>
    </xf>
    <xf numFmtId="0" fontId="19" fillId="0" borderId="91" xfId="0" applyFont="1" applyFill="1" applyBorder="1" applyAlignment="1">
      <alignment horizontal="left" vertical="center" shrinkToFit="1"/>
    </xf>
    <xf numFmtId="0" fontId="18" fillId="0" borderId="106" xfId="0" applyFont="1" applyFill="1" applyBorder="1" applyAlignment="1">
      <alignment horizontal="left" vertical="center"/>
    </xf>
    <xf numFmtId="184" fontId="18" fillId="0" borderId="14" xfId="0" applyNumberFormat="1" applyFont="1" applyFill="1" applyBorder="1" applyAlignment="1">
      <alignment horizontal="right" vertical="center"/>
    </xf>
    <xf numFmtId="184" fontId="18" fillId="0" borderId="45" xfId="0" applyNumberFormat="1" applyFont="1" applyFill="1" applyBorder="1" applyAlignment="1">
      <alignment horizontal="right" vertical="center"/>
    </xf>
    <xf numFmtId="178" fontId="18" fillId="0" borderId="134" xfId="0" applyNumberFormat="1" applyFont="1" applyFill="1" applyBorder="1" applyAlignment="1">
      <alignment horizontal="right" vertical="center"/>
    </xf>
    <xf numFmtId="0" fontId="18" fillId="0" borderId="47" xfId="0" applyFont="1" applyFill="1" applyBorder="1" applyAlignment="1">
      <alignment horizontal="center" vertical="center" shrinkToFit="1"/>
    </xf>
    <xf numFmtId="0" fontId="18" fillId="0" borderId="72" xfId="0" applyFont="1" applyFill="1" applyBorder="1" applyAlignment="1">
      <alignment horizontal="center" vertical="center" shrinkToFit="1"/>
    </xf>
    <xf numFmtId="0" fontId="18" fillId="0" borderId="19" xfId="0" applyFont="1" applyFill="1" applyBorder="1" applyAlignment="1">
      <alignment horizontal="center" vertical="center" shrinkToFit="1"/>
    </xf>
    <xf numFmtId="0" fontId="18" fillId="0" borderId="18" xfId="0" applyFont="1" applyFill="1" applyBorder="1" applyAlignment="1">
      <alignment horizontal="center" vertical="center" shrinkToFit="1"/>
    </xf>
    <xf numFmtId="0" fontId="18" fillId="0" borderId="185" xfId="0" applyFont="1" applyFill="1" applyBorder="1" applyAlignment="1">
      <alignment horizontal="center" vertical="center" shrinkToFit="1"/>
    </xf>
    <xf numFmtId="176" fontId="18" fillId="0" borderId="51" xfId="33" applyNumberFormat="1" applyFont="1" applyFill="1" applyBorder="1" applyAlignment="1">
      <alignment horizontal="right" vertical="center"/>
    </xf>
    <xf numFmtId="176" fontId="18" fillId="0" borderId="73" xfId="33" applyNumberFormat="1" applyFont="1" applyFill="1" applyBorder="1" applyAlignment="1">
      <alignment horizontal="right" vertical="center"/>
    </xf>
    <xf numFmtId="176" fontId="18" fillId="0" borderId="74" xfId="33" applyNumberFormat="1" applyFont="1" applyFill="1" applyBorder="1" applyAlignment="1">
      <alignment horizontal="right" vertical="center" wrapText="1"/>
    </xf>
    <xf numFmtId="176" fontId="18" fillId="0" borderId="73" xfId="33" applyNumberFormat="1" applyFont="1" applyFill="1" applyBorder="1" applyAlignment="1">
      <alignment horizontal="right" vertical="center" wrapText="1"/>
    </xf>
    <xf numFmtId="176" fontId="18" fillId="0" borderId="75" xfId="33" applyNumberFormat="1" applyFont="1" applyFill="1" applyBorder="1" applyAlignment="1">
      <alignment horizontal="right" vertical="center"/>
    </xf>
    <xf numFmtId="0" fontId="18" fillId="0" borderId="68" xfId="0" applyFont="1" applyFill="1" applyBorder="1" applyAlignment="1">
      <alignment vertical="center"/>
    </xf>
    <xf numFmtId="0" fontId="18" fillId="0" borderId="76" xfId="0" applyFont="1" applyFill="1" applyBorder="1" applyAlignment="1">
      <alignment vertical="center"/>
    </xf>
    <xf numFmtId="0" fontId="18" fillId="0" borderId="77" xfId="0" applyFont="1" applyFill="1" applyBorder="1" applyAlignment="1">
      <alignment vertical="center"/>
    </xf>
    <xf numFmtId="176" fontId="18" fillId="0" borderId="55" xfId="33" applyNumberFormat="1" applyFont="1" applyFill="1" applyBorder="1" applyAlignment="1">
      <alignment horizontal="right" vertical="center"/>
    </xf>
    <xf numFmtId="176" fontId="18" fillId="0" borderId="76" xfId="33" applyNumberFormat="1" applyFont="1" applyFill="1" applyBorder="1" applyAlignment="1">
      <alignment horizontal="right" vertical="center"/>
    </xf>
    <xf numFmtId="176" fontId="18" fillId="0" borderId="34" xfId="33" applyNumberFormat="1" applyFont="1" applyFill="1" applyBorder="1" applyAlignment="1">
      <alignment horizontal="right" vertical="center" wrapText="1"/>
    </xf>
    <xf numFmtId="176" fontId="18" fillId="0" borderId="76" xfId="33" applyNumberFormat="1" applyFont="1" applyFill="1" applyBorder="1" applyAlignment="1">
      <alignment horizontal="right" vertical="center" wrapText="1"/>
    </xf>
    <xf numFmtId="176" fontId="18" fillId="0" borderId="34" xfId="33" applyNumberFormat="1" applyFont="1" applyFill="1" applyBorder="1" applyAlignment="1">
      <alignment horizontal="right" vertical="center"/>
    </xf>
    <xf numFmtId="0" fontId="18" fillId="0" borderId="78" xfId="0" applyFont="1" applyFill="1" applyBorder="1" applyAlignment="1">
      <alignment vertical="center"/>
    </xf>
    <xf numFmtId="0" fontId="18" fillId="0" borderId="79" xfId="0" applyFont="1" applyFill="1" applyBorder="1" applyAlignment="1">
      <alignment vertical="center"/>
    </xf>
    <xf numFmtId="0" fontId="18" fillId="0" borderId="214" xfId="0" applyFont="1" applyFill="1" applyBorder="1" applyAlignment="1">
      <alignment vertical="center"/>
    </xf>
    <xf numFmtId="176" fontId="18" fillId="0" borderId="58" xfId="33" applyNumberFormat="1" applyFont="1" applyFill="1" applyBorder="1" applyAlignment="1">
      <alignment horizontal="right" vertical="center"/>
    </xf>
    <xf numFmtId="176" fontId="18" fillId="0" borderId="79" xfId="33" applyNumberFormat="1" applyFont="1" applyFill="1" applyBorder="1" applyAlignment="1">
      <alignment horizontal="right" vertical="center"/>
    </xf>
    <xf numFmtId="176" fontId="18" fillId="0" borderId="40" xfId="33" applyNumberFormat="1" applyFont="1" applyFill="1" applyBorder="1" applyAlignment="1">
      <alignment horizontal="right" vertical="center" wrapText="1"/>
    </xf>
    <xf numFmtId="176" fontId="18" fillId="0" borderId="79" xfId="33" applyNumberFormat="1" applyFont="1" applyFill="1" applyBorder="1" applyAlignment="1">
      <alignment horizontal="right" vertical="center" wrapText="1"/>
    </xf>
    <xf numFmtId="176" fontId="18" fillId="0" borderId="40" xfId="33" applyNumberFormat="1" applyFont="1" applyFill="1" applyBorder="1" applyAlignment="1">
      <alignment horizontal="right" vertical="center"/>
    </xf>
    <xf numFmtId="176" fontId="18" fillId="0" borderId="75" xfId="33" applyNumberFormat="1" applyFont="1" applyFill="1" applyBorder="1" applyAlignment="1">
      <alignment horizontal="right" vertical="center" wrapText="1"/>
    </xf>
    <xf numFmtId="0" fontId="18" fillId="0" borderId="80" xfId="0" applyFont="1" applyFill="1" applyBorder="1" applyAlignment="1">
      <alignment vertical="center"/>
    </xf>
    <xf numFmtId="0" fontId="18" fillId="0" borderId="81" xfId="0" applyFont="1" applyFill="1" applyBorder="1" applyAlignment="1">
      <alignment vertical="center"/>
    </xf>
    <xf numFmtId="0" fontId="18" fillId="0" borderId="215" xfId="0" applyFont="1" applyFill="1" applyBorder="1" applyAlignment="1">
      <alignment vertical="center"/>
    </xf>
    <xf numFmtId="176" fontId="18" fillId="0" borderId="45" xfId="33" applyNumberFormat="1" applyFont="1" applyFill="1" applyBorder="1" applyAlignment="1">
      <alignment horizontal="right" vertical="center"/>
    </xf>
    <xf numFmtId="176" fontId="18" fillId="0" borderId="81" xfId="33" applyNumberFormat="1" applyFont="1" applyFill="1" applyBorder="1" applyAlignment="1">
      <alignment horizontal="right" vertical="center"/>
    </xf>
    <xf numFmtId="176" fontId="18" fillId="0" borderId="14" xfId="33" applyNumberFormat="1" applyFont="1" applyFill="1" applyBorder="1" applyAlignment="1">
      <alignment horizontal="right" vertical="center" wrapText="1"/>
    </xf>
    <xf numFmtId="176" fontId="18" fillId="0" borderId="81" xfId="33" applyNumberFormat="1" applyFont="1" applyFill="1" applyBorder="1" applyAlignment="1">
      <alignment horizontal="right" vertical="center" wrapText="1"/>
    </xf>
    <xf numFmtId="0" fontId="18" fillId="0" borderId="0" xfId="0" applyFont="1" applyFill="1" applyBorder="1" applyAlignment="1">
      <alignment horizontal="center" vertical="center"/>
    </xf>
    <xf numFmtId="0" fontId="18" fillId="0" borderId="0" xfId="0" applyFont="1" applyFill="1" applyBorder="1" applyAlignment="1">
      <alignment horizontal="center" vertical="center" wrapText="1"/>
    </xf>
    <xf numFmtId="0" fontId="18" fillId="0" borderId="14" xfId="0" applyFont="1" applyFill="1" applyBorder="1" applyAlignment="1">
      <alignment horizontal="center" vertical="center" wrapText="1"/>
    </xf>
    <xf numFmtId="0" fontId="18" fillId="0" borderId="15" xfId="0" applyFont="1" applyFill="1" applyBorder="1" applyAlignment="1">
      <alignment horizontal="center" vertical="center" wrapText="1"/>
    </xf>
    <xf numFmtId="0" fontId="18" fillId="0" borderId="45" xfId="0" applyFont="1" applyFill="1" applyBorder="1" applyAlignment="1">
      <alignment horizontal="center" vertical="center" wrapText="1"/>
    </xf>
    <xf numFmtId="0" fontId="19" fillId="0" borderId="14" xfId="0" applyFont="1" applyFill="1" applyBorder="1" applyAlignment="1">
      <alignment horizontal="center" vertical="center"/>
    </xf>
    <xf numFmtId="0" fontId="19" fillId="0" borderId="81" xfId="0" applyFont="1" applyFill="1" applyBorder="1" applyAlignment="1">
      <alignment horizontal="center" vertical="center"/>
    </xf>
    <xf numFmtId="0" fontId="19" fillId="0" borderId="81" xfId="0" applyFont="1" applyFill="1" applyBorder="1" applyAlignment="1">
      <alignment horizontal="center" vertical="center" shrinkToFit="1"/>
    </xf>
    <xf numFmtId="0" fontId="16" fillId="0" borderId="81" xfId="0" applyFont="1" applyFill="1" applyBorder="1" applyAlignment="1">
      <alignment horizontal="center" vertical="center" wrapText="1"/>
    </xf>
    <xf numFmtId="0" fontId="16" fillId="0" borderId="81" xfId="0" applyFont="1" applyFill="1" applyBorder="1" applyAlignment="1">
      <alignment vertical="center" wrapText="1"/>
    </xf>
    <xf numFmtId="0" fontId="16" fillId="0" borderId="15" xfId="0" applyFont="1" applyFill="1" applyBorder="1" applyAlignment="1">
      <alignment horizontal="center" vertical="center"/>
    </xf>
    <xf numFmtId="0" fontId="16" fillId="0" borderId="15" xfId="0" applyFont="1" applyFill="1" applyBorder="1" applyAlignment="1">
      <alignment vertical="center" wrapText="1"/>
    </xf>
    <xf numFmtId="0" fontId="18" fillId="0" borderId="0" xfId="0" applyFont="1" applyFill="1" applyBorder="1" applyAlignment="1">
      <alignment horizontal="center" vertical="center" shrinkToFit="1"/>
    </xf>
    <xf numFmtId="0" fontId="18" fillId="0" borderId="234" xfId="0" applyFont="1" applyFill="1" applyBorder="1" applyAlignment="1">
      <alignment vertical="center"/>
    </xf>
    <xf numFmtId="180" fontId="18" fillId="0" borderId="239" xfId="33" applyNumberFormat="1" applyFont="1" applyFill="1" applyBorder="1" applyAlignment="1">
      <alignment vertical="center"/>
    </xf>
    <xf numFmtId="180" fontId="18" fillId="0" borderId="240" xfId="33" applyNumberFormat="1" applyFont="1" applyFill="1" applyBorder="1" applyAlignment="1">
      <alignment vertical="center"/>
    </xf>
    <xf numFmtId="180" fontId="18" fillId="0" borderId="241" xfId="33" applyNumberFormat="1" applyFont="1" applyFill="1" applyBorder="1" applyAlignment="1">
      <alignment horizontal="right" vertical="center"/>
    </xf>
    <xf numFmtId="180" fontId="18" fillId="0" borderId="242" xfId="33" applyNumberFormat="1" applyFont="1" applyFill="1" applyBorder="1" applyAlignment="1">
      <alignment horizontal="right" vertical="center"/>
    </xf>
    <xf numFmtId="180" fontId="18" fillId="0" borderId="241" xfId="33" applyNumberFormat="1" applyFont="1" applyFill="1" applyBorder="1" applyAlignment="1">
      <alignment vertical="center"/>
    </xf>
    <xf numFmtId="180" fontId="18" fillId="0" borderId="242" xfId="33" applyNumberFormat="1" applyFont="1" applyFill="1" applyBorder="1" applyAlignment="1">
      <alignment vertical="center"/>
    </xf>
    <xf numFmtId="180" fontId="18" fillId="0" borderId="243" xfId="33" applyNumberFormat="1" applyFont="1" applyFill="1" applyBorder="1" applyAlignment="1">
      <alignment vertical="center"/>
    </xf>
    <xf numFmtId="180" fontId="18" fillId="0" borderId="244" xfId="33" applyNumberFormat="1" applyFont="1" applyFill="1" applyBorder="1" applyAlignment="1">
      <alignment horizontal="right" vertical="center"/>
    </xf>
    <xf numFmtId="180" fontId="18" fillId="0" borderId="245" xfId="33" applyNumberFormat="1" applyFont="1" applyFill="1" applyBorder="1" applyAlignment="1">
      <alignment horizontal="right" vertical="center"/>
    </xf>
    <xf numFmtId="180" fontId="18" fillId="0" borderId="0" xfId="33" applyNumberFormat="1" applyFont="1" applyFill="1" applyBorder="1" applyAlignment="1">
      <alignment horizontal="right" vertical="center"/>
    </xf>
    <xf numFmtId="180" fontId="18" fillId="0" borderId="85" xfId="33" applyNumberFormat="1" applyFont="1" applyFill="1" applyBorder="1" applyAlignment="1">
      <alignment vertical="center"/>
    </xf>
    <xf numFmtId="180" fontId="18" fillId="0" borderId="87" xfId="33" applyNumberFormat="1" applyFont="1" applyFill="1" applyBorder="1" applyAlignment="1">
      <alignment horizontal="right" vertical="center"/>
    </xf>
    <xf numFmtId="180" fontId="18" fillId="0" borderId="23" xfId="33" applyNumberFormat="1" applyFont="1" applyFill="1" applyBorder="1" applyAlignment="1">
      <alignment horizontal="right" vertical="center"/>
    </xf>
    <xf numFmtId="180" fontId="18" fillId="0" borderId="88" xfId="33" applyNumberFormat="1" applyFont="1" applyFill="1" applyBorder="1" applyAlignment="1">
      <alignment horizontal="right" vertical="center"/>
    </xf>
    <xf numFmtId="180" fontId="4" fillId="0" borderId="0" xfId="33" applyNumberFormat="1" applyFont="1" applyFill="1" applyBorder="1" applyAlignment="1">
      <alignment vertical="center"/>
    </xf>
    <xf numFmtId="0" fontId="17" fillId="0" borderId="125" xfId="0" applyFont="1" applyFill="1" applyBorder="1" applyAlignment="1">
      <alignment horizontal="right" vertical="center"/>
    </xf>
    <xf numFmtId="0" fontId="17" fillId="0" borderId="219" xfId="0" applyFont="1" applyFill="1" applyBorder="1" applyAlignment="1">
      <alignment horizontal="right" vertical="center"/>
    </xf>
    <xf numFmtId="0" fontId="17" fillId="0" borderId="177" xfId="0" applyFont="1" applyFill="1" applyBorder="1" applyAlignment="1">
      <alignment horizontal="right" vertical="center"/>
    </xf>
    <xf numFmtId="0" fontId="17" fillId="0" borderId="46" xfId="0" applyFont="1" applyFill="1" applyBorder="1" applyAlignment="1">
      <alignment horizontal="center" vertical="center" shrinkToFit="1"/>
    </xf>
    <xf numFmtId="0" fontId="17" fillId="0" borderId="128" xfId="0" applyFont="1" applyFill="1" applyBorder="1" applyAlignment="1">
      <alignment horizontal="center" vertical="center"/>
    </xf>
    <xf numFmtId="0" fontId="17" fillId="0" borderId="232" xfId="0" applyFont="1" applyFill="1" applyBorder="1" applyAlignment="1">
      <alignment horizontal="left" vertical="center"/>
    </xf>
    <xf numFmtId="176" fontId="18" fillId="0" borderId="16" xfId="0" applyNumberFormat="1" applyFont="1" applyFill="1" applyBorder="1" applyAlignment="1">
      <alignment horizontal="right" vertical="center"/>
    </xf>
    <xf numFmtId="176" fontId="18" fillId="0" borderId="47" xfId="0" applyNumberFormat="1" applyFont="1" applyFill="1" applyBorder="1" applyAlignment="1">
      <alignment horizontal="right" vertical="center"/>
    </xf>
    <xf numFmtId="176" fontId="18" fillId="0" borderId="48" xfId="0" applyNumberFormat="1" applyFont="1" applyFill="1" applyBorder="1" applyAlignment="1">
      <alignment horizontal="right" vertical="center"/>
    </xf>
    <xf numFmtId="0" fontId="17" fillId="0" borderId="223" xfId="0" applyFont="1" applyFill="1" applyBorder="1" applyAlignment="1">
      <alignment horizontal="left" vertical="center"/>
    </xf>
    <xf numFmtId="176" fontId="18" fillId="0" borderId="49" xfId="0" applyNumberFormat="1" applyFont="1" applyFill="1" applyBorder="1" applyAlignment="1">
      <alignment horizontal="right" vertical="center"/>
    </xf>
    <xf numFmtId="176" fontId="18" fillId="0" borderId="50" xfId="0" applyNumberFormat="1" applyFont="1" applyFill="1" applyBorder="1" applyAlignment="1">
      <alignment horizontal="right" vertical="center"/>
    </xf>
    <xf numFmtId="176" fontId="18" fillId="0" borderId="51" xfId="0" applyNumberFormat="1" applyFont="1" applyFill="1" applyBorder="1" applyAlignment="1">
      <alignment horizontal="right" vertical="center"/>
    </xf>
    <xf numFmtId="176" fontId="18" fillId="0" borderId="52" xfId="0" applyNumberFormat="1" applyFont="1" applyFill="1" applyBorder="1" applyAlignment="1">
      <alignment horizontal="right" vertical="center"/>
    </xf>
    <xf numFmtId="176" fontId="18" fillId="0" borderId="132" xfId="0" applyNumberFormat="1" applyFont="1" applyFill="1" applyBorder="1" applyAlignment="1">
      <alignment horizontal="right" vertical="center"/>
    </xf>
    <xf numFmtId="176" fontId="18" fillId="0" borderId="53" xfId="0" applyNumberFormat="1" applyFont="1" applyFill="1" applyBorder="1" applyAlignment="1">
      <alignment horizontal="right" vertical="center"/>
    </xf>
    <xf numFmtId="176" fontId="18" fillId="0" borderId="54" xfId="33" applyNumberFormat="1" applyFont="1" applyFill="1" applyBorder="1" applyAlignment="1">
      <alignment horizontal="right" vertical="center"/>
    </xf>
    <xf numFmtId="176" fontId="18" fillId="0" borderId="55" xfId="0" applyNumberFormat="1" applyFont="1" applyFill="1" applyBorder="1" applyAlignment="1">
      <alignment horizontal="right" vertical="center"/>
    </xf>
    <xf numFmtId="176" fontId="18" fillId="0" borderId="56" xfId="33" applyNumberFormat="1" applyFont="1" applyFill="1" applyBorder="1" applyAlignment="1">
      <alignment horizontal="right" vertical="center"/>
    </xf>
    <xf numFmtId="0" fontId="17" fillId="0" borderId="57" xfId="0" applyFont="1" applyFill="1" applyBorder="1" applyAlignment="1">
      <alignment horizontal="justify" vertical="center"/>
    </xf>
    <xf numFmtId="176" fontId="18" fillId="0" borderId="58" xfId="0" applyNumberFormat="1" applyFont="1" applyFill="1" applyBorder="1" applyAlignment="1">
      <alignment horizontal="right" vertical="center"/>
    </xf>
    <xf numFmtId="176" fontId="18" fillId="0" borderId="59" xfId="33" applyNumberFormat="1" applyFont="1" applyFill="1" applyBorder="1" applyAlignment="1">
      <alignment horizontal="right" vertical="center"/>
    </xf>
    <xf numFmtId="176" fontId="18" fillId="0" borderId="52" xfId="33" applyNumberFormat="1" applyFont="1" applyFill="1" applyBorder="1" applyAlignment="1">
      <alignment horizontal="right" vertical="center"/>
    </xf>
    <xf numFmtId="176" fontId="18" fillId="0" borderId="53" xfId="33" applyNumberFormat="1" applyFont="1" applyFill="1" applyBorder="1" applyAlignment="1">
      <alignment horizontal="right" vertical="center"/>
    </xf>
    <xf numFmtId="176" fontId="18" fillId="0" borderId="56" xfId="0" applyNumberFormat="1" applyFont="1" applyFill="1" applyBorder="1" applyAlignment="1">
      <alignment horizontal="right" vertical="top"/>
    </xf>
    <xf numFmtId="0" fontId="19" fillId="0" borderId="31" xfId="0" applyFont="1" applyFill="1" applyBorder="1" applyAlignment="1">
      <alignment horizontal="right" vertical="center"/>
    </xf>
    <xf numFmtId="0" fontId="17" fillId="0" borderId="60" xfId="0" applyFont="1" applyFill="1" applyBorder="1" applyAlignment="1">
      <alignment horizontal="justify" vertical="center"/>
    </xf>
    <xf numFmtId="176" fontId="18" fillId="0" borderId="44" xfId="33" applyNumberFormat="1" applyFont="1" applyFill="1" applyBorder="1" applyAlignment="1">
      <alignment horizontal="right" vertical="center"/>
    </xf>
    <xf numFmtId="176" fontId="18" fillId="0" borderId="46" xfId="0" applyNumberFormat="1" applyFont="1" applyFill="1" applyBorder="1" applyAlignment="1">
      <alignment horizontal="right" vertical="top"/>
    </xf>
    <xf numFmtId="176" fontId="3" fillId="0" borderId="149" xfId="0" applyNumberFormat="1" applyFont="1" applyFill="1" applyBorder="1" applyAlignment="1">
      <alignment horizontal="right" vertical="center"/>
    </xf>
    <xf numFmtId="176" fontId="18" fillId="0" borderId="192" xfId="51" applyNumberFormat="1" applyFont="1" applyFill="1" applyBorder="1" applyAlignment="1">
      <alignment horizontal="right" vertical="center"/>
    </xf>
    <xf numFmtId="176" fontId="3" fillId="0" borderId="32" xfId="0" applyNumberFormat="1" applyFont="1" applyFill="1" applyBorder="1" applyAlignment="1">
      <alignment horizontal="right" vertical="center"/>
    </xf>
    <xf numFmtId="176" fontId="18" fillId="0" borderId="118" xfId="51" applyNumberFormat="1" applyFont="1" applyFill="1" applyBorder="1" applyAlignment="1">
      <alignment horizontal="right" vertical="center"/>
    </xf>
    <xf numFmtId="176" fontId="3" fillId="0" borderId="66" xfId="0" applyNumberFormat="1" applyFont="1" applyFill="1" applyBorder="1" applyAlignment="1">
      <alignment horizontal="right" vertical="center"/>
    </xf>
    <xf numFmtId="176" fontId="18" fillId="0" borderId="193" xfId="51" applyNumberFormat="1" applyFont="1" applyFill="1" applyBorder="1" applyAlignment="1">
      <alignment horizontal="right" vertical="center"/>
    </xf>
    <xf numFmtId="176" fontId="3" fillId="0" borderId="26" xfId="0" applyNumberFormat="1" applyFont="1" applyFill="1" applyBorder="1" applyAlignment="1">
      <alignment horizontal="right" vertical="center"/>
    </xf>
    <xf numFmtId="176" fontId="18" fillId="0" borderId="129" xfId="51" applyNumberFormat="1" applyFont="1" applyFill="1" applyBorder="1" applyAlignment="1">
      <alignment horizontal="right" vertical="center"/>
    </xf>
    <xf numFmtId="176" fontId="3" fillId="0" borderId="38" xfId="0" applyNumberFormat="1" applyFont="1" applyFill="1" applyBorder="1" applyAlignment="1">
      <alignment horizontal="right" vertical="center"/>
    </xf>
    <xf numFmtId="176" fontId="18" fillId="0" borderId="130" xfId="51" applyNumberFormat="1" applyFont="1" applyFill="1" applyBorder="1" applyAlignment="1">
      <alignment horizontal="right" vertical="center"/>
    </xf>
    <xf numFmtId="176" fontId="3" fillId="0" borderId="43" xfId="0" applyNumberFormat="1" applyFont="1" applyFill="1" applyBorder="1" applyAlignment="1">
      <alignment horizontal="right" vertical="center"/>
    </xf>
    <xf numFmtId="176" fontId="18" fillId="0" borderId="131" xfId="51" applyNumberFormat="1" applyFont="1" applyFill="1" applyBorder="1" applyAlignment="1">
      <alignment horizontal="right" vertical="center"/>
    </xf>
    <xf numFmtId="0" fontId="3" fillId="0" borderId="204" xfId="0" applyFont="1" applyFill="1" applyBorder="1" applyAlignment="1">
      <alignment horizontal="center" vertical="center"/>
    </xf>
    <xf numFmtId="176" fontId="3" fillId="0" borderId="149" xfId="36" applyNumberFormat="1" applyFont="1" applyFill="1" applyBorder="1" applyAlignment="1">
      <alignment vertical="center"/>
    </xf>
    <xf numFmtId="176" fontId="18" fillId="0" borderId="149" xfId="36" applyNumberFormat="1" applyFont="1" applyFill="1" applyBorder="1" applyAlignment="1">
      <alignment vertical="center"/>
    </xf>
    <xf numFmtId="176" fontId="18" fillId="0" borderId="120" xfId="36" applyNumberFormat="1" applyFont="1" applyFill="1" applyBorder="1" applyAlignment="1">
      <alignment vertical="center"/>
    </xf>
    <xf numFmtId="176" fontId="18" fillId="0" borderId="192" xfId="38" applyNumberFormat="1" applyFont="1" applyFill="1" applyBorder="1" applyAlignment="1">
      <alignment vertical="center"/>
    </xf>
    <xf numFmtId="186" fontId="3" fillId="0" borderId="32" xfId="0" applyNumberFormat="1" applyFont="1" applyFill="1" applyBorder="1" applyAlignment="1">
      <alignment horizontal="right" vertical="center"/>
    </xf>
    <xf numFmtId="186" fontId="18" fillId="0" borderId="118" xfId="51" applyNumberFormat="1" applyFont="1" applyFill="1" applyBorder="1" applyAlignment="1">
      <alignment horizontal="right" vertical="center"/>
    </xf>
    <xf numFmtId="176" fontId="3" fillId="0" borderId="32" xfId="36" applyNumberFormat="1" applyFont="1" applyFill="1" applyBorder="1" applyAlignment="1">
      <alignment vertical="center"/>
    </xf>
    <xf numFmtId="176" fontId="18" fillId="0" borderId="32" xfId="36" applyNumberFormat="1" applyFont="1" applyFill="1" applyBorder="1" applyAlignment="1">
      <alignment vertical="center"/>
    </xf>
    <xf numFmtId="176" fontId="18" fillId="0" borderId="33" xfId="36" applyNumberFormat="1" applyFont="1" applyFill="1" applyBorder="1" applyAlignment="1">
      <alignment vertical="center"/>
    </xf>
    <xf numFmtId="176" fontId="18" fillId="0" borderId="118" xfId="38" applyNumberFormat="1" applyFont="1" applyFill="1" applyBorder="1" applyAlignment="1">
      <alignment vertical="center"/>
    </xf>
    <xf numFmtId="176" fontId="3" fillId="0" borderId="38" xfId="36" applyNumberFormat="1" applyFont="1" applyFill="1" applyBorder="1" applyAlignment="1">
      <alignment vertical="center"/>
    </xf>
    <xf numFmtId="176" fontId="18" fillId="0" borderId="38" xfId="36" applyNumberFormat="1" applyFont="1" applyFill="1" applyBorder="1" applyAlignment="1">
      <alignment vertical="center"/>
    </xf>
    <xf numFmtId="176" fontId="18" fillId="0" borderId="39" xfId="36" applyNumberFormat="1" applyFont="1" applyFill="1" applyBorder="1" applyAlignment="1">
      <alignment vertical="center"/>
    </xf>
    <xf numFmtId="176" fontId="18" fillId="0" borderId="130" xfId="38" applyNumberFormat="1" applyFont="1" applyFill="1" applyBorder="1" applyAlignment="1">
      <alignment vertical="center"/>
    </xf>
    <xf numFmtId="176" fontId="3" fillId="0" borderId="26" xfId="36" applyNumberFormat="1" applyFont="1" applyFill="1" applyBorder="1" applyAlignment="1">
      <alignment vertical="center"/>
    </xf>
    <xf numFmtId="176" fontId="18" fillId="0" borderId="26" xfId="36" applyNumberFormat="1" applyFont="1" applyFill="1" applyBorder="1" applyAlignment="1">
      <alignment vertical="center"/>
    </xf>
    <xf numFmtId="176" fontId="18" fillId="0" borderId="27" xfId="36" applyNumberFormat="1" applyFont="1" applyFill="1" applyBorder="1" applyAlignment="1">
      <alignment vertical="center"/>
    </xf>
    <xf numFmtId="176" fontId="18" fillId="0" borderId="129" xfId="38" applyNumberFormat="1" applyFont="1" applyFill="1" applyBorder="1" applyAlignment="1">
      <alignment vertical="center"/>
    </xf>
    <xf numFmtId="187" fontId="3" fillId="0" borderId="43" xfId="0" applyNumberFormat="1" applyFont="1" applyFill="1" applyBorder="1" applyAlignment="1">
      <alignment horizontal="right" vertical="center"/>
    </xf>
    <xf numFmtId="0" fontId="17" fillId="0" borderId="220" xfId="0" applyFont="1" applyFill="1" applyBorder="1" applyAlignment="1">
      <alignment horizontal="right" vertical="center"/>
    </xf>
    <xf numFmtId="0" fontId="17" fillId="0" borderId="149" xfId="0" applyFont="1" applyFill="1" applyBorder="1" applyAlignment="1">
      <alignment horizontal="right" vertical="center"/>
    </xf>
    <xf numFmtId="0" fontId="17" fillId="0" borderId="104" xfId="0" applyFont="1" applyFill="1" applyBorder="1" applyAlignment="1">
      <alignment horizontal="right" vertical="center"/>
    </xf>
    <xf numFmtId="0" fontId="17" fillId="0" borderId="178" xfId="0" applyFont="1" applyFill="1" applyBorder="1" applyAlignment="1">
      <alignment horizontal="right" vertical="center"/>
    </xf>
    <xf numFmtId="0" fontId="17" fillId="0" borderId="105" xfId="0" applyFont="1" applyFill="1" applyBorder="1" applyAlignment="1">
      <alignment horizontal="right" vertical="center"/>
    </xf>
    <xf numFmtId="0" fontId="17" fillId="0" borderId="192" xfId="0" applyFont="1" applyFill="1" applyBorder="1" applyAlignment="1">
      <alignment horizontal="right" vertical="center"/>
    </xf>
    <xf numFmtId="0" fontId="17" fillId="0" borderId="32" xfId="0" applyFont="1" applyFill="1" applyBorder="1" applyAlignment="1">
      <alignment horizontal="right" vertical="center"/>
    </xf>
    <xf numFmtId="0" fontId="17" fillId="0" borderId="35" xfId="0" applyFont="1" applyFill="1" applyBorder="1" applyAlignment="1">
      <alignment horizontal="right" vertical="center"/>
    </xf>
    <xf numFmtId="0" fontId="17" fillId="0" borderId="118" xfId="0" applyFont="1" applyFill="1" applyBorder="1" applyAlignment="1">
      <alignment horizontal="right" vertical="center"/>
    </xf>
    <xf numFmtId="176" fontId="17" fillId="0" borderId="43" xfId="0" applyNumberFormat="1" applyFont="1" applyFill="1" applyBorder="1" applyAlignment="1">
      <alignment horizontal="right" vertical="center"/>
    </xf>
    <xf numFmtId="176" fontId="17" fillId="0" borderId="14" xfId="0" applyNumberFormat="1" applyFont="1" applyFill="1" applyBorder="1" applyAlignment="1">
      <alignment horizontal="right" vertical="center"/>
    </xf>
    <xf numFmtId="176" fontId="17" fillId="0" borderId="81" xfId="0" applyNumberFormat="1" applyFont="1" applyFill="1" applyBorder="1" applyAlignment="1">
      <alignment horizontal="right" vertical="center"/>
    </xf>
    <xf numFmtId="176" fontId="17" fillId="0" borderId="15" xfId="0" applyNumberFormat="1" applyFont="1" applyFill="1" applyBorder="1" applyAlignment="1">
      <alignment horizontal="right" vertical="center"/>
    </xf>
    <xf numFmtId="176" fontId="17" fillId="0" borderId="131" xfId="0" applyNumberFormat="1" applyFont="1" applyFill="1" applyBorder="1" applyAlignment="1">
      <alignment horizontal="right" vertical="center"/>
    </xf>
    <xf numFmtId="176" fontId="17" fillId="0" borderId="45" xfId="51" applyNumberFormat="1" applyFont="1" applyFill="1" applyBorder="1" applyAlignment="1">
      <alignment horizontal="right" vertical="center"/>
    </xf>
    <xf numFmtId="176" fontId="17" fillId="0" borderId="81" xfId="51" applyNumberFormat="1" applyFont="1" applyFill="1" applyBorder="1" applyAlignment="1">
      <alignment horizontal="right" vertical="center"/>
    </xf>
    <xf numFmtId="176" fontId="17" fillId="0" borderId="15" xfId="51" applyNumberFormat="1" applyFont="1" applyFill="1" applyBorder="1" applyAlignment="1">
      <alignment horizontal="right" vertical="center"/>
    </xf>
    <xf numFmtId="176" fontId="17" fillId="0" borderId="14" xfId="51" applyNumberFormat="1" applyFont="1" applyFill="1" applyBorder="1" applyAlignment="1">
      <alignment horizontal="right" vertical="center"/>
    </xf>
    <xf numFmtId="176" fontId="17" fillId="0" borderId="135" xfId="51" applyNumberFormat="1" applyFont="1" applyFill="1" applyBorder="1" applyAlignment="1">
      <alignment horizontal="right" vertical="center"/>
    </xf>
    <xf numFmtId="0" fontId="17" fillId="0" borderId="205" xfId="0" applyFont="1" applyFill="1" applyBorder="1" applyAlignment="1">
      <alignment horizontal="right" vertical="center"/>
    </xf>
    <xf numFmtId="176" fontId="17" fillId="0" borderId="148" xfId="36" applyNumberFormat="1" applyFont="1" applyFill="1" applyBorder="1" applyAlignment="1">
      <alignment vertical="center"/>
    </xf>
    <xf numFmtId="38" fontId="17" fillId="0" borderId="103" xfId="36" applyFont="1" applyFill="1" applyBorder="1" applyAlignment="1">
      <alignment horizontal="left" vertical="center"/>
    </xf>
    <xf numFmtId="38" fontId="17" fillId="0" borderId="149" xfId="36" applyFont="1" applyFill="1" applyBorder="1" applyAlignment="1">
      <alignment horizontal="left" vertical="center"/>
    </xf>
    <xf numFmtId="38" fontId="17" fillId="0" borderId="156" xfId="36" applyFont="1" applyFill="1" applyBorder="1" applyAlignment="1">
      <alignment horizontal="left" vertical="center"/>
    </xf>
    <xf numFmtId="0" fontId="17" fillId="0" borderId="208" xfId="0" applyFont="1" applyFill="1" applyBorder="1" applyAlignment="1">
      <alignment horizontal="right" vertical="center"/>
    </xf>
    <xf numFmtId="176" fontId="17" fillId="0" borderId="200" xfId="36" applyNumberFormat="1" applyFont="1" applyFill="1" applyBorder="1" applyAlignment="1">
      <alignment vertical="center"/>
    </xf>
    <xf numFmtId="38" fontId="17" fillId="0" borderId="164" xfId="36" applyFont="1" applyFill="1" applyBorder="1" applyAlignment="1">
      <alignment horizontal="left" vertical="center"/>
    </xf>
    <xf numFmtId="38" fontId="17" fillId="0" borderId="201" xfId="36" applyFont="1" applyFill="1" applyBorder="1" applyAlignment="1">
      <alignment horizontal="left" vertical="center"/>
    </xf>
    <xf numFmtId="38" fontId="17" fillId="0" borderId="71" xfId="36" applyFont="1" applyFill="1" applyBorder="1" applyAlignment="1">
      <alignment horizontal="left" vertical="center"/>
    </xf>
    <xf numFmtId="176" fontId="17" fillId="0" borderId="62" xfId="36" applyNumberFormat="1" applyFont="1" applyFill="1" applyBorder="1" applyAlignment="1">
      <alignment vertical="center"/>
    </xf>
    <xf numFmtId="38" fontId="17" fillId="0" borderId="55" xfId="36" applyFont="1" applyFill="1" applyBorder="1" applyAlignment="1">
      <alignment horizontal="left" vertical="center"/>
    </xf>
    <xf numFmtId="38" fontId="17" fillId="0" borderId="32" xfId="36" applyFont="1" applyFill="1" applyBorder="1" applyAlignment="1">
      <alignment horizontal="left" vertical="center"/>
    </xf>
    <xf numFmtId="176" fontId="17" fillId="0" borderId="30" xfId="36" applyNumberFormat="1" applyFont="1" applyFill="1" applyBorder="1" applyAlignment="1">
      <alignment vertical="center"/>
    </xf>
    <xf numFmtId="38" fontId="17" fillId="0" borderId="63" xfId="36" applyFont="1" applyFill="1" applyBorder="1" applyAlignment="1">
      <alignment horizontal="left" vertical="center"/>
    </xf>
    <xf numFmtId="176" fontId="17" fillId="0" borderId="141" xfId="38" applyNumberFormat="1" applyFont="1" applyFill="1" applyBorder="1" applyAlignment="1">
      <alignment vertical="center"/>
    </xf>
    <xf numFmtId="38" fontId="17" fillId="0" borderId="101" xfId="38" applyFont="1" applyFill="1" applyBorder="1" applyAlignment="1">
      <alignment horizontal="left" vertical="center"/>
    </xf>
    <xf numFmtId="176" fontId="17" fillId="0" borderId="160" xfId="38" applyNumberFormat="1" applyFont="1" applyFill="1" applyBorder="1" applyAlignment="1">
      <alignment vertical="center"/>
    </xf>
    <xf numFmtId="38" fontId="17" fillId="0" borderId="12" xfId="38" applyFont="1" applyFill="1" applyBorder="1" applyAlignment="1">
      <alignment horizontal="left" vertical="center"/>
    </xf>
    <xf numFmtId="176" fontId="17" fillId="0" borderId="153" xfId="38" applyNumberFormat="1" applyFont="1" applyFill="1" applyBorder="1" applyAlignment="1">
      <alignment vertical="center"/>
    </xf>
    <xf numFmtId="176" fontId="17" fillId="0" borderId="153" xfId="38" applyNumberFormat="1" applyFont="1" applyFill="1" applyBorder="1" applyAlignment="1">
      <alignment horizontal="right" vertical="center"/>
    </xf>
    <xf numFmtId="176" fontId="17" fillId="0" borderId="160" xfId="38" applyNumberFormat="1" applyFont="1" applyFill="1" applyBorder="1" applyAlignment="1">
      <alignment horizontal="right" vertical="center"/>
    </xf>
    <xf numFmtId="38" fontId="17" fillId="0" borderId="154" xfId="38" applyFont="1" applyFill="1" applyBorder="1" applyAlignment="1">
      <alignment horizontal="left" vertical="center"/>
    </xf>
    <xf numFmtId="38" fontId="17" fillId="0" borderId="148" xfId="36" applyFont="1" applyFill="1" applyBorder="1" applyAlignment="1">
      <alignment horizontal="left" vertical="center"/>
    </xf>
    <xf numFmtId="176" fontId="17" fillId="0" borderId="202" xfId="36" applyNumberFormat="1" applyFont="1" applyFill="1" applyBorder="1" applyAlignment="1">
      <alignment vertical="center"/>
    </xf>
    <xf numFmtId="176" fontId="17" fillId="0" borderId="150" xfId="36" applyNumberFormat="1" applyFont="1" applyFill="1" applyBorder="1" applyAlignment="1">
      <alignment vertical="center"/>
    </xf>
    <xf numFmtId="0" fontId="17" fillId="0" borderId="156" xfId="0" applyFont="1" applyFill="1" applyBorder="1" applyAlignment="1">
      <alignment horizontal="left" vertical="center"/>
    </xf>
    <xf numFmtId="38" fontId="17" fillId="0" borderId="62" xfId="36" applyFont="1" applyFill="1" applyBorder="1" applyAlignment="1">
      <alignment horizontal="left" vertical="center"/>
    </xf>
    <xf numFmtId="176" fontId="17" fillId="0" borderId="56" xfId="36" applyNumberFormat="1" applyFont="1" applyFill="1" applyBorder="1" applyAlignment="1">
      <alignment vertical="center"/>
    </xf>
    <xf numFmtId="176" fontId="17" fillId="0" borderId="62" xfId="38" applyNumberFormat="1" applyFont="1" applyFill="1" applyBorder="1" applyAlignment="1">
      <alignment vertical="center"/>
    </xf>
    <xf numFmtId="38" fontId="17" fillId="0" borderId="141" xfId="38" applyFont="1" applyFill="1" applyBorder="1" applyAlignment="1">
      <alignment horizontal="left" vertical="center"/>
    </xf>
    <xf numFmtId="0" fontId="17" fillId="0" borderId="154" xfId="51" applyFont="1" applyFill="1" applyBorder="1" applyAlignment="1">
      <alignment horizontal="left" vertical="center"/>
    </xf>
    <xf numFmtId="0" fontId="17" fillId="0" borderId="114" xfId="0" applyFont="1" applyFill="1" applyBorder="1" applyAlignment="1">
      <alignment horizontal="center" vertical="center" shrinkToFit="1"/>
    </xf>
    <xf numFmtId="176" fontId="17" fillId="0" borderId="108" xfId="36" applyNumberFormat="1" applyFont="1" applyFill="1" applyBorder="1" applyAlignment="1">
      <alignment horizontal="right" vertical="center"/>
    </xf>
    <xf numFmtId="176" fontId="17" fillId="0" borderId="11" xfId="36" applyNumberFormat="1" applyFont="1" applyFill="1" applyBorder="1" applyAlignment="1">
      <alignment horizontal="right" vertical="center"/>
    </xf>
    <xf numFmtId="176" fontId="17" fillId="0" borderId="127" xfId="38" applyNumberFormat="1" applyFont="1" applyFill="1" applyBorder="1" applyAlignment="1">
      <alignment horizontal="right" vertical="center"/>
    </xf>
    <xf numFmtId="176" fontId="17" fillId="0" borderId="109" xfId="36" applyNumberFormat="1" applyFont="1" applyFill="1" applyBorder="1" applyAlignment="1">
      <alignment horizontal="right" vertical="center"/>
    </xf>
    <xf numFmtId="176" fontId="17" fillId="0" borderId="27" xfId="36" applyNumberFormat="1" applyFont="1" applyFill="1" applyBorder="1" applyAlignment="1">
      <alignment horizontal="right" vertical="center"/>
    </xf>
    <xf numFmtId="176" fontId="17" fillId="0" borderId="129" xfId="38" applyNumberFormat="1" applyFont="1" applyFill="1" applyBorder="1" applyAlignment="1">
      <alignment horizontal="right" vertical="center"/>
    </xf>
    <xf numFmtId="176" fontId="17" fillId="0" borderId="110" xfId="36" applyNumberFormat="1" applyFont="1" applyFill="1" applyBorder="1" applyAlignment="1">
      <alignment horizontal="right" vertical="center"/>
    </xf>
    <xf numFmtId="176" fontId="17" fillId="0" borderId="39" xfId="36" applyNumberFormat="1" applyFont="1" applyFill="1" applyBorder="1" applyAlignment="1">
      <alignment horizontal="right" vertical="center"/>
    </xf>
    <xf numFmtId="176" fontId="17" fillId="0" borderId="130" xfId="38" applyNumberFormat="1" applyFont="1" applyFill="1" applyBorder="1" applyAlignment="1">
      <alignment horizontal="right" vertical="center"/>
    </xf>
    <xf numFmtId="176" fontId="17" fillId="0" borderId="111" xfId="36" applyNumberFormat="1" applyFont="1" applyFill="1" applyBorder="1" applyAlignment="1">
      <alignment horizontal="right" vertical="center"/>
    </xf>
    <xf numFmtId="176" fontId="17" fillId="0" borderId="50" xfId="36" applyNumberFormat="1" applyFont="1" applyFill="1" applyBorder="1" applyAlignment="1">
      <alignment horizontal="right" vertical="center"/>
    </xf>
    <xf numFmtId="176" fontId="17" fillId="0" borderId="132" xfId="38" applyNumberFormat="1" applyFont="1" applyFill="1" applyBorder="1" applyAlignment="1">
      <alignment horizontal="right" vertical="center"/>
    </xf>
    <xf numFmtId="176" fontId="17" fillId="0" borderId="112" xfId="36" applyNumberFormat="1" applyFont="1" applyFill="1" applyBorder="1" applyAlignment="1">
      <alignment horizontal="right" vertical="center"/>
    </xf>
    <xf numFmtId="176" fontId="17" fillId="0" borderId="33" xfId="36" applyNumberFormat="1" applyFont="1" applyFill="1" applyBorder="1" applyAlignment="1">
      <alignment horizontal="right" vertical="center"/>
    </xf>
    <xf numFmtId="176" fontId="17" fillId="0" borderId="118" xfId="38" applyNumberFormat="1" applyFont="1" applyFill="1" applyBorder="1" applyAlignment="1">
      <alignment horizontal="right" vertical="center"/>
    </xf>
    <xf numFmtId="185" fontId="17" fillId="0" borderId="115" xfId="36" applyNumberFormat="1" applyFont="1" applyFill="1" applyBorder="1" applyAlignment="1">
      <alignment horizontal="right" vertical="center"/>
    </xf>
    <xf numFmtId="185" fontId="17" fillId="0" borderId="113" xfId="36" applyNumberFormat="1" applyFont="1" applyFill="1" applyBorder="1" applyAlignment="1">
      <alignment horizontal="right" vertical="center"/>
    </xf>
    <xf numFmtId="185" fontId="17" fillId="0" borderId="113" xfId="36" quotePrefix="1" applyNumberFormat="1" applyFont="1" applyFill="1" applyBorder="1" applyAlignment="1">
      <alignment horizontal="right" vertical="center"/>
    </xf>
    <xf numFmtId="185" fontId="17" fillId="0" borderId="137" xfId="38" quotePrefix="1" applyNumberFormat="1" applyFont="1" applyFill="1" applyBorder="1" applyAlignment="1">
      <alignment horizontal="right" vertical="center"/>
    </xf>
    <xf numFmtId="185" fontId="17" fillId="0" borderId="116" xfId="36" applyNumberFormat="1" applyFont="1" applyFill="1" applyBorder="1" applyAlignment="1">
      <alignment horizontal="right" vertical="center"/>
    </xf>
    <xf numFmtId="185" fontId="17" fillId="0" borderId="44" xfId="36" applyNumberFormat="1" applyFont="1" applyFill="1" applyBorder="1" applyAlignment="1">
      <alignment horizontal="right" vertical="center"/>
    </xf>
    <xf numFmtId="185" fontId="17" fillId="0" borderId="44" xfId="36" quotePrefix="1" applyNumberFormat="1" applyFont="1" applyFill="1" applyBorder="1" applyAlignment="1">
      <alignment horizontal="right" vertical="center"/>
    </xf>
    <xf numFmtId="185" fontId="17" fillId="0" borderId="131" xfId="38" quotePrefix="1" applyNumberFormat="1" applyFont="1" applyFill="1" applyBorder="1" applyAlignment="1">
      <alignment horizontal="right" vertical="center"/>
    </xf>
    <xf numFmtId="176" fontId="17" fillId="0" borderId="10" xfId="36" applyNumberFormat="1" applyFont="1" applyFill="1" applyBorder="1" applyAlignment="1">
      <alignment horizontal="right" vertical="center"/>
    </xf>
    <xf numFmtId="176" fontId="17" fillId="0" borderId="26" xfId="36" applyNumberFormat="1" applyFont="1" applyFill="1" applyBorder="1" applyAlignment="1">
      <alignment horizontal="right" vertical="center"/>
    </xf>
    <xf numFmtId="176" fontId="17" fillId="0" borderId="38" xfId="36" applyNumberFormat="1" applyFont="1" applyFill="1" applyBorder="1" applyAlignment="1">
      <alignment horizontal="right" vertical="center"/>
    </xf>
    <xf numFmtId="176" fontId="17" fillId="0" borderId="49" xfId="36" applyNumberFormat="1" applyFont="1" applyFill="1" applyBorder="1" applyAlignment="1">
      <alignment horizontal="right" vertical="center"/>
    </xf>
    <xf numFmtId="176" fontId="17" fillId="0" borderId="32" xfId="36" applyNumberFormat="1" applyFont="1" applyFill="1" applyBorder="1" applyAlignment="1">
      <alignment horizontal="right" vertical="center"/>
    </xf>
    <xf numFmtId="185" fontId="17" fillId="0" borderId="201" xfId="36" applyNumberFormat="1" applyFont="1" applyFill="1" applyBorder="1" applyAlignment="1">
      <alignment horizontal="right" vertical="center"/>
    </xf>
    <xf numFmtId="185" fontId="17" fillId="0" borderId="43" xfId="36" applyNumberFormat="1" applyFont="1" applyFill="1" applyBorder="1" applyAlignment="1">
      <alignment horizontal="right" vertical="center"/>
    </xf>
    <xf numFmtId="176" fontId="18" fillId="0" borderId="11" xfId="36" applyNumberFormat="1" applyFont="1" applyFill="1" applyBorder="1" applyAlignment="1">
      <alignment horizontal="right" vertical="center"/>
    </xf>
    <xf numFmtId="176" fontId="18" fillId="0" borderId="127" xfId="38" applyNumberFormat="1" applyFont="1" applyFill="1" applyBorder="1" applyAlignment="1">
      <alignment horizontal="right" vertical="center"/>
    </xf>
    <xf numFmtId="176" fontId="18" fillId="0" borderId="27" xfId="36" applyNumberFormat="1" applyFont="1" applyFill="1" applyBorder="1" applyAlignment="1">
      <alignment horizontal="right" vertical="center"/>
    </xf>
    <xf numFmtId="176" fontId="18" fillId="0" borderId="129" xfId="38" applyNumberFormat="1" applyFont="1" applyFill="1" applyBorder="1" applyAlignment="1">
      <alignment horizontal="right" vertical="center"/>
    </xf>
    <xf numFmtId="176" fontId="18" fillId="0" borderId="39" xfId="36" applyNumberFormat="1" applyFont="1" applyFill="1" applyBorder="1" applyAlignment="1">
      <alignment horizontal="right" vertical="center"/>
    </xf>
    <xf numFmtId="176" fontId="18" fillId="0" borderId="130" xfId="38" applyNumberFormat="1" applyFont="1" applyFill="1" applyBorder="1" applyAlignment="1">
      <alignment horizontal="right" vertical="center"/>
    </xf>
    <xf numFmtId="176" fontId="18" fillId="0" borderId="50" xfId="36" applyNumberFormat="1" applyFont="1" applyFill="1" applyBorder="1" applyAlignment="1">
      <alignment horizontal="right" vertical="center"/>
    </xf>
    <xf numFmtId="176" fontId="18" fillId="0" borderId="132" xfId="38" applyNumberFormat="1" applyFont="1" applyFill="1" applyBorder="1" applyAlignment="1">
      <alignment horizontal="right" vertical="center"/>
    </xf>
    <xf numFmtId="176" fontId="18" fillId="0" borderId="33" xfId="36" applyNumberFormat="1" applyFont="1" applyFill="1" applyBorder="1" applyAlignment="1">
      <alignment horizontal="right" vertical="center"/>
    </xf>
    <xf numFmtId="176" fontId="18" fillId="0" borderId="118" xfId="38" applyNumberFormat="1" applyFont="1" applyFill="1" applyBorder="1" applyAlignment="1">
      <alignment horizontal="right" vertical="center"/>
    </xf>
    <xf numFmtId="176" fontId="17" fillId="0" borderId="26" xfId="0" applyNumberFormat="1" applyFont="1" applyFill="1" applyBorder="1" applyAlignment="1">
      <alignment horizontal="right" vertical="center" wrapText="1"/>
    </xf>
    <xf numFmtId="176" fontId="17" fillId="0" borderId="27" xfId="0" applyNumberFormat="1" applyFont="1" applyFill="1" applyBorder="1" applyAlignment="1">
      <alignment horizontal="right" vertical="center" wrapText="1"/>
    </xf>
    <xf numFmtId="180" fontId="17" fillId="0" borderId="201" xfId="36" applyNumberFormat="1" applyFont="1" applyFill="1" applyBorder="1" applyAlignment="1">
      <alignment horizontal="right" vertical="center"/>
    </xf>
    <xf numFmtId="180" fontId="17" fillId="0" borderId="113" xfId="36" applyNumberFormat="1" applyFont="1" applyFill="1" applyBorder="1" applyAlignment="1">
      <alignment horizontal="right" vertical="center"/>
    </xf>
    <xf numFmtId="180" fontId="18" fillId="0" borderId="113" xfId="36" quotePrefix="1" applyNumberFormat="1" applyFont="1" applyFill="1" applyBorder="1" applyAlignment="1">
      <alignment horizontal="right" vertical="center"/>
    </xf>
    <xf numFmtId="180" fontId="18" fillId="0" borderId="137" xfId="38" quotePrefix="1" applyNumberFormat="1" applyFont="1" applyFill="1" applyBorder="1" applyAlignment="1">
      <alignment horizontal="right" vertical="center"/>
    </xf>
    <xf numFmtId="180" fontId="17" fillId="0" borderId="43" xfId="36" applyNumberFormat="1" applyFont="1" applyFill="1" applyBorder="1" applyAlignment="1">
      <alignment horizontal="right" vertical="center"/>
    </xf>
    <xf numFmtId="180" fontId="17" fillId="0" borderId="44" xfId="36" applyNumberFormat="1" applyFont="1" applyFill="1" applyBorder="1" applyAlignment="1">
      <alignment horizontal="right" vertical="center"/>
    </xf>
    <xf numFmtId="180" fontId="18" fillId="0" borderId="44" xfId="36" quotePrefix="1" applyNumberFormat="1" applyFont="1" applyFill="1" applyBorder="1" applyAlignment="1">
      <alignment horizontal="right" vertical="center"/>
    </xf>
    <xf numFmtId="180" fontId="18" fillId="0" borderId="131" xfId="38" quotePrefix="1" applyNumberFormat="1" applyFont="1" applyFill="1" applyBorder="1" applyAlignment="1">
      <alignment horizontal="right" vertical="center"/>
    </xf>
    <xf numFmtId="177" fontId="18" fillId="0" borderId="162" xfId="0" applyNumberFormat="1" applyFont="1" applyFill="1" applyBorder="1" applyAlignment="1">
      <alignment vertical="center"/>
    </xf>
    <xf numFmtId="177" fontId="18" fillId="0" borderId="161" xfId="0" applyNumberFormat="1" applyFont="1" applyFill="1" applyBorder="1" applyAlignment="1">
      <alignment vertical="center"/>
    </xf>
    <xf numFmtId="177" fontId="18" fillId="0" borderId="34" xfId="0" applyNumberFormat="1" applyFont="1" applyFill="1" applyBorder="1" applyAlignment="1">
      <alignment vertical="center"/>
    </xf>
    <xf numFmtId="177" fontId="18" fillId="0" borderId="35" xfId="0" applyNumberFormat="1" applyFont="1" applyFill="1" applyBorder="1" applyAlignment="1">
      <alignment vertical="center"/>
    </xf>
    <xf numFmtId="176" fontId="18" fillId="0" borderId="189" xfId="52" applyNumberFormat="1" applyFont="1" applyFill="1" applyBorder="1" applyAlignment="1">
      <alignment horizontal="right" vertical="center" wrapText="1"/>
    </xf>
    <xf numFmtId="176" fontId="18" fillId="0" borderId="46" xfId="52" applyNumberFormat="1" applyFont="1" applyFill="1" applyBorder="1" applyAlignment="1">
      <alignment horizontal="right" vertical="center" wrapText="1"/>
    </xf>
    <xf numFmtId="176" fontId="18" fillId="0" borderId="14" xfId="52" applyNumberFormat="1" applyFont="1" applyFill="1" applyBorder="1" applyAlignment="1">
      <alignment horizontal="right" vertical="center" wrapText="1"/>
    </xf>
    <xf numFmtId="176" fontId="18" fillId="0" borderId="15" xfId="52" applyNumberFormat="1" applyFont="1" applyFill="1" applyBorder="1" applyAlignment="1">
      <alignment horizontal="right" vertical="center" wrapText="1"/>
    </xf>
    <xf numFmtId="176" fontId="18" fillId="0" borderId="45" xfId="52" applyNumberFormat="1" applyFont="1" applyFill="1" applyBorder="1" applyAlignment="1">
      <alignment horizontal="right" vertical="center" wrapText="1"/>
    </xf>
    <xf numFmtId="176" fontId="18" fillId="0" borderId="119" xfId="52" applyNumberFormat="1" applyFont="1" applyFill="1" applyBorder="1" applyAlignment="1">
      <alignment horizontal="right" vertical="center" wrapText="1"/>
    </xf>
    <xf numFmtId="176" fontId="18" fillId="0" borderId="188" xfId="33" applyNumberFormat="1" applyFont="1" applyFill="1" applyBorder="1" applyAlignment="1">
      <alignment horizontal="right" vertical="center"/>
    </xf>
    <xf numFmtId="176" fontId="18" fillId="0" borderId="188" xfId="33" applyNumberFormat="1" applyFont="1" applyFill="1" applyBorder="1" applyAlignment="1">
      <alignment horizontal="right" vertical="center" wrapText="1"/>
    </xf>
    <xf numFmtId="176" fontId="18" fillId="0" borderId="186" xfId="33" applyNumberFormat="1" applyFont="1" applyFill="1" applyBorder="1" applyAlignment="1">
      <alignment horizontal="right" vertical="center"/>
    </xf>
    <xf numFmtId="176" fontId="18" fillId="0" borderId="35" xfId="33" applyNumberFormat="1" applyFont="1" applyFill="1" applyBorder="1" applyAlignment="1">
      <alignment horizontal="right" vertical="center"/>
    </xf>
    <xf numFmtId="176" fontId="18" fillId="0" borderId="35" xfId="33" applyNumberFormat="1" applyFont="1" applyFill="1" applyBorder="1" applyAlignment="1">
      <alignment horizontal="right" vertical="center" wrapText="1"/>
    </xf>
    <xf numFmtId="176" fontId="18" fillId="0" borderId="63" xfId="33" applyNumberFormat="1" applyFont="1" applyFill="1" applyBorder="1" applyAlignment="1">
      <alignment horizontal="right" vertical="center"/>
    </xf>
    <xf numFmtId="176" fontId="18" fillId="0" borderId="41" xfId="33" applyNumberFormat="1" applyFont="1" applyFill="1" applyBorder="1" applyAlignment="1">
      <alignment horizontal="right" vertical="center"/>
    </xf>
    <xf numFmtId="176" fontId="18" fillId="0" borderId="41" xfId="33" applyNumberFormat="1" applyFont="1" applyFill="1" applyBorder="1" applyAlignment="1">
      <alignment horizontal="right" vertical="center" wrapText="1"/>
    </xf>
    <xf numFmtId="176" fontId="18" fillId="0" borderId="187" xfId="33" applyNumberFormat="1" applyFont="1" applyFill="1" applyBorder="1" applyAlignment="1">
      <alignment horizontal="right" vertical="center"/>
    </xf>
    <xf numFmtId="176" fontId="18" fillId="0" borderId="186" xfId="33" applyNumberFormat="1" applyFont="1" applyFill="1" applyBorder="1" applyAlignment="1">
      <alignment horizontal="right" vertical="center" wrapText="1"/>
    </xf>
    <xf numFmtId="176" fontId="18" fillId="0" borderId="63" xfId="33" applyNumberFormat="1" applyFont="1" applyFill="1" applyBorder="1" applyAlignment="1">
      <alignment horizontal="right" vertical="center" wrapText="1"/>
    </xf>
    <xf numFmtId="176" fontId="18" fillId="0" borderId="15" xfId="33" applyNumberFormat="1" applyFont="1" applyFill="1" applyBorder="1" applyAlignment="1">
      <alignment horizontal="right" vertical="center"/>
    </xf>
    <xf numFmtId="176" fontId="18" fillId="0" borderId="15" xfId="33" applyNumberFormat="1" applyFont="1" applyFill="1" applyBorder="1" applyAlignment="1">
      <alignment horizontal="right" vertical="center" wrapText="1"/>
    </xf>
    <xf numFmtId="176" fontId="18" fillId="0" borderId="135" xfId="33" applyNumberFormat="1" applyFont="1" applyFill="1" applyBorder="1" applyAlignment="1">
      <alignment horizontal="right" vertical="center" wrapText="1"/>
    </xf>
    <xf numFmtId="181" fontId="18" fillId="0" borderId="157" xfId="33" applyNumberFormat="1" applyFont="1" applyFill="1" applyBorder="1" applyAlignment="1">
      <alignment horizontal="right" vertical="center"/>
    </xf>
    <xf numFmtId="181" fontId="18" fillId="0" borderId="158" xfId="33" applyNumberFormat="1" applyFont="1" applyFill="1" applyBorder="1" applyAlignment="1">
      <alignment horizontal="right" vertical="center"/>
    </xf>
    <xf numFmtId="181" fontId="18" fillId="0" borderId="235" xfId="33" applyNumberFormat="1" applyFont="1" applyFill="1" applyBorder="1" applyAlignment="1">
      <alignment horizontal="right" vertical="center"/>
    </xf>
    <xf numFmtId="181" fontId="18" fillId="0" borderId="236" xfId="33" applyNumberFormat="1" applyFont="1" applyFill="1" applyBorder="1" applyAlignment="1">
      <alignment horizontal="right" vertical="center"/>
    </xf>
    <xf numFmtId="181" fontId="18" fillId="0" borderId="237" xfId="33" applyNumberFormat="1" applyFont="1" applyFill="1" applyBorder="1" applyAlignment="1">
      <alignment horizontal="right" vertical="center"/>
    </xf>
    <xf numFmtId="181" fontId="18" fillId="0" borderId="237" xfId="33" applyNumberFormat="1" applyFont="1" applyFill="1" applyBorder="1" applyAlignment="1">
      <alignment horizontal="right" vertical="center" shrinkToFit="1"/>
    </xf>
    <xf numFmtId="181" fontId="18" fillId="0" borderId="237" xfId="33" applyNumberFormat="1" applyFont="1" applyFill="1" applyBorder="1" applyAlignment="1">
      <alignment horizontal="right" vertical="center" wrapText="1"/>
    </xf>
    <xf numFmtId="181" fontId="18" fillId="0" borderId="159" xfId="33" applyNumberFormat="1" applyFont="1" applyFill="1" applyBorder="1" applyAlignment="1">
      <alignment horizontal="right" vertical="center"/>
    </xf>
    <xf numFmtId="181" fontId="18" fillId="0" borderId="236" xfId="33" applyNumberFormat="1" applyFont="1" applyFill="1" applyBorder="1" applyAlignment="1">
      <alignment horizontal="right" vertical="center" wrapText="1"/>
    </xf>
    <xf numFmtId="181" fontId="18" fillId="0" borderId="238" xfId="33" applyNumberFormat="1" applyFont="1" applyFill="1" applyBorder="1" applyAlignment="1">
      <alignment horizontal="right" vertical="center"/>
    </xf>
    <xf numFmtId="181" fontId="18" fillId="0" borderId="246" xfId="33" applyNumberFormat="1" applyFont="1" applyFill="1" applyBorder="1" applyAlignment="1">
      <alignment horizontal="right" vertical="center"/>
    </xf>
    <xf numFmtId="181" fontId="18" fillId="0" borderId="85" xfId="33" applyNumberFormat="1" applyFont="1" applyFill="1" applyBorder="1" applyAlignment="1">
      <alignment horizontal="right" vertical="center"/>
    </xf>
    <xf numFmtId="181" fontId="18" fillId="0" borderId="87" xfId="33" applyNumberFormat="1" applyFont="1" applyFill="1" applyBorder="1" applyAlignment="1">
      <alignment vertical="center" wrapText="1"/>
    </xf>
    <xf numFmtId="181" fontId="18" fillId="0" borderId="23" xfId="33" applyNumberFormat="1" applyFont="1" applyFill="1" applyBorder="1" applyAlignment="1">
      <alignment horizontal="center" vertical="center" wrapText="1"/>
    </xf>
    <xf numFmtId="181" fontId="18" fillId="0" borderId="22" xfId="33" applyNumberFormat="1" applyFont="1" applyFill="1" applyBorder="1" applyAlignment="1">
      <alignment horizontal="right" vertical="center"/>
    </xf>
    <xf numFmtId="181" fontId="18" fillId="0" borderId="23" xfId="33" applyNumberFormat="1" applyFont="1" applyFill="1" applyBorder="1" applyAlignment="1">
      <alignment horizontal="right" vertical="center"/>
    </xf>
    <xf numFmtId="181" fontId="18" fillId="0" borderId="86" xfId="33" applyNumberFormat="1" applyFont="1" applyFill="1" applyBorder="1" applyAlignment="1">
      <alignment horizontal="right" vertical="center"/>
    </xf>
    <xf numFmtId="181" fontId="18" fillId="0" borderId="86" xfId="33" applyNumberFormat="1" applyFont="1" applyFill="1" applyBorder="1" applyAlignment="1">
      <alignment horizontal="right" vertical="center" shrinkToFit="1"/>
    </xf>
    <xf numFmtId="181" fontId="18" fillId="0" borderId="86" xfId="33" applyNumberFormat="1" applyFont="1" applyFill="1" applyBorder="1" applyAlignment="1">
      <alignment horizontal="right" vertical="center" wrapText="1"/>
    </xf>
    <xf numFmtId="181" fontId="18" fillId="0" borderId="85" xfId="33" applyNumberFormat="1" applyFont="1" applyFill="1" applyBorder="1" applyAlignment="1">
      <alignment horizontal="right" vertical="center" wrapText="1"/>
    </xf>
    <xf numFmtId="181" fontId="18" fillId="0" borderId="75" xfId="33" applyNumberFormat="1" applyFont="1" applyFill="1" applyBorder="1" applyAlignment="1">
      <alignment horizontal="right" vertical="center"/>
    </xf>
    <xf numFmtId="181" fontId="18" fillId="0" borderId="188" xfId="33" applyNumberFormat="1" applyFont="1" applyFill="1" applyBorder="1" applyAlignment="1">
      <alignment horizontal="right" vertical="center" wrapText="1"/>
    </xf>
    <xf numFmtId="181" fontId="18" fillId="0" borderId="132" xfId="33" applyNumberFormat="1" applyFont="1" applyFill="1" applyBorder="1" applyAlignment="1">
      <alignment horizontal="right" vertical="center"/>
    </xf>
    <xf numFmtId="180" fontId="18" fillId="0" borderId="101" xfId="38" applyNumberFormat="1" applyFont="1" applyFill="1" applyBorder="1" applyAlignment="1">
      <alignment vertical="center"/>
    </xf>
    <xf numFmtId="180" fontId="18" fillId="0" borderId="141" xfId="38" applyNumberFormat="1" applyFont="1" applyFill="1" applyBorder="1" applyAlignment="1">
      <alignment vertical="center"/>
    </xf>
    <xf numFmtId="180" fontId="18" fillId="0" borderId="90" xfId="38" applyNumberFormat="1" applyFont="1" applyFill="1" applyBorder="1" applyAlignment="1">
      <alignment vertical="center"/>
    </xf>
    <xf numFmtId="180" fontId="18" fillId="0" borderId="102" xfId="38" applyNumberFormat="1" applyFont="1" applyFill="1" applyBorder="1" applyAlignment="1">
      <alignment vertical="center"/>
    </xf>
    <xf numFmtId="180" fontId="18" fillId="0" borderId="12" xfId="38" applyNumberFormat="1" applyFont="1" applyFill="1" applyBorder="1" applyAlignment="1">
      <alignment vertical="center"/>
    </xf>
    <xf numFmtId="180" fontId="18" fillId="0" borderId="117" xfId="38" applyNumberFormat="1" applyFont="1" applyFill="1" applyBorder="1" applyAlignment="1">
      <alignment vertical="center"/>
    </xf>
    <xf numFmtId="180" fontId="18" fillId="0" borderId="153" xfId="38" applyNumberFormat="1" applyFont="1" applyFill="1" applyBorder="1" applyAlignment="1">
      <alignment vertical="center"/>
    </xf>
    <xf numFmtId="180" fontId="18" fillId="0" borderId="128" xfId="38" applyNumberFormat="1" applyFont="1" applyFill="1" applyBorder="1" applyAlignment="1">
      <alignment vertical="center"/>
    </xf>
    <xf numFmtId="0" fontId="17" fillId="0" borderId="124" xfId="0" applyFont="1" applyFill="1" applyBorder="1" applyAlignment="1">
      <alignment horizontal="right" vertical="top"/>
    </xf>
    <xf numFmtId="0" fontId="17" fillId="0" borderId="199" xfId="0" applyFont="1" applyFill="1" applyBorder="1" applyAlignment="1">
      <alignment horizontal="right" vertical="top"/>
    </xf>
    <xf numFmtId="191" fontId="18" fillId="0" borderId="200" xfId="0" applyNumberFormat="1" applyFont="1" applyFill="1" applyBorder="1" applyAlignment="1">
      <alignment horizontal="right" vertical="center"/>
    </xf>
    <xf numFmtId="182" fontId="18" fillId="0" borderId="201" xfId="0" applyNumberFormat="1" applyFont="1" applyFill="1" applyBorder="1" applyAlignment="1">
      <alignment vertical="center"/>
    </xf>
    <xf numFmtId="182" fontId="18" fillId="0" borderId="200" xfId="0" applyNumberFormat="1" applyFont="1" applyFill="1" applyBorder="1" applyAlignment="1">
      <alignment horizontal="right" vertical="center"/>
    </xf>
    <xf numFmtId="182" fontId="18" fillId="0" borderId="164" xfId="0" applyNumberFormat="1" applyFont="1" applyFill="1" applyBorder="1" applyAlignment="1">
      <alignment horizontal="right" vertical="center"/>
    </xf>
    <xf numFmtId="188" fontId="18" fillId="0" borderId="200" xfId="0" applyNumberFormat="1" applyFont="1" applyFill="1" applyBorder="1" applyAlignment="1">
      <alignment horizontal="right" vertical="center"/>
    </xf>
    <xf numFmtId="182" fontId="18" fillId="0" borderId="198" xfId="0" applyNumberFormat="1" applyFont="1" applyFill="1" applyBorder="1" applyAlignment="1">
      <alignment horizontal="right" vertical="center"/>
    </xf>
    <xf numFmtId="182" fontId="18" fillId="0" borderId="201" xfId="0" applyNumberFormat="1" applyFont="1" applyFill="1" applyBorder="1" applyAlignment="1">
      <alignment horizontal="right" vertical="center"/>
    </xf>
    <xf numFmtId="188" fontId="18" fillId="0" borderId="165" xfId="0" applyNumberFormat="1" applyFont="1" applyFill="1" applyBorder="1" applyAlignment="1">
      <alignment horizontal="right" vertical="center"/>
    </xf>
    <xf numFmtId="0" fontId="17" fillId="0" borderId="71" xfId="0" applyFont="1" applyFill="1" applyBorder="1" applyAlignment="1">
      <alignment vertical="top"/>
    </xf>
    <xf numFmtId="182" fontId="18" fillId="0" borderId="71" xfId="0" applyNumberFormat="1" applyFont="1" applyFill="1" applyBorder="1" applyAlignment="1">
      <alignment vertical="center"/>
    </xf>
    <xf numFmtId="179" fontId="18" fillId="0" borderId="201" xfId="0" applyNumberFormat="1" applyFont="1" applyFill="1" applyBorder="1" applyAlignment="1">
      <alignment vertical="center"/>
    </xf>
    <xf numFmtId="3" fontId="18" fillId="0" borderId="164" xfId="0" applyNumberFormat="1" applyFont="1" applyFill="1" applyBorder="1" applyAlignment="1">
      <alignment horizontal="right" vertical="center"/>
    </xf>
    <xf numFmtId="192" fontId="18" fillId="0" borderId="200" xfId="0" applyNumberFormat="1" applyFont="1" applyFill="1" applyBorder="1" applyAlignment="1">
      <alignment horizontal="right" vertical="center"/>
    </xf>
    <xf numFmtId="3" fontId="18" fillId="0" borderId="201" xfId="0" applyNumberFormat="1" applyFont="1" applyFill="1" applyBorder="1" applyAlignment="1">
      <alignment horizontal="right" vertical="center"/>
    </xf>
    <xf numFmtId="3" fontId="18" fillId="0" borderId="200" xfId="0" applyNumberFormat="1" applyFont="1" applyFill="1" applyBorder="1" applyAlignment="1">
      <alignment horizontal="right" vertical="center"/>
    </xf>
    <xf numFmtId="0" fontId="18" fillId="0" borderId="164" xfId="0" applyFont="1" applyFill="1" applyBorder="1" applyAlignment="1">
      <alignment horizontal="right" vertical="center"/>
    </xf>
    <xf numFmtId="0" fontId="17" fillId="0" borderId="71" xfId="0" applyFont="1" applyFill="1" applyBorder="1" applyAlignment="1">
      <alignment vertical="center"/>
    </xf>
    <xf numFmtId="0" fontId="3" fillId="0" borderId="31" xfId="0" applyFont="1" applyFill="1" applyBorder="1" applyAlignment="1">
      <alignment horizontal="right" vertical="center"/>
    </xf>
    <xf numFmtId="179" fontId="18" fillId="0" borderId="32" xfId="0" applyNumberFormat="1" applyFont="1" applyFill="1" applyBorder="1" applyAlignment="1">
      <alignment horizontal="right" vertical="center"/>
    </xf>
    <xf numFmtId="192" fontId="18" fillId="0" borderId="62" xfId="0" applyNumberFormat="1" applyFont="1" applyFill="1" applyBorder="1" applyAlignment="1">
      <alignment horizontal="right" vertical="center"/>
    </xf>
    <xf numFmtId="192" fontId="18" fillId="0" borderId="55" xfId="0" applyNumberFormat="1" applyFont="1" applyFill="1" applyBorder="1" applyAlignment="1">
      <alignment horizontal="right" vertical="center"/>
    </xf>
    <xf numFmtId="177" fontId="18" fillId="0" borderId="56" xfId="0" applyNumberFormat="1" applyFont="1" applyFill="1" applyBorder="1" applyAlignment="1">
      <alignment horizontal="right" vertical="center"/>
    </xf>
    <xf numFmtId="0" fontId="19" fillId="0" borderId="77" xfId="0" applyFont="1" applyFill="1" applyBorder="1" applyAlignment="1">
      <alignment horizontal="center" vertical="center"/>
    </xf>
    <xf numFmtId="177" fontId="18" fillId="0" borderId="56" xfId="0" quotePrefix="1" applyNumberFormat="1" applyFont="1" applyFill="1" applyBorder="1" applyAlignment="1">
      <alignment horizontal="right" vertical="center" shrinkToFit="1"/>
    </xf>
    <xf numFmtId="192" fontId="18" fillId="0" borderId="32" xfId="0" applyNumberFormat="1" applyFont="1" applyFill="1" applyBorder="1" applyAlignment="1">
      <alignment horizontal="right" vertical="center"/>
    </xf>
    <xf numFmtId="192" fontId="18" fillId="0" borderId="95" xfId="0" applyNumberFormat="1" applyFont="1" applyFill="1" applyBorder="1" applyAlignment="1">
      <alignment horizontal="right" vertical="center"/>
    </xf>
    <xf numFmtId="0" fontId="18" fillId="0" borderId="77" xfId="0" applyFont="1" applyFill="1" applyBorder="1" applyAlignment="1">
      <alignment horizontal="center" vertical="center" shrinkToFit="1"/>
    </xf>
    <xf numFmtId="179" fontId="18" fillId="0" borderId="62" xfId="0" applyNumberFormat="1" applyFont="1" applyFill="1" applyBorder="1" applyAlignment="1">
      <alignment horizontal="right" vertical="center" shrinkToFit="1"/>
    </xf>
    <xf numFmtId="192" fontId="18" fillId="0" borderId="164" xfId="0" applyNumberFormat="1" applyFont="1" applyFill="1" applyBorder="1" applyAlignment="1">
      <alignment horizontal="right" vertical="center"/>
    </xf>
    <xf numFmtId="179" fontId="18" fillId="0" borderId="177" xfId="50" applyNumberFormat="1" applyFont="1" applyFill="1" applyBorder="1" applyAlignment="1">
      <alignment horizontal="right" vertical="center"/>
    </xf>
    <xf numFmtId="3" fontId="23" fillId="0" borderId="43" xfId="50" applyNumberFormat="1" applyFont="1" applyFill="1" applyBorder="1" applyAlignment="1">
      <alignment horizontal="right" vertical="center"/>
    </xf>
    <xf numFmtId="177" fontId="18" fillId="0" borderId="177" xfId="50" applyNumberFormat="1" applyFont="1" applyFill="1" applyBorder="1" applyAlignment="1">
      <alignment horizontal="right" vertical="center"/>
    </xf>
    <xf numFmtId="3" fontId="23" fillId="0" borderId="177" xfId="50" applyNumberFormat="1" applyFont="1" applyFill="1" applyBorder="1" applyAlignment="1">
      <alignment horizontal="right" vertical="center"/>
    </xf>
    <xf numFmtId="177" fontId="18" fillId="0" borderId="46" xfId="37" applyNumberFormat="1" applyFont="1" applyFill="1" applyBorder="1" applyAlignment="1">
      <alignment horizontal="right" vertical="center"/>
    </xf>
    <xf numFmtId="0" fontId="23" fillId="0" borderId="45" xfId="50" applyFont="1" applyFill="1" applyBorder="1" applyAlignment="1">
      <alignment horizontal="right" vertical="center"/>
    </xf>
    <xf numFmtId="178" fontId="18" fillId="0" borderId="177" xfId="50" applyNumberFormat="1" applyFont="1" applyFill="1" applyBorder="1" applyAlignment="1">
      <alignment horizontal="right" vertical="center"/>
    </xf>
    <xf numFmtId="177" fontId="18" fillId="0" borderId="126" xfId="50" applyNumberFormat="1" applyFont="1" applyFill="1" applyBorder="1" applyAlignment="1">
      <alignment horizontal="right" vertical="center"/>
    </xf>
    <xf numFmtId="178" fontId="18" fillId="0" borderId="46" xfId="50" applyNumberFormat="1" applyFont="1" applyFill="1" applyBorder="1" applyAlignment="1">
      <alignment horizontal="right" vertical="center"/>
    </xf>
    <xf numFmtId="3" fontId="23" fillId="0" borderId="45" xfId="50" applyNumberFormat="1" applyFont="1" applyFill="1" applyBorder="1" applyAlignment="1">
      <alignment horizontal="right" vertical="center"/>
    </xf>
    <xf numFmtId="0" fontId="23" fillId="0" borderId="135" xfId="50" applyFont="1" applyFill="1" applyBorder="1" applyAlignment="1">
      <alignment horizontal="right" vertical="center"/>
    </xf>
    <xf numFmtId="3" fontId="18" fillId="0" borderId="198" xfId="0" applyNumberFormat="1" applyFont="1" applyFill="1" applyBorder="1" applyAlignment="1">
      <alignment horizontal="right" vertical="center"/>
    </xf>
    <xf numFmtId="0" fontId="18" fillId="0" borderId="198" xfId="0" applyFont="1" applyFill="1" applyBorder="1" applyAlignment="1">
      <alignment horizontal="right" vertical="center"/>
    </xf>
    <xf numFmtId="0" fontId="18" fillId="0" borderId="201" xfId="0" applyFont="1" applyFill="1" applyBorder="1" applyAlignment="1">
      <alignment horizontal="right" vertical="center"/>
    </xf>
    <xf numFmtId="0" fontId="18" fillId="0" borderId="200" xfId="0" applyFont="1" applyFill="1" applyBorder="1" applyAlignment="1">
      <alignment horizontal="right" vertical="center"/>
    </xf>
    <xf numFmtId="3" fontId="17" fillId="0" borderId="201" xfId="0" applyNumberFormat="1" applyFont="1" applyFill="1" applyBorder="1" applyAlignment="1">
      <alignment horizontal="right" vertical="center"/>
    </xf>
    <xf numFmtId="0" fontId="17" fillId="0" borderId="63" xfId="0" applyFont="1" applyFill="1" applyBorder="1" applyAlignment="1">
      <alignment vertical="top"/>
    </xf>
    <xf numFmtId="0" fontId="18" fillId="0" borderId="71" xfId="0" applyFont="1" applyFill="1" applyBorder="1" applyAlignment="1">
      <alignment vertical="center"/>
    </xf>
    <xf numFmtId="3" fontId="18" fillId="0" borderId="177" xfId="50" applyNumberFormat="1" applyFont="1" applyFill="1" applyBorder="1" applyAlignment="1">
      <alignment horizontal="right" vertical="center"/>
    </xf>
    <xf numFmtId="3" fontId="18" fillId="0" borderId="43" xfId="50" applyNumberFormat="1" applyFont="1" applyFill="1" applyBorder="1" applyAlignment="1">
      <alignment horizontal="right" vertical="center"/>
    </xf>
    <xf numFmtId="3" fontId="18" fillId="0" borderId="126" xfId="50" applyNumberFormat="1" applyFont="1" applyFill="1" applyBorder="1" applyAlignment="1">
      <alignment horizontal="right" vertical="center"/>
    </xf>
    <xf numFmtId="0" fontId="18" fillId="0" borderId="126" xfId="50" applyFont="1" applyFill="1" applyBorder="1" applyAlignment="1">
      <alignment horizontal="right" vertical="center"/>
    </xf>
    <xf numFmtId="0" fontId="18" fillId="0" borderId="43" xfId="50" applyFont="1" applyFill="1" applyBorder="1" applyAlignment="1">
      <alignment horizontal="right" vertical="center"/>
    </xf>
    <xf numFmtId="0" fontId="18" fillId="0" borderId="177" xfId="50" applyFont="1" applyFill="1" applyBorder="1" applyAlignment="1">
      <alignment horizontal="right" vertical="center"/>
    </xf>
    <xf numFmtId="0" fontId="18" fillId="0" borderId="135" xfId="50" applyFont="1" applyFill="1" applyBorder="1" applyAlignment="1">
      <alignment vertical="center"/>
    </xf>
    <xf numFmtId="3" fontId="17" fillId="0" borderId="201" xfId="0" applyNumberFormat="1" applyFont="1" applyFill="1" applyBorder="1" applyAlignment="1">
      <alignment horizontal="right" vertical="top"/>
    </xf>
    <xf numFmtId="188" fontId="18" fillId="0" borderId="198" xfId="0" applyNumberFormat="1" applyFont="1" applyFill="1" applyBorder="1" applyAlignment="1">
      <alignment horizontal="right" vertical="center"/>
    </xf>
    <xf numFmtId="0" fontId="17" fillId="0" borderId="201" xfId="0" applyFont="1" applyFill="1" applyBorder="1" applyAlignment="1">
      <alignment horizontal="right" vertical="top"/>
    </xf>
    <xf numFmtId="189" fontId="18" fillId="0" borderId="198" xfId="0" applyNumberFormat="1" applyFont="1" applyFill="1" applyBorder="1" applyAlignment="1">
      <alignment horizontal="right" vertical="center"/>
    </xf>
    <xf numFmtId="190" fontId="18" fillId="0" borderId="198" xfId="0" applyNumberFormat="1" applyFont="1" applyFill="1" applyBorder="1" applyAlignment="1">
      <alignment horizontal="right" vertical="center"/>
    </xf>
    <xf numFmtId="178" fontId="18" fillId="0" borderId="126" xfId="50" applyNumberFormat="1" applyFont="1" applyFill="1" applyBorder="1" applyAlignment="1">
      <alignment horizontal="right" vertical="center"/>
    </xf>
    <xf numFmtId="179" fontId="18" fillId="0" borderId="180" xfId="50" applyNumberFormat="1" applyFont="1" applyFill="1" applyBorder="1" applyAlignment="1">
      <alignment horizontal="right" vertical="center"/>
    </xf>
    <xf numFmtId="0" fontId="21" fillId="0" borderId="0" xfId="0" applyFont="1" applyFill="1" applyAlignment="1">
      <alignment vertical="center"/>
    </xf>
    <xf numFmtId="0" fontId="19" fillId="0" borderId="0" xfId="0" applyFont="1" applyFill="1" applyAlignment="1"/>
    <xf numFmtId="0" fontId="18" fillId="0" borderId="0" xfId="0" applyFont="1" applyFill="1" applyAlignment="1"/>
    <xf numFmtId="193" fontId="17" fillId="0" borderId="104" xfId="0" applyNumberFormat="1" applyFont="1" applyFill="1" applyBorder="1" applyAlignment="1">
      <alignment horizontal="right" vertical="center"/>
    </xf>
    <xf numFmtId="193" fontId="17" fillId="0" borderId="178" xfId="0" applyNumberFormat="1" applyFont="1" applyFill="1" applyBorder="1" applyAlignment="1">
      <alignment horizontal="right" vertical="center"/>
    </xf>
    <xf numFmtId="193" fontId="17" fillId="0" borderId="34" xfId="0" applyNumberFormat="1" applyFont="1" applyFill="1" applyBorder="1" applyAlignment="1">
      <alignment horizontal="right" vertical="center"/>
    </xf>
    <xf numFmtId="193" fontId="17" fillId="0" borderId="76" xfId="0" applyNumberFormat="1" applyFont="1" applyFill="1" applyBorder="1" applyAlignment="1">
      <alignment horizontal="right" vertical="center"/>
    </xf>
    <xf numFmtId="0" fontId="17" fillId="0" borderId="140" xfId="0" applyFont="1" applyFill="1" applyBorder="1" applyAlignment="1">
      <alignment horizontal="center" vertical="center"/>
    </xf>
    <xf numFmtId="0" fontId="17" fillId="0" borderId="70" xfId="0" applyFont="1" applyFill="1" applyBorder="1" applyAlignment="1">
      <alignment horizontal="center" vertical="center"/>
    </xf>
    <xf numFmtId="0" fontId="17" fillId="0" borderId="209" xfId="0" applyFont="1" applyFill="1" applyBorder="1" applyAlignment="1">
      <alignment horizontal="center" vertical="center"/>
    </xf>
    <xf numFmtId="0" fontId="17" fillId="0" borderId="80" xfId="0" applyFont="1" applyFill="1" applyBorder="1" applyAlignment="1">
      <alignment horizontal="center" vertical="center"/>
    </xf>
    <xf numFmtId="0" fontId="17" fillId="0" borderId="141" xfId="0" applyFont="1" applyFill="1" applyBorder="1" applyAlignment="1">
      <alignment horizontal="center" vertical="center"/>
    </xf>
    <xf numFmtId="0" fontId="17" fillId="0" borderId="210" xfId="0" applyFont="1" applyFill="1" applyBorder="1" applyAlignment="1">
      <alignment horizontal="center" vertical="center"/>
    </xf>
    <xf numFmtId="0" fontId="17" fillId="0" borderId="11" xfId="0" applyFont="1" applyFill="1" applyBorder="1" applyAlignment="1">
      <alignment horizontal="center" vertical="center"/>
    </xf>
    <xf numFmtId="0" fontId="17" fillId="0" borderId="142" xfId="0" applyFont="1" applyFill="1" applyBorder="1" applyAlignment="1">
      <alignment horizontal="justify" vertical="center"/>
    </xf>
    <xf numFmtId="0" fontId="17" fillId="0" borderId="82" xfId="0" applyFont="1" applyFill="1" applyBorder="1" applyAlignment="1">
      <alignment vertical="center"/>
    </xf>
    <xf numFmtId="0" fontId="17" fillId="0" borderId="143" xfId="0" applyFont="1" applyFill="1" applyBorder="1" applyAlignment="1">
      <alignment horizontal="justify" vertical="center"/>
    </xf>
    <xf numFmtId="0" fontId="17" fillId="0" borderId="75" xfId="0" applyFont="1" applyFill="1" applyBorder="1" applyAlignment="1">
      <alignment vertical="center"/>
    </xf>
    <xf numFmtId="0" fontId="17" fillId="0" borderId="30" xfId="0" applyFont="1" applyFill="1" applyBorder="1" applyAlignment="1">
      <alignment horizontal="left" vertical="center" wrapText="1"/>
    </xf>
    <xf numFmtId="0" fontId="0" fillId="0" borderId="31" xfId="0" applyFont="1" applyFill="1" applyBorder="1" applyAlignment="1">
      <alignment horizontal="left" vertical="center" wrapText="1"/>
    </xf>
    <xf numFmtId="0" fontId="17" fillId="0" borderId="144" xfId="0" applyFont="1" applyFill="1" applyBorder="1" applyAlignment="1">
      <alignment horizontal="left" vertical="center"/>
    </xf>
    <xf numFmtId="0" fontId="17" fillId="0" borderId="145" xfId="0" applyFont="1" applyFill="1" applyBorder="1" applyAlignment="1">
      <alignment horizontal="left" vertical="center"/>
    </xf>
    <xf numFmtId="0" fontId="17" fillId="0" borderId="146" xfId="0" applyFont="1" applyFill="1" applyBorder="1" applyAlignment="1">
      <alignment horizontal="left" vertical="center"/>
    </xf>
    <xf numFmtId="0" fontId="17" fillId="0" borderId="147" xfId="0" applyFont="1" applyFill="1" applyBorder="1" applyAlignment="1">
      <alignment horizontal="left" vertical="center"/>
    </xf>
    <xf numFmtId="0" fontId="17" fillId="0" borderId="117" xfId="0" applyFont="1" applyFill="1" applyBorder="1" applyAlignment="1">
      <alignment horizontal="center" vertical="center"/>
    </xf>
    <xf numFmtId="0" fontId="17" fillId="0" borderId="160" xfId="0" applyFont="1" applyFill="1" applyBorder="1" applyAlignment="1">
      <alignment horizontal="center" vertical="center"/>
    </xf>
    <xf numFmtId="0" fontId="17" fillId="0" borderId="90" xfId="0" applyFont="1" applyFill="1" applyBorder="1" applyAlignment="1">
      <alignment horizontal="center" vertical="center"/>
    </xf>
    <xf numFmtId="0" fontId="17" fillId="0" borderId="102" xfId="0" applyFont="1" applyFill="1" applyBorder="1" applyAlignment="1">
      <alignment horizontal="center" vertical="center"/>
    </xf>
    <xf numFmtId="0" fontId="17" fillId="0" borderId="101" xfId="0" applyFont="1" applyFill="1" applyBorder="1" applyAlignment="1">
      <alignment horizontal="center" vertical="center"/>
    </xf>
    <xf numFmtId="0" fontId="18" fillId="0" borderId="141" xfId="0" applyFont="1" applyFill="1" applyBorder="1" applyAlignment="1">
      <alignment horizontal="right" vertical="center"/>
    </xf>
    <xf numFmtId="0" fontId="17" fillId="0" borderId="133" xfId="0" applyFont="1" applyFill="1" applyBorder="1" applyAlignment="1">
      <alignment vertical="center"/>
    </xf>
    <xf numFmtId="0" fontId="17" fillId="0" borderId="159" xfId="0" applyFont="1" applyFill="1" applyBorder="1" applyAlignment="1">
      <alignment horizontal="center" vertical="center" shrinkToFit="1"/>
    </xf>
    <xf numFmtId="0" fontId="17" fillId="0" borderId="155" xfId="0" applyFont="1" applyFill="1" applyBorder="1" applyAlignment="1">
      <alignment horizontal="center" vertical="center" shrinkToFit="1"/>
    </xf>
    <xf numFmtId="0" fontId="17" fillId="0" borderId="0" xfId="0" applyFont="1" applyFill="1" applyBorder="1" applyAlignment="1">
      <alignment horizontal="center" vertical="center"/>
    </xf>
    <xf numFmtId="0" fontId="17" fillId="0" borderId="158" xfId="0" applyFont="1" applyFill="1" applyBorder="1" applyAlignment="1">
      <alignment horizontal="center" vertical="center"/>
    </xf>
    <xf numFmtId="0" fontId="17" fillId="0" borderId="157" xfId="0" applyFont="1" applyFill="1" applyBorder="1" applyAlignment="1">
      <alignment horizontal="center" vertical="center"/>
    </xf>
    <xf numFmtId="0" fontId="17" fillId="0" borderId="64" xfId="0" applyFont="1" applyFill="1" applyBorder="1" applyAlignment="1">
      <alignment vertical="center"/>
    </xf>
    <xf numFmtId="0" fontId="17" fillId="0" borderId="148" xfId="0" applyFont="1" applyFill="1" applyBorder="1" applyAlignment="1">
      <alignment horizontal="center" vertical="center"/>
    </xf>
    <xf numFmtId="0" fontId="17" fillId="0" borderId="149" xfId="0" applyFont="1" applyFill="1" applyBorder="1" applyAlignment="1">
      <alignment horizontal="center" vertical="center"/>
    </xf>
    <xf numFmtId="0" fontId="17" fillId="0" borderId="177" xfId="0" applyFont="1" applyFill="1" applyBorder="1" applyAlignment="1">
      <alignment horizontal="center" vertical="center"/>
    </xf>
    <xf numFmtId="0" fontId="17" fillId="0" borderId="43" xfId="0" applyFont="1" applyFill="1" applyBorder="1" applyAlignment="1">
      <alignment horizontal="center" vertical="center"/>
    </xf>
    <xf numFmtId="0" fontId="17" fillId="0" borderId="150" xfId="0" applyFont="1" applyFill="1" applyBorder="1" applyAlignment="1">
      <alignment horizontal="center" vertical="center"/>
    </xf>
    <xf numFmtId="0" fontId="17" fillId="0" borderId="126" xfId="0" applyFont="1" applyFill="1" applyBorder="1" applyAlignment="1">
      <alignment horizontal="center" vertical="center"/>
    </xf>
    <xf numFmtId="0" fontId="17" fillId="0" borderId="151" xfId="0" applyFont="1" applyFill="1" applyBorder="1" applyAlignment="1">
      <alignment horizontal="center"/>
    </xf>
    <xf numFmtId="0" fontId="17" fillId="0" borderId="10" xfId="0" applyFont="1" applyFill="1" applyBorder="1" applyAlignment="1">
      <alignment horizontal="center"/>
    </xf>
    <xf numFmtId="0" fontId="17" fillId="0" borderId="70" xfId="0" applyFont="1" applyFill="1" applyBorder="1" applyAlignment="1">
      <alignment horizontal="center"/>
    </xf>
    <xf numFmtId="0" fontId="17" fillId="0" borderId="152" xfId="0" applyFont="1" applyFill="1" applyBorder="1" applyAlignment="1"/>
    <xf numFmtId="0" fontId="17" fillId="0" borderId="153" xfId="0" applyFont="1" applyFill="1" applyBorder="1" applyAlignment="1">
      <alignment horizontal="center" vertical="top"/>
    </xf>
    <xf numFmtId="0" fontId="17" fillId="0" borderId="12" xfId="0" applyFont="1" applyFill="1" applyBorder="1" applyAlignment="1">
      <alignment horizontal="center" vertical="top"/>
    </xf>
    <xf numFmtId="0" fontId="17" fillId="0" borderId="141" xfId="0" applyFont="1" applyFill="1" applyBorder="1" applyAlignment="1">
      <alignment horizontal="center" vertical="top"/>
    </xf>
    <xf numFmtId="0" fontId="17" fillId="0" borderId="154" xfId="0" applyFont="1" applyFill="1" applyBorder="1" applyAlignment="1">
      <alignment vertical="top"/>
    </xf>
    <xf numFmtId="177" fontId="18" fillId="0" borderId="96" xfId="0" quotePrefix="1" applyNumberFormat="1" applyFont="1" applyFill="1" applyBorder="1" applyAlignment="1">
      <alignment horizontal="right" vertical="center" shrinkToFit="1"/>
    </xf>
    <xf numFmtId="177" fontId="18" fillId="0" borderId="165" xfId="0" quotePrefix="1" applyNumberFormat="1" applyFont="1" applyFill="1" applyBorder="1" applyAlignment="1">
      <alignment horizontal="right" vertical="center" shrinkToFit="1"/>
    </xf>
    <xf numFmtId="178" fontId="18" fillId="0" borderId="96" xfId="0" applyNumberFormat="1" applyFont="1" applyFill="1" applyBorder="1" applyAlignment="1">
      <alignment horizontal="right" vertical="center"/>
    </xf>
    <xf numFmtId="178" fontId="18" fillId="0" borderId="165" xfId="0" applyNumberFormat="1" applyFont="1" applyFill="1" applyBorder="1" applyAlignment="1">
      <alignment horizontal="right" vertical="center"/>
    </xf>
    <xf numFmtId="0" fontId="17" fillId="0" borderId="139" xfId="0" applyFont="1" applyFill="1" applyBorder="1" applyAlignment="1">
      <alignment horizontal="right" vertical="center"/>
    </xf>
    <xf numFmtId="0" fontId="17" fillId="0" borderId="124" xfId="0" applyFont="1" applyFill="1" applyBorder="1" applyAlignment="1">
      <alignment horizontal="right" vertical="center"/>
    </xf>
    <xf numFmtId="177" fontId="18" fillId="0" borderId="67" xfId="0" quotePrefix="1" applyNumberFormat="1" applyFont="1" applyFill="1" applyBorder="1" applyAlignment="1">
      <alignment horizontal="right" vertical="center" shrinkToFit="1"/>
    </xf>
    <xf numFmtId="177" fontId="18" fillId="0" borderId="198" xfId="0" quotePrefix="1" applyNumberFormat="1" applyFont="1" applyFill="1" applyBorder="1" applyAlignment="1">
      <alignment horizontal="right" vertical="center" shrinkToFit="1"/>
    </xf>
    <xf numFmtId="177" fontId="18" fillId="0" borderId="65" xfId="0" quotePrefix="1" applyNumberFormat="1" applyFont="1" applyFill="1" applyBorder="1" applyAlignment="1">
      <alignment horizontal="right" vertical="center" shrinkToFit="1"/>
    </xf>
    <xf numFmtId="177" fontId="18" fillId="0" borderId="200" xfId="0" quotePrefix="1" applyNumberFormat="1" applyFont="1" applyFill="1" applyBorder="1" applyAlignment="1">
      <alignment horizontal="right" vertical="center" shrinkToFit="1"/>
    </xf>
    <xf numFmtId="0" fontId="17" fillId="0" borderId="68" xfId="0" applyFont="1" applyFill="1" applyBorder="1" applyAlignment="1">
      <alignment horizontal="center" vertical="center"/>
    </xf>
    <xf numFmtId="0" fontId="17" fillId="0" borderId="182" xfId="0" applyFont="1" applyFill="1" applyBorder="1" applyAlignment="1">
      <alignment horizontal="center" vertical="center" wrapText="1"/>
    </xf>
    <xf numFmtId="0" fontId="17" fillId="0" borderId="10" xfId="0" applyFont="1" applyFill="1" applyBorder="1" applyAlignment="1">
      <alignment vertical="center"/>
    </xf>
    <xf numFmtId="0" fontId="17" fillId="0" borderId="183" xfId="0" applyFont="1" applyFill="1" applyBorder="1" applyAlignment="1">
      <alignment vertical="center"/>
    </xf>
    <xf numFmtId="0" fontId="17" fillId="0" borderId="155" xfId="0" applyFont="1" applyFill="1" applyBorder="1" applyAlignment="1">
      <alignment vertical="center"/>
    </xf>
    <xf numFmtId="0" fontId="17" fillId="0" borderId="184" xfId="0" applyFont="1" applyFill="1" applyBorder="1" applyAlignment="1">
      <alignment vertical="center"/>
    </xf>
    <xf numFmtId="0" fontId="17" fillId="0" borderId="12" xfId="0" applyFont="1" applyFill="1" applyBorder="1" applyAlignment="1">
      <alignment vertical="center"/>
    </xf>
    <xf numFmtId="0" fontId="17" fillId="0" borderId="151" xfId="0" applyFont="1" applyFill="1" applyBorder="1" applyAlignment="1">
      <alignment horizontal="center" vertical="center" shrinkToFit="1"/>
    </xf>
    <xf numFmtId="0" fontId="17" fillId="0" borderId="10" xfId="0" applyFont="1" applyFill="1" applyBorder="1" applyAlignment="1">
      <alignment horizontal="center" vertical="center" shrinkToFit="1"/>
    </xf>
    <xf numFmtId="0" fontId="17" fillId="0" borderId="156" xfId="0" applyFont="1" applyFill="1" applyBorder="1" applyAlignment="1">
      <alignment vertical="center"/>
    </xf>
    <xf numFmtId="0" fontId="17" fillId="0" borderId="70" xfId="0" applyFont="1" applyFill="1" applyBorder="1" applyAlignment="1">
      <alignment horizontal="center" vertical="center" wrapText="1"/>
    </xf>
    <xf numFmtId="0" fontId="17" fillId="0" borderId="0" xfId="0" applyFont="1" applyFill="1" applyBorder="1" applyAlignment="1">
      <alignment vertical="center"/>
    </xf>
    <xf numFmtId="0" fontId="17" fillId="0" borderId="141" xfId="0" applyFont="1" applyFill="1" applyBorder="1" applyAlignment="1">
      <alignment vertical="center"/>
    </xf>
    <xf numFmtId="0" fontId="18" fillId="0" borderId="167" xfId="0" applyFont="1" applyFill="1" applyBorder="1" applyAlignment="1">
      <alignment horizontal="center" vertical="center"/>
    </xf>
    <xf numFmtId="0" fontId="18" fillId="0" borderId="89" xfId="0" applyFont="1" applyFill="1" applyBorder="1" applyAlignment="1">
      <alignment horizontal="center" vertical="center"/>
    </xf>
    <xf numFmtId="0" fontId="18" fillId="0" borderId="233" xfId="0" applyFont="1" applyFill="1" applyBorder="1" applyAlignment="1">
      <alignment horizontal="center" vertical="center"/>
    </xf>
    <xf numFmtId="0" fontId="18" fillId="0" borderId="80" xfId="0" applyFont="1" applyFill="1" applyBorder="1" applyAlignment="1">
      <alignment horizontal="center" vertical="center"/>
    </xf>
    <xf numFmtId="0" fontId="18" fillId="0" borderId="141" xfId="0" applyFont="1" applyFill="1" applyBorder="1" applyAlignment="1">
      <alignment horizontal="center" vertical="center"/>
    </xf>
    <xf numFmtId="0" fontId="18" fillId="0" borderId="210" xfId="0" applyFont="1" applyFill="1" applyBorder="1" applyAlignment="1">
      <alignment horizontal="center" vertical="center"/>
    </xf>
    <xf numFmtId="0" fontId="18" fillId="0" borderId="78" xfId="0" applyFont="1" applyFill="1" applyBorder="1" applyAlignment="1">
      <alignment horizontal="right" vertical="center" shrinkToFit="1"/>
    </xf>
    <xf numFmtId="0" fontId="18" fillId="0" borderId="207" xfId="0" applyFont="1" applyFill="1" applyBorder="1" applyAlignment="1">
      <alignment horizontal="right" vertical="center" shrinkToFit="1"/>
    </xf>
    <xf numFmtId="0" fontId="18" fillId="0" borderId="161" xfId="0" applyFont="1" applyFill="1" applyBorder="1" applyAlignment="1">
      <alignment horizontal="center" vertical="center"/>
    </xf>
    <xf numFmtId="0" fontId="18" fillId="0" borderId="15" xfId="0" applyFont="1" applyFill="1" applyBorder="1" applyAlignment="1">
      <alignment horizontal="center" vertical="center"/>
    </xf>
    <xf numFmtId="0" fontId="18" fillId="0" borderId="162" xfId="0" applyFont="1" applyFill="1" applyBorder="1" applyAlignment="1">
      <alignment horizontal="center" vertical="center"/>
    </xf>
    <xf numFmtId="0" fontId="18" fillId="0" borderId="14" xfId="0" applyFont="1" applyFill="1" applyBorder="1" applyAlignment="1">
      <alignment horizontal="center" vertical="center"/>
    </xf>
    <xf numFmtId="0" fontId="18" fillId="0" borderId="165" xfId="0" applyFont="1" applyFill="1" applyBorder="1" applyAlignment="1">
      <alignment horizontal="center" vertical="center"/>
    </xf>
    <xf numFmtId="0" fontId="18" fillId="0" borderId="46" xfId="0" applyFont="1" applyFill="1" applyBorder="1" applyAlignment="1">
      <alignment horizontal="center" vertical="center"/>
    </xf>
    <xf numFmtId="0" fontId="18" fillId="0" borderId="28" xfId="0" applyFont="1" applyFill="1" applyBorder="1" applyAlignment="1">
      <alignment horizontal="center" vertical="center"/>
    </xf>
    <xf numFmtId="0" fontId="18" fillId="0" borderId="166" xfId="0" applyFont="1" applyFill="1" applyBorder="1" applyAlignment="1">
      <alignment horizontal="center" vertical="center"/>
    </xf>
    <xf numFmtId="0" fontId="18" fillId="0" borderId="29" xfId="0" applyFont="1" applyFill="1" applyBorder="1" applyAlignment="1">
      <alignment horizontal="center" vertical="center"/>
    </xf>
    <xf numFmtId="0" fontId="18" fillId="0" borderId="140" xfId="0" applyFont="1" applyFill="1" applyBorder="1" applyAlignment="1">
      <alignment horizontal="left" vertical="center" shrinkToFit="1"/>
    </xf>
    <xf numFmtId="0" fontId="18" fillId="0" borderId="70" xfId="0" applyFont="1" applyFill="1" applyBorder="1" applyAlignment="1">
      <alignment horizontal="left" vertical="center" shrinkToFit="1"/>
    </xf>
    <xf numFmtId="0" fontId="18" fillId="0" borderId="209" xfId="0" applyFont="1" applyFill="1" applyBorder="1" applyAlignment="1">
      <alignment horizontal="left" vertical="center" shrinkToFit="1"/>
    </xf>
    <xf numFmtId="0" fontId="18" fillId="0" borderId="167" xfId="0" applyFont="1" applyFill="1" applyBorder="1" applyAlignment="1">
      <alignment horizontal="center" vertical="center" shrinkToFit="1"/>
    </xf>
    <xf numFmtId="0" fontId="18" fillId="0" borderId="89" xfId="0" applyFont="1" applyFill="1" applyBorder="1" applyAlignment="1">
      <alignment horizontal="center" vertical="center" shrinkToFit="1"/>
    </xf>
    <xf numFmtId="0" fontId="18" fillId="0" borderId="233" xfId="0" applyFont="1" applyFill="1" applyBorder="1" applyAlignment="1">
      <alignment horizontal="center" vertical="center" shrinkToFit="1"/>
    </xf>
    <xf numFmtId="181" fontId="18" fillId="0" borderId="82" xfId="33" applyNumberFormat="1" applyFont="1" applyFill="1" applyBorder="1" applyAlignment="1">
      <alignment horizontal="center" vertical="center" wrapText="1"/>
    </xf>
    <xf numFmtId="181" fontId="18" fillId="0" borderId="16" xfId="33" applyNumberFormat="1" applyFont="1" applyFill="1" applyBorder="1" applyAlignment="1">
      <alignment horizontal="center" vertical="center" wrapText="1"/>
    </xf>
    <xf numFmtId="0" fontId="18" fillId="0" borderId="0" xfId="0" applyFont="1" applyFill="1" applyBorder="1" applyAlignment="1">
      <alignment horizontal="center" vertical="center"/>
    </xf>
    <xf numFmtId="0" fontId="18" fillId="0" borderId="0" xfId="0" applyFont="1" applyFill="1" applyBorder="1" applyAlignment="1">
      <alignment horizontal="center" vertical="center" wrapText="1"/>
    </xf>
    <xf numFmtId="0" fontId="18" fillId="0" borderId="0" xfId="0" applyFont="1" applyFill="1" applyBorder="1" applyAlignment="1">
      <alignment horizontal="center" vertical="center" shrinkToFit="1"/>
    </xf>
    <xf numFmtId="0" fontId="4" fillId="0" borderId="129" xfId="0" applyFont="1" applyFill="1" applyBorder="1" applyAlignment="1">
      <alignment horizontal="center" vertical="center" wrapText="1"/>
    </xf>
    <xf numFmtId="0" fontId="4" fillId="0" borderId="131" xfId="0" applyFont="1" applyFill="1" applyBorder="1" applyAlignment="1">
      <alignment horizontal="center" vertical="center"/>
    </xf>
    <xf numFmtId="0" fontId="18" fillId="0" borderId="151" xfId="0" applyFont="1" applyFill="1" applyBorder="1" applyAlignment="1">
      <alignment horizontal="center" vertical="center"/>
    </xf>
    <xf numFmtId="0" fontId="18" fillId="0" borderId="70" xfId="0" applyFont="1" applyFill="1" applyBorder="1" applyAlignment="1">
      <alignment horizontal="center" vertical="center"/>
    </xf>
    <xf numFmtId="0" fontId="18" fillId="0" borderId="10" xfId="0" applyFont="1" applyFill="1" applyBorder="1" applyAlignment="1">
      <alignment horizontal="center" vertical="center"/>
    </xf>
    <xf numFmtId="0" fontId="18" fillId="0" borderId="153" xfId="0" applyFont="1" applyFill="1" applyBorder="1" applyAlignment="1">
      <alignment horizontal="center" vertical="center"/>
    </xf>
    <xf numFmtId="0" fontId="18" fillId="0" borderId="12" xfId="0" applyFont="1" applyFill="1" applyBorder="1" applyAlignment="1">
      <alignment horizontal="center" vertical="center"/>
    </xf>
    <xf numFmtId="0" fontId="18" fillId="0" borderId="151" xfId="0" applyFont="1" applyFill="1" applyBorder="1" applyAlignment="1">
      <alignment horizontal="center" vertical="center" wrapText="1"/>
    </xf>
    <xf numFmtId="0" fontId="18" fillId="0" borderId="152" xfId="0" applyFont="1" applyFill="1" applyBorder="1" applyAlignment="1">
      <alignment horizontal="center" vertical="center"/>
    </xf>
    <xf numFmtId="0" fontId="18" fillId="0" borderId="154" xfId="0" applyFont="1" applyFill="1" applyBorder="1" applyAlignment="1">
      <alignment horizontal="center" vertical="center"/>
    </xf>
    <xf numFmtId="0" fontId="18" fillId="0" borderId="146" xfId="0" applyFont="1" applyFill="1" applyBorder="1" applyAlignment="1">
      <alignment horizontal="left" vertical="center" shrinkToFit="1"/>
    </xf>
    <xf numFmtId="0" fontId="18" fillId="0" borderId="147" xfId="0" applyFont="1" applyFill="1" applyBorder="1" applyAlignment="1">
      <alignment horizontal="left" vertical="center" shrinkToFit="1"/>
    </xf>
    <xf numFmtId="0" fontId="18" fillId="0" borderId="223" xfId="0" applyFont="1" applyFill="1" applyBorder="1" applyAlignment="1">
      <alignment horizontal="left" vertical="center" shrinkToFit="1"/>
    </xf>
    <xf numFmtId="0" fontId="18" fillId="0" borderId="140" xfId="0" applyFont="1" applyFill="1" applyBorder="1" applyAlignment="1">
      <alignment horizontal="center" vertical="center"/>
    </xf>
    <xf numFmtId="0" fontId="18" fillId="0" borderId="209" xfId="0" applyFont="1" applyFill="1" applyBorder="1" applyAlignment="1">
      <alignment horizontal="center" vertical="center"/>
    </xf>
    <xf numFmtId="0" fontId="18" fillId="0" borderId="68" xfId="0" applyFont="1" applyFill="1" applyBorder="1" applyAlignment="1">
      <alignment horizontal="center" vertical="center"/>
    </xf>
    <xf numFmtId="0" fontId="18" fillId="0" borderId="231" xfId="0" applyFont="1" applyFill="1" applyBorder="1" applyAlignment="1">
      <alignment horizontal="center" vertical="center"/>
    </xf>
    <xf numFmtId="0" fontId="18" fillId="0" borderId="16" xfId="0" applyFont="1" applyFill="1" applyBorder="1" applyAlignment="1">
      <alignment horizontal="center" vertical="center"/>
    </xf>
    <xf numFmtId="0" fontId="18" fillId="0" borderId="17" xfId="0" applyFont="1" applyFill="1" applyBorder="1" applyAlignment="1">
      <alignment horizontal="center" vertical="center"/>
    </xf>
    <xf numFmtId="0" fontId="18" fillId="0" borderId="82" xfId="0" applyFont="1" applyFill="1" applyBorder="1" applyAlignment="1">
      <alignment horizontal="center" vertical="center"/>
    </xf>
    <xf numFmtId="0" fontId="18" fillId="0" borderId="18" xfId="0" applyFont="1" applyFill="1" applyBorder="1" applyAlignment="1">
      <alignment horizontal="center" vertical="center"/>
    </xf>
    <xf numFmtId="0" fontId="18" fillId="0" borderId="72" xfId="0" applyFont="1" applyFill="1" applyBorder="1" applyAlignment="1">
      <alignment horizontal="center" vertical="center"/>
    </xf>
    <xf numFmtId="0" fontId="18" fillId="0" borderId="163" xfId="0" applyFont="1" applyFill="1" applyBorder="1" applyAlignment="1">
      <alignment horizontal="center" vertical="center"/>
    </xf>
    <xf numFmtId="0" fontId="18" fillId="0" borderId="164" xfId="0" applyFont="1" applyFill="1" applyBorder="1" applyAlignment="1">
      <alignment horizontal="center" vertical="center"/>
    </xf>
    <xf numFmtId="0" fontId="18" fillId="0" borderId="45" xfId="0" applyFont="1" applyFill="1" applyBorder="1" applyAlignment="1">
      <alignment horizontal="center" vertical="center"/>
    </xf>
    <xf numFmtId="0" fontId="18" fillId="0" borderId="28" xfId="0" applyFont="1" applyFill="1" applyBorder="1" applyAlignment="1">
      <alignment horizontal="center" vertical="center" wrapText="1"/>
    </xf>
    <xf numFmtId="0" fontId="18" fillId="0" borderId="29" xfId="0" applyFont="1" applyFill="1" applyBorder="1" applyAlignment="1">
      <alignment horizontal="center" vertical="center" wrapText="1"/>
    </xf>
    <xf numFmtId="0" fontId="18" fillId="0" borderId="164" xfId="0" applyFont="1" applyFill="1" applyBorder="1" applyAlignment="1">
      <alignment horizontal="center" vertical="center" wrapText="1"/>
    </xf>
    <xf numFmtId="0" fontId="18" fillId="0" borderId="161" xfId="0" applyFont="1" applyFill="1" applyBorder="1" applyAlignment="1">
      <alignment horizontal="center" vertical="center" wrapText="1"/>
    </xf>
    <xf numFmtId="0" fontId="0" fillId="0" borderId="141" xfId="0" applyFont="1" applyFill="1" applyBorder="1" applyAlignment="1">
      <alignment vertical="center"/>
    </xf>
    <xf numFmtId="0" fontId="18" fillId="0" borderId="146" xfId="0" applyFont="1" applyFill="1" applyBorder="1" applyAlignment="1">
      <alignment horizontal="left" vertical="center"/>
    </xf>
    <xf numFmtId="0" fontId="18" fillId="0" borderId="147" xfId="0" applyFont="1" applyFill="1" applyBorder="1" applyAlignment="1">
      <alignment horizontal="left" vertical="center"/>
    </xf>
    <xf numFmtId="0" fontId="18" fillId="0" borderId="223" xfId="0" applyFont="1" applyFill="1" applyBorder="1" applyAlignment="1">
      <alignment horizontal="left" vertical="center"/>
    </xf>
    <xf numFmtId="0" fontId="18" fillId="0" borderId="140" xfId="0" applyFont="1" applyFill="1" applyBorder="1" applyAlignment="1">
      <alignment horizontal="center" vertical="center" wrapText="1"/>
    </xf>
    <xf numFmtId="0" fontId="18" fillId="0" borderId="70" xfId="0" applyFont="1" applyFill="1" applyBorder="1" applyAlignment="1">
      <alignment horizontal="center" vertical="center" wrapText="1"/>
    </xf>
    <xf numFmtId="0" fontId="18" fillId="0" borderId="209" xfId="0" applyFont="1" applyFill="1" applyBorder="1" applyAlignment="1">
      <alignment horizontal="center" vertical="center" wrapText="1"/>
    </xf>
    <xf numFmtId="0" fontId="18" fillId="0" borderId="80" xfId="0" applyFont="1" applyFill="1" applyBorder="1" applyAlignment="1">
      <alignment horizontal="center" vertical="center" wrapText="1"/>
    </xf>
    <xf numFmtId="0" fontId="18" fillId="0" borderId="141" xfId="0" applyFont="1" applyFill="1" applyBorder="1" applyAlignment="1">
      <alignment horizontal="center" vertical="center" wrapText="1"/>
    </xf>
    <xf numFmtId="0" fontId="18" fillId="0" borderId="210" xfId="0" applyFont="1" applyFill="1" applyBorder="1" applyAlignment="1">
      <alignment horizontal="center" vertical="center" wrapText="1"/>
    </xf>
    <xf numFmtId="0" fontId="18" fillId="0" borderId="144" xfId="0" applyFont="1" applyFill="1" applyBorder="1" applyAlignment="1">
      <alignment horizontal="center" vertical="center" wrapText="1"/>
    </xf>
    <xf numFmtId="0" fontId="18" fillId="0" borderId="145" xfId="0" applyFont="1" applyFill="1" applyBorder="1" applyAlignment="1">
      <alignment horizontal="center" vertical="center" wrapText="1"/>
    </xf>
    <xf numFmtId="0" fontId="18" fillId="0" borderId="232" xfId="0" applyFont="1" applyFill="1" applyBorder="1" applyAlignment="1">
      <alignment horizontal="center" vertical="center" wrapText="1"/>
    </xf>
    <xf numFmtId="0" fontId="18" fillId="0" borderId="150" xfId="0" applyFont="1" applyFill="1" applyBorder="1" applyAlignment="1">
      <alignment horizontal="center" vertical="center" wrapText="1"/>
    </xf>
    <xf numFmtId="0" fontId="18" fillId="0" borderId="156" xfId="0" applyFont="1" applyFill="1" applyBorder="1" applyAlignment="1">
      <alignment horizontal="center" vertical="center" wrapText="1"/>
    </xf>
    <xf numFmtId="0" fontId="18" fillId="0" borderId="0" xfId="52" applyFont="1" applyFill="1" applyAlignment="1">
      <alignment vertical="center" wrapText="1"/>
    </xf>
    <xf numFmtId="0" fontId="18" fillId="0" borderId="0" xfId="52" applyFont="1" applyFill="1" applyAlignment="1">
      <alignment vertical="center"/>
    </xf>
    <xf numFmtId="0" fontId="18" fillId="0" borderId="149" xfId="0" applyFont="1" applyFill="1" applyBorder="1" applyAlignment="1">
      <alignment horizontal="center" vertical="center" wrapText="1"/>
    </xf>
    <xf numFmtId="0" fontId="18" fillId="0" borderId="168" xfId="0" applyFont="1" applyFill="1" applyBorder="1" applyAlignment="1">
      <alignment horizontal="center" vertical="center" shrinkToFit="1"/>
    </xf>
    <xf numFmtId="0" fontId="18" fillId="0" borderId="170" xfId="0" applyFont="1" applyFill="1" applyBorder="1" applyAlignment="1">
      <alignment horizontal="center" vertical="center" shrinkToFit="1"/>
    </xf>
    <xf numFmtId="0" fontId="18" fillId="0" borderId="120" xfId="0" applyFont="1" applyFill="1" applyBorder="1" applyAlignment="1">
      <alignment horizontal="center" vertical="center" wrapText="1"/>
    </xf>
    <xf numFmtId="0" fontId="18" fillId="0" borderId="148" xfId="0" applyFont="1" applyFill="1" applyBorder="1" applyAlignment="1">
      <alignment horizontal="center" vertical="center" wrapText="1"/>
    </xf>
    <xf numFmtId="0" fontId="18" fillId="0" borderId="95" xfId="0" applyFont="1" applyFill="1" applyBorder="1" applyAlignment="1">
      <alignment horizontal="center" vertical="center" wrapText="1"/>
    </xf>
    <xf numFmtId="0" fontId="18" fillId="0" borderId="101" xfId="0" applyFont="1" applyFill="1" applyBorder="1" applyAlignment="1">
      <alignment horizontal="center" vertical="center"/>
    </xf>
    <xf numFmtId="0" fontId="19" fillId="0" borderId="96" xfId="0" applyFont="1" applyFill="1" applyBorder="1" applyAlignment="1">
      <alignment horizontal="center" vertical="center" wrapText="1"/>
    </xf>
    <xf numFmtId="0" fontId="19" fillId="0" borderId="160" xfId="0" applyFont="1" applyFill="1" applyBorder="1" applyAlignment="1">
      <alignment horizontal="center" vertical="center" wrapText="1"/>
    </xf>
    <xf numFmtId="0" fontId="18" fillId="0" borderId="98" xfId="0" applyFont="1" applyFill="1" applyBorder="1" applyAlignment="1">
      <alignment horizontal="center" vertical="center" wrapText="1"/>
    </xf>
    <xf numFmtId="0" fontId="18" fillId="0" borderId="90" xfId="0" applyFont="1" applyFill="1" applyBorder="1" applyAlignment="1">
      <alignment horizontal="center" vertical="center" wrapText="1"/>
    </xf>
    <xf numFmtId="0" fontId="19" fillId="0" borderId="99" xfId="0" applyFont="1" applyFill="1" applyBorder="1" applyAlignment="1">
      <alignment horizontal="center" vertical="center" wrapText="1"/>
    </xf>
    <xf numFmtId="0" fontId="19" fillId="0" borderId="102" xfId="0" applyFont="1" applyFill="1" applyBorder="1" applyAlignment="1">
      <alignment horizontal="center" vertical="center" wrapText="1"/>
    </xf>
    <xf numFmtId="0" fontId="19" fillId="0" borderId="100" xfId="0" applyFont="1" applyFill="1" applyBorder="1" applyAlignment="1">
      <alignment horizontal="center" vertical="center" wrapText="1"/>
    </xf>
    <xf numFmtId="0" fontId="19" fillId="0" borderId="133" xfId="0" applyFont="1" applyFill="1" applyBorder="1" applyAlignment="1">
      <alignment horizontal="center" vertical="center" wrapText="1"/>
    </xf>
    <xf numFmtId="0" fontId="18" fillId="0" borderId="150" xfId="0" applyFont="1" applyFill="1" applyBorder="1" applyAlignment="1">
      <alignment horizontal="center" vertical="center" shrinkToFit="1"/>
    </xf>
    <xf numFmtId="0" fontId="18" fillId="0" borderId="149" xfId="0" applyFont="1" applyFill="1" applyBorder="1" applyAlignment="1">
      <alignment horizontal="center" vertical="center" shrinkToFit="1"/>
    </xf>
    <xf numFmtId="0" fontId="19" fillId="0" borderId="98" xfId="0" applyFont="1" applyFill="1" applyBorder="1" applyAlignment="1">
      <alignment horizontal="center" vertical="center" wrapText="1"/>
    </xf>
    <xf numFmtId="0" fontId="19" fillId="0" borderId="90" xfId="0" applyFont="1" applyFill="1" applyBorder="1" applyAlignment="1">
      <alignment horizontal="center" vertical="center" wrapText="1"/>
    </xf>
    <xf numFmtId="0" fontId="0" fillId="0" borderId="159" xfId="0" applyFont="1" applyFill="1" applyBorder="1" applyAlignment="1">
      <alignment horizontal="center" vertical="top" wrapText="1"/>
    </xf>
    <xf numFmtId="0" fontId="0" fillId="0" borderId="155" xfId="0" applyFont="1" applyFill="1" applyBorder="1" applyAlignment="1">
      <alignment horizontal="center" vertical="top" wrapText="1"/>
    </xf>
    <xf numFmtId="0" fontId="18" fillId="0" borderId="168" xfId="0" applyFont="1" applyFill="1" applyBorder="1" applyAlignment="1">
      <alignment horizontal="center" vertical="center"/>
    </xf>
    <xf numFmtId="0" fontId="18" fillId="0" borderId="169" xfId="0" applyFont="1" applyFill="1" applyBorder="1" applyAlignment="1">
      <alignment horizontal="center" vertical="center"/>
    </xf>
    <xf numFmtId="0" fontId="18" fillId="0" borderId="170" xfId="0" applyFont="1" applyFill="1" applyBorder="1" applyAlignment="1">
      <alignment horizontal="center" vertical="center"/>
    </xf>
    <xf numFmtId="0" fontId="18" fillId="0" borderId="171" xfId="0" applyFont="1" applyFill="1" applyBorder="1" applyAlignment="1">
      <alignment horizontal="center" vertical="center" wrapText="1"/>
    </xf>
    <xf numFmtId="0" fontId="18" fillId="0" borderId="172" xfId="0" applyFont="1" applyFill="1" applyBorder="1" applyAlignment="1">
      <alignment horizontal="center" vertical="center" wrapText="1"/>
    </xf>
    <xf numFmtId="0" fontId="17" fillId="0" borderId="143" xfId="0" applyFont="1" applyFill="1" applyBorder="1" applyAlignment="1">
      <alignment horizontal="left" vertical="center" wrapText="1"/>
    </xf>
    <xf numFmtId="0" fontId="17" fillId="0" borderId="228" xfId="0" applyFont="1" applyFill="1" applyBorder="1" applyAlignment="1">
      <alignment horizontal="left" vertical="center" wrapText="1"/>
    </xf>
    <xf numFmtId="0" fontId="17" fillId="0" borderId="106" xfId="0" applyFont="1" applyFill="1" applyBorder="1" applyAlignment="1">
      <alignment horizontal="left" vertical="center" wrapText="1"/>
    </xf>
    <xf numFmtId="0" fontId="17" fillId="0" borderId="230" xfId="0" applyFont="1" applyFill="1" applyBorder="1" applyAlignment="1">
      <alignment horizontal="left" vertical="center" wrapText="1"/>
    </xf>
    <xf numFmtId="0" fontId="17" fillId="0" borderId="195" xfId="0" applyFont="1" applyFill="1" applyBorder="1" applyAlignment="1">
      <alignment horizontal="left" vertical="center" wrapText="1"/>
    </xf>
    <xf numFmtId="0" fontId="17" fillId="0" borderId="229" xfId="0" applyFont="1" applyFill="1" applyBorder="1" applyAlignment="1">
      <alignment horizontal="left" vertical="center" wrapText="1"/>
    </xf>
    <xf numFmtId="0" fontId="17" fillId="0" borderId="194" xfId="0" applyFont="1" applyFill="1" applyBorder="1" applyAlignment="1">
      <alignment horizontal="center" vertical="center" wrapText="1"/>
    </xf>
    <xf numFmtId="0" fontId="17" fillId="0" borderId="226" xfId="0" applyFont="1" applyFill="1" applyBorder="1" applyAlignment="1">
      <alignment horizontal="center" vertical="center" wrapText="1"/>
    </xf>
    <xf numFmtId="0" fontId="17" fillId="0" borderId="196" xfId="0" applyFont="1" applyFill="1" applyBorder="1" applyAlignment="1">
      <alignment horizontal="left" vertical="center" wrapText="1"/>
    </xf>
    <xf numFmtId="0" fontId="17" fillId="0" borderId="227" xfId="0" applyFont="1" applyFill="1" applyBorder="1" applyAlignment="1">
      <alignment horizontal="left" vertical="center" wrapText="1"/>
    </xf>
    <xf numFmtId="0" fontId="17" fillId="0" borderId="146" xfId="0" applyFont="1" applyFill="1" applyBorder="1" applyAlignment="1">
      <alignment horizontal="left" vertical="center" wrapText="1"/>
    </xf>
    <xf numFmtId="0" fontId="17" fillId="0" borderId="223" xfId="0" applyFont="1" applyFill="1" applyBorder="1" applyAlignment="1">
      <alignment horizontal="left" vertical="center" wrapText="1"/>
    </xf>
    <xf numFmtId="0" fontId="17" fillId="0" borderId="176" xfId="0" applyFont="1" applyFill="1" applyBorder="1" applyAlignment="1">
      <alignment horizontal="left" vertical="center" wrapText="1"/>
    </xf>
    <xf numFmtId="0" fontId="17" fillId="0" borderId="225" xfId="0" applyFont="1" applyFill="1" applyBorder="1" applyAlignment="1">
      <alignment horizontal="left" vertical="center" wrapText="1"/>
    </xf>
    <xf numFmtId="0" fontId="17" fillId="0" borderId="175" xfId="0" applyFont="1" applyFill="1" applyBorder="1" applyAlignment="1">
      <alignment horizontal="left" vertical="center" wrapText="1"/>
    </xf>
    <xf numFmtId="0" fontId="17" fillId="0" borderId="215" xfId="0" applyFont="1" applyFill="1" applyBorder="1" applyAlignment="1">
      <alignment horizontal="left" vertical="center" wrapText="1"/>
    </xf>
    <xf numFmtId="0" fontId="17" fillId="0" borderId="173" xfId="0" applyFont="1" applyFill="1" applyBorder="1" applyAlignment="1">
      <alignment horizontal="center" vertical="center" shrinkToFit="1"/>
    </xf>
    <xf numFmtId="0" fontId="17" fillId="0" borderId="216" xfId="0" applyFont="1" applyFill="1" applyBorder="1" applyAlignment="1">
      <alignment horizontal="center" vertical="center" shrinkToFit="1"/>
    </xf>
    <xf numFmtId="0" fontId="17" fillId="0" borderId="140" xfId="0" applyFont="1" applyFill="1" applyBorder="1" applyAlignment="1">
      <alignment horizontal="left" vertical="center" wrapText="1"/>
    </xf>
    <xf numFmtId="0" fontId="17" fillId="0" borderId="209" xfId="0" applyFont="1" applyFill="1" applyBorder="1" applyAlignment="1">
      <alignment horizontal="left" vertical="center" wrapText="1"/>
    </xf>
    <xf numFmtId="0" fontId="17" fillId="0" borderId="151" xfId="0" applyFont="1" applyFill="1" applyBorder="1" applyAlignment="1">
      <alignment horizontal="center" vertical="center"/>
    </xf>
    <xf numFmtId="0" fontId="17" fillId="0" borderId="152" xfId="0" applyFont="1" applyFill="1" applyBorder="1" applyAlignment="1">
      <alignment vertical="center"/>
    </xf>
    <xf numFmtId="0" fontId="17" fillId="0" borderId="153" xfId="0" applyFont="1" applyFill="1" applyBorder="1" applyAlignment="1">
      <alignment horizontal="center" vertical="center"/>
    </xf>
    <xf numFmtId="0" fontId="17" fillId="0" borderId="154" xfId="0" applyFont="1" applyFill="1" applyBorder="1" applyAlignment="1">
      <alignment vertical="center"/>
    </xf>
    <xf numFmtId="0" fontId="17" fillId="0" borderId="12" xfId="0" applyFont="1" applyFill="1" applyBorder="1" applyAlignment="1">
      <alignment horizontal="center" vertical="center"/>
    </xf>
    <xf numFmtId="0" fontId="17" fillId="0" borderId="168" xfId="0" applyFont="1" applyFill="1" applyBorder="1" applyAlignment="1">
      <alignment horizontal="center" vertical="center"/>
    </xf>
    <xf numFmtId="0" fontId="17" fillId="0" borderId="170" xfId="0" applyFont="1" applyFill="1" applyBorder="1" applyAlignment="1">
      <alignment horizontal="center" vertical="center"/>
    </xf>
    <xf numFmtId="0" fontId="17" fillId="0" borderId="196" xfId="0" applyFont="1" applyFill="1" applyBorder="1" applyAlignment="1">
      <alignment horizontal="center" vertical="center"/>
    </xf>
    <xf numFmtId="0" fontId="17" fillId="0" borderId="42" xfId="0" applyFont="1" applyFill="1" applyBorder="1" applyAlignment="1">
      <alignment horizontal="center" vertical="center"/>
    </xf>
    <xf numFmtId="0" fontId="17" fillId="0" borderId="45" xfId="0" applyFont="1" applyFill="1" applyBorder="1" applyAlignment="1">
      <alignment horizontal="center" vertical="center"/>
    </xf>
    <xf numFmtId="0" fontId="17" fillId="0" borderId="156" xfId="0" applyFont="1" applyFill="1" applyBorder="1" applyAlignment="1">
      <alignment horizontal="center" vertical="center"/>
    </xf>
    <xf numFmtId="0" fontId="17" fillId="0" borderId="135" xfId="0" applyFont="1" applyFill="1" applyBorder="1" applyAlignment="1">
      <alignment horizontal="center" vertical="center"/>
    </xf>
    <xf numFmtId="0" fontId="17" fillId="0" borderId="127" xfId="0" applyFont="1" applyFill="1" applyBorder="1" applyAlignment="1">
      <alignment horizontal="center" vertical="center"/>
    </xf>
    <xf numFmtId="0" fontId="17" fillId="0" borderId="128" xfId="0" applyFont="1" applyFill="1" applyBorder="1" applyAlignment="1">
      <alignment horizontal="center" vertical="center"/>
    </xf>
    <xf numFmtId="0" fontId="19" fillId="0" borderId="0" xfId="0" applyFont="1" applyFill="1" applyBorder="1" applyAlignment="1">
      <alignment vertical="center"/>
    </xf>
    <xf numFmtId="0" fontId="17" fillId="0" borderId="220" xfId="0" applyFont="1" applyFill="1" applyBorder="1" applyAlignment="1">
      <alignment horizontal="center" vertical="center"/>
    </xf>
    <xf numFmtId="0" fontId="17" fillId="0" borderId="106" xfId="0" applyFont="1" applyFill="1" applyBorder="1" applyAlignment="1">
      <alignment vertical="center"/>
    </xf>
    <xf numFmtId="0" fontId="17" fillId="0" borderId="103" xfId="0" applyFont="1" applyFill="1" applyBorder="1" applyAlignment="1">
      <alignment horizontal="center" vertical="center"/>
    </xf>
    <xf numFmtId="0" fontId="17" fillId="0" borderId="178" xfId="0" applyFont="1" applyFill="1" applyBorder="1" applyAlignment="1">
      <alignment horizontal="center" vertical="center"/>
    </xf>
    <xf numFmtId="0" fontId="17" fillId="0" borderId="105" xfId="0" applyFont="1" applyFill="1" applyBorder="1" applyAlignment="1">
      <alignment horizontal="center" vertical="center"/>
    </xf>
    <xf numFmtId="0" fontId="17" fillId="0" borderId="104" xfId="0" applyFont="1" applyFill="1" applyBorder="1" applyAlignment="1">
      <alignment horizontal="center" vertical="center"/>
    </xf>
    <xf numFmtId="0" fontId="17" fillId="0" borderId="134" xfId="0" applyFont="1" applyFill="1" applyBorder="1" applyAlignment="1">
      <alignment horizontal="center" vertical="center"/>
    </xf>
    <xf numFmtId="0" fontId="17" fillId="0" borderId="170" xfId="0" applyFont="1" applyFill="1" applyBorder="1" applyAlignment="1">
      <alignment vertical="center"/>
    </xf>
    <xf numFmtId="0" fontId="17" fillId="0" borderId="10" xfId="0" applyFont="1" applyFill="1" applyBorder="1" applyAlignment="1">
      <alignment horizontal="center" vertical="center"/>
    </xf>
    <xf numFmtId="0" fontId="17" fillId="0" borderId="120" xfId="0" applyFont="1" applyFill="1" applyBorder="1" applyAlignment="1">
      <alignment horizontal="center" vertical="center"/>
    </xf>
    <xf numFmtId="0" fontId="3" fillId="0" borderId="179" xfId="0" applyFont="1" applyFill="1" applyBorder="1" applyAlignment="1">
      <alignment horizontal="left" vertical="center"/>
    </xf>
    <xf numFmtId="0" fontId="3" fillId="0" borderId="123" xfId="0" applyFont="1" applyFill="1" applyBorder="1" applyAlignment="1">
      <alignment horizontal="left" vertical="center"/>
    </xf>
    <xf numFmtId="0" fontId="3" fillId="0" borderId="125" xfId="0" applyFont="1" applyFill="1" applyBorder="1" applyAlignment="1">
      <alignment horizontal="left" vertical="center"/>
    </xf>
    <xf numFmtId="0" fontId="3" fillId="0" borderId="173" xfId="0" applyFont="1" applyFill="1" applyBorder="1" applyAlignment="1">
      <alignment horizontal="center" vertical="center"/>
    </xf>
    <xf numFmtId="0" fontId="3" fillId="0" borderId="216" xfId="0" applyFont="1" applyFill="1" applyBorder="1" applyAlignment="1">
      <alignment horizontal="center" vertical="center"/>
    </xf>
    <xf numFmtId="0" fontId="3" fillId="0" borderId="61" xfId="0" applyFont="1" applyFill="1" applyBorder="1" applyAlignment="1">
      <alignment horizontal="left" vertical="center"/>
    </xf>
    <xf numFmtId="0" fontId="3" fillId="0" borderId="31" xfId="0" applyFont="1" applyFill="1" applyBorder="1" applyAlignment="1">
      <alignment horizontal="left" vertical="center"/>
    </xf>
    <xf numFmtId="0" fontId="3" fillId="0" borderId="139" xfId="0" applyFont="1" applyFill="1" applyBorder="1" applyAlignment="1">
      <alignment horizontal="left" vertical="center"/>
    </xf>
    <xf numFmtId="0" fontId="3" fillId="0" borderId="212" xfId="0" applyFont="1" applyFill="1" applyBorder="1" applyAlignment="1">
      <alignment horizontal="left" vertical="center"/>
    </xf>
    <xf numFmtId="0" fontId="19" fillId="0" borderId="61" xfId="0" applyFont="1" applyFill="1" applyBorder="1" applyAlignment="1">
      <alignment horizontal="left" vertical="center"/>
    </xf>
    <xf numFmtId="0" fontId="19" fillId="0" borderId="31" xfId="0" applyFont="1" applyFill="1" applyBorder="1" applyAlignment="1">
      <alignment horizontal="left" vertical="center"/>
    </xf>
    <xf numFmtId="0" fontId="3" fillId="0" borderId="10"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3" xfId="0" applyFont="1" applyFill="1" applyBorder="1" applyAlignment="1">
      <alignment horizontal="center" vertical="center"/>
    </xf>
    <xf numFmtId="0" fontId="18" fillId="0" borderId="11" xfId="0" applyFont="1" applyFill="1" applyBorder="1" applyAlignment="1">
      <alignment horizontal="center" vertical="center"/>
    </xf>
    <xf numFmtId="0" fontId="18" fillId="0" borderId="13" xfId="0" applyFont="1" applyFill="1" applyBorder="1" applyAlignment="1">
      <alignment horizontal="center" vertical="center"/>
    </xf>
    <xf numFmtId="0" fontId="18" fillId="0" borderId="127" xfId="0" applyFont="1" applyFill="1" applyBorder="1" applyAlignment="1">
      <alignment horizontal="center" vertical="center"/>
    </xf>
    <xf numFmtId="0" fontId="18" fillId="0" borderId="128" xfId="0" applyFont="1" applyFill="1" applyBorder="1" applyAlignment="1">
      <alignment horizontal="center" vertical="center"/>
    </xf>
    <xf numFmtId="0" fontId="3" fillId="0" borderId="122" xfId="0" applyFont="1" applyFill="1" applyBorder="1" applyAlignment="1">
      <alignment horizontal="left" vertical="center"/>
    </xf>
    <xf numFmtId="0" fontId="3" fillId="0" borderId="211" xfId="0" applyFont="1" applyFill="1" applyBorder="1" applyAlignment="1">
      <alignment horizontal="left" vertical="center"/>
    </xf>
    <xf numFmtId="0" fontId="3" fillId="0" borderId="140" xfId="0" applyFont="1" applyFill="1" applyBorder="1" applyAlignment="1">
      <alignment horizontal="center" vertical="center"/>
    </xf>
    <xf numFmtId="0" fontId="3" fillId="0" borderId="209" xfId="0" applyFont="1" applyFill="1" applyBorder="1" applyAlignment="1">
      <alignment horizontal="center" vertical="center"/>
    </xf>
    <xf numFmtId="0" fontId="3" fillId="0" borderId="80" xfId="0" applyFont="1" applyFill="1" applyBorder="1" applyAlignment="1">
      <alignment horizontal="center" vertical="center"/>
    </xf>
    <xf numFmtId="0" fontId="3" fillId="0" borderId="210" xfId="0" applyFont="1" applyFill="1" applyBorder="1" applyAlignment="1">
      <alignment horizontal="center" vertical="center"/>
    </xf>
    <xf numFmtId="0" fontId="18" fillId="0" borderId="11" xfId="0" applyFont="1" applyFill="1" applyBorder="1" applyAlignment="1">
      <alignment horizontal="center" vertical="center" shrinkToFit="1"/>
    </xf>
    <xf numFmtId="0" fontId="18" fillId="0" borderId="13" xfId="0" applyFont="1" applyFill="1" applyBorder="1" applyAlignment="1">
      <alignment horizontal="center" vertical="center" shrinkToFit="1"/>
    </xf>
    <xf numFmtId="0" fontId="19" fillId="0" borderId="70" xfId="0" applyFont="1" applyFill="1" applyBorder="1" applyAlignment="1">
      <alignment vertical="center"/>
    </xf>
    <xf numFmtId="0" fontId="19" fillId="0" borderId="61" xfId="0" applyFont="1" applyFill="1" applyBorder="1" applyAlignment="1">
      <alignment horizontal="left" vertical="center" shrinkToFit="1"/>
    </xf>
    <xf numFmtId="0" fontId="19" fillId="0" borderId="31" xfId="0" applyFont="1" applyFill="1" applyBorder="1" applyAlignment="1">
      <alignment horizontal="left" vertical="center" shrinkToFi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cellStyle name="桁区切り 3" xfId="35"/>
    <cellStyle name="桁区切り 4" xfId="36"/>
    <cellStyle name="桁区切り_市勢要覧2012原稿30-39" xfId="37"/>
    <cellStyle name="桁区切り_市勢要覧2012原稿30-39_1" xfId="38"/>
    <cellStyle name="見出し 1" xfId="39" builtinId="16" customBuiltin="1"/>
    <cellStyle name="見出し 2" xfId="40" builtinId="17" customBuiltin="1"/>
    <cellStyle name="見出し 3" xfId="41" builtinId="18" customBuiltin="1"/>
    <cellStyle name="見出し 4" xfId="42" builtinId="19" customBuiltin="1"/>
    <cellStyle name="集計" xfId="43" builtinId="25" customBuiltin="1"/>
    <cellStyle name="出力" xfId="44" builtinId="21" customBuiltin="1"/>
    <cellStyle name="説明文" xfId="45" builtinId="53" customBuiltin="1"/>
    <cellStyle name="入力" xfId="46" builtinId="20" customBuiltin="1"/>
    <cellStyle name="標準" xfId="0" builtinId="0"/>
    <cellStyle name="標準 2" xfId="47"/>
    <cellStyle name="標準 3" xfId="48"/>
    <cellStyle name="標準 4" xfId="49"/>
    <cellStyle name="標準_市勢要覧2012原稿30-39" xfId="50"/>
    <cellStyle name="標準_市勢要覧2012原稿30-39_3" xfId="51"/>
    <cellStyle name="標準_市勢要覧2012原稿30-39_3_02_市政要覧作成資料税務課" xfId="52"/>
    <cellStyle name="良い" xfId="5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0"/>
  <sheetViews>
    <sheetView tabSelected="1" view="pageBreakPreview" zoomScaleNormal="100" zoomScaleSheetLayoutView="100" workbookViewId="0"/>
  </sheetViews>
  <sheetFormatPr defaultRowHeight="13.5"/>
  <cols>
    <col min="1" max="1" width="2.625" style="1" customWidth="1"/>
    <col min="2" max="2" width="25.625" style="1" customWidth="1"/>
    <col min="3" max="3" width="3" style="1" customWidth="1"/>
    <col min="4" max="15" width="9.375" style="1" customWidth="1"/>
    <col min="16" max="16384" width="9" style="1"/>
  </cols>
  <sheetData>
    <row r="1" spans="1:16" ht="16.5" customHeight="1" thickBot="1">
      <c r="A1" s="123" t="s">
        <v>32</v>
      </c>
      <c r="B1" s="123"/>
      <c r="C1" s="123"/>
      <c r="D1" s="221"/>
      <c r="E1" s="68"/>
      <c r="F1" s="68"/>
      <c r="G1" s="68"/>
      <c r="H1" s="68"/>
      <c r="I1" s="68"/>
      <c r="J1" s="101"/>
      <c r="K1" s="101"/>
      <c r="L1" s="68"/>
      <c r="M1" s="68"/>
      <c r="N1" s="69"/>
      <c r="O1" s="69" t="s">
        <v>163</v>
      </c>
    </row>
    <row r="2" spans="1:16" ht="16.5" customHeight="1">
      <c r="A2" s="780" t="s">
        <v>89</v>
      </c>
      <c r="B2" s="781"/>
      <c r="C2" s="782"/>
      <c r="D2" s="222" t="s">
        <v>255</v>
      </c>
      <c r="E2" s="223" t="s">
        <v>177</v>
      </c>
      <c r="F2" s="223" t="s">
        <v>77</v>
      </c>
      <c r="G2" s="223" t="s">
        <v>173</v>
      </c>
      <c r="H2" s="223" t="s">
        <v>69</v>
      </c>
      <c r="I2" s="223" t="s">
        <v>246</v>
      </c>
      <c r="J2" s="223" t="s">
        <v>217</v>
      </c>
      <c r="K2" s="223" t="s">
        <v>147</v>
      </c>
      <c r="L2" s="786" t="s">
        <v>323</v>
      </c>
      <c r="M2" s="786"/>
      <c r="N2" s="223" t="s">
        <v>125</v>
      </c>
      <c r="O2" s="224" t="s">
        <v>333</v>
      </c>
    </row>
    <row r="3" spans="1:16" ht="13.5" customHeight="1" thickBot="1">
      <c r="A3" s="783"/>
      <c r="B3" s="784"/>
      <c r="C3" s="785"/>
      <c r="D3" s="225"/>
      <c r="E3" s="226"/>
      <c r="F3" s="226"/>
      <c r="G3" s="226"/>
      <c r="H3" s="226"/>
      <c r="I3" s="226"/>
      <c r="J3" s="226"/>
      <c r="K3" s="226"/>
      <c r="L3" s="227" t="s">
        <v>261</v>
      </c>
      <c r="M3" s="228" t="s">
        <v>311</v>
      </c>
      <c r="N3" s="226"/>
      <c r="O3" s="229" t="s">
        <v>334</v>
      </c>
    </row>
    <row r="4" spans="1:16" ht="13.35" customHeight="1">
      <c r="A4" s="787" t="s">
        <v>212</v>
      </c>
      <c r="B4" s="788"/>
      <c r="C4" s="230"/>
      <c r="D4" s="231">
        <v>1355035</v>
      </c>
      <c r="E4" s="232">
        <v>1147141</v>
      </c>
      <c r="F4" s="232">
        <v>1193833</v>
      </c>
      <c r="G4" s="232">
        <v>1374839</v>
      </c>
      <c r="H4" s="232">
        <v>1336054</v>
      </c>
      <c r="I4" s="232">
        <v>1456489</v>
      </c>
      <c r="J4" s="233" t="s">
        <v>230</v>
      </c>
      <c r="K4" s="233">
        <v>1138409</v>
      </c>
      <c r="L4" s="234" t="s">
        <v>230</v>
      </c>
      <c r="M4" s="235" t="s">
        <v>230</v>
      </c>
      <c r="N4" s="233">
        <v>1006823</v>
      </c>
      <c r="O4" s="236">
        <v>9324</v>
      </c>
    </row>
    <row r="5" spans="1:16" ht="13.35" customHeight="1">
      <c r="A5" s="789" t="s">
        <v>126</v>
      </c>
      <c r="B5" s="790"/>
      <c r="C5" s="237"/>
      <c r="D5" s="238">
        <v>513581</v>
      </c>
      <c r="E5" s="239">
        <v>465027</v>
      </c>
      <c r="F5" s="239">
        <v>413560</v>
      </c>
      <c r="G5" s="239">
        <v>462659</v>
      </c>
      <c r="H5" s="239">
        <v>409284</v>
      </c>
      <c r="I5" s="239">
        <v>445047</v>
      </c>
      <c r="J5" s="240" t="s">
        <v>230</v>
      </c>
      <c r="K5" s="240">
        <v>326196</v>
      </c>
      <c r="L5" s="241" t="s">
        <v>230</v>
      </c>
      <c r="M5" s="242" t="s">
        <v>230</v>
      </c>
      <c r="N5" s="240">
        <v>378273</v>
      </c>
      <c r="O5" s="243">
        <v>2093</v>
      </c>
    </row>
    <row r="6" spans="1:16" ht="13.35" customHeight="1">
      <c r="A6" s="244"/>
      <c r="B6" s="245" t="s">
        <v>266</v>
      </c>
      <c r="C6" s="246"/>
      <c r="D6" s="247" t="s">
        <v>116</v>
      </c>
      <c r="E6" s="248" t="s">
        <v>107</v>
      </c>
      <c r="F6" s="248" t="s">
        <v>116</v>
      </c>
      <c r="G6" s="248" t="s">
        <v>116</v>
      </c>
      <c r="H6" s="248" t="s">
        <v>107</v>
      </c>
      <c r="I6" s="248" t="s">
        <v>107</v>
      </c>
      <c r="J6" s="109" t="s">
        <v>230</v>
      </c>
      <c r="K6" s="109" t="s">
        <v>230</v>
      </c>
      <c r="L6" s="217" t="s">
        <v>230</v>
      </c>
      <c r="M6" s="249" t="s">
        <v>230</v>
      </c>
      <c r="N6" s="109" t="s">
        <v>332</v>
      </c>
      <c r="O6" s="210" t="s">
        <v>107</v>
      </c>
    </row>
    <row r="7" spans="1:16" ht="13.35" customHeight="1">
      <c r="A7" s="244"/>
      <c r="B7" s="250" t="s">
        <v>148</v>
      </c>
      <c r="C7" s="251"/>
      <c r="D7" s="252" t="s">
        <v>107</v>
      </c>
      <c r="E7" s="253" t="s">
        <v>107</v>
      </c>
      <c r="F7" s="253" t="s">
        <v>107</v>
      </c>
      <c r="G7" s="253" t="s">
        <v>107</v>
      </c>
      <c r="H7" s="253" t="s">
        <v>107</v>
      </c>
      <c r="I7" s="253" t="s">
        <v>107</v>
      </c>
      <c r="J7" s="107" t="s">
        <v>230</v>
      </c>
      <c r="K7" s="107">
        <v>5913</v>
      </c>
      <c r="L7" s="254" t="s">
        <v>230</v>
      </c>
      <c r="M7" s="255" t="s">
        <v>230</v>
      </c>
      <c r="N7" s="107">
        <v>7006</v>
      </c>
      <c r="O7" s="256" t="s">
        <v>107</v>
      </c>
    </row>
    <row r="8" spans="1:16" ht="13.35" customHeight="1">
      <c r="A8" s="244"/>
      <c r="B8" s="250" t="s">
        <v>104</v>
      </c>
      <c r="C8" s="251"/>
      <c r="D8" s="252">
        <v>114771</v>
      </c>
      <c r="E8" s="253">
        <v>116300</v>
      </c>
      <c r="F8" s="253">
        <v>107876</v>
      </c>
      <c r="G8" s="253">
        <v>113064</v>
      </c>
      <c r="H8" s="253">
        <v>96984</v>
      </c>
      <c r="I8" s="253">
        <v>135250</v>
      </c>
      <c r="J8" s="107" t="s">
        <v>230</v>
      </c>
      <c r="K8" s="107">
        <v>102656</v>
      </c>
      <c r="L8" s="254" t="s">
        <v>230</v>
      </c>
      <c r="M8" s="255" t="s">
        <v>230</v>
      </c>
      <c r="N8" s="107">
        <v>68317</v>
      </c>
      <c r="O8" s="256">
        <v>728</v>
      </c>
    </row>
    <row r="9" spans="1:16" ht="13.35" customHeight="1">
      <c r="A9" s="244"/>
      <c r="B9" s="250" t="s">
        <v>38</v>
      </c>
      <c r="C9" s="251"/>
      <c r="D9" s="252">
        <v>144362</v>
      </c>
      <c r="E9" s="253">
        <v>91637</v>
      </c>
      <c r="F9" s="253">
        <v>72935</v>
      </c>
      <c r="G9" s="253">
        <v>94866</v>
      </c>
      <c r="H9" s="253">
        <v>75129</v>
      </c>
      <c r="I9" s="253">
        <v>98626</v>
      </c>
      <c r="J9" s="107" t="s">
        <v>230</v>
      </c>
      <c r="K9" s="107">
        <v>57829</v>
      </c>
      <c r="L9" s="254" t="s">
        <v>230</v>
      </c>
      <c r="M9" s="255" t="s">
        <v>230</v>
      </c>
      <c r="N9" s="107">
        <v>40237</v>
      </c>
      <c r="O9" s="256">
        <v>107</v>
      </c>
    </row>
    <row r="10" spans="1:16" ht="13.35" customHeight="1">
      <c r="A10" s="244"/>
      <c r="B10" s="250" t="s">
        <v>168</v>
      </c>
      <c r="C10" s="251"/>
      <c r="D10" s="252" t="s">
        <v>107</v>
      </c>
      <c r="E10" s="253" t="s">
        <v>107</v>
      </c>
      <c r="F10" s="253" t="s">
        <v>107</v>
      </c>
      <c r="G10" s="253" t="s">
        <v>107</v>
      </c>
      <c r="H10" s="253">
        <v>8413</v>
      </c>
      <c r="I10" s="253" t="s">
        <v>107</v>
      </c>
      <c r="J10" s="107" t="s">
        <v>230</v>
      </c>
      <c r="K10" s="253" t="s">
        <v>107</v>
      </c>
      <c r="L10" s="254" t="s">
        <v>230</v>
      </c>
      <c r="M10" s="255" t="s">
        <v>230</v>
      </c>
      <c r="N10" s="253">
        <v>12460</v>
      </c>
      <c r="O10" s="256" t="s">
        <v>107</v>
      </c>
      <c r="P10" s="216"/>
    </row>
    <row r="11" spans="1:16" ht="13.35" customHeight="1">
      <c r="A11" s="244"/>
      <c r="B11" s="250" t="s">
        <v>225</v>
      </c>
      <c r="C11" s="251"/>
      <c r="D11" s="252">
        <v>33117</v>
      </c>
      <c r="E11" s="253">
        <v>26593</v>
      </c>
      <c r="F11" s="253">
        <v>15827</v>
      </c>
      <c r="G11" s="253">
        <v>11564</v>
      </c>
      <c r="H11" s="253">
        <v>16192</v>
      </c>
      <c r="I11" s="253">
        <v>13015</v>
      </c>
      <c r="J11" s="107" t="s">
        <v>230</v>
      </c>
      <c r="K11" s="107">
        <v>7800</v>
      </c>
      <c r="L11" s="254" t="s">
        <v>230</v>
      </c>
      <c r="M11" s="255" t="s">
        <v>230</v>
      </c>
      <c r="N11" s="107">
        <v>11458</v>
      </c>
      <c r="O11" s="256" t="s">
        <v>107</v>
      </c>
      <c r="P11" s="257"/>
    </row>
    <row r="12" spans="1:16" ht="13.35" customHeight="1">
      <c r="A12" s="244"/>
      <c r="B12" s="250" t="s">
        <v>52</v>
      </c>
      <c r="C12" s="251"/>
      <c r="D12" s="252">
        <v>4983</v>
      </c>
      <c r="E12" s="253" t="s">
        <v>107</v>
      </c>
      <c r="F12" s="253" t="s">
        <v>107</v>
      </c>
      <c r="G12" s="253" t="s">
        <v>107</v>
      </c>
      <c r="H12" s="253">
        <v>2305</v>
      </c>
      <c r="I12" s="253" t="s">
        <v>107</v>
      </c>
      <c r="J12" s="107" t="s">
        <v>230</v>
      </c>
      <c r="K12" s="253" t="s">
        <v>107</v>
      </c>
      <c r="L12" s="254" t="s">
        <v>230</v>
      </c>
      <c r="M12" s="255" t="s">
        <v>230</v>
      </c>
      <c r="N12" s="253">
        <v>2622</v>
      </c>
      <c r="O12" s="256" t="s">
        <v>107</v>
      </c>
      <c r="P12" s="257"/>
    </row>
    <row r="13" spans="1:16" ht="13.35" customHeight="1">
      <c r="A13" s="244"/>
      <c r="B13" s="250" t="s">
        <v>113</v>
      </c>
      <c r="C13" s="251"/>
      <c r="D13" s="252">
        <v>60298</v>
      </c>
      <c r="E13" s="253">
        <v>31307</v>
      </c>
      <c r="F13" s="253">
        <v>78002</v>
      </c>
      <c r="G13" s="253">
        <v>80403</v>
      </c>
      <c r="H13" s="253">
        <v>73971</v>
      </c>
      <c r="I13" s="253">
        <v>74629</v>
      </c>
      <c r="J13" s="107" t="s">
        <v>230</v>
      </c>
      <c r="K13" s="107">
        <v>87310</v>
      </c>
      <c r="L13" s="254" t="s">
        <v>230</v>
      </c>
      <c r="M13" s="255" t="s">
        <v>230</v>
      </c>
      <c r="N13" s="107">
        <v>179748</v>
      </c>
      <c r="O13" s="256">
        <v>108</v>
      </c>
    </row>
    <row r="14" spans="1:16" ht="13.35" customHeight="1">
      <c r="A14" s="258"/>
      <c r="B14" s="259" t="s">
        <v>10</v>
      </c>
      <c r="C14" s="260"/>
      <c r="D14" s="261" t="s">
        <v>107</v>
      </c>
      <c r="E14" s="262" t="s">
        <v>107</v>
      </c>
      <c r="F14" s="262" t="s">
        <v>107</v>
      </c>
      <c r="G14" s="262">
        <v>103741</v>
      </c>
      <c r="H14" s="262">
        <v>124324</v>
      </c>
      <c r="I14" s="262">
        <v>98793</v>
      </c>
      <c r="J14" s="110" t="s">
        <v>230</v>
      </c>
      <c r="K14" s="110">
        <v>60559</v>
      </c>
      <c r="L14" s="218" t="s">
        <v>230</v>
      </c>
      <c r="M14" s="263" t="s">
        <v>230</v>
      </c>
      <c r="N14" s="110">
        <v>56425</v>
      </c>
      <c r="O14" s="211">
        <v>513</v>
      </c>
    </row>
    <row r="15" spans="1:16" ht="13.35" customHeight="1">
      <c r="A15" s="789" t="s">
        <v>74</v>
      </c>
      <c r="B15" s="790"/>
      <c r="C15" s="237"/>
      <c r="D15" s="238">
        <v>841454</v>
      </c>
      <c r="E15" s="239">
        <v>682114</v>
      </c>
      <c r="F15" s="239">
        <v>780278</v>
      </c>
      <c r="G15" s="239">
        <v>912180</v>
      </c>
      <c r="H15" s="239">
        <v>926770</v>
      </c>
      <c r="I15" s="239">
        <v>1011442</v>
      </c>
      <c r="J15" s="240" t="s">
        <v>230</v>
      </c>
      <c r="K15" s="240">
        <v>812213</v>
      </c>
      <c r="L15" s="241" t="s">
        <v>230</v>
      </c>
      <c r="M15" s="242" t="s">
        <v>230</v>
      </c>
      <c r="N15" s="240">
        <v>628550</v>
      </c>
      <c r="O15" s="243">
        <v>7232</v>
      </c>
    </row>
    <row r="16" spans="1:16" ht="13.35" customHeight="1">
      <c r="A16" s="244"/>
      <c r="B16" s="264" t="s">
        <v>335</v>
      </c>
      <c r="C16" s="246"/>
      <c r="D16" s="247">
        <v>88470</v>
      </c>
      <c r="E16" s="248">
        <v>82749</v>
      </c>
      <c r="F16" s="248" t="s">
        <v>107</v>
      </c>
      <c r="G16" s="248" t="s">
        <v>107</v>
      </c>
      <c r="H16" s="248">
        <v>60272</v>
      </c>
      <c r="I16" s="248">
        <v>63229</v>
      </c>
      <c r="J16" s="109" t="s">
        <v>230</v>
      </c>
      <c r="K16" s="109">
        <v>40050</v>
      </c>
      <c r="L16" s="217" t="s">
        <v>230</v>
      </c>
      <c r="M16" s="249" t="s">
        <v>230</v>
      </c>
      <c r="N16" s="109">
        <v>41</v>
      </c>
      <c r="O16" s="210" t="s">
        <v>116</v>
      </c>
    </row>
    <row r="17" spans="1:15" ht="13.35" customHeight="1">
      <c r="A17" s="244"/>
      <c r="B17" s="265" t="s">
        <v>336</v>
      </c>
      <c r="C17" s="251"/>
      <c r="D17" s="252">
        <v>71997</v>
      </c>
      <c r="E17" s="253">
        <v>48466</v>
      </c>
      <c r="F17" s="253">
        <v>55522</v>
      </c>
      <c r="G17" s="253">
        <v>44975</v>
      </c>
      <c r="H17" s="253">
        <v>40623</v>
      </c>
      <c r="I17" s="253">
        <v>33744</v>
      </c>
      <c r="J17" s="107" t="s">
        <v>230</v>
      </c>
      <c r="K17" s="107">
        <v>34446</v>
      </c>
      <c r="L17" s="254" t="s">
        <v>230</v>
      </c>
      <c r="M17" s="255" t="s">
        <v>230</v>
      </c>
      <c r="N17" s="107">
        <v>20328</v>
      </c>
      <c r="O17" s="256">
        <v>64</v>
      </c>
    </row>
    <row r="18" spans="1:15" ht="13.35" customHeight="1">
      <c r="A18" s="244"/>
      <c r="B18" s="265" t="s">
        <v>370</v>
      </c>
      <c r="C18" s="251"/>
      <c r="D18" s="252">
        <v>24160</v>
      </c>
      <c r="E18" s="253">
        <v>26728</v>
      </c>
      <c r="F18" s="253">
        <v>22822</v>
      </c>
      <c r="G18" s="253">
        <v>33263</v>
      </c>
      <c r="H18" s="253">
        <v>30531</v>
      </c>
      <c r="I18" s="253">
        <v>39265</v>
      </c>
      <c r="J18" s="107" t="s">
        <v>230</v>
      </c>
      <c r="K18" s="107">
        <v>26821</v>
      </c>
      <c r="L18" s="254" t="s">
        <v>230</v>
      </c>
      <c r="M18" s="255" t="s">
        <v>230</v>
      </c>
      <c r="N18" s="107">
        <v>15175</v>
      </c>
      <c r="O18" s="256">
        <v>76</v>
      </c>
    </row>
    <row r="19" spans="1:15" ht="13.35" customHeight="1">
      <c r="A19" s="244"/>
      <c r="B19" s="265" t="s">
        <v>337</v>
      </c>
      <c r="C19" s="251"/>
      <c r="D19" s="252">
        <v>78986</v>
      </c>
      <c r="E19" s="253">
        <v>30294</v>
      </c>
      <c r="F19" s="253">
        <v>93223</v>
      </c>
      <c r="G19" s="253">
        <v>122615</v>
      </c>
      <c r="H19" s="253">
        <v>119939</v>
      </c>
      <c r="I19" s="253">
        <v>100407</v>
      </c>
      <c r="J19" s="107" t="s">
        <v>230</v>
      </c>
      <c r="K19" s="107">
        <v>62289</v>
      </c>
      <c r="L19" s="254" t="s">
        <v>230</v>
      </c>
      <c r="M19" s="255" t="s">
        <v>230</v>
      </c>
      <c r="N19" s="107">
        <v>39408</v>
      </c>
      <c r="O19" s="256">
        <v>338</v>
      </c>
    </row>
    <row r="20" spans="1:15" ht="13.35" customHeight="1">
      <c r="A20" s="244"/>
      <c r="B20" s="265" t="s">
        <v>338</v>
      </c>
      <c r="C20" s="251"/>
      <c r="D20" s="252">
        <v>13786</v>
      </c>
      <c r="E20" s="253">
        <v>12813</v>
      </c>
      <c r="F20" s="253">
        <v>15856</v>
      </c>
      <c r="G20" s="253">
        <v>19348</v>
      </c>
      <c r="H20" s="253">
        <v>21155</v>
      </c>
      <c r="I20" s="253">
        <v>19466</v>
      </c>
      <c r="J20" s="107" t="s">
        <v>230</v>
      </c>
      <c r="K20" s="107">
        <v>11139</v>
      </c>
      <c r="L20" s="254" t="s">
        <v>230</v>
      </c>
      <c r="M20" s="255" t="s">
        <v>230</v>
      </c>
      <c r="N20" s="107">
        <v>8359</v>
      </c>
      <c r="O20" s="256" t="s">
        <v>107</v>
      </c>
    </row>
    <row r="21" spans="1:15" ht="13.35" customHeight="1">
      <c r="A21" s="244"/>
      <c r="B21" s="265" t="s">
        <v>339</v>
      </c>
      <c r="C21" s="251"/>
      <c r="D21" s="252">
        <v>16922</v>
      </c>
      <c r="E21" s="253">
        <v>64531</v>
      </c>
      <c r="F21" s="253" t="s">
        <v>107</v>
      </c>
      <c r="G21" s="253">
        <v>21151</v>
      </c>
      <c r="H21" s="253">
        <v>22706</v>
      </c>
      <c r="I21" s="253">
        <v>26053</v>
      </c>
      <c r="J21" s="107" t="s">
        <v>230</v>
      </c>
      <c r="K21" s="107">
        <v>9681</v>
      </c>
      <c r="L21" s="254" t="s">
        <v>230</v>
      </c>
      <c r="M21" s="255" t="s">
        <v>230</v>
      </c>
      <c r="N21" s="107">
        <v>20223</v>
      </c>
      <c r="O21" s="256" t="s">
        <v>107</v>
      </c>
    </row>
    <row r="22" spans="1:15" ht="13.35" customHeight="1">
      <c r="A22" s="244"/>
      <c r="B22" s="265" t="s">
        <v>340</v>
      </c>
      <c r="C22" s="251"/>
      <c r="D22" s="252">
        <v>54830</v>
      </c>
      <c r="E22" s="253">
        <v>21126</v>
      </c>
      <c r="F22" s="253">
        <v>43078</v>
      </c>
      <c r="G22" s="253">
        <v>34530</v>
      </c>
      <c r="H22" s="253">
        <v>17324</v>
      </c>
      <c r="I22" s="253">
        <v>34707</v>
      </c>
      <c r="J22" s="107" t="s">
        <v>230</v>
      </c>
      <c r="K22" s="107">
        <v>19164</v>
      </c>
      <c r="L22" s="254" t="s">
        <v>230</v>
      </c>
      <c r="M22" s="255" t="s">
        <v>230</v>
      </c>
      <c r="N22" s="107">
        <v>27963</v>
      </c>
      <c r="O22" s="256" t="s">
        <v>107</v>
      </c>
    </row>
    <row r="23" spans="1:15" ht="13.35" customHeight="1">
      <c r="A23" s="244"/>
      <c r="B23" s="265" t="s">
        <v>341</v>
      </c>
      <c r="C23" s="266" t="s">
        <v>362</v>
      </c>
      <c r="D23" s="252">
        <v>19694</v>
      </c>
      <c r="E23" s="253">
        <v>17783</v>
      </c>
      <c r="F23" s="253">
        <v>17633</v>
      </c>
      <c r="G23" s="253">
        <v>23641</v>
      </c>
      <c r="H23" s="253">
        <v>22780</v>
      </c>
      <c r="I23" s="253">
        <v>34388</v>
      </c>
      <c r="J23" s="107" t="s">
        <v>230</v>
      </c>
      <c r="K23" s="107">
        <v>25003</v>
      </c>
      <c r="L23" s="254" t="s">
        <v>230</v>
      </c>
      <c r="M23" s="255" t="s">
        <v>230</v>
      </c>
      <c r="N23" s="107">
        <v>23908</v>
      </c>
      <c r="O23" s="256">
        <v>144</v>
      </c>
    </row>
    <row r="24" spans="1:15" ht="13.35" customHeight="1">
      <c r="A24" s="244"/>
      <c r="B24" s="265" t="s">
        <v>342</v>
      </c>
      <c r="C24" s="266"/>
      <c r="D24" s="252">
        <v>626</v>
      </c>
      <c r="E24" s="253" t="s">
        <v>107</v>
      </c>
      <c r="F24" s="253">
        <v>1071</v>
      </c>
      <c r="G24" s="253" t="s">
        <v>107</v>
      </c>
      <c r="H24" s="253" t="s">
        <v>107</v>
      </c>
      <c r="I24" s="253">
        <v>239</v>
      </c>
      <c r="J24" s="107" t="s">
        <v>230</v>
      </c>
      <c r="K24" s="107">
        <v>1484</v>
      </c>
      <c r="L24" s="254" t="s">
        <v>230</v>
      </c>
      <c r="M24" s="255" t="s">
        <v>230</v>
      </c>
      <c r="N24" s="107">
        <v>198</v>
      </c>
      <c r="O24" s="256" t="s">
        <v>107</v>
      </c>
    </row>
    <row r="25" spans="1:15" ht="13.35" customHeight="1">
      <c r="A25" s="244"/>
      <c r="B25" s="265" t="s">
        <v>343</v>
      </c>
      <c r="C25" s="266"/>
      <c r="D25" s="252">
        <v>553</v>
      </c>
      <c r="E25" s="253">
        <v>1905</v>
      </c>
      <c r="F25" s="253">
        <v>253</v>
      </c>
      <c r="G25" s="253">
        <v>512</v>
      </c>
      <c r="H25" s="253">
        <v>545</v>
      </c>
      <c r="I25" s="253">
        <v>1126</v>
      </c>
      <c r="J25" s="107" t="s">
        <v>230</v>
      </c>
      <c r="K25" s="107">
        <v>312</v>
      </c>
      <c r="L25" s="254" t="s">
        <v>230</v>
      </c>
      <c r="M25" s="255" t="s">
        <v>230</v>
      </c>
      <c r="N25" s="107">
        <v>103</v>
      </c>
      <c r="O25" s="256" t="s">
        <v>107</v>
      </c>
    </row>
    <row r="26" spans="1:15" ht="13.35" customHeight="1">
      <c r="A26" s="244"/>
      <c r="B26" s="265" t="s">
        <v>344</v>
      </c>
      <c r="C26" s="266" t="s">
        <v>362</v>
      </c>
      <c r="D26" s="252">
        <v>1008</v>
      </c>
      <c r="E26" s="253" t="s">
        <v>107</v>
      </c>
      <c r="F26" s="253">
        <v>1227</v>
      </c>
      <c r="G26" s="253" t="s">
        <v>107</v>
      </c>
      <c r="H26" s="253" t="s">
        <v>107</v>
      </c>
      <c r="I26" s="253">
        <v>0</v>
      </c>
      <c r="J26" s="107" t="s">
        <v>230</v>
      </c>
      <c r="K26" s="107" t="s">
        <v>230</v>
      </c>
      <c r="L26" s="254" t="s">
        <v>230</v>
      </c>
      <c r="M26" s="255" t="s">
        <v>230</v>
      </c>
      <c r="N26" s="107" t="s">
        <v>332</v>
      </c>
      <c r="O26" s="256" t="s">
        <v>116</v>
      </c>
    </row>
    <row r="27" spans="1:15" ht="13.35" customHeight="1">
      <c r="A27" s="244"/>
      <c r="B27" s="265" t="s">
        <v>345</v>
      </c>
      <c r="C27" s="266"/>
      <c r="D27" s="252">
        <v>1555</v>
      </c>
      <c r="E27" s="253">
        <v>1473</v>
      </c>
      <c r="F27" s="253">
        <v>1888</v>
      </c>
      <c r="G27" s="253">
        <v>2859</v>
      </c>
      <c r="H27" s="253" t="s">
        <v>107</v>
      </c>
      <c r="I27" s="253">
        <v>3870</v>
      </c>
      <c r="J27" s="107" t="s">
        <v>230</v>
      </c>
      <c r="K27" s="107">
        <v>619</v>
      </c>
      <c r="L27" s="254" t="s">
        <v>230</v>
      </c>
      <c r="M27" s="255" t="s">
        <v>230</v>
      </c>
      <c r="N27" s="107">
        <v>957</v>
      </c>
      <c r="O27" s="256">
        <v>3</v>
      </c>
    </row>
    <row r="28" spans="1:15" ht="13.35" customHeight="1">
      <c r="A28" s="244"/>
      <c r="B28" s="265" t="s">
        <v>346</v>
      </c>
      <c r="C28" s="266"/>
      <c r="D28" s="252">
        <v>3703</v>
      </c>
      <c r="E28" s="253">
        <v>3497</v>
      </c>
      <c r="F28" s="253">
        <v>5094</v>
      </c>
      <c r="G28" s="253">
        <v>4362</v>
      </c>
      <c r="H28" s="253">
        <v>3305</v>
      </c>
      <c r="I28" s="253">
        <v>2610</v>
      </c>
      <c r="J28" s="107" t="s">
        <v>230</v>
      </c>
      <c r="K28" s="107">
        <v>2440</v>
      </c>
      <c r="L28" s="254" t="s">
        <v>230</v>
      </c>
      <c r="M28" s="255" t="s">
        <v>230</v>
      </c>
      <c r="N28" s="107">
        <v>7877</v>
      </c>
      <c r="O28" s="256">
        <v>13</v>
      </c>
    </row>
    <row r="29" spans="1:15" ht="13.35" customHeight="1">
      <c r="A29" s="244"/>
      <c r="B29" s="265" t="s">
        <v>347</v>
      </c>
      <c r="C29" s="266"/>
      <c r="D29" s="252">
        <v>5563</v>
      </c>
      <c r="E29" s="253">
        <v>1903</v>
      </c>
      <c r="F29" s="253">
        <v>3637</v>
      </c>
      <c r="G29" s="253">
        <v>5188</v>
      </c>
      <c r="H29" s="253">
        <v>5734</v>
      </c>
      <c r="I29" s="253">
        <v>1693</v>
      </c>
      <c r="J29" s="107" t="s">
        <v>230</v>
      </c>
      <c r="K29" s="107">
        <v>1948</v>
      </c>
      <c r="L29" s="254" t="s">
        <v>230</v>
      </c>
      <c r="M29" s="255" t="s">
        <v>230</v>
      </c>
      <c r="N29" s="107" t="s">
        <v>107</v>
      </c>
      <c r="O29" s="267" t="s">
        <v>116</v>
      </c>
    </row>
    <row r="30" spans="1:15" ht="13.35" customHeight="1">
      <c r="A30" s="244"/>
      <c r="B30" s="265" t="s">
        <v>348</v>
      </c>
      <c r="C30" s="266"/>
      <c r="D30" s="252">
        <v>4054</v>
      </c>
      <c r="E30" s="253">
        <v>4161</v>
      </c>
      <c r="F30" s="253">
        <v>10690</v>
      </c>
      <c r="G30" s="253">
        <v>18306</v>
      </c>
      <c r="H30" s="253">
        <v>22266</v>
      </c>
      <c r="I30" s="253">
        <v>10435</v>
      </c>
      <c r="J30" s="107" t="s">
        <v>230</v>
      </c>
      <c r="K30" s="107">
        <v>20272</v>
      </c>
      <c r="L30" s="254" t="s">
        <v>230</v>
      </c>
      <c r="M30" s="255" t="s">
        <v>230</v>
      </c>
      <c r="N30" s="107">
        <v>28393</v>
      </c>
      <c r="O30" s="256" t="s">
        <v>107</v>
      </c>
    </row>
    <row r="31" spans="1:15" ht="13.35" customHeight="1">
      <c r="A31" s="244"/>
      <c r="B31" s="265" t="s">
        <v>349</v>
      </c>
      <c r="C31" s="266"/>
      <c r="D31" s="252">
        <v>69139</v>
      </c>
      <c r="E31" s="253">
        <v>43982</v>
      </c>
      <c r="F31" s="253">
        <v>50983</v>
      </c>
      <c r="G31" s="253">
        <v>66189</v>
      </c>
      <c r="H31" s="253">
        <v>70925</v>
      </c>
      <c r="I31" s="253">
        <v>62726</v>
      </c>
      <c r="J31" s="107" t="s">
        <v>230</v>
      </c>
      <c r="K31" s="107">
        <v>41341</v>
      </c>
      <c r="L31" s="254" t="s">
        <v>230</v>
      </c>
      <c r="M31" s="255" t="s">
        <v>230</v>
      </c>
      <c r="N31" s="107">
        <v>48705</v>
      </c>
      <c r="O31" s="256">
        <v>692</v>
      </c>
    </row>
    <row r="32" spans="1:15" ht="13.35" customHeight="1">
      <c r="A32" s="244"/>
      <c r="B32" s="265" t="s">
        <v>350</v>
      </c>
      <c r="C32" s="266"/>
      <c r="D32" s="252">
        <v>2325</v>
      </c>
      <c r="E32" s="253">
        <v>2422</v>
      </c>
      <c r="F32" s="253">
        <v>2936</v>
      </c>
      <c r="G32" s="253" t="s">
        <v>107</v>
      </c>
      <c r="H32" s="253">
        <v>2747</v>
      </c>
      <c r="I32" s="253">
        <v>1230</v>
      </c>
      <c r="J32" s="107" t="s">
        <v>230</v>
      </c>
      <c r="K32" s="107">
        <v>913</v>
      </c>
      <c r="L32" s="254" t="s">
        <v>230</v>
      </c>
      <c r="M32" s="255" t="s">
        <v>230</v>
      </c>
      <c r="N32" s="107">
        <v>1940</v>
      </c>
      <c r="O32" s="256">
        <v>14</v>
      </c>
    </row>
    <row r="33" spans="1:16" ht="13.35" customHeight="1">
      <c r="A33" s="244"/>
      <c r="B33" s="265" t="s">
        <v>351</v>
      </c>
      <c r="C33" s="266"/>
      <c r="D33" s="252">
        <v>58194</v>
      </c>
      <c r="E33" s="253">
        <v>41587</v>
      </c>
      <c r="F33" s="253">
        <v>53449</v>
      </c>
      <c r="G33" s="253">
        <v>55985</v>
      </c>
      <c r="H33" s="253">
        <v>47342</v>
      </c>
      <c r="I33" s="253">
        <v>51758</v>
      </c>
      <c r="J33" s="107" t="s">
        <v>230</v>
      </c>
      <c r="K33" s="107">
        <v>37340</v>
      </c>
      <c r="L33" s="254" t="s">
        <v>230</v>
      </c>
      <c r="M33" s="255" t="s">
        <v>230</v>
      </c>
      <c r="N33" s="107">
        <v>27774</v>
      </c>
      <c r="O33" s="256">
        <v>141</v>
      </c>
      <c r="P33" s="216"/>
    </row>
    <row r="34" spans="1:16" ht="13.35" customHeight="1">
      <c r="A34" s="244"/>
      <c r="B34" s="265" t="s">
        <v>352</v>
      </c>
      <c r="C34" s="266" t="s">
        <v>362</v>
      </c>
      <c r="D34" s="252">
        <v>14338</v>
      </c>
      <c r="E34" s="253">
        <v>9577</v>
      </c>
      <c r="F34" s="253">
        <v>29120</v>
      </c>
      <c r="G34" s="253">
        <v>20420</v>
      </c>
      <c r="H34" s="253">
        <v>20967</v>
      </c>
      <c r="I34" s="253">
        <v>15488</v>
      </c>
      <c r="J34" s="107" t="s">
        <v>230</v>
      </c>
      <c r="K34" s="107" t="s">
        <v>230</v>
      </c>
      <c r="L34" s="254" t="s">
        <v>230</v>
      </c>
      <c r="M34" s="255" t="s">
        <v>230</v>
      </c>
      <c r="N34" s="107" t="s">
        <v>332</v>
      </c>
      <c r="O34" s="256" t="s">
        <v>116</v>
      </c>
    </row>
    <row r="35" spans="1:16" ht="13.35" customHeight="1">
      <c r="A35" s="244"/>
      <c r="B35" s="265" t="s">
        <v>353</v>
      </c>
      <c r="C35" s="266" t="s">
        <v>362</v>
      </c>
      <c r="D35" s="252" t="s">
        <v>107</v>
      </c>
      <c r="E35" s="253" t="s">
        <v>107</v>
      </c>
      <c r="F35" s="253" t="s">
        <v>107</v>
      </c>
      <c r="G35" s="253" t="s">
        <v>107</v>
      </c>
      <c r="H35" s="253">
        <v>7360</v>
      </c>
      <c r="I35" s="253" t="s">
        <v>107</v>
      </c>
      <c r="J35" s="107" t="s">
        <v>230</v>
      </c>
      <c r="K35" s="107" t="s">
        <v>230</v>
      </c>
      <c r="L35" s="254" t="s">
        <v>230</v>
      </c>
      <c r="M35" s="255" t="s">
        <v>230</v>
      </c>
      <c r="N35" s="107" t="s">
        <v>332</v>
      </c>
      <c r="O35" s="256" t="s">
        <v>116</v>
      </c>
    </row>
    <row r="36" spans="1:16" ht="13.35" customHeight="1">
      <c r="A36" s="244"/>
      <c r="B36" s="265" t="s">
        <v>371</v>
      </c>
      <c r="C36" s="266"/>
      <c r="D36" s="252">
        <v>43919</v>
      </c>
      <c r="E36" s="253">
        <v>35358</v>
      </c>
      <c r="F36" s="253">
        <v>52049</v>
      </c>
      <c r="G36" s="253">
        <v>50843</v>
      </c>
      <c r="H36" s="253">
        <v>65697</v>
      </c>
      <c r="I36" s="253">
        <v>77290</v>
      </c>
      <c r="J36" s="107" t="s">
        <v>230</v>
      </c>
      <c r="K36" s="107">
        <v>72040</v>
      </c>
      <c r="L36" s="254" t="s">
        <v>230</v>
      </c>
      <c r="M36" s="255" t="s">
        <v>230</v>
      </c>
      <c r="N36" s="107">
        <v>66791</v>
      </c>
      <c r="O36" s="256">
        <v>1280</v>
      </c>
    </row>
    <row r="37" spans="1:16" ht="13.35" customHeight="1">
      <c r="A37" s="244"/>
      <c r="B37" s="265" t="s">
        <v>372</v>
      </c>
      <c r="C37" s="266"/>
      <c r="D37" s="252" t="s">
        <v>107</v>
      </c>
      <c r="E37" s="253" t="s">
        <v>107</v>
      </c>
      <c r="F37" s="253" t="s">
        <v>107</v>
      </c>
      <c r="G37" s="253" t="s">
        <v>107</v>
      </c>
      <c r="H37" s="253">
        <v>2910</v>
      </c>
      <c r="I37" s="253" t="s">
        <v>107</v>
      </c>
      <c r="J37" s="107" t="s">
        <v>230</v>
      </c>
      <c r="K37" s="107">
        <v>86568</v>
      </c>
      <c r="L37" s="254" t="s">
        <v>230</v>
      </c>
      <c r="M37" s="255" t="s">
        <v>230</v>
      </c>
      <c r="N37" s="107">
        <v>7769</v>
      </c>
      <c r="O37" s="256">
        <v>19</v>
      </c>
    </row>
    <row r="38" spans="1:16" ht="13.35" customHeight="1">
      <c r="A38" s="244"/>
      <c r="B38" s="265" t="s">
        <v>354</v>
      </c>
      <c r="C38" s="266"/>
      <c r="D38" s="252">
        <v>22941</v>
      </c>
      <c r="E38" s="253">
        <v>21087</v>
      </c>
      <c r="F38" s="253">
        <v>36437</v>
      </c>
      <c r="G38" s="253">
        <v>34343</v>
      </c>
      <c r="H38" s="253">
        <v>34957</v>
      </c>
      <c r="I38" s="253">
        <v>54356</v>
      </c>
      <c r="J38" s="107" t="s">
        <v>230</v>
      </c>
      <c r="K38" s="107">
        <v>51401</v>
      </c>
      <c r="L38" s="254" t="s">
        <v>230</v>
      </c>
      <c r="M38" s="255" t="s">
        <v>230</v>
      </c>
      <c r="N38" s="107">
        <v>47529</v>
      </c>
      <c r="O38" s="256">
        <v>529</v>
      </c>
    </row>
    <row r="39" spans="1:16" ht="13.35" customHeight="1">
      <c r="A39" s="244"/>
      <c r="B39" s="265" t="s">
        <v>355</v>
      </c>
      <c r="C39" s="266"/>
      <c r="D39" s="252">
        <v>44792</v>
      </c>
      <c r="E39" s="253">
        <v>34669</v>
      </c>
      <c r="F39" s="253" t="s">
        <v>107</v>
      </c>
      <c r="G39" s="253">
        <v>36910</v>
      </c>
      <c r="H39" s="253">
        <v>38253</v>
      </c>
      <c r="I39" s="253">
        <v>32292</v>
      </c>
      <c r="J39" s="107" t="s">
        <v>230</v>
      </c>
      <c r="K39" s="107">
        <v>31192</v>
      </c>
      <c r="L39" s="254" t="s">
        <v>230</v>
      </c>
      <c r="M39" s="255" t="s">
        <v>230</v>
      </c>
      <c r="N39" s="107">
        <v>25482</v>
      </c>
      <c r="O39" s="256" t="s">
        <v>107</v>
      </c>
    </row>
    <row r="40" spans="1:16" ht="13.35" customHeight="1">
      <c r="A40" s="244"/>
      <c r="B40" s="265" t="s">
        <v>356</v>
      </c>
      <c r="C40" s="266"/>
      <c r="D40" s="252">
        <v>23511</v>
      </c>
      <c r="E40" s="253">
        <v>27054</v>
      </c>
      <c r="F40" s="253">
        <v>23676</v>
      </c>
      <c r="G40" s="253">
        <v>23394</v>
      </c>
      <c r="H40" s="253">
        <v>15537</v>
      </c>
      <c r="I40" s="253">
        <v>19887</v>
      </c>
      <c r="J40" s="107" t="s">
        <v>230</v>
      </c>
      <c r="K40" s="107">
        <v>15326</v>
      </c>
      <c r="L40" s="254" t="s">
        <v>230</v>
      </c>
      <c r="M40" s="255" t="s">
        <v>230</v>
      </c>
      <c r="N40" s="107">
        <v>24233</v>
      </c>
      <c r="O40" s="256">
        <v>1110</v>
      </c>
    </row>
    <row r="41" spans="1:16" ht="13.35" customHeight="1">
      <c r="A41" s="244"/>
      <c r="B41" s="265" t="s">
        <v>357</v>
      </c>
      <c r="C41" s="266"/>
      <c r="D41" s="252">
        <v>25594</v>
      </c>
      <c r="E41" s="253">
        <v>31249</v>
      </c>
      <c r="F41" s="253">
        <v>33616</v>
      </c>
      <c r="G41" s="253">
        <v>22254</v>
      </c>
      <c r="H41" s="253">
        <v>56125</v>
      </c>
      <c r="I41" s="253">
        <v>85926</v>
      </c>
      <c r="J41" s="107" t="s">
        <v>230</v>
      </c>
      <c r="K41" s="107">
        <v>34791</v>
      </c>
      <c r="L41" s="254" t="s">
        <v>230</v>
      </c>
      <c r="M41" s="255" t="s">
        <v>230</v>
      </c>
      <c r="N41" s="107">
        <v>32102</v>
      </c>
      <c r="O41" s="256">
        <v>293</v>
      </c>
    </row>
    <row r="42" spans="1:16" ht="13.35" customHeight="1">
      <c r="A42" s="244"/>
      <c r="B42" s="265" t="s">
        <v>373</v>
      </c>
      <c r="C42" s="266" t="s">
        <v>364</v>
      </c>
      <c r="D42" s="252">
        <v>4726</v>
      </c>
      <c r="E42" s="253">
        <v>1850</v>
      </c>
      <c r="F42" s="253">
        <v>3000</v>
      </c>
      <c r="G42" s="253">
        <v>5700</v>
      </c>
      <c r="H42" s="253">
        <v>7000</v>
      </c>
      <c r="I42" s="253">
        <v>53812</v>
      </c>
      <c r="J42" s="107" t="s">
        <v>230</v>
      </c>
      <c r="K42" s="107">
        <v>54514</v>
      </c>
      <c r="L42" s="254" t="s">
        <v>230</v>
      </c>
      <c r="M42" s="255" t="s">
        <v>230</v>
      </c>
      <c r="N42" s="107">
        <v>28162</v>
      </c>
      <c r="O42" s="256">
        <v>200</v>
      </c>
    </row>
    <row r="43" spans="1:16" ht="13.35" customHeight="1" thickBot="1">
      <c r="A43" s="268"/>
      <c r="B43" s="269" t="s">
        <v>358</v>
      </c>
      <c r="C43" s="270"/>
      <c r="D43" s="271">
        <v>132980</v>
      </c>
      <c r="E43" s="272">
        <v>105348</v>
      </c>
      <c r="F43" s="272" t="s">
        <v>107</v>
      </c>
      <c r="G43" s="272">
        <v>122601</v>
      </c>
      <c r="H43" s="272">
        <v>185265</v>
      </c>
      <c r="I43" s="272">
        <v>165965</v>
      </c>
      <c r="J43" s="111" t="s">
        <v>230</v>
      </c>
      <c r="K43" s="111">
        <v>131119</v>
      </c>
      <c r="L43" s="273" t="s">
        <v>230</v>
      </c>
      <c r="M43" s="274" t="s">
        <v>230</v>
      </c>
      <c r="N43" s="111" t="s">
        <v>107</v>
      </c>
      <c r="O43" s="275" t="s">
        <v>107</v>
      </c>
    </row>
    <row r="44" spans="1:16" s="775" customFormat="1" ht="14.1" customHeight="1">
      <c r="A44" s="774" t="s">
        <v>395</v>
      </c>
    </row>
    <row r="45" spans="1:16" s="51" customFormat="1" ht="6.6" customHeight="1"/>
    <row r="46" spans="1:16" s="51" customFormat="1" ht="12">
      <c r="A46" s="19" t="s">
        <v>518</v>
      </c>
      <c r="B46" s="19"/>
      <c r="D46" s="276"/>
    </row>
    <row r="47" spans="1:16" s="51" customFormat="1" ht="12">
      <c r="A47" s="19" t="s">
        <v>519</v>
      </c>
      <c r="B47" s="19"/>
      <c r="D47" s="276"/>
    </row>
    <row r="48" spans="1:16" s="51" customFormat="1" ht="12">
      <c r="A48" s="19"/>
      <c r="B48" s="277" t="s">
        <v>393</v>
      </c>
    </row>
    <row r="49" spans="1:2" s="51" customFormat="1" ht="13.5" customHeight="1">
      <c r="A49" s="19" t="s">
        <v>361</v>
      </c>
      <c r="B49" s="19" t="s">
        <v>394</v>
      </c>
    </row>
    <row r="50" spans="1:2" s="51" customFormat="1">
      <c r="B50" s="278"/>
    </row>
  </sheetData>
  <mergeCells count="5">
    <mergeCell ref="A2:C3"/>
    <mergeCell ref="L2:M2"/>
    <mergeCell ref="A4:B4"/>
    <mergeCell ref="A5:B5"/>
    <mergeCell ref="A15:B15"/>
  </mergeCells>
  <phoneticPr fontId="2"/>
  <pageMargins left="0.98425196850393704" right="0.98425196850393704" top="0.39370078740157483" bottom="0.39370078740157483" header="0.51181102362204722" footer="0.19685039370078741"/>
  <pageSetup paperSize="9" scale="87" firstPageNumber="0" orientation="landscape" r:id="rId1"/>
  <headerFooter alignWithMargins="0">
    <oddFooter>&amp;L&amp;"ＭＳ Ｐ明朝,標準"&amp;10－３０－</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view="pageBreakPreview" zoomScaleNormal="100" zoomScaleSheetLayoutView="100" workbookViewId="0">
      <pane xSplit="2" topLeftCell="C1" activePane="topRight" state="frozen"/>
      <selection activeCell="B19" sqref="B19"/>
      <selection pane="topRight" activeCell="B19" sqref="B19"/>
    </sheetView>
  </sheetViews>
  <sheetFormatPr defaultRowHeight="13.5"/>
  <cols>
    <col min="1" max="1" width="2.75" style="1" customWidth="1"/>
    <col min="2" max="2" width="17.875" style="1" customWidth="1"/>
    <col min="3" max="14" width="10.625" style="1" customWidth="1"/>
    <col min="15" max="16384" width="9" style="1"/>
  </cols>
  <sheetData>
    <row r="1" spans="1:19" ht="16.5" customHeight="1" thickBot="1">
      <c r="A1" s="123" t="s">
        <v>39</v>
      </c>
      <c r="B1" s="123"/>
      <c r="E1" s="68"/>
      <c r="F1" s="68"/>
      <c r="G1" s="68"/>
      <c r="H1" s="68"/>
      <c r="I1" s="68"/>
      <c r="J1" s="68"/>
      <c r="K1" s="69"/>
      <c r="L1" s="69"/>
      <c r="M1" s="69" t="s">
        <v>137</v>
      </c>
      <c r="N1" s="69"/>
      <c r="S1" s="69" t="s">
        <v>137</v>
      </c>
    </row>
    <row r="2" spans="1:19" ht="16.5" customHeight="1" thickBot="1">
      <c r="A2" s="963" t="s">
        <v>89</v>
      </c>
      <c r="B2" s="964"/>
      <c r="C2" s="160" t="s">
        <v>430</v>
      </c>
      <c r="D2" s="70" t="s">
        <v>446</v>
      </c>
      <c r="E2" s="70" t="s">
        <v>451</v>
      </c>
      <c r="F2" s="70" t="s">
        <v>452</v>
      </c>
      <c r="G2" s="70" t="s">
        <v>453</v>
      </c>
      <c r="H2" s="70" t="s">
        <v>298</v>
      </c>
      <c r="I2" s="70" t="s">
        <v>133</v>
      </c>
      <c r="J2" s="70" t="s">
        <v>23</v>
      </c>
      <c r="K2" s="70" t="s">
        <v>123</v>
      </c>
      <c r="L2" s="70" t="s">
        <v>273</v>
      </c>
      <c r="M2" s="168" t="s">
        <v>50</v>
      </c>
      <c r="N2" s="160" t="s">
        <v>289</v>
      </c>
      <c r="O2" s="70" t="s">
        <v>223</v>
      </c>
      <c r="P2" s="70" t="s">
        <v>236</v>
      </c>
      <c r="Q2" s="70" t="s">
        <v>256</v>
      </c>
      <c r="R2" s="377" t="s">
        <v>327</v>
      </c>
      <c r="S2" s="378" t="s">
        <v>416</v>
      </c>
    </row>
    <row r="3" spans="1:19" ht="16.5" customHeight="1">
      <c r="A3" s="965" t="s">
        <v>291</v>
      </c>
      <c r="B3" s="966"/>
      <c r="C3" s="628">
        <v>4</v>
      </c>
      <c r="D3" s="606">
        <v>4</v>
      </c>
      <c r="E3" s="606">
        <v>4</v>
      </c>
      <c r="F3" s="606">
        <f t="shared" ref="F3:G3" si="0">SUM(F4:F5)</f>
        <v>4</v>
      </c>
      <c r="G3" s="606">
        <f t="shared" si="0"/>
        <v>4</v>
      </c>
      <c r="H3" s="78">
        <f t="shared" ref="H3:P3" si="1">SUM(H4:H5)</f>
        <v>4</v>
      </c>
      <c r="I3" s="78">
        <f t="shared" si="1"/>
        <v>4</v>
      </c>
      <c r="J3" s="78">
        <f t="shared" si="1"/>
        <v>5</v>
      </c>
      <c r="K3" s="78">
        <f t="shared" si="1"/>
        <v>5</v>
      </c>
      <c r="L3" s="78">
        <f t="shared" si="1"/>
        <v>5</v>
      </c>
      <c r="M3" s="201">
        <f t="shared" si="1"/>
        <v>5</v>
      </c>
      <c r="N3" s="196">
        <f t="shared" si="1"/>
        <v>5</v>
      </c>
      <c r="O3" s="78">
        <f t="shared" si="1"/>
        <v>5</v>
      </c>
      <c r="P3" s="78">
        <f t="shared" si="1"/>
        <v>5</v>
      </c>
      <c r="Q3" s="78">
        <f>SUM(Q4:Q5)</f>
        <v>5</v>
      </c>
      <c r="R3" s="146">
        <v>5</v>
      </c>
      <c r="S3" s="607">
        <v>5</v>
      </c>
    </row>
    <row r="4" spans="1:19" ht="16.5" customHeight="1">
      <c r="A4" s="379"/>
      <c r="B4" s="380" t="s">
        <v>165</v>
      </c>
      <c r="C4" s="629">
        <v>4</v>
      </c>
      <c r="D4" s="609">
        <v>4</v>
      </c>
      <c r="E4" s="609">
        <v>4</v>
      </c>
      <c r="F4" s="609">
        <v>4</v>
      </c>
      <c r="G4" s="609">
        <v>4</v>
      </c>
      <c r="H4" s="79">
        <v>4</v>
      </c>
      <c r="I4" s="79">
        <v>4</v>
      </c>
      <c r="J4" s="79">
        <v>5</v>
      </c>
      <c r="K4" s="79">
        <v>5</v>
      </c>
      <c r="L4" s="79">
        <v>5</v>
      </c>
      <c r="M4" s="202">
        <v>5</v>
      </c>
      <c r="N4" s="197">
        <v>5</v>
      </c>
      <c r="O4" s="79">
        <v>5</v>
      </c>
      <c r="P4" s="79">
        <v>5</v>
      </c>
      <c r="Q4" s="79">
        <v>5</v>
      </c>
      <c r="R4" s="147">
        <v>5</v>
      </c>
      <c r="S4" s="610">
        <v>5</v>
      </c>
    </row>
    <row r="5" spans="1:19" ht="16.5" customHeight="1">
      <c r="A5" s="381"/>
      <c r="B5" s="382" t="s">
        <v>296</v>
      </c>
      <c r="C5" s="630" t="s">
        <v>450</v>
      </c>
      <c r="D5" s="612" t="s">
        <v>450</v>
      </c>
      <c r="E5" s="612" t="s">
        <v>450</v>
      </c>
      <c r="F5" s="612" t="s">
        <v>450</v>
      </c>
      <c r="G5" s="612" t="s">
        <v>450</v>
      </c>
      <c r="H5" s="80" t="s">
        <v>230</v>
      </c>
      <c r="I5" s="80" t="s">
        <v>230</v>
      </c>
      <c r="J5" s="80" t="s">
        <v>230</v>
      </c>
      <c r="K5" s="80" t="s">
        <v>230</v>
      </c>
      <c r="L5" s="80" t="s">
        <v>230</v>
      </c>
      <c r="M5" s="203" t="s">
        <v>230</v>
      </c>
      <c r="N5" s="198" t="s">
        <v>230</v>
      </c>
      <c r="O5" s="80" t="s">
        <v>230</v>
      </c>
      <c r="P5" s="80" t="s">
        <v>329</v>
      </c>
      <c r="Q5" s="80" t="s">
        <v>329</v>
      </c>
      <c r="R5" s="148" t="s">
        <v>116</v>
      </c>
      <c r="S5" s="613" t="s">
        <v>427</v>
      </c>
    </row>
    <row r="6" spans="1:19" ht="16.5" customHeight="1">
      <c r="A6" s="957" t="s">
        <v>271</v>
      </c>
      <c r="B6" s="958"/>
      <c r="C6" s="631">
        <v>63</v>
      </c>
      <c r="D6" s="615">
        <v>61</v>
      </c>
      <c r="E6" s="615">
        <v>54</v>
      </c>
      <c r="F6" s="615">
        <f t="shared" ref="F6:G6" si="2">SUM(F7:F9)</f>
        <v>54</v>
      </c>
      <c r="G6" s="615">
        <f t="shared" si="2"/>
        <v>53</v>
      </c>
      <c r="H6" s="81">
        <f t="shared" ref="H6:P6" si="3">SUM(H7:H9)</f>
        <v>54</v>
      </c>
      <c r="I6" s="81">
        <f t="shared" si="3"/>
        <v>55</v>
      </c>
      <c r="J6" s="81">
        <f t="shared" si="3"/>
        <v>62</v>
      </c>
      <c r="K6" s="81">
        <f t="shared" si="3"/>
        <v>61</v>
      </c>
      <c r="L6" s="81">
        <f t="shared" si="3"/>
        <v>57</v>
      </c>
      <c r="M6" s="204">
        <f t="shared" si="3"/>
        <v>59</v>
      </c>
      <c r="N6" s="199">
        <f t="shared" si="3"/>
        <v>59</v>
      </c>
      <c r="O6" s="81">
        <f t="shared" si="3"/>
        <v>57</v>
      </c>
      <c r="P6" s="81">
        <f t="shared" si="3"/>
        <v>56</v>
      </c>
      <c r="Q6" s="81">
        <f>SUM(Q7:Q9)</f>
        <v>58</v>
      </c>
      <c r="R6" s="149">
        <v>55</v>
      </c>
      <c r="S6" s="616">
        <v>58</v>
      </c>
    </row>
    <row r="7" spans="1:19" ht="16.5" customHeight="1">
      <c r="A7" s="379"/>
      <c r="B7" s="380" t="s">
        <v>70</v>
      </c>
      <c r="C7" s="629">
        <v>58</v>
      </c>
      <c r="D7" s="609">
        <v>55</v>
      </c>
      <c r="E7" s="609">
        <v>49</v>
      </c>
      <c r="F7" s="609">
        <v>49</v>
      </c>
      <c r="G7" s="609">
        <v>45</v>
      </c>
      <c r="H7" s="79">
        <v>48</v>
      </c>
      <c r="I7" s="79">
        <v>45</v>
      </c>
      <c r="J7" s="79">
        <v>51</v>
      </c>
      <c r="K7" s="79">
        <v>50</v>
      </c>
      <c r="L7" s="79">
        <v>48</v>
      </c>
      <c r="M7" s="202">
        <v>49</v>
      </c>
      <c r="N7" s="197">
        <v>46</v>
      </c>
      <c r="O7" s="79">
        <v>44</v>
      </c>
      <c r="P7" s="79">
        <v>44</v>
      </c>
      <c r="Q7" s="79">
        <v>47</v>
      </c>
      <c r="R7" s="147">
        <v>44</v>
      </c>
      <c r="S7" s="610">
        <v>45</v>
      </c>
    </row>
    <row r="8" spans="1:19" ht="16.5" customHeight="1">
      <c r="A8" s="379"/>
      <c r="B8" s="383" t="s">
        <v>3</v>
      </c>
      <c r="C8" s="632" t="s">
        <v>450</v>
      </c>
      <c r="D8" s="618" t="s">
        <v>450</v>
      </c>
      <c r="E8" s="618" t="s">
        <v>450</v>
      </c>
      <c r="F8" s="618" t="s">
        <v>450</v>
      </c>
      <c r="G8" s="618" t="s">
        <v>450</v>
      </c>
      <c r="H8" s="82" t="s">
        <v>230</v>
      </c>
      <c r="I8" s="82" t="s">
        <v>230</v>
      </c>
      <c r="J8" s="82" t="s">
        <v>230</v>
      </c>
      <c r="K8" s="82" t="s">
        <v>230</v>
      </c>
      <c r="L8" s="82" t="s">
        <v>230</v>
      </c>
      <c r="M8" s="205" t="s">
        <v>230</v>
      </c>
      <c r="N8" s="200" t="s">
        <v>230</v>
      </c>
      <c r="O8" s="82" t="s">
        <v>230</v>
      </c>
      <c r="P8" s="82" t="s">
        <v>329</v>
      </c>
      <c r="Q8" s="82" t="s">
        <v>329</v>
      </c>
      <c r="R8" s="88" t="s">
        <v>116</v>
      </c>
      <c r="S8" s="619" t="s">
        <v>427</v>
      </c>
    </row>
    <row r="9" spans="1:19" ht="16.5" customHeight="1">
      <c r="A9" s="381"/>
      <c r="B9" s="384" t="s">
        <v>60</v>
      </c>
      <c r="C9" s="630">
        <v>5</v>
      </c>
      <c r="D9" s="612">
        <v>6</v>
      </c>
      <c r="E9" s="612">
        <v>5</v>
      </c>
      <c r="F9" s="612">
        <v>5</v>
      </c>
      <c r="G9" s="612">
        <v>8</v>
      </c>
      <c r="H9" s="80">
        <v>6</v>
      </c>
      <c r="I9" s="80">
        <v>10</v>
      </c>
      <c r="J9" s="80">
        <v>11</v>
      </c>
      <c r="K9" s="80">
        <v>11</v>
      </c>
      <c r="L9" s="80">
        <v>9</v>
      </c>
      <c r="M9" s="203">
        <v>10</v>
      </c>
      <c r="N9" s="198">
        <v>13</v>
      </c>
      <c r="O9" s="80">
        <v>13</v>
      </c>
      <c r="P9" s="80">
        <v>12</v>
      </c>
      <c r="Q9" s="80">
        <v>11</v>
      </c>
      <c r="R9" s="148">
        <v>11</v>
      </c>
      <c r="S9" s="613">
        <v>13</v>
      </c>
    </row>
    <row r="10" spans="1:19" ht="16.5" customHeight="1">
      <c r="A10" s="957" t="s">
        <v>36</v>
      </c>
      <c r="B10" s="958"/>
      <c r="C10" s="631">
        <v>2226</v>
      </c>
      <c r="D10" s="615">
        <v>1976</v>
      </c>
      <c r="E10" s="615">
        <v>1688</v>
      </c>
      <c r="F10" s="615">
        <f t="shared" ref="F10:G10" si="4">SUM(F11:F12)</f>
        <v>1668</v>
      </c>
      <c r="G10" s="615">
        <f t="shared" si="4"/>
        <v>1548</v>
      </c>
      <c r="H10" s="81">
        <f t="shared" ref="H10:P10" si="5">SUM(H11:H12)</f>
        <v>1540</v>
      </c>
      <c r="I10" s="81">
        <f t="shared" si="5"/>
        <v>1474</v>
      </c>
      <c r="J10" s="81">
        <f t="shared" si="5"/>
        <v>1574</v>
      </c>
      <c r="K10" s="81">
        <f t="shared" si="5"/>
        <v>1508</v>
      </c>
      <c r="L10" s="81">
        <f t="shared" si="5"/>
        <v>1491</v>
      </c>
      <c r="M10" s="204">
        <f t="shared" si="5"/>
        <v>1496</v>
      </c>
      <c r="N10" s="199">
        <f t="shared" si="5"/>
        <v>1421</v>
      </c>
      <c r="O10" s="81">
        <f t="shared" si="5"/>
        <v>1355</v>
      </c>
      <c r="P10" s="81">
        <f t="shared" si="5"/>
        <v>1304</v>
      </c>
      <c r="Q10" s="81">
        <f>SUM(Q11:Q12)</f>
        <v>1318</v>
      </c>
      <c r="R10" s="149">
        <v>1315</v>
      </c>
      <c r="S10" s="616">
        <v>1286</v>
      </c>
    </row>
    <row r="11" spans="1:19" ht="16.5" customHeight="1">
      <c r="A11" s="379"/>
      <c r="B11" s="380" t="s">
        <v>301</v>
      </c>
      <c r="C11" s="629">
        <v>1103</v>
      </c>
      <c r="D11" s="609">
        <v>1030</v>
      </c>
      <c r="E11" s="609">
        <v>853</v>
      </c>
      <c r="F11" s="609">
        <v>825</v>
      </c>
      <c r="G11" s="609">
        <v>757</v>
      </c>
      <c r="H11" s="79">
        <v>747</v>
      </c>
      <c r="I11" s="79">
        <v>739</v>
      </c>
      <c r="J11" s="79">
        <v>805</v>
      </c>
      <c r="K11" s="79">
        <f>K14+K17+K20</f>
        <v>792</v>
      </c>
      <c r="L11" s="79">
        <v>763</v>
      </c>
      <c r="M11" s="202">
        <v>736</v>
      </c>
      <c r="N11" s="197">
        <v>699</v>
      </c>
      <c r="O11" s="79">
        <v>691</v>
      </c>
      <c r="P11" s="79">
        <v>698</v>
      </c>
      <c r="Q11" s="79">
        <v>724</v>
      </c>
      <c r="R11" s="147">
        <v>705</v>
      </c>
      <c r="S11" s="610">
        <v>678</v>
      </c>
    </row>
    <row r="12" spans="1:19" ht="16.5" customHeight="1">
      <c r="A12" s="381"/>
      <c r="B12" s="382" t="s">
        <v>120</v>
      </c>
      <c r="C12" s="630">
        <v>1123</v>
      </c>
      <c r="D12" s="612">
        <v>946</v>
      </c>
      <c r="E12" s="612">
        <v>835</v>
      </c>
      <c r="F12" s="612">
        <v>843</v>
      </c>
      <c r="G12" s="612">
        <v>791</v>
      </c>
      <c r="H12" s="80">
        <v>793</v>
      </c>
      <c r="I12" s="80">
        <v>735</v>
      </c>
      <c r="J12" s="80">
        <v>769</v>
      </c>
      <c r="K12" s="80">
        <f>K15+K18+K21</f>
        <v>716</v>
      </c>
      <c r="L12" s="80">
        <v>728</v>
      </c>
      <c r="M12" s="203">
        <v>760</v>
      </c>
      <c r="N12" s="198">
        <v>722</v>
      </c>
      <c r="O12" s="80">
        <v>664</v>
      </c>
      <c r="P12" s="80">
        <v>606</v>
      </c>
      <c r="Q12" s="80">
        <v>594</v>
      </c>
      <c r="R12" s="148">
        <v>610</v>
      </c>
      <c r="S12" s="613">
        <v>608</v>
      </c>
    </row>
    <row r="13" spans="1:19" ht="16.5" customHeight="1">
      <c r="A13" s="957" t="s">
        <v>12</v>
      </c>
      <c r="B13" s="958"/>
      <c r="C13" s="631">
        <v>732</v>
      </c>
      <c r="D13" s="615">
        <v>648</v>
      </c>
      <c r="E13" s="615">
        <v>520</v>
      </c>
      <c r="F13" s="615">
        <f t="shared" ref="F13:G13" si="6">SUM(F14:F15)</f>
        <v>542</v>
      </c>
      <c r="G13" s="615">
        <f t="shared" si="6"/>
        <v>484</v>
      </c>
      <c r="H13" s="81">
        <f t="shared" ref="H13:P13" si="7">SUM(H14:H15)</f>
        <v>510</v>
      </c>
      <c r="I13" s="81">
        <f t="shared" si="7"/>
        <v>483</v>
      </c>
      <c r="J13" s="81">
        <f t="shared" si="7"/>
        <v>487</v>
      </c>
      <c r="K13" s="81">
        <f t="shared" si="7"/>
        <v>503</v>
      </c>
      <c r="L13" s="81">
        <f t="shared" si="7"/>
        <v>508</v>
      </c>
      <c r="M13" s="204">
        <f t="shared" si="7"/>
        <v>491</v>
      </c>
      <c r="N13" s="199">
        <f t="shared" si="7"/>
        <v>436</v>
      </c>
      <c r="O13" s="81">
        <f t="shared" si="7"/>
        <v>429</v>
      </c>
      <c r="P13" s="81">
        <f t="shared" si="7"/>
        <v>440</v>
      </c>
      <c r="Q13" s="81">
        <f>SUM(Q14:Q15)</f>
        <v>445</v>
      </c>
      <c r="R13" s="149">
        <v>426</v>
      </c>
      <c r="S13" s="616">
        <v>410</v>
      </c>
    </row>
    <row r="14" spans="1:19" ht="16.5" customHeight="1">
      <c r="A14" s="379"/>
      <c r="B14" s="380" t="s">
        <v>301</v>
      </c>
      <c r="C14" s="629">
        <v>364</v>
      </c>
      <c r="D14" s="609">
        <v>327</v>
      </c>
      <c r="E14" s="609">
        <v>254</v>
      </c>
      <c r="F14" s="609">
        <v>260</v>
      </c>
      <c r="G14" s="609">
        <v>237</v>
      </c>
      <c r="H14" s="79">
        <v>244</v>
      </c>
      <c r="I14" s="79">
        <v>258</v>
      </c>
      <c r="J14" s="79">
        <v>257</v>
      </c>
      <c r="K14" s="79">
        <v>258</v>
      </c>
      <c r="L14" s="79">
        <v>249</v>
      </c>
      <c r="M14" s="202">
        <v>232</v>
      </c>
      <c r="N14" s="197">
        <v>219</v>
      </c>
      <c r="O14" s="79">
        <v>238</v>
      </c>
      <c r="P14" s="79">
        <v>241</v>
      </c>
      <c r="Q14" s="79">
        <v>244</v>
      </c>
      <c r="R14" s="147">
        <v>217</v>
      </c>
      <c r="S14" s="610">
        <v>210</v>
      </c>
    </row>
    <row r="15" spans="1:19" ht="16.5" customHeight="1">
      <c r="A15" s="381"/>
      <c r="B15" s="382" t="s">
        <v>120</v>
      </c>
      <c r="C15" s="630">
        <v>368</v>
      </c>
      <c r="D15" s="612">
        <v>321</v>
      </c>
      <c r="E15" s="612">
        <v>266</v>
      </c>
      <c r="F15" s="612">
        <v>282</v>
      </c>
      <c r="G15" s="612">
        <v>247</v>
      </c>
      <c r="H15" s="80">
        <v>266</v>
      </c>
      <c r="I15" s="80">
        <v>225</v>
      </c>
      <c r="J15" s="80">
        <v>230</v>
      </c>
      <c r="K15" s="80">
        <v>245</v>
      </c>
      <c r="L15" s="80">
        <v>259</v>
      </c>
      <c r="M15" s="203">
        <v>259</v>
      </c>
      <c r="N15" s="198">
        <v>217</v>
      </c>
      <c r="O15" s="80">
        <v>191</v>
      </c>
      <c r="P15" s="80">
        <v>199</v>
      </c>
      <c r="Q15" s="80">
        <v>201</v>
      </c>
      <c r="R15" s="148">
        <v>209</v>
      </c>
      <c r="S15" s="613">
        <v>200</v>
      </c>
    </row>
    <row r="16" spans="1:19" ht="16.5" customHeight="1">
      <c r="A16" s="957" t="s">
        <v>249</v>
      </c>
      <c r="B16" s="958"/>
      <c r="C16" s="631">
        <v>725</v>
      </c>
      <c r="D16" s="615">
        <v>676</v>
      </c>
      <c r="E16" s="615">
        <v>612</v>
      </c>
      <c r="F16" s="615">
        <f t="shared" ref="F16:G16" si="8">SUM(F17:F18)</f>
        <v>519</v>
      </c>
      <c r="G16" s="615">
        <f t="shared" si="8"/>
        <v>545</v>
      </c>
      <c r="H16" s="81">
        <f t="shared" ref="H16:P16" si="9">SUM(H17:H18)</f>
        <v>482</v>
      </c>
      <c r="I16" s="81">
        <f t="shared" si="9"/>
        <v>508</v>
      </c>
      <c r="J16" s="81">
        <f t="shared" si="9"/>
        <v>525</v>
      </c>
      <c r="K16" s="81">
        <f t="shared" si="9"/>
        <v>485</v>
      </c>
      <c r="L16" s="81">
        <f t="shared" si="9"/>
        <v>498</v>
      </c>
      <c r="M16" s="204">
        <f t="shared" si="9"/>
        <v>507</v>
      </c>
      <c r="N16" s="199">
        <f t="shared" si="9"/>
        <v>483</v>
      </c>
      <c r="O16" s="81">
        <f t="shared" si="9"/>
        <v>439</v>
      </c>
      <c r="P16" s="81">
        <f t="shared" si="9"/>
        <v>429</v>
      </c>
      <c r="Q16" s="81">
        <f>SUM(Q17:Q18)</f>
        <v>439</v>
      </c>
      <c r="R16" s="149">
        <v>447</v>
      </c>
      <c r="S16" s="616">
        <v>431</v>
      </c>
    </row>
    <row r="17" spans="1:19" ht="16.5" customHeight="1">
      <c r="A17" s="379"/>
      <c r="B17" s="380" t="s">
        <v>301</v>
      </c>
      <c r="C17" s="629">
        <v>361</v>
      </c>
      <c r="D17" s="609">
        <v>364</v>
      </c>
      <c r="E17" s="609">
        <v>311</v>
      </c>
      <c r="F17" s="609">
        <v>257</v>
      </c>
      <c r="G17" s="609">
        <v>264</v>
      </c>
      <c r="H17" s="79">
        <v>237</v>
      </c>
      <c r="I17" s="79">
        <v>244</v>
      </c>
      <c r="J17" s="79">
        <v>278</v>
      </c>
      <c r="K17" s="79">
        <v>258</v>
      </c>
      <c r="L17" s="79">
        <v>256</v>
      </c>
      <c r="M17" s="202">
        <v>250</v>
      </c>
      <c r="N17" s="197">
        <v>231</v>
      </c>
      <c r="O17" s="79">
        <v>220</v>
      </c>
      <c r="P17" s="79">
        <v>237</v>
      </c>
      <c r="Q17" s="79">
        <v>240</v>
      </c>
      <c r="R17" s="147">
        <v>247</v>
      </c>
      <c r="S17" s="610">
        <v>221</v>
      </c>
    </row>
    <row r="18" spans="1:19" ht="16.5" customHeight="1">
      <c r="A18" s="381"/>
      <c r="B18" s="382" t="s">
        <v>120</v>
      </c>
      <c r="C18" s="630">
        <v>364</v>
      </c>
      <c r="D18" s="612">
        <v>312</v>
      </c>
      <c r="E18" s="612">
        <v>301</v>
      </c>
      <c r="F18" s="612">
        <v>262</v>
      </c>
      <c r="G18" s="612">
        <v>281</v>
      </c>
      <c r="H18" s="80">
        <v>245</v>
      </c>
      <c r="I18" s="80">
        <v>264</v>
      </c>
      <c r="J18" s="80">
        <v>247</v>
      </c>
      <c r="K18" s="80">
        <v>227</v>
      </c>
      <c r="L18" s="80">
        <v>242</v>
      </c>
      <c r="M18" s="203">
        <v>257</v>
      </c>
      <c r="N18" s="198">
        <v>252</v>
      </c>
      <c r="O18" s="80">
        <v>219</v>
      </c>
      <c r="P18" s="80">
        <v>192</v>
      </c>
      <c r="Q18" s="80">
        <v>199</v>
      </c>
      <c r="R18" s="148">
        <v>200</v>
      </c>
      <c r="S18" s="613">
        <v>210</v>
      </c>
    </row>
    <row r="19" spans="1:19" ht="16.5" customHeight="1">
      <c r="A19" s="957" t="s">
        <v>26</v>
      </c>
      <c r="B19" s="958"/>
      <c r="C19" s="631">
        <v>769</v>
      </c>
      <c r="D19" s="615">
        <v>652</v>
      </c>
      <c r="E19" s="615">
        <v>556</v>
      </c>
      <c r="F19" s="615">
        <f t="shared" ref="F19:G19" si="10">SUM(F20:F21)</f>
        <v>607</v>
      </c>
      <c r="G19" s="615">
        <f t="shared" si="10"/>
        <v>519</v>
      </c>
      <c r="H19" s="81">
        <f t="shared" ref="H19:P19" si="11">SUM(H20:H21)</f>
        <v>548</v>
      </c>
      <c r="I19" s="81">
        <f t="shared" si="11"/>
        <v>483</v>
      </c>
      <c r="J19" s="81">
        <f t="shared" si="11"/>
        <v>562</v>
      </c>
      <c r="K19" s="81">
        <f t="shared" si="11"/>
        <v>520</v>
      </c>
      <c r="L19" s="81">
        <f t="shared" si="11"/>
        <v>485</v>
      </c>
      <c r="M19" s="204">
        <f t="shared" si="11"/>
        <v>498</v>
      </c>
      <c r="N19" s="199">
        <f t="shared" si="11"/>
        <v>502</v>
      </c>
      <c r="O19" s="81">
        <f t="shared" si="11"/>
        <v>487</v>
      </c>
      <c r="P19" s="81">
        <f t="shared" si="11"/>
        <v>435</v>
      </c>
      <c r="Q19" s="81">
        <f>SUM(Q20:Q21)</f>
        <v>434</v>
      </c>
      <c r="R19" s="149">
        <v>442</v>
      </c>
      <c r="S19" s="616">
        <v>445</v>
      </c>
    </row>
    <row r="20" spans="1:19" ht="16.5" customHeight="1">
      <c r="A20" s="379"/>
      <c r="B20" s="380" t="s">
        <v>301</v>
      </c>
      <c r="C20" s="629">
        <v>378</v>
      </c>
      <c r="D20" s="609">
        <v>339</v>
      </c>
      <c r="E20" s="609">
        <v>288</v>
      </c>
      <c r="F20" s="609">
        <v>308</v>
      </c>
      <c r="G20" s="609">
        <v>256</v>
      </c>
      <c r="H20" s="79">
        <v>266</v>
      </c>
      <c r="I20" s="79">
        <v>237</v>
      </c>
      <c r="J20" s="79">
        <v>270</v>
      </c>
      <c r="K20" s="79">
        <v>276</v>
      </c>
      <c r="L20" s="79">
        <v>258</v>
      </c>
      <c r="M20" s="202">
        <v>254</v>
      </c>
      <c r="N20" s="197">
        <v>249</v>
      </c>
      <c r="O20" s="79">
        <v>233</v>
      </c>
      <c r="P20" s="79">
        <v>220</v>
      </c>
      <c r="Q20" s="79">
        <v>240</v>
      </c>
      <c r="R20" s="147">
        <v>241</v>
      </c>
      <c r="S20" s="610">
        <v>247</v>
      </c>
    </row>
    <row r="21" spans="1:19" ht="16.5" customHeight="1">
      <c r="A21" s="381"/>
      <c r="B21" s="382" t="s">
        <v>120</v>
      </c>
      <c r="C21" s="630">
        <v>391</v>
      </c>
      <c r="D21" s="612">
        <v>313</v>
      </c>
      <c r="E21" s="612">
        <v>268</v>
      </c>
      <c r="F21" s="612">
        <v>299</v>
      </c>
      <c r="G21" s="612">
        <v>263</v>
      </c>
      <c r="H21" s="80">
        <v>282</v>
      </c>
      <c r="I21" s="80">
        <v>246</v>
      </c>
      <c r="J21" s="80">
        <v>292</v>
      </c>
      <c r="K21" s="80">
        <v>244</v>
      </c>
      <c r="L21" s="80">
        <v>227</v>
      </c>
      <c r="M21" s="203">
        <v>244</v>
      </c>
      <c r="N21" s="198">
        <v>253</v>
      </c>
      <c r="O21" s="80">
        <v>254</v>
      </c>
      <c r="P21" s="80">
        <v>215</v>
      </c>
      <c r="Q21" s="80">
        <v>194</v>
      </c>
      <c r="R21" s="148">
        <v>201</v>
      </c>
      <c r="S21" s="613">
        <v>198</v>
      </c>
    </row>
    <row r="22" spans="1:19" ht="16.5" customHeight="1">
      <c r="A22" s="957" t="s">
        <v>250</v>
      </c>
      <c r="B22" s="958"/>
      <c r="C22" s="631">
        <v>122</v>
      </c>
      <c r="D22" s="615">
        <v>121</v>
      </c>
      <c r="E22" s="615">
        <v>113</v>
      </c>
      <c r="F22" s="615">
        <f t="shared" ref="F22:G22" si="12">SUM(F23:F24)</f>
        <v>117</v>
      </c>
      <c r="G22" s="615">
        <f t="shared" si="12"/>
        <v>111</v>
      </c>
      <c r="H22" s="81">
        <f t="shared" ref="H22:P22" si="13">SUM(H23:H24)</f>
        <v>114</v>
      </c>
      <c r="I22" s="81">
        <f t="shared" si="13"/>
        <v>119</v>
      </c>
      <c r="J22" s="81">
        <f t="shared" si="13"/>
        <v>131</v>
      </c>
      <c r="K22" s="81">
        <f t="shared" si="13"/>
        <v>130</v>
      </c>
      <c r="L22" s="81">
        <f t="shared" si="13"/>
        <v>126</v>
      </c>
      <c r="M22" s="204">
        <f t="shared" si="13"/>
        <v>124</v>
      </c>
      <c r="N22" s="199">
        <f t="shared" si="13"/>
        <v>125</v>
      </c>
      <c r="O22" s="81">
        <f t="shared" si="13"/>
        <v>123</v>
      </c>
      <c r="P22" s="81">
        <f t="shared" si="13"/>
        <v>122</v>
      </c>
      <c r="Q22" s="81">
        <f>SUM(Q23:Q24)</f>
        <v>122</v>
      </c>
      <c r="R22" s="149">
        <v>115</v>
      </c>
      <c r="S22" s="616">
        <v>130</v>
      </c>
    </row>
    <row r="23" spans="1:19" ht="16.5" customHeight="1">
      <c r="A23" s="379"/>
      <c r="B23" s="380" t="s">
        <v>301</v>
      </c>
      <c r="C23" s="629">
        <v>90</v>
      </c>
      <c r="D23" s="609">
        <v>77</v>
      </c>
      <c r="E23" s="609">
        <v>74</v>
      </c>
      <c r="F23" s="609">
        <v>77</v>
      </c>
      <c r="G23" s="609">
        <v>70</v>
      </c>
      <c r="H23" s="79">
        <v>73</v>
      </c>
      <c r="I23" s="79">
        <v>75</v>
      </c>
      <c r="J23" s="79">
        <v>85</v>
      </c>
      <c r="K23" s="79">
        <v>84</v>
      </c>
      <c r="L23" s="79">
        <v>81</v>
      </c>
      <c r="M23" s="202">
        <v>77</v>
      </c>
      <c r="N23" s="197">
        <v>78</v>
      </c>
      <c r="O23" s="79">
        <v>76</v>
      </c>
      <c r="P23" s="79">
        <v>77</v>
      </c>
      <c r="Q23" s="79">
        <v>73</v>
      </c>
      <c r="R23" s="147">
        <v>70</v>
      </c>
      <c r="S23" s="610">
        <v>75</v>
      </c>
    </row>
    <row r="24" spans="1:19" ht="16.5" customHeight="1">
      <c r="A24" s="381"/>
      <c r="B24" s="382" t="s">
        <v>120</v>
      </c>
      <c r="C24" s="630">
        <v>32</v>
      </c>
      <c r="D24" s="612">
        <v>44</v>
      </c>
      <c r="E24" s="612">
        <v>39</v>
      </c>
      <c r="F24" s="612">
        <v>40</v>
      </c>
      <c r="G24" s="612">
        <v>41</v>
      </c>
      <c r="H24" s="80">
        <v>41</v>
      </c>
      <c r="I24" s="80">
        <v>44</v>
      </c>
      <c r="J24" s="80">
        <v>46</v>
      </c>
      <c r="K24" s="80">
        <v>46</v>
      </c>
      <c r="L24" s="80">
        <v>45</v>
      </c>
      <c r="M24" s="203">
        <v>47</v>
      </c>
      <c r="N24" s="198">
        <v>47</v>
      </c>
      <c r="O24" s="80">
        <v>47</v>
      </c>
      <c r="P24" s="80">
        <v>45</v>
      </c>
      <c r="Q24" s="80">
        <v>49</v>
      </c>
      <c r="R24" s="148">
        <v>45</v>
      </c>
      <c r="S24" s="613">
        <v>55</v>
      </c>
    </row>
    <row r="25" spans="1:19" ht="16.5" customHeight="1">
      <c r="A25" s="959" t="s">
        <v>211</v>
      </c>
      <c r="B25" s="960"/>
      <c r="C25" s="633">
        <v>18.2</v>
      </c>
      <c r="D25" s="621">
        <v>16.3</v>
      </c>
      <c r="E25" s="621">
        <v>14.9</v>
      </c>
      <c r="F25" s="622">
        <f t="shared" ref="F25:G25" si="14">F10/F22</f>
        <v>14.256410256410257</v>
      </c>
      <c r="G25" s="622">
        <f t="shared" si="14"/>
        <v>13.945945945945946</v>
      </c>
      <c r="H25" s="385">
        <f t="shared" ref="H25:P25" si="15">H10/H22</f>
        <v>13.508771929824562</v>
      </c>
      <c r="I25" s="385">
        <f t="shared" si="15"/>
        <v>12.38655462184874</v>
      </c>
      <c r="J25" s="385">
        <f t="shared" si="15"/>
        <v>12.01526717557252</v>
      </c>
      <c r="K25" s="385">
        <f t="shared" si="15"/>
        <v>11.6</v>
      </c>
      <c r="L25" s="385">
        <f t="shared" si="15"/>
        <v>11.833333333333334</v>
      </c>
      <c r="M25" s="389">
        <f t="shared" si="15"/>
        <v>12.064516129032258</v>
      </c>
      <c r="N25" s="390">
        <f t="shared" si="15"/>
        <v>11.368</v>
      </c>
      <c r="O25" s="385">
        <f t="shared" si="15"/>
        <v>11.016260162601625</v>
      </c>
      <c r="P25" s="385">
        <f t="shared" si="15"/>
        <v>10.688524590163935</v>
      </c>
      <c r="Q25" s="385">
        <f>Q10/Q22</f>
        <v>10.803278688524591</v>
      </c>
      <c r="R25" s="386">
        <v>11.434782608695652</v>
      </c>
      <c r="S25" s="623">
        <v>9.9</v>
      </c>
    </row>
    <row r="26" spans="1:19" ht="16.5" customHeight="1" thickBot="1">
      <c r="A26" s="961" t="s">
        <v>270</v>
      </c>
      <c r="B26" s="962"/>
      <c r="C26" s="634">
        <v>35.299999999999997</v>
      </c>
      <c r="D26" s="625">
        <v>32.4</v>
      </c>
      <c r="E26" s="625">
        <v>31.3</v>
      </c>
      <c r="F26" s="626">
        <f t="shared" ref="F26:G26" si="16">F10/F6</f>
        <v>30.888888888888889</v>
      </c>
      <c r="G26" s="626">
        <f t="shared" si="16"/>
        <v>29.20754716981132</v>
      </c>
      <c r="H26" s="387">
        <f t="shared" ref="H26:P26" si="17">H10/H6</f>
        <v>28.518518518518519</v>
      </c>
      <c r="I26" s="387">
        <f t="shared" si="17"/>
        <v>26.8</v>
      </c>
      <c r="J26" s="387">
        <f t="shared" si="17"/>
        <v>25.387096774193548</v>
      </c>
      <c r="K26" s="387">
        <f t="shared" si="17"/>
        <v>24.721311475409838</v>
      </c>
      <c r="L26" s="387">
        <f t="shared" si="17"/>
        <v>26.157894736842106</v>
      </c>
      <c r="M26" s="391">
        <f t="shared" si="17"/>
        <v>25.35593220338983</v>
      </c>
      <c r="N26" s="392">
        <f t="shared" si="17"/>
        <v>24.084745762711865</v>
      </c>
      <c r="O26" s="387">
        <f t="shared" si="17"/>
        <v>23.771929824561404</v>
      </c>
      <c r="P26" s="387">
        <f t="shared" si="17"/>
        <v>23.285714285714285</v>
      </c>
      <c r="Q26" s="387">
        <f>Q10/Q6</f>
        <v>22.724137931034484</v>
      </c>
      <c r="R26" s="388">
        <v>23.90909090909091</v>
      </c>
      <c r="S26" s="627">
        <v>22.2</v>
      </c>
    </row>
    <row r="27" spans="1:19" s="19" customFormat="1" ht="16.5" customHeight="1">
      <c r="A27" s="19" t="s">
        <v>402</v>
      </c>
    </row>
    <row r="28" spans="1:19" s="19" customFormat="1" ht="16.5" customHeight="1">
      <c r="A28" s="19" t="s">
        <v>521</v>
      </c>
    </row>
  </sheetData>
  <mergeCells count="10">
    <mergeCell ref="A19:B19"/>
    <mergeCell ref="A22:B22"/>
    <mergeCell ref="A25:B25"/>
    <mergeCell ref="A26:B26"/>
    <mergeCell ref="A2:B2"/>
    <mergeCell ref="A3:B3"/>
    <mergeCell ref="A6:B6"/>
    <mergeCell ref="A10:B10"/>
    <mergeCell ref="A13:B13"/>
    <mergeCell ref="A16:B16"/>
  </mergeCells>
  <phoneticPr fontId="2"/>
  <pageMargins left="0.94488188976377963" right="0.78740157480314965" top="0.59055118110236227" bottom="0.39370078740157483" header="0.51181102362204722" footer="0.19685039370078741"/>
  <pageSetup paperSize="9" scale="94" firstPageNumber="0" orientation="landscape" r:id="rId1"/>
  <headerFooter alignWithMargins="0">
    <oddFooter>&amp;R&amp;"ＭＳ Ｐ明朝,標準"－３６－１－</oddFooter>
  </headerFooter>
  <colBreaks count="1" manualBreakCount="1">
    <brk id="13" max="27"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view="pageBreakPreview" zoomScaleNormal="100" zoomScaleSheetLayoutView="100" workbookViewId="0">
      <pane xSplit="2" topLeftCell="C1" activePane="topRight" state="frozen"/>
      <selection activeCell="B19" sqref="B19"/>
      <selection pane="topRight" activeCell="S4" sqref="S4"/>
    </sheetView>
  </sheetViews>
  <sheetFormatPr defaultRowHeight="13.5"/>
  <cols>
    <col min="1" max="1" width="2.75" style="1" customWidth="1"/>
    <col min="2" max="2" width="17.875" style="1" customWidth="1"/>
    <col min="3" max="13" width="10.625" style="1" hidden="1" customWidth="1"/>
    <col min="14" max="19" width="10.625" style="1" customWidth="1"/>
    <col min="20" max="16384" width="9" style="1"/>
  </cols>
  <sheetData>
    <row r="1" spans="1:19" ht="16.5" customHeight="1" thickBot="1">
      <c r="A1" s="123" t="s">
        <v>39</v>
      </c>
      <c r="B1" s="123"/>
      <c r="E1" s="68"/>
      <c r="F1" s="68"/>
      <c r="G1" s="68"/>
      <c r="H1" s="68"/>
      <c r="I1" s="68"/>
      <c r="J1" s="68"/>
      <c r="K1" s="69"/>
      <c r="L1" s="69"/>
      <c r="M1" s="69" t="s">
        <v>137</v>
      </c>
      <c r="N1" s="69"/>
      <c r="S1" s="69" t="s">
        <v>137</v>
      </c>
    </row>
    <row r="2" spans="1:19" ht="16.5" customHeight="1" thickBot="1">
      <c r="A2" s="963" t="s">
        <v>89</v>
      </c>
      <c r="B2" s="964"/>
      <c r="C2" s="604" t="s">
        <v>430</v>
      </c>
      <c r="D2" s="70" t="s">
        <v>446</v>
      </c>
      <c r="E2" s="70" t="s">
        <v>451</v>
      </c>
      <c r="F2" s="70" t="s">
        <v>452</v>
      </c>
      <c r="G2" s="70" t="s">
        <v>453</v>
      </c>
      <c r="H2" s="70" t="s">
        <v>298</v>
      </c>
      <c r="I2" s="70" t="s">
        <v>133</v>
      </c>
      <c r="J2" s="70" t="s">
        <v>23</v>
      </c>
      <c r="K2" s="70" t="s">
        <v>123</v>
      </c>
      <c r="L2" s="70" t="s">
        <v>273</v>
      </c>
      <c r="M2" s="70" t="s">
        <v>50</v>
      </c>
      <c r="N2" s="70" t="s">
        <v>289</v>
      </c>
      <c r="O2" s="70" t="s">
        <v>223</v>
      </c>
      <c r="P2" s="70" t="s">
        <v>236</v>
      </c>
      <c r="Q2" s="70" t="s">
        <v>256</v>
      </c>
      <c r="R2" s="377" t="s">
        <v>327</v>
      </c>
      <c r="S2" s="378" t="s">
        <v>416</v>
      </c>
    </row>
    <row r="3" spans="1:19" ht="16.5" customHeight="1">
      <c r="A3" s="965" t="s">
        <v>291</v>
      </c>
      <c r="B3" s="966"/>
      <c r="C3" s="605">
        <v>4</v>
      </c>
      <c r="D3" s="606">
        <v>4</v>
      </c>
      <c r="E3" s="606">
        <v>4</v>
      </c>
      <c r="F3" s="606">
        <f t="shared" ref="F3:P3" si="0">SUM(F4:F5)</f>
        <v>4</v>
      </c>
      <c r="G3" s="606">
        <f t="shared" si="0"/>
        <v>4</v>
      </c>
      <c r="H3" s="78">
        <f t="shared" si="0"/>
        <v>4</v>
      </c>
      <c r="I3" s="78">
        <f t="shared" si="0"/>
        <v>4</v>
      </c>
      <c r="J3" s="78">
        <f t="shared" si="0"/>
        <v>5</v>
      </c>
      <c r="K3" s="78">
        <f t="shared" si="0"/>
        <v>5</v>
      </c>
      <c r="L3" s="78">
        <f t="shared" si="0"/>
        <v>5</v>
      </c>
      <c r="M3" s="78">
        <f t="shared" si="0"/>
        <v>5</v>
      </c>
      <c r="N3" s="78">
        <f t="shared" si="0"/>
        <v>5</v>
      </c>
      <c r="O3" s="78">
        <f t="shared" si="0"/>
        <v>5</v>
      </c>
      <c r="P3" s="78">
        <f t="shared" si="0"/>
        <v>5</v>
      </c>
      <c r="Q3" s="78">
        <f>SUM(Q4:Q5)</f>
        <v>5</v>
      </c>
      <c r="R3" s="146">
        <v>5</v>
      </c>
      <c r="S3" s="607">
        <v>5</v>
      </c>
    </row>
    <row r="4" spans="1:19" ht="16.5" customHeight="1">
      <c r="A4" s="379"/>
      <c r="B4" s="380" t="s">
        <v>165</v>
      </c>
      <c r="C4" s="608">
        <v>4</v>
      </c>
      <c r="D4" s="609">
        <v>4</v>
      </c>
      <c r="E4" s="609">
        <v>4</v>
      </c>
      <c r="F4" s="609">
        <v>4</v>
      </c>
      <c r="G4" s="609">
        <v>4</v>
      </c>
      <c r="H4" s="79">
        <v>4</v>
      </c>
      <c r="I4" s="79">
        <v>4</v>
      </c>
      <c r="J4" s="79">
        <v>5</v>
      </c>
      <c r="K4" s="79">
        <v>5</v>
      </c>
      <c r="L4" s="79">
        <v>5</v>
      </c>
      <c r="M4" s="79">
        <v>5</v>
      </c>
      <c r="N4" s="79">
        <v>5</v>
      </c>
      <c r="O4" s="79">
        <v>5</v>
      </c>
      <c r="P4" s="79">
        <v>5</v>
      </c>
      <c r="Q4" s="79">
        <v>5</v>
      </c>
      <c r="R4" s="147">
        <v>5</v>
      </c>
      <c r="S4" s="610">
        <v>5</v>
      </c>
    </row>
    <row r="5" spans="1:19" ht="16.5" customHeight="1">
      <c r="A5" s="381"/>
      <c r="B5" s="382" t="s">
        <v>296</v>
      </c>
      <c r="C5" s="611" t="s">
        <v>450</v>
      </c>
      <c r="D5" s="612" t="s">
        <v>450</v>
      </c>
      <c r="E5" s="612" t="s">
        <v>450</v>
      </c>
      <c r="F5" s="612" t="s">
        <v>450</v>
      </c>
      <c r="G5" s="612" t="s">
        <v>450</v>
      </c>
      <c r="H5" s="80" t="s">
        <v>230</v>
      </c>
      <c r="I5" s="80" t="s">
        <v>230</v>
      </c>
      <c r="J5" s="80" t="s">
        <v>230</v>
      </c>
      <c r="K5" s="80" t="s">
        <v>230</v>
      </c>
      <c r="L5" s="80" t="s">
        <v>230</v>
      </c>
      <c r="M5" s="80" t="s">
        <v>230</v>
      </c>
      <c r="N5" s="80" t="s">
        <v>230</v>
      </c>
      <c r="O5" s="80" t="s">
        <v>230</v>
      </c>
      <c r="P5" s="80" t="s">
        <v>329</v>
      </c>
      <c r="Q5" s="80" t="s">
        <v>329</v>
      </c>
      <c r="R5" s="148" t="s">
        <v>116</v>
      </c>
      <c r="S5" s="613" t="s">
        <v>230</v>
      </c>
    </row>
    <row r="6" spans="1:19" ht="16.5" customHeight="1">
      <c r="A6" s="957" t="s">
        <v>271</v>
      </c>
      <c r="B6" s="958"/>
      <c r="C6" s="614">
        <v>63</v>
      </c>
      <c r="D6" s="615">
        <v>61</v>
      </c>
      <c r="E6" s="615">
        <v>54</v>
      </c>
      <c r="F6" s="615">
        <f t="shared" ref="F6:P6" si="1">SUM(F7:F9)</f>
        <v>54</v>
      </c>
      <c r="G6" s="615">
        <f t="shared" si="1"/>
        <v>53</v>
      </c>
      <c r="H6" s="81">
        <f t="shared" si="1"/>
        <v>54</v>
      </c>
      <c r="I6" s="81">
        <f t="shared" si="1"/>
        <v>55</v>
      </c>
      <c r="J6" s="81">
        <f t="shared" si="1"/>
        <v>62</v>
      </c>
      <c r="K6" s="81">
        <f t="shared" si="1"/>
        <v>61</v>
      </c>
      <c r="L6" s="81">
        <f t="shared" si="1"/>
        <v>57</v>
      </c>
      <c r="M6" s="81">
        <f t="shared" si="1"/>
        <v>59</v>
      </c>
      <c r="N6" s="81">
        <f t="shared" si="1"/>
        <v>59</v>
      </c>
      <c r="O6" s="81">
        <f t="shared" si="1"/>
        <v>57</v>
      </c>
      <c r="P6" s="81">
        <f t="shared" si="1"/>
        <v>56</v>
      </c>
      <c r="Q6" s="81">
        <f>SUM(Q7:Q9)</f>
        <v>58</v>
      </c>
      <c r="R6" s="149">
        <v>55</v>
      </c>
      <c r="S6" s="616">
        <v>58</v>
      </c>
    </row>
    <row r="7" spans="1:19" ht="16.5" customHeight="1">
      <c r="A7" s="379"/>
      <c r="B7" s="380" t="s">
        <v>70</v>
      </c>
      <c r="C7" s="608">
        <v>58</v>
      </c>
      <c r="D7" s="609">
        <v>55</v>
      </c>
      <c r="E7" s="609">
        <v>49</v>
      </c>
      <c r="F7" s="609">
        <v>49</v>
      </c>
      <c r="G7" s="609">
        <v>45</v>
      </c>
      <c r="H7" s="79">
        <v>48</v>
      </c>
      <c r="I7" s="79">
        <v>45</v>
      </c>
      <c r="J7" s="79">
        <v>51</v>
      </c>
      <c r="K7" s="79">
        <v>50</v>
      </c>
      <c r="L7" s="79">
        <v>48</v>
      </c>
      <c r="M7" s="79">
        <v>49</v>
      </c>
      <c r="N7" s="79">
        <v>46</v>
      </c>
      <c r="O7" s="79">
        <v>44</v>
      </c>
      <c r="P7" s="79">
        <v>44</v>
      </c>
      <c r="Q7" s="79">
        <v>47</v>
      </c>
      <c r="R7" s="147">
        <v>44</v>
      </c>
      <c r="S7" s="610">
        <v>45</v>
      </c>
    </row>
    <row r="8" spans="1:19" ht="16.5" customHeight="1">
      <c r="A8" s="379"/>
      <c r="B8" s="383" t="s">
        <v>3</v>
      </c>
      <c r="C8" s="617" t="s">
        <v>450</v>
      </c>
      <c r="D8" s="618" t="s">
        <v>450</v>
      </c>
      <c r="E8" s="618" t="s">
        <v>450</v>
      </c>
      <c r="F8" s="618" t="s">
        <v>450</v>
      </c>
      <c r="G8" s="618" t="s">
        <v>450</v>
      </c>
      <c r="H8" s="82" t="s">
        <v>230</v>
      </c>
      <c r="I8" s="82" t="s">
        <v>230</v>
      </c>
      <c r="J8" s="82" t="s">
        <v>230</v>
      </c>
      <c r="K8" s="82" t="s">
        <v>230</v>
      </c>
      <c r="L8" s="82" t="s">
        <v>230</v>
      </c>
      <c r="M8" s="82" t="s">
        <v>230</v>
      </c>
      <c r="N8" s="82" t="s">
        <v>230</v>
      </c>
      <c r="O8" s="82" t="s">
        <v>230</v>
      </c>
      <c r="P8" s="82" t="s">
        <v>329</v>
      </c>
      <c r="Q8" s="82" t="s">
        <v>329</v>
      </c>
      <c r="R8" s="88" t="s">
        <v>116</v>
      </c>
      <c r="S8" s="619" t="s">
        <v>230</v>
      </c>
    </row>
    <row r="9" spans="1:19" ht="16.5" customHeight="1">
      <c r="A9" s="381"/>
      <c r="B9" s="384" t="s">
        <v>60</v>
      </c>
      <c r="C9" s="611">
        <v>5</v>
      </c>
      <c r="D9" s="612">
        <v>6</v>
      </c>
      <c r="E9" s="612">
        <v>5</v>
      </c>
      <c r="F9" s="612">
        <v>5</v>
      </c>
      <c r="G9" s="612">
        <v>8</v>
      </c>
      <c r="H9" s="80">
        <v>6</v>
      </c>
      <c r="I9" s="80">
        <v>10</v>
      </c>
      <c r="J9" s="80">
        <v>11</v>
      </c>
      <c r="K9" s="80">
        <v>11</v>
      </c>
      <c r="L9" s="80">
        <v>9</v>
      </c>
      <c r="M9" s="80">
        <v>10</v>
      </c>
      <c r="N9" s="80">
        <v>13</v>
      </c>
      <c r="O9" s="80">
        <v>13</v>
      </c>
      <c r="P9" s="80">
        <v>12</v>
      </c>
      <c r="Q9" s="80">
        <v>11</v>
      </c>
      <c r="R9" s="148">
        <v>11</v>
      </c>
      <c r="S9" s="613">
        <v>13</v>
      </c>
    </row>
    <row r="10" spans="1:19" ht="16.5" customHeight="1">
      <c r="A10" s="957" t="s">
        <v>36</v>
      </c>
      <c r="B10" s="958"/>
      <c r="C10" s="614">
        <v>2226</v>
      </c>
      <c r="D10" s="615">
        <v>1976</v>
      </c>
      <c r="E10" s="615">
        <v>1688</v>
      </c>
      <c r="F10" s="615">
        <f t="shared" ref="F10:P10" si="2">SUM(F11:F12)</f>
        <v>1668</v>
      </c>
      <c r="G10" s="615">
        <f t="shared" si="2"/>
        <v>1548</v>
      </c>
      <c r="H10" s="81">
        <f t="shared" si="2"/>
        <v>1540</v>
      </c>
      <c r="I10" s="81">
        <f t="shared" si="2"/>
        <v>1474</v>
      </c>
      <c r="J10" s="81">
        <f t="shared" si="2"/>
        <v>1574</v>
      </c>
      <c r="K10" s="81">
        <f t="shared" si="2"/>
        <v>1508</v>
      </c>
      <c r="L10" s="81">
        <f t="shared" si="2"/>
        <v>1491</v>
      </c>
      <c r="M10" s="81">
        <f t="shared" si="2"/>
        <v>1496</v>
      </c>
      <c r="N10" s="81">
        <f t="shared" si="2"/>
        <v>1421</v>
      </c>
      <c r="O10" s="81">
        <f t="shared" si="2"/>
        <v>1355</v>
      </c>
      <c r="P10" s="81">
        <f t="shared" si="2"/>
        <v>1304</v>
      </c>
      <c r="Q10" s="81">
        <f>SUM(Q11:Q12)</f>
        <v>1318</v>
      </c>
      <c r="R10" s="149">
        <v>1315</v>
      </c>
      <c r="S10" s="616">
        <v>1286</v>
      </c>
    </row>
    <row r="11" spans="1:19" ht="16.5" customHeight="1">
      <c r="A11" s="379"/>
      <c r="B11" s="380" t="s">
        <v>301</v>
      </c>
      <c r="C11" s="608">
        <v>1103</v>
      </c>
      <c r="D11" s="609">
        <v>1030</v>
      </c>
      <c r="E11" s="609">
        <v>853</v>
      </c>
      <c r="F11" s="609">
        <v>825</v>
      </c>
      <c r="G11" s="609">
        <v>757</v>
      </c>
      <c r="H11" s="79">
        <v>747</v>
      </c>
      <c r="I11" s="79">
        <v>739</v>
      </c>
      <c r="J11" s="79">
        <v>805</v>
      </c>
      <c r="K11" s="79">
        <f>K14+K17+K20</f>
        <v>792</v>
      </c>
      <c r="L11" s="79">
        <v>763</v>
      </c>
      <c r="M11" s="79">
        <v>736</v>
      </c>
      <c r="N11" s="79">
        <v>699</v>
      </c>
      <c r="O11" s="79">
        <v>691</v>
      </c>
      <c r="P11" s="79">
        <v>698</v>
      </c>
      <c r="Q11" s="79">
        <v>724</v>
      </c>
      <c r="R11" s="147">
        <v>705</v>
      </c>
      <c r="S11" s="610">
        <v>678</v>
      </c>
    </row>
    <row r="12" spans="1:19" ht="16.5" customHeight="1">
      <c r="A12" s="381"/>
      <c r="B12" s="382" t="s">
        <v>120</v>
      </c>
      <c r="C12" s="611">
        <v>1123</v>
      </c>
      <c r="D12" s="612">
        <v>946</v>
      </c>
      <c r="E12" s="612">
        <v>835</v>
      </c>
      <c r="F12" s="612">
        <v>843</v>
      </c>
      <c r="G12" s="612">
        <v>791</v>
      </c>
      <c r="H12" s="80">
        <v>793</v>
      </c>
      <c r="I12" s="80">
        <v>735</v>
      </c>
      <c r="J12" s="80">
        <v>769</v>
      </c>
      <c r="K12" s="80">
        <f>K15+K18+K21</f>
        <v>716</v>
      </c>
      <c r="L12" s="80">
        <v>728</v>
      </c>
      <c r="M12" s="80">
        <v>760</v>
      </c>
      <c r="N12" s="80">
        <v>722</v>
      </c>
      <c r="O12" s="80">
        <v>664</v>
      </c>
      <c r="P12" s="80">
        <v>606</v>
      </c>
      <c r="Q12" s="80">
        <v>594</v>
      </c>
      <c r="R12" s="148">
        <v>610</v>
      </c>
      <c r="S12" s="613">
        <v>608</v>
      </c>
    </row>
    <row r="13" spans="1:19" ht="16.5" customHeight="1">
      <c r="A13" s="957" t="s">
        <v>12</v>
      </c>
      <c r="B13" s="958"/>
      <c r="C13" s="614">
        <v>732</v>
      </c>
      <c r="D13" s="615">
        <v>648</v>
      </c>
      <c r="E13" s="615">
        <v>520</v>
      </c>
      <c r="F13" s="615">
        <f t="shared" ref="F13:G13" si="3">SUM(F14:F15)</f>
        <v>542</v>
      </c>
      <c r="G13" s="615">
        <f t="shared" si="3"/>
        <v>484</v>
      </c>
      <c r="H13" s="81">
        <f t="shared" ref="H13:P13" si="4">SUM(H14:H15)</f>
        <v>510</v>
      </c>
      <c r="I13" s="81">
        <f t="shared" si="4"/>
        <v>483</v>
      </c>
      <c r="J13" s="81">
        <f t="shared" si="4"/>
        <v>487</v>
      </c>
      <c r="K13" s="81">
        <f t="shared" si="4"/>
        <v>503</v>
      </c>
      <c r="L13" s="81">
        <f t="shared" si="4"/>
        <v>508</v>
      </c>
      <c r="M13" s="81">
        <f t="shared" si="4"/>
        <v>491</v>
      </c>
      <c r="N13" s="81">
        <f t="shared" si="4"/>
        <v>436</v>
      </c>
      <c r="O13" s="81">
        <f t="shared" si="4"/>
        <v>429</v>
      </c>
      <c r="P13" s="81">
        <f t="shared" si="4"/>
        <v>440</v>
      </c>
      <c r="Q13" s="81">
        <f>SUM(Q14:Q15)</f>
        <v>445</v>
      </c>
      <c r="R13" s="149">
        <v>426</v>
      </c>
      <c r="S13" s="616">
        <v>410</v>
      </c>
    </row>
    <row r="14" spans="1:19" ht="16.5" customHeight="1">
      <c r="A14" s="379"/>
      <c r="B14" s="380" t="s">
        <v>301</v>
      </c>
      <c r="C14" s="608">
        <v>364</v>
      </c>
      <c r="D14" s="609">
        <v>327</v>
      </c>
      <c r="E14" s="609">
        <v>254</v>
      </c>
      <c r="F14" s="609">
        <v>260</v>
      </c>
      <c r="G14" s="609">
        <v>237</v>
      </c>
      <c r="H14" s="79">
        <v>244</v>
      </c>
      <c r="I14" s="79">
        <v>258</v>
      </c>
      <c r="J14" s="79">
        <v>257</v>
      </c>
      <c r="K14" s="79">
        <v>258</v>
      </c>
      <c r="L14" s="79">
        <v>249</v>
      </c>
      <c r="M14" s="79">
        <v>232</v>
      </c>
      <c r="N14" s="79">
        <v>219</v>
      </c>
      <c r="O14" s="79">
        <v>238</v>
      </c>
      <c r="P14" s="79">
        <v>241</v>
      </c>
      <c r="Q14" s="79">
        <v>244</v>
      </c>
      <c r="R14" s="147">
        <v>217</v>
      </c>
      <c r="S14" s="610">
        <v>210</v>
      </c>
    </row>
    <row r="15" spans="1:19" ht="16.5" customHeight="1">
      <c r="A15" s="381"/>
      <c r="B15" s="382" t="s">
        <v>120</v>
      </c>
      <c r="C15" s="611">
        <v>368</v>
      </c>
      <c r="D15" s="612">
        <v>321</v>
      </c>
      <c r="E15" s="612">
        <v>266</v>
      </c>
      <c r="F15" s="612">
        <v>282</v>
      </c>
      <c r="G15" s="612">
        <v>247</v>
      </c>
      <c r="H15" s="80">
        <v>266</v>
      </c>
      <c r="I15" s="80">
        <v>225</v>
      </c>
      <c r="J15" s="80">
        <v>230</v>
      </c>
      <c r="K15" s="80">
        <v>245</v>
      </c>
      <c r="L15" s="80">
        <v>259</v>
      </c>
      <c r="M15" s="80">
        <v>259</v>
      </c>
      <c r="N15" s="80">
        <v>217</v>
      </c>
      <c r="O15" s="80">
        <v>191</v>
      </c>
      <c r="P15" s="80">
        <v>199</v>
      </c>
      <c r="Q15" s="80">
        <v>201</v>
      </c>
      <c r="R15" s="148">
        <v>209</v>
      </c>
      <c r="S15" s="613">
        <v>200</v>
      </c>
    </row>
    <row r="16" spans="1:19" ht="16.5" customHeight="1">
      <c r="A16" s="957" t="s">
        <v>249</v>
      </c>
      <c r="B16" s="958"/>
      <c r="C16" s="614">
        <v>725</v>
      </c>
      <c r="D16" s="615">
        <v>676</v>
      </c>
      <c r="E16" s="615">
        <v>612</v>
      </c>
      <c r="F16" s="615">
        <f t="shared" ref="F16:P16" si="5">SUM(F17:F18)</f>
        <v>519</v>
      </c>
      <c r="G16" s="615">
        <f t="shared" si="5"/>
        <v>545</v>
      </c>
      <c r="H16" s="81">
        <f t="shared" si="5"/>
        <v>482</v>
      </c>
      <c r="I16" s="81">
        <f t="shared" si="5"/>
        <v>508</v>
      </c>
      <c r="J16" s="81">
        <f t="shared" si="5"/>
        <v>525</v>
      </c>
      <c r="K16" s="81">
        <f t="shared" si="5"/>
        <v>485</v>
      </c>
      <c r="L16" s="81">
        <f t="shared" si="5"/>
        <v>498</v>
      </c>
      <c r="M16" s="81">
        <f t="shared" si="5"/>
        <v>507</v>
      </c>
      <c r="N16" s="81">
        <f t="shared" si="5"/>
        <v>483</v>
      </c>
      <c r="O16" s="81">
        <f t="shared" si="5"/>
        <v>439</v>
      </c>
      <c r="P16" s="81">
        <f t="shared" si="5"/>
        <v>429</v>
      </c>
      <c r="Q16" s="81">
        <f>SUM(Q17:Q18)</f>
        <v>439</v>
      </c>
      <c r="R16" s="149">
        <v>447</v>
      </c>
      <c r="S16" s="616">
        <v>431</v>
      </c>
    </row>
    <row r="17" spans="1:19" ht="16.5" customHeight="1">
      <c r="A17" s="379"/>
      <c r="B17" s="380" t="s">
        <v>301</v>
      </c>
      <c r="C17" s="608">
        <v>361</v>
      </c>
      <c r="D17" s="609">
        <v>364</v>
      </c>
      <c r="E17" s="609">
        <v>311</v>
      </c>
      <c r="F17" s="609">
        <v>257</v>
      </c>
      <c r="G17" s="609">
        <v>264</v>
      </c>
      <c r="H17" s="79">
        <v>237</v>
      </c>
      <c r="I17" s="79">
        <v>244</v>
      </c>
      <c r="J17" s="79">
        <v>278</v>
      </c>
      <c r="K17" s="79">
        <v>258</v>
      </c>
      <c r="L17" s="79">
        <v>256</v>
      </c>
      <c r="M17" s="79">
        <v>250</v>
      </c>
      <c r="N17" s="79">
        <v>231</v>
      </c>
      <c r="O17" s="79">
        <v>220</v>
      </c>
      <c r="P17" s="79">
        <v>237</v>
      </c>
      <c r="Q17" s="79">
        <v>240</v>
      </c>
      <c r="R17" s="147">
        <v>247</v>
      </c>
      <c r="S17" s="610">
        <v>221</v>
      </c>
    </row>
    <row r="18" spans="1:19" ht="16.5" customHeight="1">
      <c r="A18" s="381"/>
      <c r="B18" s="382" t="s">
        <v>120</v>
      </c>
      <c r="C18" s="611">
        <v>364</v>
      </c>
      <c r="D18" s="612">
        <v>312</v>
      </c>
      <c r="E18" s="612">
        <v>301</v>
      </c>
      <c r="F18" s="612">
        <v>262</v>
      </c>
      <c r="G18" s="612">
        <v>281</v>
      </c>
      <c r="H18" s="80">
        <v>245</v>
      </c>
      <c r="I18" s="80">
        <v>264</v>
      </c>
      <c r="J18" s="80">
        <v>247</v>
      </c>
      <c r="K18" s="80">
        <v>227</v>
      </c>
      <c r="L18" s="80">
        <v>242</v>
      </c>
      <c r="M18" s="80">
        <v>257</v>
      </c>
      <c r="N18" s="80">
        <v>252</v>
      </c>
      <c r="O18" s="80">
        <v>219</v>
      </c>
      <c r="P18" s="80">
        <v>192</v>
      </c>
      <c r="Q18" s="80">
        <v>199</v>
      </c>
      <c r="R18" s="148">
        <v>200</v>
      </c>
      <c r="S18" s="613">
        <v>210</v>
      </c>
    </row>
    <row r="19" spans="1:19" ht="16.5" customHeight="1">
      <c r="A19" s="957" t="s">
        <v>26</v>
      </c>
      <c r="B19" s="958"/>
      <c r="C19" s="614">
        <v>769</v>
      </c>
      <c r="D19" s="615">
        <v>652</v>
      </c>
      <c r="E19" s="615">
        <v>556</v>
      </c>
      <c r="F19" s="615">
        <f t="shared" ref="F19:P19" si="6">SUM(F20:F21)</f>
        <v>607</v>
      </c>
      <c r="G19" s="615">
        <f t="shared" si="6"/>
        <v>519</v>
      </c>
      <c r="H19" s="81">
        <f t="shared" si="6"/>
        <v>548</v>
      </c>
      <c r="I19" s="81">
        <f t="shared" si="6"/>
        <v>483</v>
      </c>
      <c r="J19" s="81">
        <f t="shared" si="6"/>
        <v>562</v>
      </c>
      <c r="K19" s="81">
        <f t="shared" si="6"/>
        <v>520</v>
      </c>
      <c r="L19" s="81">
        <f t="shared" si="6"/>
        <v>485</v>
      </c>
      <c r="M19" s="81">
        <f t="shared" si="6"/>
        <v>498</v>
      </c>
      <c r="N19" s="81">
        <f t="shared" si="6"/>
        <v>502</v>
      </c>
      <c r="O19" s="81">
        <f t="shared" si="6"/>
        <v>487</v>
      </c>
      <c r="P19" s="81">
        <f t="shared" si="6"/>
        <v>435</v>
      </c>
      <c r="Q19" s="81">
        <f>SUM(Q20:Q21)</f>
        <v>434</v>
      </c>
      <c r="R19" s="149">
        <v>442</v>
      </c>
      <c r="S19" s="616">
        <v>445</v>
      </c>
    </row>
    <row r="20" spans="1:19" ht="16.5" customHeight="1">
      <c r="A20" s="379"/>
      <c r="B20" s="380" t="s">
        <v>301</v>
      </c>
      <c r="C20" s="608">
        <v>378</v>
      </c>
      <c r="D20" s="609">
        <v>339</v>
      </c>
      <c r="E20" s="609">
        <v>288</v>
      </c>
      <c r="F20" s="609">
        <v>308</v>
      </c>
      <c r="G20" s="609">
        <v>256</v>
      </c>
      <c r="H20" s="79">
        <v>266</v>
      </c>
      <c r="I20" s="79">
        <v>237</v>
      </c>
      <c r="J20" s="79">
        <v>270</v>
      </c>
      <c r="K20" s="79">
        <v>276</v>
      </c>
      <c r="L20" s="79">
        <v>258</v>
      </c>
      <c r="M20" s="79">
        <v>254</v>
      </c>
      <c r="N20" s="79">
        <v>249</v>
      </c>
      <c r="O20" s="79">
        <v>233</v>
      </c>
      <c r="P20" s="79">
        <v>220</v>
      </c>
      <c r="Q20" s="79">
        <v>240</v>
      </c>
      <c r="R20" s="147">
        <v>241</v>
      </c>
      <c r="S20" s="610">
        <v>247</v>
      </c>
    </row>
    <row r="21" spans="1:19" ht="16.5" customHeight="1">
      <c r="A21" s="381"/>
      <c r="B21" s="382" t="s">
        <v>120</v>
      </c>
      <c r="C21" s="611">
        <v>391</v>
      </c>
      <c r="D21" s="612">
        <v>313</v>
      </c>
      <c r="E21" s="612">
        <v>268</v>
      </c>
      <c r="F21" s="612">
        <v>299</v>
      </c>
      <c r="G21" s="612">
        <v>263</v>
      </c>
      <c r="H21" s="80">
        <v>282</v>
      </c>
      <c r="I21" s="80">
        <v>246</v>
      </c>
      <c r="J21" s="80">
        <v>292</v>
      </c>
      <c r="K21" s="80">
        <v>244</v>
      </c>
      <c r="L21" s="80">
        <v>227</v>
      </c>
      <c r="M21" s="80">
        <v>244</v>
      </c>
      <c r="N21" s="80">
        <v>253</v>
      </c>
      <c r="O21" s="80">
        <v>254</v>
      </c>
      <c r="P21" s="80">
        <v>215</v>
      </c>
      <c r="Q21" s="80">
        <v>194</v>
      </c>
      <c r="R21" s="148">
        <v>201</v>
      </c>
      <c r="S21" s="613">
        <v>198</v>
      </c>
    </row>
    <row r="22" spans="1:19" ht="16.5" customHeight="1">
      <c r="A22" s="957" t="s">
        <v>250</v>
      </c>
      <c r="B22" s="958"/>
      <c r="C22" s="614">
        <v>122</v>
      </c>
      <c r="D22" s="615">
        <v>121</v>
      </c>
      <c r="E22" s="615">
        <v>113</v>
      </c>
      <c r="F22" s="615">
        <f t="shared" ref="F22:P22" si="7">SUM(F23:F24)</f>
        <v>117</v>
      </c>
      <c r="G22" s="615">
        <f t="shared" si="7"/>
        <v>111</v>
      </c>
      <c r="H22" s="81">
        <f t="shared" si="7"/>
        <v>114</v>
      </c>
      <c r="I22" s="81">
        <f t="shared" si="7"/>
        <v>119</v>
      </c>
      <c r="J22" s="81">
        <f t="shared" si="7"/>
        <v>131</v>
      </c>
      <c r="K22" s="81">
        <f t="shared" si="7"/>
        <v>130</v>
      </c>
      <c r="L22" s="81">
        <f t="shared" si="7"/>
        <v>126</v>
      </c>
      <c r="M22" s="81">
        <f t="shared" si="7"/>
        <v>124</v>
      </c>
      <c r="N22" s="81">
        <f t="shared" si="7"/>
        <v>125</v>
      </c>
      <c r="O22" s="81">
        <f t="shared" si="7"/>
        <v>123</v>
      </c>
      <c r="P22" s="81">
        <f t="shared" si="7"/>
        <v>122</v>
      </c>
      <c r="Q22" s="81">
        <f>SUM(Q23:Q24)</f>
        <v>122</v>
      </c>
      <c r="R22" s="149">
        <v>115</v>
      </c>
      <c r="S22" s="616">
        <v>130</v>
      </c>
    </row>
    <row r="23" spans="1:19" ht="16.5" customHeight="1">
      <c r="A23" s="379"/>
      <c r="B23" s="380" t="s">
        <v>301</v>
      </c>
      <c r="C23" s="608">
        <v>90</v>
      </c>
      <c r="D23" s="609">
        <v>77</v>
      </c>
      <c r="E23" s="609">
        <v>74</v>
      </c>
      <c r="F23" s="609">
        <v>77</v>
      </c>
      <c r="G23" s="609">
        <v>70</v>
      </c>
      <c r="H23" s="79">
        <v>73</v>
      </c>
      <c r="I23" s="79">
        <v>75</v>
      </c>
      <c r="J23" s="79">
        <v>85</v>
      </c>
      <c r="K23" s="79">
        <v>84</v>
      </c>
      <c r="L23" s="79">
        <v>81</v>
      </c>
      <c r="M23" s="79">
        <v>77</v>
      </c>
      <c r="N23" s="79">
        <v>78</v>
      </c>
      <c r="O23" s="79">
        <v>76</v>
      </c>
      <c r="P23" s="79">
        <v>77</v>
      </c>
      <c r="Q23" s="79">
        <v>73</v>
      </c>
      <c r="R23" s="147">
        <v>70</v>
      </c>
      <c r="S23" s="610">
        <v>75</v>
      </c>
    </row>
    <row r="24" spans="1:19" ht="16.5" customHeight="1">
      <c r="A24" s="381"/>
      <c r="B24" s="382" t="s">
        <v>120</v>
      </c>
      <c r="C24" s="611">
        <v>32</v>
      </c>
      <c r="D24" s="612">
        <v>44</v>
      </c>
      <c r="E24" s="612">
        <v>39</v>
      </c>
      <c r="F24" s="612">
        <v>40</v>
      </c>
      <c r="G24" s="612">
        <v>41</v>
      </c>
      <c r="H24" s="80">
        <v>41</v>
      </c>
      <c r="I24" s="80">
        <v>44</v>
      </c>
      <c r="J24" s="80">
        <v>46</v>
      </c>
      <c r="K24" s="80">
        <v>46</v>
      </c>
      <c r="L24" s="80">
        <v>45</v>
      </c>
      <c r="M24" s="80">
        <v>47</v>
      </c>
      <c r="N24" s="80">
        <v>47</v>
      </c>
      <c r="O24" s="80">
        <v>47</v>
      </c>
      <c r="P24" s="80">
        <v>45</v>
      </c>
      <c r="Q24" s="80">
        <v>49</v>
      </c>
      <c r="R24" s="148">
        <v>45</v>
      </c>
      <c r="S24" s="613">
        <v>55</v>
      </c>
    </row>
    <row r="25" spans="1:19" ht="16.5" customHeight="1">
      <c r="A25" s="959" t="s">
        <v>211</v>
      </c>
      <c r="B25" s="960"/>
      <c r="C25" s="620">
        <v>18.2</v>
      </c>
      <c r="D25" s="621">
        <v>16.3</v>
      </c>
      <c r="E25" s="621">
        <v>14.9</v>
      </c>
      <c r="F25" s="622">
        <f t="shared" ref="F25:P25" si="8">F10/F22</f>
        <v>14.256410256410257</v>
      </c>
      <c r="G25" s="622">
        <f t="shared" si="8"/>
        <v>13.945945945945946</v>
      </c>
      <c r="H25" s="385">
        <f t="shared" si="8"/>
        <v>13.508771929824562</v>
      </c>
      <c r="I25" s="385">
        <f t="shared" si="8"/>
        <v>12.38655462184874</v>
      </c>
      <c r="J25" s="385">
        <f t="shared" si="8"/>
        <v>12.01526717557252</v>
      </c>
      <c r="K25" s="385">
        <f t="shared" si="8"/>
        <v>11.6</v>
      </c>
      <c r="L25" s="385">
        <f t="shared" si="8"/>
        <v>11.833333333333334</v>
      </c>
      <c r="M25" s="385">
        <f t="shared" si="8"/>
        <v>12.064516129032258</v>
      </c>
      <c r="N25" s="385">
        <f t="shared" si="8"/>
        <v>11.368</v>
      </c>
      <c r="O25" s="385">
        <f t="shared" si="8"/>
        <v>11.016260162601625</v>
      </c>
      <c r="P25" s="385">
        <f t="shared" si="8"/>
        <v>10.688524590163935</v>
      </c>
      <c r="Q25" s="385">
        <f>Q10/Q22</f>
        <v>10.803278688524591</v>
      </c>
      <c r="R25" s="386">
        <v>11.434782608695652</v>
      </c>
      <c r="S25" s="623">
        <v>9.9</v>
      </c>
    </row>
    <row r="26" spans="1:19" ht="16.5" customHeight="1" thickBot="1">
      <c r="A26" s="961" t="s">
        <v>270</v>
      </c>
      <c r="B26" s="962"/>
      <c r="C26" s="624">
        <v>35.299999999999997</v>
      </c>
      <c r="D26" s="625">
        <v>32.4</v>
      </c>
      <c r="E26" s="625">
        <v>31.3</v>
      </c>
      <c r="F26" s="626">
        <f t="shared" ref="F26:P26" si="9">F10/F6</f>
        <v>30.888888888888889</v>
      </c>
      <c r="G26" s="626">
        <f t="shared" si="9"/>
        <v>29.20754716981132</v>
      </c>
      <c r="H26" s="387">
        <f t="shared" si="9"/>
        <v>28.518518518518519</v>
      </c>
      <c r="I26" s="387">
        <f t="shared" si="9"/>
        <v>26.8</v>
      </c>
      <c r="J26" s="387">
        <f t="shared" si="9"/>
        <v>25.387096774193548</v>
      </c>
      <c r="K26" s="387">
        <f t="shared" si="9"/>
        <v>24.721311475409838</v>
      </c>
      <c r="L26" s="387">
        <f t="shared" si="9"/>
        <v>26.157894736842106</v>
      </c>
      <c r="M26" s="387">
        <f t="shared" si="9"/>
        <v>25.35593220338983</v>
      </c>
      <c r="N26" s="387">
        <f t="shared" si="9"/>
        <v>24.084745762711865</v>
      </c>
      <c r="O26" s="387">
        <f t="shared" si="9"/>
        <v>23.771929824561404</v>
      </c>
      <c r="P26" s="387">
        <f t="shared" si="9"/>
        <v>23.285714285714285</v>
      </c>
      <c r="Q26" s="387">
        <f>Q10/Q6</f>
        <v>22.724137931034484</v>
      </c>
      <c r="R26" s="388">
        <v>23.90909090909091</v>
      </c>
      <c r="S26" s="627">
        <v>22.2</v>
      </c>
    </row>
    <row r="27" spans="1:19" s="19" customFormat="1" ht="16.5" customHeight="1">
      <c r="A27" s="19" t="s">
        <v>402</v>
      </c>
    </row>
    <row r="28" spans="1:19" s="19" customFormat="1" ht="16.5" customHeight="1">
      <c r="A28" s="19" t="s">
        <v>521</v>
      </c>
    </row>
  </sheetData>
  <mergeCells count="10">
    <mergeCell ref="A19:B19"/>
    <mergeCell ref="A22:B22"/>
    <mergeCell ref="A25:B25"/>
    <mergeCell ref="A26:B26"/>
    <mergeCell ref="A2:B2"/>
    <mergeCell ref="A3:B3"/>
    <mergeCell ref="A6:B6"/>
    <mergeCell ref="A10:B10"/>
    <mergeCell ref="A13:B13"/>
    <mergeCell ref="A16:B16"/>
  </mergeCells>
  <phoneticPr fontId="22"/>
  <pageMargins left="0.94488188976377963" right="0.78740157480314965" top="0.59055118110236227" bottom="0.39370078740157483" header="0.51181102362204722" footer="0.19685039370078741"/>
  <pageSetup paperSize="9" scale="94" firstPageNumber="0" orientation="landscape" r:id="rId1"/>
  <headerFooter alignWithMargins="0">
    <oddFooter>&amp;L&amp;"ＭＳ Ｐ明朝,標準"&amp;10－３６－２－</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8"/>
  <sheetViews>
    <sheetView view="pageBreakPreview" topLeftCell="A13" zoomScaleNormal="100" zoomScaleSheetLayoutView="100" workbookViewId="0">
      <selection activeCell="F13" sqref="F13"/>
    </sheetView>
  </sheetViews>
  <sheetFormatPr defaultRowHeight="13.5"/>
  <cols>
    <col min="1" max="1" width="10.625" style="1" customWidth="1"/>
    <col min="2" max="2" width="12.625" style="216" customWidth="1"/>
    <col min="3" max="3" width="4.625" style="369" customWidth="1"/>
    <col min="4" max="4" width="12.625" style="216" customWidth="1"/>
    <col min="5" max="5" width="4.625" style="369" customWidth="1"/>
    <col min="6" max="6" width="12.625" style="216" customWidth="1"/>
    <col min="7" max="7" width="4.625" style="369" customWidth="1"/>
    <col min="8" max="8" width="12.625" style="216" customWidth="1"/>
    <col min="9" max="9" width="4.625" style="369" customWidth="1"/>
    <col min="10" max="10" width="12.625" style="216" customWidth="1"/>
    <col min="11" max="11" width="4.625" style="369" customWidth="1"/>
    <col min="12" max="12" width="12.625" style="216" customWidth="1"/>
    <col min="13" max="13" width="4.625" style="369" customWidth="1"/>
    <col min="14" max="14" width="12.625" style="1" customWidth="1"/>
    <col min="15" max="15" width="4.625" style="369" customWidth="1"/>
    <col min="16" max="16384" width="9" style="1"/>
  </cols>
  <sheetData>
    <row r="1" spans="1:15" ht="16.5" customHeight="1">
      <c r="A1" s="123" t="s">
        <v>115</v>
      </c>
      <c r="B1" s="367"/>
      <c r="C1" s="368"/>
      <c r="D1" s="367"/>
    </row>
    <row r="2" spans="1:15" ht="17.100000000000001" customHeight="1">
      <c r="A2" s="974" t="s">
        <v>105</v>
      </c>
      <c r="B2" s="810" t="s">
        <v>128</v>
      </c>
      <c r="C2" s="810"/>
      <c r="D2" s="810"/>
      <c r="E2" s="811"/>
      <c r="F2" s="814" t="s">
        <v>100</v>
      </c>
      <c r="G2" s="810"/>
      <c r="H2" s="810"/>
      <c r="I2" s="811"/>
      <c r="J2" s="814" t="s">
        <v>193</v>
      </c>
      <c r="K2" s="810"/>
      <c r="L2" s="810"/>
      <c r="M2" s="977"/>
    </row>
    <row r="3" spans="1:15" ht="17.100000000000001" customHeight="1" thickBot="1">
      <c r="A3" s="975"/>
      <c r="B3" s="812" t="s">
        <v>278</v>
      </c>
      <c r="C3" s="976"/>
      <c r="D3" s="812" t="s">
        <v>216</v>
      </c>
      <c r="E3" s="813"/>
      <c r="F3" s="815" t="s">
        <v>278</v>
      </c>
      <c r="G3" s="976"/>
      <c r="H3" s="812" t="s">
        <v>216</v>
      </c>
      <c r="I3" s="813"/>
      <c r="J3" s="815" t="s">
        <v>278</v>
      </c>
      <c r="K3" s="976"/>
      <c r="L3" s="812" t="s">
        <v>216</v>
      </c>
      <c r="M3" s="978"/>
    </row>
    <row r="4" spans="1:15" s="216" customFormat="1" ht="15" customHeight="1">
      <c r="A4" s="572" t="s">
        <v>455</v>
      </c>
      <c r="B4" s="573">
        <v>5181</v>
      </c>
      <c r="C4" s="574" t="s">
        <v>456</v>
      </c>
      <c r="D4" s="573">
        <v>1665857</v>
      </c>
      <c r="E4" s="575" t="s">
        <v>457</v>
      </c>
      <c r="F4" s="573">
        <v>2271</v>
      </c>
      <c r="G4" s="574" t="s">
        <v>456</v>
      </c>
      <c r="H4" s="573">
        <v>771072</v>
      </c>
      <c r="I4" s="575" t="s">
        <v>457</v>
      </c>
      <c r="J4" s="573">
        <v>108</v>
      </c>
      <c r="K4" s="574" t="s">
        <v>456</v>
      </c>
      <c r="L4" s="573">
        <v>3237</v>
      </c>
      <c r="M4" s="576" t="s">
        <v>457</v>
      </c>
      <c r="N4" s="1"/>
      <c r="O4" s="369"/>
    </row>
    <row r="5" spans="1:15" s="216" customFormat="1" ht="15" customHeight="1">
      <c r="A5" s="577" t="s">
        <v>458</v>
      </c>
      <c r="B5" s="578">
        <v>6909</v>
      </c>
      <c r="C5" s="579"/>
      <c r="D5" s="578">
        <v>2810598</v>
      </c>
      <c r="E5" s="580"/>
      <c r="F5" s="578">
        <v>883</v>
      </c>
      <c r="G5" s="579"/>
      <c r="H5" s="578">
        <v>300926</v>
      </c>
      <c r="I5" s="580"/>
      <c r="J5" s="578">
        <v>25</v>
      </c>
      <c r="K5" s="579"/>
      <c r="L5" s="578">
        <v>900</v>
      </c>
      <c r="M5" s="581"/>
      <c r="N5" s="1"/>
      <c r="O5" s="369"/>
    </row>
    <row r="6" spans="1:15" s="216" customFormat="1" ht="15" customHeight="1">
      <c r="A6" s="577" t="s">
        <v>459</v>
      </c>
      <c r="B6" s="578">
        <v>7964</v>
      </c>
      <c r="C6" s="579"/>
      <c r="D6" s="578">
        <v>3990838</v>
      </c>
      <c r="E6" s="580"/>
      <c r="F6" s="578">
        <v>377</v>
      </c>
      <c r="G6" s="579"/>
      <c r="H6" s="578">
        <v>150649</v>
      </c>
      <c r="I6" s="580"/>
      <c r="J6" s="578">
        <v>23</v>
      </c>
      <c r="K6" s="579"/>
      <c r="L6" s="578">
        <v>804</v>
      </c>
      <c r="M6" s="581"/>
      <c r="N6" s="1"/>
      <c r="O6" s="369"/>
    </row>
    <row r="7" spans="1:15" s="216" customFormat="1" ht="15" customHeight="1">
      <c r="A7" s="178" t="s">
        <v>460</v>
      </c>
      <c r="B7" s="582">
        <v>9578</v>
      </c>
      <c r="C7" s="583"/>
      <c r="D7" s="582">
        <v>5642114</v>
      </c>
      <c r="E7" s="584"/>
      <c r="F7" s="585">
        <v>127</v>
      </c>
      <c r="G7" s="583"/>
      <c r="H7" s="582">
        <v>44185</v>
      </c>
      <c r="I7" s="584"/>
      <c r="J7" s="585">
        <v>7</v>
      </c>
      <c r="K7" s="583"/>
      <c r="L7" s="582">
        <v>108</v>
      </c>
      <c r="M7" s="586"/>
      <c r="N7" s="1"/>
      <c r="O7" s="369"/>
    </row>
    <row r="8" spans="1:15" s="216" customFormat="1" ht="15" customHeight="1">
      <c r="A8" s="178" t="s">
        <v>461</v>
      </c>
      <c r="B8" s="582">
        <v>9917</v>
      </c>
      <c r="C8" s="583"/>
      <c r="D8" s="582">
        <v>5921868</v>
      </c>
      <c r="E8" s="584"/>
      <c r="F8" s="582">
        <v>95</v>
      </c>
      <c r="G8" s="583"/>
      <c r="H8" s="582">
        <v>32254</v>
      </c>
      <c r="I8" s="584"/>
      <c r="J8" s="582">
        <v>4</v>
      </c>
      <c r="K8" s="583"/>
      <c r="L8" s="582">
        <v>60</v>
      </c>
      <c r="M8" s="586"/>
      <c r="N8" s="1"/>
      <c r="O8" s="369"/>
    </row>
    <row r="9" spans="1:15" s="216" customFormat="1" ht="15" customHeight="1">
      <c r="A9" s="178" t="s">
        <v>463</v>
      </c>
      <c r="B9" s="582">
        <v>10224</v>
      </c>
      <c r="C9" s="583"/>
      <c r="D9" s="582">
        <v>6239991</v>
      </c>
      <c r="E9" s="584"/>
      <c r="F9" s="585">
        <v>50</v>
      </c>
      <c r="G9" s="583"/>
      <c r="H9" s="582">
        <v>18056</v>
      </c>
      <c r="I9" s="584"/>
      <c r="J9" s="585">
        <v>2</v>
      </c>
      <c r="K9" s="583"/>
      <c r="L9" s="582">
        <v>36</v>
      </c>
      <c r="M9" s="586"/>
      <c r="N9" s="1"/>
      <c r="O9" s="369"/>
    </row>
    <row r="10" spans="1:15" s="216" customFormat="1" ht="15" customHeight="1">
      <c r="A10" s="178" t="s">
        <v>464</v>
      </c>
      <c r="B10" s="582">
        <v>10511</v>
      </c>
      <c r="C10" s="583"/>
      <c r="D10" s="582">
        <v>6520776</v>
      </c>
      <c r="E10" s="584"/>
      <c r="F10" s="585">
        <v>40</v>
      </c>
      <c r="G10" s="583"/>
      <c r="H10" s="582">
        <v>15942</v>
      </c>
      <c r="I10" s="584"/>
      <c r="J10" s="585">
        <v>1</v>
      </c>
      <c r="K10" s="583"/>
      <c r="L10" s="582">
        <v>12</v>
      </c>
      <c r="M10" s="586"/>
      <c r="N10" s="1"/>
      <c r="O10" s="369"/>
    </row>
    <row r="11" spans="1:15" s="216" customFormat="1" ht="15" customHeight="1">
      <c r="A11" s="178" t="s">
        <v>462</v>
      </c>
      <c r="B11" s="83">
        <v>10755</v>
      </c>
      <c r="C11" s="84"/>
      <c r="D11" s="83">
        <v>6672665</v>
      </c>
      <c r="E11" s="86"/>
      <c r="F11" s="87">
        <v>33</v>
      </c>
      <c r="G11" s="84"/>
      <c r="H11" s="83">
        <v>12382</v>
      </c>
      <c r="I11" s="86"/>
      <c r="J11" s="87">
        <v>1</v>
      </c>
      <c r="K11" s="84"/>
      <c r="L11" s="83">
        <v>0</v>
      </c>
      <c r="M11" s="90"/>
      <c r="O11" s="91"/>
    </row>
    <row r="12" spans="1:15" s="216" customFormat="1" ht="15" customHeight="1">
      <c r="A12" s="178" t="s">
        <v>272</v>
      </c>
      <c r="B12" s="83">
        <v>12094</v>
      </c>
      <c r="C12" s="84"/>
      <c r="D12" s="85">
        <v>7617854</v>
      </c>
      <c r="E12" s="86"/>
      <c r="F12" s="87">
        <v>21</v>
      </c>
      <c r="G12" s="84"/>
      <c r="H12" s="85">
        <v>9253</v>
      </c>
      <c r="I12" s="86"/>
      <c r="J12" s="87">
        <v>0</v>
      </c>
      <c r="K12" s="84"/>
      <c r="L12" s="85">
        <v>0</v>
      </c>
      <c r="M12" s="90"/>
      <c r="O12" s="91"/>
    </row>
    <row r="13" spans="1:15" s="216" customFormat="1" ht="15" customHeight="1">
      <c r="A13" s="178" t="s">
        <v>97</v>
      </c>
      <c r="B13" s="83">
        <v>12381</v>
      </c>
      <c r="C13" s="84"/>
      <c r="D13" s="85">
        <v>7897757</v>
      </c>
      <c r="E13" s="86"/>
      <c r="F13" s="87">
        <v>20</v>
      </c>
      <c r="G13" s="84"/>
      <c r="H13" s="85">
        <v>7369</v>
      </c>
      <c r="I13" s="86"/>
      <c r="J13" s="87">
        <v>0</v>
      </c>
      <c r="K13" s="84"/>
      <c r="L13" s="85">
        <v>0</v>
      </c>
      <c r="M13" s="90"/>
      <c r="O13" s="91"/>
    </row>
    <row r="14" spans="1:15" s="216" customFormat="1" ht="15" customHeight="1">
      <c r="A14" s="178" t="s">
        <v>49</v>
      </c>
      <c r="B14" s="83">
        <v>12647</v>
      </c>
      <c r="C14" s="84"/>
      <c r="D14" s="85">
        <v>8142010</v>
      </c>
      <c r="E14" s="86"/>
      <c r="F14" s="87">
        <v>16</v>
      </c>
      <c r="G14" s="84"/>
      <c r="H14" s="85">
        <v>5327</v>
      </c>
      <c r="I14" s="86"/>
      <c r="J14" s="87">
        <v>0</v>
      </c>
      <c r="K14" s="84"/>
      <c r="L14" s="85">
        <v>0</v>
      </c>
      <c r="M14" s="90"/>
      <c r="O14" s="91"/>
    </row>
    <row r="15" spans="1:15" s="19" customFormat="1" ht="15" customHeight="1">
      <c r="A15" s="178" t="s">
        <v>204</v>
      </c>
      <c r="B15" s="83">
        <v>12755</v>
      </c>
      <c r="C15" s="84"/>
      <c r="D15" s="85">
        <v>8289226</v>
      </c>
      <c r="E15" s="86"/>
      <c r="F15" s="87">
        <v>11</v>
      </c>
      <c r="G15" s="84"/>
      <c r="H15" s="85">
        <v>3298</v>
      </c>
      <c r="I15" s="86"/>
      <c r="J15" s="87">
        <v>0</v>
      </c>
      <c r="K15" s="84"/>
      <c r="L15" s="85">
        <v>0</v>
      </c>
      <c r="M15" s="90"/>
      <c r="N15" s="216"/>
      <c r="O15" s="91"/>
    </row>
    <row r="16" spans="1:15" s="19" customFormat="1" ht="15" customHeight="1">
      <c r="A16" s="178" t="s">
        <v>202</v>
      </c>
      <c r="B16" s="83">
        <v>13148</v>
      </c>
      <c r="C16" s="84"/>
      <c r="D16" s="85">
        <v>8618105</v>
      </c>
      <c r="E16" s="86"/>
      <c r="F16" s="87">
        <v>9</v>
      </c>
      <c r="G16" s="84"/>
      <c r="H16" s="85">
        <v>2435</v>
      </c>
      <c r="I16" s="86"/>
      <c r="J16" s="87">
        <v>0</v>
      </c>
      <c r="K16" s="84"/>
      <c r="L16" s="85">
        <v>0</v>
      </c>
      <c r="M16" s="90"/>
      <c r="N16" s="216"/>
      <c r="O16" s="91"/>
    </row>
    <row r="17" spans="1:15" ht="15" customHeight="1">
      <c r="A17" s="178" t="s">
        <v>157</v>
      </c>
      <c r="B17" s="83">
        <v>14006</v>
      </c>
      <c r="C17" s="84"/>
      <c r="D17" s="83">
        <v>9397202</v>
      </c>
      <c r="E17" s="86"/>
      <c r="F17" s="87">
        <v>8</v>
      </c>
      <c r="G17" s="84"/>
      <c r="H17" s="83">
        <v>1217</v>
      </c>
      <c r="I17" s="86"/>
      <c r="J17" s="87">
        <v>0</v>
      </c>
      <c r="K17" s="84"/>
      <c r="L17" s="89">
        <v>0</v>
      </c>
      <c r="M17" s="90"/>
      <c r="N17" s="216"/>
      <c r="O17" s="91"/>
    </row>
    <row r="18" spans="1:15" ht="15" customHeight="1">
      <c r="A18" s="178" t="s">
        <v>304</v>
      </c>
      <c r="B18" s="83">
        <v>14119</v>
      </c>
      <c r="C18" s="84"/>
      <c r="D18" s="85">
        <v>9397202</v>
      </c>
      <c r="E18" s="86"/>
      <c r="F18" s="87">
        <v>3</v>
      </c>
      <c r="G18" s="84"/>
      <c r="H18" s="85">
        <v>808</v>
      </c>
      <c r="I18" s="86"/>
      <c r="J18" s="88">
        <v>0</v>
      </c>
      <c r="K18" s="84"/>
      <c r="L18" s="89">
        <v>0</v>
      </c>
      <c r="M18" s="90"/>
      <c r="N18" s="216"/>
      <c r="O18" s="91"/>
    </row>
    <row r="19" spans="1:15" ht="15" customHeight="1">
      <c r="A19" s="178" t="s">
        <v>226</v>
      </c>
      <c r="B19" s="83">
        <v>14338</v>
      </c>
      <c r="C19" s="84"/>
      <c r="D19" s="85">
        <v>9737318</v>
      </c>
      <c r="E19" s="86"/>
      <c r="F19" s="87">
        <v>2</v>
      </c>
      <c r="G19" s="84"/>
      <c r="H19" s="85">
        <v>806</v>
      </c>
      <c r="I19" s="86"/>
      <c r="J19" s="88">
        <v>0</v>
      </c>
      <c r="K19" s="84"/>
      <c r="L19" s="89">
        <v>0</v>
      </c>
      <c r="M19" s="90"/>
      <c r="N19" s="216"/>
      <c r="O19" s="91"/>
    </row>
    <row r="20" spans="1:15" ht="15" customHeight="1">
      <c r="A20" s="178" t="s">
        <v>330</v>
      </c>
      <c r="B20" s="83">
        <v>14801</v>
      </c>
      <c r="C20" s="84"/>
      <c r="D20" s="85">
        <v>10100414</v>
      </c>
      <c r="E20" s="86"/>
      <c r="F20" s="87">
        <v>0</v>
      </c>
      <c r="G20" s="84"/>
      <c r="H20" s="85">
        <v>0</v>
      </c>
      <c r="I20" s="86"/>
      <c r="J20" s="88">
        <v>0</v>
      </c>
      <c r="K20" s="84"/>
      <c r="L20" s="89">
        <v>0</v>
      </c>
      <c r="M20" s="90"/>
      <c r="N20" s="216"/>
      <c r="O20" s="91"/>
    </row>
    <row r="21" spans="1:15" s="216" customFormat="1" ht="15" customHeight="1" thickBot="1">
      <c r="A21" s="370" t="s">
        <v>417</v>
      </c>
      <c r="B21" s="587">
        <v>15201</v>
      </c>
      <c r="C21" s="588"/>
      <c r="D21" s="589">
        <v>10358130</v>
      </c>
      <c r="E21" s="590"/>
      <c r="F21" s="591">
        <v>0</v>
      </c>
      <c r="G21" s="588"/>
      <c r="H21" s="589">
        <v>0</v>
      </c>
      <c r="I21" s="590"/>
      <c r="J21" s="592">
        <v>0</v>
      </c>
      <c r="K21" s="588"/>
      <c r="L21" s="593">
        <v>0</v>
      </c>
      <c r="M21" s="594"/>
      <c r="O21" s="91"/>
    </row>
    <row r="22" spans="1:15" s="216" customFormat="1">
      <c r="A22" s="371" t="s">
        <v>404</v>
      </c>
      <c r="B22" s="372" t="s">
        <v>316</v>
      </c>
      <c r="C22" s="373"/>
      <c r="D22" s="374"/>
      <c r="E22" s="373"/>
      <c r="F22" s="374"/>
      <c r="G22" s="373"/>
      <c r="H22" s="374"/>
      <c r="I22" s="373"/>
      <c r="J22" s="374"/>
      <c r="K22" s="373"/>
      <c r="L22" s="374"/>
      <c r="M22" s="373"/>
      <c r="N22" s="19"/>
      <c r="O22" s="277"/>
    </row>
    <row r="23" spans="1:15" s="216" customFormat="1">
      <c r="A23" s="371" t="s">
        <v>405</v>
      </c>
      <c r="B23" s="19" t="s">
        <v>360</v>
      </c>
      <c r="C23" s="373"/>
      <c r="D23" s="374"/>
      <c r="E23" s="373"/>
      <c r="F23" s="374"/>
      <c r="G23" s="373"/>
      <c r="H23" s="374"/>
      <c r="I23" s="373"/>
      <c r="J23" s="374"/>
      <c r="K23" s="373"/>
      <c r="L23" s="374"/>
      <c r="M23" s="373"/>
      <c r="N23" s="19"/>
      <c r="O23" s="277"/>
    </row>
    <row r="24" spans="1:15" s="216" customFormat="1" ht="5.25" customHeight="1">
      <c r="A24" s="1"/>
      <c r="C24" s="369"/>
      <c r="E24" s="369"/>
      <c r="G24" s="369"/>
      <c r="I24" s="369"/>
      <c r="K24" s="369"/>
      <c r="M24" s="369"/>
      <c r="N24" s="1"/>
      <c r="O24" s="369"/>
    </row>
    <row r="25" spans="1:15" s="216" customFormat="1" ht="16.5" customHeight="1" thickBot="1">
      <c r="A25" s="123" t="s">
        <v>218</v>
      </c>
      <c r="B25" s="367"/>
      <c r="C25" s="368"/>
      <c r="D25" s="367"/>
      <c r="E25" s="369"/>
      <c r="G25" s="369"/>
      <c r="I25" s="369"/>
      <c r="K25" s="369"/>
      <c r="M25" s="369"/>
      <c r="N25" s="1"/>
      <c r="O25" s="369"/>
    </row>
    <row r="26" spans="1:15" s="216" customFormat="1" ht="16.5" customHeight="1">
      <c r="A26" s="972" t="s">
        <v>34</v>
      </c>
      <c r="B26" s="810" t="s">
        <v>141</v>
      </c>
      <c r="C26" s="810"/>
      <c r="D26" s="810"/>
      <c r="E26" s="811"/>
      <c r="F26" s="814" t="s">
        <v>227</v>
      </c>
      <c r="G26" s="810"/>
      <c r="H26" s="810"/>
      <c r="I26" s="811"/>
      <c r="J26" s="814" t="s">
        <v>198</v>
      </c>
      <c r="K26" s="810"/>
      <c r="L26" s="810"/>
      <c r="M26" s="811"/>
      <c r="N26" s="967" t="s">
        <v>188</v>
      </c>
      <c r="O26" s="968"/>
    </row>
    <row r="27" spans="1:15" s="216" customFormat="1" ht="16.5" customHeight="1" thickBot="1">
      <c r="A27" s="973"/>
      <c r="B27" s="784" t="s">
        <v>259</v>
      </c>
      <c r="C27" s="784"/>
      <c r="D27" s="798" t="s">
        <v>313</v>
      </c>
      <c r="E27" s="971"/>
      <c r="F27" s="969" t="s">
        <v>294</v>
      </c>
      <c r="G27" s="801"/>
      <c r="H27" s="784" t="s">
        <v>94</v>
      </c>
      <c r="I27" s="971"/>
      <c r="J27" s="969" t="s">
        <v>290</v>
      </c>
      <c r="K27" s="801"/>
      <c r="L27" s="784" t="s">
        <v>71</v>
      </c>
      <c r="M27" s="971"/>
      <c r="N27" s="969"/>
      <c r="O27" s="970"/>
    </row>
    <row r="28" spans="1:15" s="216" customFormat="1" ht="15" customHeight="1">
      <c r="A28" s="553" t="s">
        <v>428</v>
      </c>
      <c r="B28" s="573">
        <v>8706</v>
      </c>
      <c r="C28" s="595" t="s">
        <v>465</v>
      </c>
      <c r="D28" s="596">
        <v>20942</v>
      </c>
      <c r="E28" s="575" t="s">
        <v>466</v>
      </c>
      <c r="F28" s="597">
        <v>172627</v>
      </c>
      <c r="G28" s="574" t="s">
        <v>467</v>
      </c>
      <c r="H28" s="573">
        <v>3506346</v>
      </c>
      <c r="I28" s="575" t="s">
        <v>468</v>
      </c>
      <c r="J28" s="597">
        <v>116729</v>
      </c>
      <c r="K28" s="574" t="s">
        <v>469</v>
      </c>
      <c r="L28" s="573">
        <v>48220</v>
      </c>
      <c r="M28" s="575" t="s">
        <v>469</v>
      </c>
      <c r="N28" s="597">
        <v>1246963</v>
      </c>
      <c r="O28" s="598" t="s">
        <v>457</v>
      </c>
    </row>
    <row r="29" spans="1:15" s="216" customFormat="1" ht="15" customHeight="1">
      <c r="A29" s="183" t="s">
        <v>430</v>
      </c>
      <c r="B29" s="582">
        <v>8301</v>
      </c>
      <c r="C29" s="599"/>
      <c r="D29" s="600">
        <v>18280</v>
      </c>
      <c r="E29" s="584"/>
      <c r="F29" s="585">
        <v>188233</v>
      </c>
      <c r="G29" s="583"/>
      <c r="H29" s="582">
        <v>4682904</v>
      </c>
      <c r="I29" s="584"/>
      <c r="J29" s="585">
        <v>149744</v>
      </c>
      <c r="K29" s="583"/>
      <c r="L29" s="582">
        <v>67024</v>
      </c>
      <c r="M29" s="584"/>
      <c r="N29" s="585">
        <v>1098361</v>
      </c>
      <c r="O29" s="97"/>
    </row>
    <row r="30" spans="1:15" s="216" customFormat="1" ht="15" customHeight="1">
      <c r="A30" s="183" t="s">
        <v>431</v>
      </c>
      <c r="B30" s="582">
        <v>8428</v>
      </c>
      <c r="C30" s="599"/>
      <c r="D30" s="600">
        <v>16882</v>
      </c>
      <c r="E30" s="584"/>
      <c r="F30" s="585">
        <v>205559</v>
      </c>
      <c r="G30" s="583"/>
      <c r="H30" s="582">
        <v>6123319</v>
      </c>
      <c r="I30" s="584"/>
      <c r="J30" s="585">
        <v>168724</v>
      </c>
      <c r="K30" s="583"/>
      <c r="L30" s="582">
        <v>83644</v>
      </c>
      <c r="M30" s="584"/>
      <c r="N30" s="585">
        <v>1366023</v>
      </c>
      <c r="O30" s="97"/>
    </row>
    <row r="31" spans="1:15" s="216" customFormat="1" ht="15" customHeight="1">
      <c r="A31" s="183" t="s">
        <v>470</v>
      </c>
      <c r="B31" s="582">
        <v>9064</v>
      </c>
      <c r="C31" s="599"/>
      <c r="D31" s="600">
        <v>17349</v>
      </c>
      <c r="E31" s="584"/>
      <c r="F31" s="585">
        <v>278073</v>
      </c>
      <c r="G31" s="583"/>
      <c r="H31" s="582">
        <v>7294226</v>
      </c>
      <c r="I31" s="584"/>
      <c r="J31" s="585">
        <v>152159</v>
      </c>
      <c r="K31" s="583"/>
      <c r="L31" s="582">
        <v>79137</v>
      </c>
      <c r="M31" s="584"/>
      <c r="N31" s="585">
        <v>1437027</v>
      </c>
      <c r="O31" s="97"/>
    </row>
    <row r="32" spans="1:15" s="19" customFormat="1" ht="15" customHeight="1">
      <c r="A32" s="183" t="s">
        <v>471</v>
      </c>
      <c r="B32" s="582">
        <v>9283</v>
      </c>
      <c r="C32" s="599"/>
      <c r="D32" s="600">
        <v>17583</v>
      </c>
      <c r="E32" s="584"/>
      <c r="F32" s="585">
        <v>292200</v>
      </c>
      <c r="G32" s="583"/>
      <c r="H32" s="582">
        <v>7069641</v>
      </c>
      <c r="I32" s="584"/>
      <c r="J32" s="582">
        <v>159407</v>
      </c>
      <c r="K32" s="583"/>
      <c r="L32" s="582">
        <v>88226</v>
      </c>
      <c r="M32" s="584"/>
      <c r="N32" s="585">
        <v>1435020</v>
      </c>
      <c r="O32" s="97"/>
    </row>
    <row r="33" spans="1:15" s="19" customFormat="1" ht="15" customHeight="1">
      <c r="A33" s="183" t="s">
        <v>472</v>
      </c>
      <c r="B33" s="582">
        <v>9493</v>
      </c>
      <c r="C33" s="599"/>
      <c r="D33" s="600">
        <v>17851</v>
      </c>
      <c r="E33" s="584"/>
      <c r="F33" s="585">
        <v>308523</v>
      </c>
      <c r="G33" s="583"/>
      <c r="H33" s="582">
        <v>7392363</v>
      </c>
      <c r="I33" s="584"/>
      <c r="J33" s="92">
        <v>138438</v>
      </c>
      <c r="K33" s="95"/>
      <c r="L33" s="601">
        <v>73294</v>
      </c>
      <c r="M33" s="96"/>
      <c r="N33" s="585">
        <v>1557724</v>
      </c>
      <c r="O33" s="586"/>
    </row>
    <row r="34" spans="1:15" ht="15" customHeight="1">
      <c r="A34" s="183" t="s">
        <v>473</v>
      </c>
      <c r="B34" s="582">
        <v>9796</v>
      </c>
      <c r="C34" s="599"/>
      <c r="D34" s="600">
        <v>18391</v>
      </c>
      <c r="E34" s="584"/>
      <c r="F34" s="585">
        <v>306408</v>
      </c>
      <c r="G34" s="583"/>
      <c r="H34" s="582">
        <v>7248622</v>
      </c>
      <c r="I34" s="584"/>
      <c r="J34" s="92">
        <v>136010</v>
      </c>
      <c r="K34" s="95"/>
      <c r="L34" s="601">
        <v>72285</v>
      </c>
      <c r="M34" s="96"/>
      <c r="N34" s="585">
        <v>1573069</v>
      </c>
      <c r="O34" s="97"/>
    </row>
    <row r="35" spans="1:15" ht="15" customHeight="1">
      <c r="A35" s="183" t="s">
        <v>474</v>
      </c>
      <c r="B35" s="83">
        <v>10107</v>
      </c>
      <c r="C35" s="94"/>
      <c r="D35" s="85">
        <v>18962</v>
      </c>
      <c r="E35" s="86"/>
      <c r="F35" s="87">
        <v>331714</v>
      </c>
      <c r="G35" s="84"/>
      <c r="H35" s="85">
        <v>7854346</v>
      </c>
      <c r="I35" s="86"/>
      <c r="J35" s="92">
        <v>127452</v>
      </c>
      <c r="K35" s="95"/>
      <c r="L35" s="93">
        <v>67857</v>
      </c>
      <c r="M35" s="96"/>
      <c r="N35" s="87">
        <v>1550143</v>
      </c>
      <c r="O35" s="97"/>
    </row>
    <row r="36" spans="1:15" ht="15" customHeight="1">
      <c r="A36" s="183" t="s">
        <v>68</v>
      </c>
      <c r="B36" s="83">
        <v>11161</v>
      </c>
      <c r="C36" s="94"/>
      <c r="D36" s="85">
        <v>20965</v>
      </c>
      <c r="E36" s="86"/>
      <c r="F36" s="87">
        <v>365381</v>
      </c>
      <c r="G36" s="84"/>
      <c r="H36" s="85">
        <v>8728386</v>
      </c>
      <c r="I36" s="86"/>
      <c r="J36" s="92">
        <v>119195</v>
      </c>
      <c r="K36" s="95"/>
      <c r="L36" s="93">
        <v>63338</v>
      </c>
      <c r="M36" s="96"/>
      <c r="N36" s="87">
        <v>1763146</v>
      </c>
      <c r="O36" s="97"/>
    </row>
    <row r="37" spans="1:15" ht="15" customHeight="1">
      <c r="A37" s="183" t="s">
        <v>242</v>
      </c>
      <c r="B37" s="83">
        <v>11331</v>
      </c>
      <c r="C37" s="94"/>
      <c r="D37" s="85">
        <v>21122</v>
      </c>
      <c r="E37" s="86"/>
      <c r="F37" s="87">
        <f>128527+178847+65877</f>
        <v>373251</v>
      </c>
      <c r="G37" s="84"/>
      <c r="H37" s="85">
        <f>2674299+5219029+1273776</f>
        <v>9167104</v>
      </c>
      <c r="I37" s="86"/>
      <c r="J37" s="92">
        <v>109871</v>
      </c>
      <c r="K37" s="95"/>
      <c r="L37" s="93">
        <v>58579</v>
      </c>
      <c r="M37" s="96"/>
      <c r="N37" s="87">
        <v>1885694</v>
      </c>
      <c r="O37" s="97"/>
    </row>
    <row r="38" spans="1:15" ht="15" customHeight="1">
      <c r="A38" s="183" t="s">
        <v>108</v>
      </c>
      <c r="B38" s="83">
        <v>11543</v>
      </c>
      <c r="C38" s="94"/>
      <c r="D38" s="85">
        <v>21143</v>
      </c>
      <c r="E38" s="86"/>
      <c r="F38" s="87">
        <v>379262</v>
      </c>
      <c r="G38" s="84"/>
      <c r="H38" s="85">
        <v>9307798</v>
      </c>
      <c r="I38" s="86"/>
      <c r="J38" s="92">
        <v>106659</v>
      </c>
      <c r="K38" s="95"/>
      <c r="L38" s="93">
        <v>57929</v>
      </c>
      <c r="M38" s="96"/>
      <c r="N38" s="87">
        <v>1926396</v>
      </c>
      <c r="O38" s="97"/>
    </row>
    <row r="39" spans="1:15" ht="15" customHeight="1">
      <c r="A39" s="183" t="s">
        <v>285</v>
      </c>
      <c r="B39" s="83">
        <v>11564</v>
      </c>
      <c r="C39" s="94"/>
      <c r="D39" s="85">
        <v>20941</v>
      </c>
      <c r="E39" s="86"/>
      <c r="F39" s="87">
        <v>373897</v>
      </c>
      <c r="G39" s="84"/>
      <c r="H39" s="85">
        <v>9284096</v>
      </c>
      <c r="I39" s="86"/>
      <c r="J39" s="92">
        <f>ROUND(1243072700/11605,0)</f>
        <v>107115</v>
      </c>
      <c r="K39" s="95"/>
      <c r="L39" s="93">
        <v>58710</v>
      </c>
      <c r="M39" s="96"/>
      <c r="N39" s="87">
        <v>1899979</v>
      </c>
      <c r="O39" s="97"/>
    </row>
    <row r="40" spans="1:15" ht="15" customHeight="1">
      <c r="A40" s="183" t="s">
        <v>53</v>
      </c>
      <c r="B40" s="83">
        <v>8708</v>
      </c>
      <c r="C40" s="94"/>
      <c r="D40" s="85">
        <v>14721</v>
      </c>
      <c r="E40" s="86"/>
      <c r="F40" s="87">
        <v>206156</v>
      </c>
      <c r="G40" s="84"/>
      <c r="H40" s="85">
        <v>4226679</v>
      </c>
      <c r="I40" s="86"/>
      <c r="J40" s="92">
        <f>ROUND((968095500+258676000)/11690,0)</f>
        <v>104942</v>
      </c>
      <c r="K40" s="95"/>
      <c r="L40" s="93">
        <f>46023+12297</f>
        <v>58320</v>
      </c>
      <c r="M40" s="96"/>
      <c r="N40" s="87">
        <v>1681831</v>
      </c>
      <c r="O40" s="97"/>
    </row>
    <row r="41" spans="1:15" ht="15" customHeight="1">
      <c r="A41" s="183" t="s">
        <v>92</v>
      </c>
      <c r="B41" s="83">
        <v>8489</v>
      </c>
      <c r="C41" s="94"/>
      <c r="D41" s="85">
        <v>14761</v>
      </c>
      <c r="E41" s="86"/>
      <c r="F41" s="87">
        <v>209134</v>
      </c>
      <c r="G41" s="84"/>
      <c r="H41" s="85">
        <v>4430485</v>
      </c>
      <c r="I41" s="86"/>
      <c r="J41" s="92">
        <f>ROUND((704222245+188336409)/8608,0)</f>
        <v>103689</v>
      </c>
      <c r="K41" s="95"/>
      <c r="L41" s="93">
        <f>46817+12521</f>
        <v>59338</v>
      </c>
      <c r="M41" s="96"/>
      <c r="N41" s="87">
        <v>1587135</v>
      </c>
      <c r="O41" s="97"/>
    </row>
    <row r="42" spans="1:15" ht="15" customHeight="1">
      <c r="A42" s="183" t="s">
        <v>159</v>
      </c>
      <c r="B42" s="83">
        <v>8374</v>
      </c>
      <c r="C42" s="94"/>
      <c r="D42" s="85">
        <v>14394</v>
      </c>
      <c r="E42" s="86"/>
      <c r="F42" s="87">
        <v>205067</v>
      </c>
      <c r="G42" s="84"/>
      <c r="H42" s="85">
        <v>4440268</v>
      </c>
      <c r="I42" s="86"/>
      <c r="J42" s="92">
        <f>ROUND((777564700+203528700)/8475,0)</f>
        <v>115763</v>
      </c>
      <c r="K42" s="95"/>
      <c r="L42" s="93">
        <f>53185+13921</f>
        <v>67106</v>
      </c>
      <c r="M42" s="96"/>
      <c r="N42" s="87">
        <v>1812831</v>
      </c>
      <c r="O42" s="97"/>
    </row>
    <row r="43" spans="1:15" ht="15" customHeight="1">
      <c r="A43" s="183" t="s">
        <v>132</v>
      </c>
      <c r="B43" s="83">
        <v>8198</v>
      </c>
      <c r="C43" s="94"/>
      <c r="D43" s="85">
        <v>14073</v>
      </c>
      <c r="E43" s="86"/>
      <c r="F43" s="87">
        <f>180928+21794</f>
        <v>202722</v>
      </c>
      <c r="G43" s="84"/>
      <c r="H43" s="85">
        <f>ROUND((4098879758+425869438)/1000,0)</f>
        <v>4524749</v>
      </c>
      <c r="I43" s="86"/>
      <c r="J43" s="92">
        <f>ROUND((774847400+203590700)/8341,0)</f>
        <v>117305</v>
      </c>
      <c r="K43" s="95"/>
      <c r="L43" s="93">
        <f>53989+14186</f>
        <v>68175</v>
      </c>
      <c r="M43" s="96"/>
      <c r="N43" s="87">
        <f>ROUND((1704878139+29040507+3572000+184649000+23633000)/1000,0)</f>
        <v>1945773</v>
      </c>
      <c r="O43" s="97"/>
    </row>
    <row r="44" spans="1:15" ht="15" customHeight="1">
      <c r="A44" s="183" t="s">
        <v>324</v>
      </c>
      <c r="B44" s="83">
        <v>8127</v>
      </c>
      <c r="C44" s="94"/>
      <c r="D44" s="85">
        <v>13819</v>
      </c>
      <c r="E44" s="86"/>
      <c r="F44" s="87">
        <v>204283</v>
      </c>
      <c r="G44" s="84"/>
      <c r="H44" s="85">
        <v>4583119</v>
      </c>
      <c r="I44" s="86"/>
      <c r="J44" s="92">
        <v>131545</v>
      </c>
      <c r="K44" s="95"/>
      <c r="L44" s="93">
        <v>76893</v>
      </c>
      <c r="M44" s="96"/>
      <c r="N44" s="87">
        <v>1732374</v>
      </c>
      <c r="O44" s="97"/>
    </row>
    <row r="45" spans="1:15" ht="15" customHeight="1" thickBot="1">
      <c r="A45" s="375" t="s">
        <v>412</v>
      </c>
      <c r="B45" s="587">
        <v>8018</v>
      </c>
      <c r="C45" s="602"/>
      <c r="D45" s="589">
        <v>13475</v>
      </c>
      <c r="E45" s="590"/>
      <c r="F45" s="591">
        <v>204156</v>
      </c>
      <c r="G45" s="588"/>
      <c r="H45" s="589">
        <v>4575166</v>
      </c>
      <c r="I45" s="590"/>
      <c r="J45" s="591">
        <v>129083</v>
      </c>
      <c r="K45" s="588"/>
      <c r="L45" s="589">
        <v>76647</v>
      </c>
      <c r="M45" s="590"/>
      <c r="N45" s="591">
        <v>1719178</v>
      </c>
      <c r="O45" s="603"/>
    </row>
    <row r="46" spans="1:15">
      <c r="A46" s="371" t="s">
        <v>403</v>
      </c>
      <c r="B46" s="19" t="s">
        <v>378</v>
      </c>
      <c r="C46" s="277"/>
      <c r="D46" s="29"/>
      <c r="E46" s="277"/>
      <c r="F46" s="29"/>
      <c r="G46" s="277"/>
      <c r="H46" s="29"/>
      <c r="I46" s="277"/>
      <c r="J46" s="29"/>
      <c r="K46" s="277"/>
      <c r="L46" s="29"/>
      <c r="M46" s="277"/>
      <c r="N46" s="19"/>
      <c r="O46" s="277"/>
    </row>
    <row r="47" spans="1:15">
      <c r="A47" s="371" t="s">
        <v>405</v>
      </c>
      <c r="B47" s="19" t="s">
        <v>379</v>
      </c>
      <c r="C47" s="277"/>
      <c r="D47" s="29"/>
      <c r="E47" s="277"/>
      <c r="F47" s="29"/>
      <c r="G47" s="29"/>
      <c r="H47" s="29"/>
      <c r="I47" s="277"/>
      <c r="J47" s="29"/>
      <c r="K47" s="277"/>
      <c r="L47" s="29"/>
      <c r="M47" s="277"/>
      <c r="N47" s="19"/>
      <c r="O47" s="277"/>
    </row>
    <row r="48" spans="1:15">
      <c r="A48" s="376"/>
      <c r="B48" s="376" t="s">
        <v>380</v>
      </c>
    </row>
  </sheetData>
  <mergeCells count="21">
    <mergeCell ref="A26:A27"/>
    <mergeCell ref="A2:A3"/>
    <mergeCell ref="B2:E2"/>
    <mergeCell ref="F3:G3"/>
    <mergeCell ref="J2:M2"/>
    <mergeCell ref="B26:E26"/>
    <mergeCell ref="F26:I26"/>
    <mergeCell ref="D3:E3"/>
    <mergeCell ref="H3:I3"/>
    <mergeCell ref="J3:K3"/>
    <mergeCell ref="B3:C3"/>
    <mergeCell ref="F2:I2"/>
    <mergeCell ref="J26:M26"/>
    <mergeCell ref="L27:M27"/>
    <mergeCell ref="L3:M3"/>
    <mergeCell ref="J27:K27"/>
    <mergeCell ref="N26:O27"/>
    <mergeCell ref="B27:C27"/>
    <mergeCell ref="D27:E27"/>
    <mergeCell ref="F27:G27"/>
    <mergeCell ref="H27:I27"/>
  </mergeCells>
  <phoneticPr fontId="2"/>
  <pageMargins left="0.98425196850393704" right="0.98425196850393704" top="0.59055118110236227" bottom="0.39370078740157483" header="0.51181102362204722" footer="0.19685039370078741"/>
  <pageSetup paperSize="9" scale="77" firstPageNumber="0" orientation="landscape" r:id="rId1"/>
  <headerFooter alignWithMargins="0">
    <oddFooter>&amp;R&amp;"ＭＳ Ｐ明朝,標準"&amp;10－３７－</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54"/>
  <sheetViews>
    <sheetView view="pageBreakPreview" zoomScaleNormal="100" zoomScaleSheetLayoutView="100" workbookViewId="0">
      <selection activeCell="D12" sqref="D12"/>
    </sheetView>
  </sheetViews>
  <sheetFormatPr defaultRowHeight="13.5"/>
  <cols>
    <col min="1" max="1" width="9.25" style="1" customWidth="1"/>
    <col min="2" max="4" width="11" style="1" customWidth="1"/>
    <col min="5" max="5" width="12.25" style="1" customWidth="1"/>
    <col min="6" max="12" width="11" style="1" customWidth="1"/>
    <col min="13" max="16384" width="9" style="1"/>
  </cols>
  <sheetData>
    <row r="1" spans="1:25" ht="15.75" customHeight="1">
      <c r="A1" s="123" t="s">
        <v>265</v>
      </c>
      <c r="B1" s="123"/>
      <c r="C1" s="123"/>
      <c r="D1" s="123"/>
    </row>
    <row r="2" spans="1:25" ht="16.5" customHeight="1">
      <c r="A2" s="972" t="s">
        <v>153</v>
      </c>
      <c r="B2" s="990" t="s">
        <v>93</v>
      </c>
      <c r="C2" s="991" t="s">
        <v>213</v>
      </c>
      <c r="D2" s="991"/>
      <c r="E2" s="991"/>
      <c r="F2" s="991"/>
      <c r="G2" s="991"/>
      <c r="H2" s="991" t="s">
        <v>182</v>
      </c>
      <c r="I2" s="991"/>
      <c r="J2" s="991" t="s">
        <v>228</v>
      </c>
      <c r="K2" s="991"/>
      <c r="L2" s="979" t="s">
        <v>237</v>
      </c>
    </row>
    <row r="3" spans="1:25" ht="16.5" customHeight="1" thickBot="1">
      <c r="A3" s="989"/>
      <c r="B3" s="840"/>
      <c r="C3" s="214" t="s">
        <v>101</v>
      </c>
      <c r="D3" s="213" t="s">
        <v>87</v>
      </c>
      <c r="E3" s="213" t="s">
        <v>22</v>
      </c>
      <c r="F3" s="213" t="s">
        <v>195</v>
      </c>
      <c r="G3" s="215" t="s">
        <v>222</v>
      </c>
      <c r="H3" s="214" t="s">
        <v>67</v>
      </c>
      <c r="I3" s="215" t="s">
        <v>213</v>
      </c>
      <c r="J3" s="214" t="s">
        <v>241</v>
      </c>
      <c r="K3" s="215" t="s">
        <v>16</v>
      </c>
      <c r="L3" s="980"/>
    </row>
    <row r="4" spans="1:25">
      <c r="A4" s="553" t="s">
        <v>490</v>
      </c>
      <c r="B4" s="554">
        <v>8</v>
      </c>
      <c r="C4" s="776">
        <v>1258</v>
      </c>
      <c r="D4" s="777">
        <v>902</v>
      </c>
      <c r="E4" s="556" t="s">
        <v>491</v>
      </c>
      <c r="F4" s="556">
        <v>340</v>
      </c>
      <c r="G4" s="557">
        <v>16</v>
      </c>
      <c r="H4" s="555">
        <v>56</v>
      </c>
      <c r="I4" s="557">
        <v>264</v>
      </c>
      <c r="J4" s="555">
        <v>23</v>
      </c>
      <c r="K4" s="557">
        <v>8</v>
      </c>
      <c r="L4" s="558">
        <v>24</v>
      </c>
    </row>
    <row r="5" spans="1:25">
      <c r="A5" s="183" t="s">
        <v>492</v>
      </c>
      <c r="B5" s="559">
        <v>8</v>
      </c>
      <c r="C5" s="778">
        <v>1373</v>
      </c>
      <c r="D5" s="779">
        <v>992</v>
      </c>
      <c r="E5" s="364" t="s">
        <v>491</v>
      </c>
      <c r="F5" s="364">
        <v>365</v>
      </c>
      <c r="G5" s="560">
        <v>16</v>
      </c>
      <c r="H5" s="363">
        <v>53</v>
      </c>
      <c r="I5" s="560">
        <v>232</v>
      </c>
      <c r="J5" s="363">
        <v>25</v>
      </c>
      <c r="K5" s="560">
        <v>8</v>
      </c>
      <c r="L5" s="561">
        <v>26</v>
      </c>
    </row>
    <row r="6" spans="1:25">
      <c r="A6" s="183" t="s">
        <v>493</v>
      </c>
      <c r="B6" s="559">
        <v>8</v>
      </c>
      <c r="C6" s="778">
        <v>1395</v>
      </c>
      <c r="D6" s="779">
        <v>1012</v>
      </c>
      <c r="E6" s="364" t="s">
        <v>494</v>
      </c>
      <c r="F6" s="364">
        <v>367</v>
      </c>
      <c r="G6" s="560">
        <v>16</v>
      </c>
      <c r="H6" s="363">
        <v>59</v>
      </c>
      <c r="I6" s="560">
        <v>196</v>
      </c>
      <c r="J6" s="363">
        <v>23</v>
      </c>
      <c r="K6" s="560">
        <v>8</v>
      </c>
      <c r="L6" s="561">
        <v>29</v>
      </c>
    </row>
    <row r="7" spans="1:25" s="216" customFormat="1">
      <c r="A7" s="183" t="s">
        <v>460</v>
      </c>
      <c r="B7" s="337">
        <v>9</v>
      </c>
      <c r="C7" s="338">
        <v>1399</v>
      </c>
      <c r="D7" s="99">
        <v>1098</v>
      </c>
      <c r="E7" s="99" t="s">
        <v>494</v>
      </c>
      <c r="F7" s="99">
        <v>297</v>
      </c>
      <c r="G7" s="100">
        <v>4</v>
      </c>
      <c r="H7" s="338">
        <v>59</v>
      </c>
      <c r="I7" s="100">
        <v>148</v>
      </c>
      <c r="J7" s="338">
        <v>24</v>
      </c>
      <c r="K7" s="100">
        <v>8</v>
      </c>
      <c r="L7" s="339">
        <v>20</v>
      </c>
    </row>
    <row r="8" spans="1:25" s="216" customFormat="1">
      <c r="A8" s="183" t="s">
        <v>489</v>
      </c>
      <c r="B8" s="337">
        <v>9</v>
      </c>
      <c r="C8" s="338">
        <v>1371</v>
      </c>
      <c r="D8" s="99">
        <v>869</v>
      </c>
      <c r="E8" s="99">
        <v>220</v>
      </c>
      <c r="F8" s="99">
        <v>278</v>
      </c>
      <c r="G8" s="100">
        <v>4</v>
      </c>
      <c r="H8" s="338">
        <v>60</v>
      </c>
      <c r="I8" s="100">
        <v>126</v>
      </c>
      <c r="J8" s="338">
        <v>26</v>
      </c>
      <c r="K8" s="100">
        <v>9</v>
      </c>
      <c r="L8" s="339">
        <v>26</v>
      </c>
      <c r="N8" s="101"/>
      <c r="O8" s="101"/>
      <c r="P8" s="340"/>
      <c r="Q8" s="257"/>
      <c r="R8" s="101"/>
      <c r="S8" s="101"/>
      <c r="T8" s="101"/>
      <c r="U8" s="101"/>
      <c r="V8" s="101"/>
      <c r="W8" s="101"/>
      <c r="X8" s="101"/>
      <c r="Y8" s="101"/>
    </row>
    <row r="9" spans="1:25" s="216" customFormat="1">
      <c r="A9" s="183" t="s">
        <v>97</v>
      </c>
      <c r="B9" s="337">
        <v>9</v>
      </c>
      <c r="C9" s="338">
        <v>1371</v>
      </c>
      <c r="D9" s="99">
        <v>869</v>
      </c>
      <c r="E9" s="99">
        <v>220</v>
      </c>
      <c r="F9" s="99">
        <v>278</v>
      </c>
      <c r="G9" s="100">
        <v>4</v>
      </c>
      <c r="H9" s="338">
        <v>60</v>
      </c>
      <c r="I9" s="100">
        <v>126</v>
      </c>
      <c r="J9" s="338">
        <v>27</v>
      </c>
      <c r="K9" s="100">
        <v>9</v>
      </c>
      <c r="L9" s="339">
        <v>28</v>
      </c>
    </row>
    <row r="10" spans="1:25" s="216" customFormat="1">
      <c r="A10" s="183" t="s">
        <v>49</v>
      </c>
      <c r="B10" s="337">
        <v>9</v>
      </c>
      <c r="C10" s="338">
        <v>1371</v>
      </c>
      <c r="D10" s="99">
        <v>869</v>
      </c>
      <c r="E10" s="99">
        <v>220</v>
      </c>
      <c r="F10" s="99">
        <v>278</v>
      </c>
      <c r="G10" s="100">
        <v>4</v>
      </c>
      <c r="H10" s="338">
        <v>58</v>
      </c>
      <c r="I10" s="100">
        <v>111</v>
      </c>
      <c r="J10" s="338">
        <v>28</v>
      </c>
      <c r="K10" s="100">
        <v>7</v>
      </c>
      <c r="L10" s="339">
        <v>27</v>
      </c>
    </row>
    <row r="11" spans="1:25" s="216" customFormat="1">
      <c r="A11" s="183" t="s">
        <v>204</v>
      </c>
      <c r="B11" s="337">
        <v>9</v>
      </c>
      <c r="C11" s="338">
        <v>1355</v>
      </c>
      <c r="D11" s="99">
        <v>853</v>
      </c>
      <c r="E11" s="99">
        <v>220</v>
      </c>
      <c r="F11" s="99">
        <v>278</v>
      </c>
      <c r="G11" s="100">
        <v>4</v>
      </c>
      <c r="H11" s="338">
        <v>58</v>
      </c>
      <c r="I11" s="100">
        <v>111</v>
      </c>
      <c r="J11" s="338">
        <v>26</v>
      </c>
      <c r="K11" s="100">
        <v>7</v>
      </c>
      <c r="L11" s="339">
        <v>27</v>
      </c>
    </row>
    <row r="12" spans="1:25" s="216" customFormat="1">
      <c r="A12" s="183" t="s">
        <v>202</v>
      </c>
      <c r="B12" s="337">
        <v>9</v>
      </c>
      <c r="C12" s="338">
        <v>1355</v>
      </c>
      <c r="D12" s="99">
        <v>853</v>
      </c>
      <c r="E12" s="99">
        <v>220</v>
      </c>
      <c r="F12" s="99">
        <v>278</v>
      </c>
      <c r="G12" s="100">
        <v>4</v>
      </c>
      <c r="H12" s="338">
        <v>57</v>
      </c>
      <c r="I12" s="100">
        <v>93</v>
      </c>
      <c r="J12" s="338">
        <v>27</v>
      </c>
      <c r="K12" s="100">
        <v>9</v>
      </c>
      <c r="L12" s="339">
        <v>28</v>
      </c>
    </row>
    <row r="13" spans="1:25" s="216" customFormat="1">
      <c r="A13" s="183" t="s">
        <v>157</v>
      </c>
      <c r="B13" s="337">
        <v>9</v>
      </c>
      <c r="C13" s="338">
        <v>1355</v>
      </c>
      <c r="D13" s="99">
        <v>853</v>
      </c>
      <c r="E13" s="99">
        <v>220</v>
      </c>
      <c r="F13" s="99">
        <v>278</v>
      </c>
      <c r="G13" s="100">
        <v>4</v>
      </c>
      <c r="H13" s="338">
        <v>57</v>
      </c>
      <c r="I13" s="100">
        <v>93</v>
      </c>
      <c r="J13" s="338">
        <v>26</v>
      </c>
      <c r="K13" s="100">
        <v>7</v>
      </c>
      <c r="L13" s="339">
        <v>25</v>
      </c>
    </row>
    <row r="14" spans="1:25" s="216" customFormat="1">
      <c r="A14" s="183" t="s">
        <v>304</v>
      </c>
      <c r="B14" s="337">
        <v>9</v>
      </c>
      <c r="C14" s="338">
        <v>1355</v>
      </c>
      <c r="D14" s="99">
        <v>853</v>
      </c>
      <c r="E14" s="99">
        <v>220</v>
      </c>
      <c r="F14" s="99">
        <v>278</v>
      </c>
      <c r="G14" s="100">
        <v>4</v>
      </c>
      <c r="H14" s="338">
        <v>56</v>
      </c>
      <c r="I14" s="100">
        <v>84</v>
      </c>
      <c r="J14" s="338">
        <v>28</v>
      </c>
      <c r="K14" s="100">
        <v>7</v>
      </c>
      <c r="L14" s="339">
        <v>25</v>
      </c>
    </row>
    <row r="15" spans="1:25" s="216" customFormat="1">
      <c r="A15" s="183" t="s">
        <v>226</v>
      </c>
      <c r="B15" s="337">
        <v>9</v>
      </c>
      <c r="C15" s="338">
        <v>1355</v>
      </c>
      <c r="D15" s="99">
        <v>853</v>
      </c>
      <c r="E15" s="99">
        <v>220</v>
      </c>
      <c r="F15" s="99">
        <v>278</v>
      </c>
      <c r="G15" s="100">
        <v>4</v>
      </c>
      <c r="H15" s="338">
        <v>54</v>
      </c>
      <c r="I15" s="100">
        <v>84</v>
      </c>
      <c r="J15" s="338">
        <v>29</v>
      </c>
      <c r="K15" s="100">
        <v>7</v>
      </c>
      <c r="L15" s="339">
        <v>26</v>
      </c>
    </row>
    <row r="16" spans="1:25" s="19" customFormat="1">
      <c r="A16" s="183" t="s">
        <v>330</v>
      </c>
      <c r="B16" s="337">
        <v>9</v>
      </c>
      <c r="C16" s="338">
        <v>1355</v>
      </c>
      <c r="D16" s="99">
        <v>853</v>
      </c>
      <c r="E16" s="99">
        <v>220</v>
      </c>
      <c r="F16" s="99">
        <v>278</v>
      </c>
      <c r="G16" s="100">
        <v>4</v>
      </c>
      <c r="H16" s="338">
        <v>54</v>
      </c>
      <c r="I16" s="100">
        <v>84</v>
      </c>
      <c r="J16" s="338">
        <v>29</v>
      </c>
      <c r="K16" s="100">
        <v>7</v>
      </c>
      <c r="L16" s="339">
        <v>28</v>
      </c>
    </row>
    <row r="17" spans="1:12" ht="14.25" thickBot="1">
      <c r="A17" s="341" t="s">
        <v>417</v>
      </c>
      <c r="B17" s="562">
        <v>9</v>
      </c>
      <c r="C17" s="563">
        <v>1355</v>
      </c>
      <c r="D17" s="564">
        <v>853</v>
      </c>
      <c r="E17" s="564">
        <v>220</v>
      </c>
      <c r="F17" s="564">
        <v>278</v>
      </c>
      <c r="G17" s="565">
        <v>4</v>
      </c>
      <c r="H17" s="563">
        <v>54</v>
      </c>
      <c r="I17" s="565">
        <v>84</v>
      </c>
      <c r="J17" s="563">
        <v>29</v>
      </c>
      <c r="K17" s="565">
        <v>7</v>
      </c>
      <c r="L17" s="566">
        <v>28</v>
      </c>
    </row>
    <row r="18" spans="1:12" ht="15.75" customHeight="1">
      <c r="A18" s="29" t="s">
        <v>390</v>
      </c>
      <c r="B18" s="29"/>
      <c r="C18" s="342"/>
      <c r="D18" s="343"/>
      <c r="E18" s="190"/>
      <c r="F18" s="190"/>
      <c r="G18" s="190"/>
      <c r="H18" s="190"/>
      <c r="I18" s="190"/>
      <c r="J18" s="190"/>
      <c r="K18" s="190"/>
      <c r="L18" s="190"/>
    </row>
    <row r="19" spans="1:12" ht="5.25" customHeight="1"/>
    <row r="20" spans="1:12" ht="16.5" customHeight="1">
      <c r="A20" s="123" t="s">
        <v>42</v>
      </c>
      <c r="B20" s="123"/>
      <c r="C20" s="123"/>
      <c r="D20" s="123"/>
    </row>
    <row r="21" spans="1:12" ht="15.75" customHeight="1" thickBot="1">
      <c r="A21" s="123" t="s">
        <v>47</v>
      </c>
      <c r="B21" s="123" t="s">
        <v>106</v>
      </c>
      <c r="C21" s="123"/>
      <c r="D21" s="123"/>
    </row>
    <row r="22" spans="1:12" s="216" customFormat="1" ht="16.5" customHeight="1">
      <c r="A22" s="982" t="s">
        <v>153</v>
      </c>
      <c r="B22" s="984" t="s">
        <v>135</v>
      </c>
      <c r="C22" s="985"/>
      <c r="D22" s="985"/>
      <c r="E22" s="986"/>
      <c r="F22" s="987" t="s">
        <v>185</v>
      </c>
      <c r="G22" s="985"/>
      <c r="H22" s="985"/>
      <c r="I22" s="986"/>
      <c r="J22" s="987" t="s">
        <v>180</v>
      </c>
      <c r="K22" s="985"/>
      <c r="L22" s="988"/>
    </row>
    <row r="23" spans="1:12" s="216" customFormat="1" ht="16.5" customHeight="1" thickBot="1">
      <c r="A23" s="983"/>
      <c r="B23" s="344" t="s">
        <v>24</v>
      </c>
      <c r="C23" s="345" t="s">
        <v>158</v>
      </c>
      <c r="D23" s="345" t="s">
        <v>172</v>
      </c>
      <c r="E23" s="228" t="s">
        <v>276</v>
      </c>
      <c r="F23" s="227" t="s">
        <v>44</v>
      </c>
      <c r="G23" s="345" t="s">
        <v>103</v>
      </c>
      <c r="H23" s="345" t="s">
        <v>45</v>
      </c>
      <c r="I23" s="346" t="s">
        <v>309</v>
      </c>
      <c r="J23" s="227" t="s">
        <v>44</v>
      </c>
      <c r="K23" s="345" t="s">
        <v>158</v>
      </c>
      <c r="L23" s="347" t="s">
        <v>295</v>
      </c>
    </row>
    <row r="24" spans="1:12" s="216" customFormat="1">
      <c r="A24" s="348" t="s">
        <v>506</v>
      </c>
      <c r="B24" s="349">
        <v>10</v>
      </c>
      <c r="C24" s="350">
        <v>745</v>
      </c>
      <c r="D24" s="350">
        <v>598</v>
      </c>
      <c r="E24" s="351">
        <v>108</v>
      </c>
      <c r="F24" s="352" t="s">
        <v>505</v>
      </c>
      <c r="G24" s="353" t="s">
        <v>505</v>
      </c>
      <c r="H24" s="353" t="s">
        <v>509</v>
      </c>
      <c r="I24" s="354" t="s">
        <v>504</v>
      </c>
      <c r="J24" s="355">
        <v>1</v>
      </c>
      <c r="K24" s="350">
        <v>25</v>
      </c>
      <c r="L24" s="356">
        <v>0</v>
      </c>
    </row>
    <row r="25" spans="1:12" s="216" customFormat="1">
      <c r="A25" s="348" t="s">
        <v>508</v>
      </c>
      <c r="B25" s="349">
        <v>10</v>
      </c>
      <c r="C25" s="350">
        <v>670</v>
      </c>
      <c r="D25" s="350">
        <v>607</v>
      </c>
      <c r="E25" s="351">
        <v>132</v>
      </c>
      <c r="F25" s="352" t="s">
        <v>505</v>
      </c>
      <c r="G25" s="353" t="s">
        <v>504</v>
      </c>
      <c r="H25" s="353" t="s">
        <v>510</v>
      </c>
      <c r="I25" s="354" t="s">
        <v>511</v>
      </c>
      <c r="J25" s="355">
        <v>1</v>
      </c>
      <c r="K25" s="350">
        <v>25</v>
      </c>
      <c r="L25" s="356">
        <v>0</v>
      </c>
    </row>
    <row r="26" spans="1:12" s="216" customFormat="1">
      <c r="A26" s="348" t="s">
        <v>507</v>
      </c>
      <c r="B26" s="349">
        <v>12</v>
      </c>
      <c r="C26" s="350">
        <v>805</v>
      </c>
      <c r="D26" s="350">
        <v>691</v>
      </c>
      <c r="E26" s="351">
        <v>166</v>
      </c>
      <c r="F26" s="352" t="s">
        <v>504</v>
      </c>
      <c r="G26" s="353" t="s">
        <v>504</v>
      </c>
      <c r="H26" s="353" t="s">
        <v>510</v>
      </c>
      <c r="I26" s="354" t="s">
        <v>511</v>
      </c>
      <c r="J26" s="355">
        <v>1</v>
      </c>
      <c r="K26" s="350">
        <v>25</v>
      </c>
      <c r="L26" s="356">
        <v>2</v>
      </c>
    </row>
    <row r="27" spans="1:12" s="216" customFormat="1">
      <c r="A27" s="183" t="s">
        <v>97</v>
      </c>
      <c r="B27" s="98">
        <v>12</v>
      </c>
      <c r="C27" s="99">
        <v>805</v>
      </c>
      <c r="D27" s="99">
        <v>692</v>
      </c>
      <c r="E27" s="100">
        <v>159</v>
      </c>
      <c r="F27" s="338" t="s">
        <v>230</v>
      </c>
      <c r="G27" s="99" t="s">
        <v>230</v>
      </c>
      <c r="H27" s="99" t="s">
        <v>230</v>
      </c>
      <c r="I27" s="100" t="s">
        <v>230</v>
      </c>
      <c r="J27" s="357">
        <v>1</v>
      </c>
      <c r="K27" s="103">
        <v>25</v>
      </c>
      <c r="L27" s="358">
        <v>0</v>
      </c>
    </row>
    <row r="28" spans="1:12" s="216" customFormat="1">
      <c r="A28" s="183" t="s">
        <v>49</v>
      </c>
      <c r="B28" s="98">
        <v>11</v>
      </c>
      <c r="C28" s="99">
        <v>805</v>
      </c>
      <c r="D28" s="99">
        <v>672</v>
      </c>
      <c r="E28" s="100">
        <v>157</v>
      </c>
      <c r="F28" s="338" t="s">
        <v>230</v>
      </c>
      <c r="G28" s="99" t="s">
        <v>230</v>
      </c>
      <c r="H28" s="99" t="s">
        <v>230</v>
      </c>
      <c r="I28" s="100" t="s">
        <v>230</v>
      </c>
      <c r="J28" s="357">
        <v>1</v>
      </c>
      <c r="K28" s="103">
        <v>25</v>
      </c>
      <c r="L28" s="358">
        <v>0</v>
      </c>
    </row>
    <row r="29" spans="1:12" s="216" customFormat="1">
      <c r="A29" s="183" t="s">
        <v>204</v>
      </c>
      <c r="B29" s="98">
        <v>11</v>
      </c>
      <c r="C29" s="99">
        <v>725</v>
      </c>
      <c r="D29" s="99">
        <v>616</v>
      </c>
      <c r="E29" s="100">
        <v>152</v>
      </c>
      <c r="F29" s="338" t="s">
        <v>230</v>
      </c>
      <c r="G29" s="99" t="s">
        <v>230</v>
      </c>
      <c r="H29" s="99" t="s">
        <v>230</v>
      </c>
      <c r="I29" s="100" t="s">
        <v>230</v>
      </c>
      <c r="J29" s="357">
        <v>1</v>
      </c>
      <c r="K29" s="103">
        <v>25</v>
      </c>
      <c r="L29" s="358">
        <v>3</v>
      </c>
    </row>
    <row r="30" spans="1:12" s="216" customFormat="1">
      <c r="A30" s="183" t="s">
        <v>202</v>
      </c>
      <c r="B30" s="98">
        <v>11</v>
      </c>
      <c r="C30" s="99">
        <v>725</v>
      </c>
      <c r="D30" s="99">
        <v>617</v>
      </c>
      <c r="E30" s="100">
        <v>137</v>
      </c>
      <c r="F30" s="338" t="s">
        <v>230</v>
      </c>
      <c r="G30" s="99" t="s">
        <v>230</v>
      </c>
      <c r="H30" s="99" t="s">
        <v>230</v>
      </c>
      <c r="I30" s="100" t="s">
        <v>230</v>
      </c>
      <c r="J30" s="357">
        <v>1</v>
      </c>
      <c r="K30" s="103">
        <v>25</v>
      </c>
      <c r="L30" s="358">
        <v>0</v>
      </c>
    </row>
    <row r="31" spans="1:12" s="216" customFormat="1">
      <c r="A31" s="183" t="s">
        <v>157</v>
      </c>
      <c r="B31" s="98">
        <v>11</v>
      </c>
      <c r="C31" s="99">
        <v>725</v>
      </c>
      <c r="D31" s="99">
        <v>628</v>
      </c>
      <c r="E31" s="100">
        <v>145</v>
      </c>
      <c r="F31" s="98" t="s">
        <v>230</v>
      </c>
      <c r="G31" s="99" t="s">
        <v>230</v>
      </c>
      <c r="H31" s="99" t="s">
        <v>230</v>
      </c>
      <c r="I31" s="100" t="s">
        <v>230</v>
      </c>
      <c r="J31" s="357">
        <v>1</v>
      </c>
      <c r="K31" s="103">
        <v>25</v>
      </c>
      <c r="L31" s="358">
        <v>0</v>
      </c>
    </row>
    <row r="32" spans="1:12" s="216" customFormat="1">
      <c r="A32" s="183" t="s">
        <v>304</v>
      </c>
      <c r="B32" s="98">
        <v>11</v>
      </c>
      <c r="C32" s="98">
        <v>725</v>
      </c>
      <c r="D32" s="99">
        <v>646</v>
      </c>
      <c r="E32" s="100">
        <v>153</v>
      </c>
      <c r="F32" s="338" t="s">
        <v>230</v>
      </c>
      <c r="G32" s="99" t="s">
        <v>230</v>
      </c>
      <c r="H32" s="99" t="s">
        <v>230</v>
      </c>
      <c r="I32" s="100" t="s">
        <v>230</v>
      </c>
      <c r="J32" s="338">
        <v>1</v>
      </c>
      <c r="K32" s="99">
        <v>25</v>
      </c>
      <c r="L32" s="359">
        <v>0</v>
      </c>
    </row>
    <row r="33" spans="1:12" s="216" customFormat="1">
      <c r="A33" s="183" t="s">
        <v>226</v>
      </c>
      <c r="B33" s="98">
        <v>11</v>
      </c>
      <c r="C33" s="98">
        <v>725</v>
      </c>
      <c r="D33" s="99">
        <v>656</v>
      </c>
      <c r="E33" s="100">
        <v>147</v>
      </c>
      <c r="F33" s="338" t="s">
        <v>329</v>
      </c>
      <c r="G33" s="99" t="s">
        <v>329</v>
      </c>
      <c r="H33" s="99" t="s">
        <v>329</v>
      </c>
      <c r="I33" s="100" t="s">
        <v>329</v>
      </c>
      <c r="J33" s="338">
        <v>1</v>
      </c>
      <c r="K33" s="99">
        <v>25</v>
      </c>
      <c r="L33" s="359">
        <v>0</v>
      </c>
    </row>
    <row r="34" spans="1:12" s="216" customFormat="1">
      <c r="A34" s="183" t="s">
        <v>330</v>
      </c>
      <c r="B34" s="98">
        <v>11</v>
      </c>
      <c r="C34" s="98">
        <v>725</v>
      </c>
      <c r="D34" s="99">
        <v>666</v>
      </c>
      <c r="E34" s="100">
        <v>145</v>
      </c>
      <c r="F34" s="338" t="s">
        <v>116</v>
      </c>
      <c r="G34" s="99" t="s">
        <v>116</v>
      </c>
      <c r="H34" s="99" t="s">
        <v>116</v>
      </c>
      <c r="I34" s="100" t="s">
        <v>116</v>
      </c>
      <c r="J34" s="338">
        <v>1</v>
      </c>
      <c r="K34" s="99">
        <v>25</v>
      </c>
      <c r="L34" s="359">
        <v>0</v>
      </c>
    </row>
    <row r="35" spans="1:12" ht="14.25" thickBot="1">
      <c r="A35" s="341" t="s">
        <v>417</v>
      </c>
      <c r="B35" s="567">
        <v>10</v>
      </c>
      <c r="C35" s="567">
        <v>680</v>
      </c>
      <c r="D35" s="568">
        <v>645</v>
      </c>
      <c r="E35" s="569">
        <v>137</v>
      </c>
      <c r="F35" s="570" t="s">
        <v>423</v>
      </c>
      <c r="G35" s="568" t="s">
        <v>424</v>
      </c>
      <c r="H35" s="568" t="s">
        <v>424</v>
      </c>
      <c r="I35" s="569" t="s">
        <v>423</v>
      </c>
      <c r="J35" s="570">
        <v>1</v>
      </c>
      <c r="K35" s="568">
        <v>25</v>
      </c>
      <c r="L35" s="571">
        <v>0</v>
      </c>
    </row>
    <row r="36" spans="1:12">
      <c r="A36" s="372" t="s">
        <v>515</v>
      </c>
      <c r="B36" s="101"/>
      <c r="C36" s="101"/>
      <c r="D36" s="101"/>
      <c r="E36" s="190"/>
      <c r="F36" s="101"/>
      <c r="G36" s="101"/>
      <c r="H36" s="101"/>
      <c r="I36" s="101"/>
      <c r="J36" s="216"/>
      <c r="K36" s="216"/>
      <c r="L36" s="216"/>
    </row>
    <row r="37" spans="1:12" ht="16.5" customHeight="1" thickBot="1">
      <c r="A37" s="123" t="s">
        <v>303</v>
      </c>
      <c r="B37" s="123" t="s">
        <v>106</v>
      </c>
      <c r="C37" s="123"/>
    </row>
    <row r="38" spans="1:12" s="216" customFormat="1" ht="16.5" customHeight="1">
      <c r="A38" s="982" t="s">
        <v>153</v>
      </c>
      <c r="B38" s="984" t="s">
        <v>135</v>
      </c>
      <c r="C38" s="985"/>
      <c r="D38" s="985"/>
      <c r="E38" s="986"/>
      <c r="F38" s="987" t="s">
        <v>185</v>
      </c>
      <c r="G38" s="985"/>
      <c r="H38" s="985"/>
      <c r="I38" s="986"/>
      <c r="J38" s="987" t="s">
        <v>79</v>
      </c>
      <c r="K38" s="985"/>
      <c r="L38" s="988"/>
    </row>
    <row r="39" spans="1:12" s="216" customFormat="1" ht="16.5" customHeight="1" thickBot="1">
      <c r="A39" s="983"/>
      <c r="B39" s="344" t="s">
        <v>24</v>
      </c>
      <c r="C39" s="345" t="s">
        <v>158</v>
      </c>
      <c r="D39" s="345" t="s">
        <v>172</v>
      </c>
      <c r="E39" s="228" t="s">
        <v>276</v>
      </c>
      <c r="F39" s="227" t="s">
        <v>44</v>
      </c>
      <c r="G39" s="345" t="s">
        <v>103</v>
      </c>
      <c r="H39" s="345" t="s">
        <v>45</v>
      </c>
      <c r="I39" s="346" t="s">
        <v>309</v>
      </c>
      <c r="J39" s="227" t="s">
        <v>44</v>
      </c>
      <c r="K39" s="345" t="s">
        <v>158</v>
      </c>
      <c r="L39" s="347" t="s">
        <v>295</v>
      </c>
    </row>
    <row r="40" spans="1:12" s="216" customFormat="1">
      <c r="A40" s="348" t="s">
        <v>506</v>
      </c>
      <c r="B40" s="349">
        <v>12</v>
      </c>
      <c r="C40" s="360">
        <v>1095</v>
      </c>
      <c r="D40" s="360">
        <v>1008</v>
      </c>
      <c r="E40" s="361">
        <v>172</v>
      </c>
      <c r="F40" s="355">
        <v>1</v>
      </c>
      <c r="G40" s="350">
        <v>20</v>
      </c>
      <c r="H40" s="350">
        <v>20</v>
      </c>
      <c r="I40" s="362">
        <v>51</v>
      </c>
      <c r="J40" s="355" t="s">
        <v>513</v>
      </c>
      <c r="K40" s="350" t="s">
        <v>513</v>
      </c>
      <c r="L40" s="356" t="s">
        <v>514</v>
      </c>
    </row>
    <row r="41" spans="1:12" s="216" customFormat="1">
      <c r="A41" s="348" t="s">
        <v>508</v>
      </c>
      <c r="B41" s="349">
        <v>13</v>
      </c>
      <c r="C41" s="360">
        <v>1035</v>
      </c>
      <c r="D41" s="360">
        <v>1152</v>
      </c>
      <c r="E41" s="361">
        <v>241</v>
      </c>
      <c r="F41" s="355">
        <v>1</v>
      </c>
      <c r="G41" s="350">
        <v>20</v>
      </c>
      <c r="H41" s="350">
        <v>19</v>
      </c>
      <c r="I41" s="362">
        <v>50</v>
      </c>
      <c r="J41" s="355" t="s">
        <v>505</v>
      </c>
      <c r="K41" s="350" t="s">
        <v>509</v>
      </c>
      <c r="L41" s="356" t="s">
        <v>504</v>
      </c>
    </row>
    <row r="42" spans="1:12" s="216" customFormat="1">
      <c r="A42" s="348" t="s">
        <v>507</v>
      </c>
      <c r="B42" s="349">
        <v>13</v>
      </c>
      <c r="C42" s="360">
        <v>1065</v>
      </c>
      <c r="D42" s="360">
        <v>1232</v>
      </c>
      <c r="E42" s="361">
        <v>248</v>
      </c>
      <c r="F42" s="355">
        <v>2</v>
      </c>
      <c r="G42" s="350">
        <v>50</v>
      </c>
      <c r="H42" s="350">
        <v>50</v>
      </c>
      <c r="I42" s="362">
        <v>143</v>
      </c>
      <c r="J42" s="355" t="s">
        <v>505</v>
      </c>
      <c r="K42" s="350" t="s">
        <v>509</v>
      </c>
      <c r="L42" s="356" t="s">
        <v>504</v>
      </c>
    </row>
    <row r="43" spans="1:12" s="216" customFormat="1">
      <c r="A43" s="183" t="s">
        <v>512</v>
      </c>
      <c r="B43" s="102">
        <v>13</v>
      </c>
      <c r="C43" s="103">
        <v>1095</v>
      </c>
      <c r="D43" s="103">
        <v>1232</v>
      </c>
      <c r="E43" s="104">
        <v>234</v>
      </c>
      <c r="F43" s="357">
        <v>2</v>
      </c>
      <c r="G43" s="103">
        <v>50</v>
      </c>
      <c r="H43" s="103">
        <v>49</v>
      </c>
      <c r="I43" s="104">
        <v>141</v>
      </c>
      <c r="J43" s="363" t="s">
        <v>116</v>
      </c>
      <c r="K43" s="364" t="s">
        <v>116</v>
      </c>
      <c r="L43" s="365" t="s">
        <v>116</v>
      </c>
    </row>
    <row r="44" spans="1:12" s="216" customFormat="1">
      <c r="A44" s="183" t="s">
        <v>260</v>
      </c>
      <c r="B44" s="102">
        <v>13</v>
      </c>
      <c r="C44" s="103">
        <v>1125</v>
      </c>
      <c r="D44" s="103">
        <v>1240</v>
      </c>
      <c r="E44" s="104">
        <v>277</v>
      </c>
      <c r="F44" s="357">
        <v>2</v>
      </c>
      <c r="G44" s="103">
        <v>50</v>
      </c>
      <c r="H44" s="103">
        <v>48</v>
      </c>
      <c r="I44" s="104">
        <v>139</v>
      </c>
      <c r="J44" s="363" t="s">
        <v>116</v>
      </c>
      <c r="K44" s="364" t="s">
        <v>116</v>
      </c>
      <c r="L44" s="365" t="s">
        <v>116</v>
      </c>
    </row>
    <row r="45" spans="1:12" s="216" customFormat="1">
      <c r="A45" s="183" t="s">
        <v>66</v>
      </c>
      <c r="B45" s="102">
        <v>13</v>
      </c>
      <c r="C45" s="103">
        <v>1095</v>
      </c>
      <c r="D45" s="103">
        <v>1279</v>
      </c>
      <c r="E45" s="104">
        <v>247</v>
      </c>
      <c r="F45" s="357">
        <v>2</v>
      </c>
      <c r="G45" s="103">
        <v>55</v>
      </c>
      <c r="H45" s="103">
        <v>52</v>
      </c>
      <c r="I45" s="104">
        <v>154</v>
      </c>
      <c r="J45" s="363" t="s">
        <v>116</v>
      </c>
      <c r="K45" s="364" t="s">
        <v>116</v>
      </c>
      <c r="L45" s="365" t="s">
        <v>116</v>
      </c>
    </row>
    <row r="46" spans="1:12" s="216" customFormat="1">
      <c r="A46" s="183" t="s">
        <v>58</v>
      </c>
      <c r="B46" s="102">
        <v>13</v>
      </c>
      <c r="C46" s="103">
        <v>1095</v>
      </c>
      <c r="D46" s="103">
        <v>1278</v>
      </c>
      <c r="E46" s="104">
        <v>204</v>
      </c>
      <c r="F46" s="357">
        <v>2</v>
      </c>
      <c r="G46" s="103">
        <v>55</v>
      </c>
      <c r="H46" s="103">
        <v>51</v>
      </c>
      <c r="I46" s="104">
        <v>149</v>
      </c>
      <c r="J46" s="363" t="s">
        <v>230</v>
      </c>
      <c r="K46" s="364" t="s">
        <v>230</v>
      </c>
      <c r="L46" s="365" t="s">
        <v>230</v>
      </c>
    </row>
    <row r="47" spans="1:12" s="216" customFormat="1">
      <c r="A47" s="183" t="s">
        <v>200</v>
      </c>
      <c r="B47" s="102">
        <v>13</v>
      </c>
      <c r="C47" s="103">
        <v>1085</v>
      </c>
      <c r="D47" s="103">
        <v>1309</v>
      </c>
      <c r="E47" s="104">
        <v>208</v>
      </c>
      <c r="F47" s="102">
        <v>2</v>
      </c>
      <c r="G47" s="103">
        <v>55</v>
      </c>
      <c r="H47" s="103">
        <v>53</v>
      </c>
      <c r="I47" s="104">
        <v>152</v>
      </c>
      <c r="J47" s="363" t="s">
        <v>230</v>
      </c>
      <c r="K47" s="364" t="s">
        <v>230</v>
      </c>
      <c r="L47" s="365" t="s">
        <v>230</v>
      </c>
    </row>
    <row r="48" spans="1:12" s="216" customFormat="1">
      <c r="A48" s="183" t="s">
        <v>304</v>
      </c>
      <c r="B48" s="98">
        <v>13</v>
      </c>
      <c r="C48" s="98">
        <v>1085</v>
      </c>
      <c r="D48" s="99">
        <v>1292</v>
      </c>
      <c r="E48" s="100">
        <v>204</v>
      </c>
      <c r="F48" s="98">
        <v>2</v>
      </c>
      <c r="G48" s="99">
        <v>55</v>
      </c>
      <c r="H48" s="98">
        <v>51</v>
      </c>
      <c r="I48" s="100">
        <v>147</v>
      </c>
      <c r="J48" s="338" t="s">
        <v>116</v>
      </c>
      <c r="K48" s="99" t="s">
        <v>116</v>
      </c>
      <c r="L48" s="359" t="s">
        <v>116</v>
      </c>
    </row>
    <row r="49" spans="1:12" s="216" customFormat="1">
      <c r="A49" s="183" t="s">
        <v>226</v>
      </c>
      <c r="B49" s="98">
        <v>13</v>
      </c>
      <c r="C49" s="98">
        <v>1080</v>
      </c>
      <c r="D49" s="99">
        <v>1253</v>
      </c>
      <c r="E49" s="100">
        <v>261</v>
      </c>
      <c r="F49" s="98">
        <v>2</v>
      </c>
      <c r="G49" s="99">
        <v>55</v>
      </c>
      <c r="H49" s="98">
        <v>51</v>
      </c>
      <c r="I49" s="100">
        <v>147</v>
      </c>
      <c r="J49" s="338" t="s">
        <v>116</v>
      </c>
      <c r="K49" s="99" t="s">
        <v>116</v>
      </c>
      <c r="L49" s="359" t="s">
        <v>116</v>
      </c>
    </row>
    <row r="50" spans="1:12" s="19" customFormat="1">
      <c r="A50" s="183" t="s">
        <v>330</v>
      </c>
      <c r="B50" s="98">
        <v>15</v>
      </c>
      <c r="C50" s="98">
        <v>1104</v>
      </c>
      <c r="D50" s="99">
        <v>1293</v>
      </c>
      <c r="E50" s="100">
        <v>274</v>
      </c>
      <c r="F50" s="98">
        <v>2</v>
      </c>
      <c r="G50" s="99">
        <v>55</v>
      </c>
      <c r="H50" s="98">
        <v>46</v>
      </c>
      <c r="I50" s="100">
        <v>130</v>
      </c>
      <c r="J50" s="338" t="s">
        <v>116</v>
      </c>
      <c r="K50" s="99" t="s">
        <v>116</v>
      </c>
      <c r="L50" s="359" t="s">
        <v>116</v>
      </c>
    </row>
    <row r="51" spans="1:12" ht="14.25" thickBot="1">
      <c r="A51" s="341" t="s">
        <v>417</v>
      </c>
      <c r="B51" s="567">
        <v>15</v>
      </c>
      <c r="C51" s="567">
        <v>1094</v>
      </c>
      <c r="D51" s="568">
        <v>1279</v>
      </c>
      <c r="E51" s="569">
        <v>257</v>
      </c>
      <c r="F51" s="567">
        <v>2</v>
      </c>
      <c r="G51" s="568">
        <v>55</v>
      </c>
      <c r="H51" s="567">
        <v>47</v>
      </c>
      <c r="I51" s="569">
        <v>135</v>
      </c>
      <c r="J51" s="570" t="s">
        <v>424</v>
      </c>
      <c r="K51" s="568" t="s">
        <v>424</v>
      </c>
      <c r="L51" s="571" t="s">
        <v>423</v>
      </c>
    </row>
    <row r="52" spans="1:12">
      <c r="A52" s="981" t="s">
        <v>389</v>
      </c>
      <c r="B52" s="981"/>
      <c r="C52" s="19" t="s">
        <v>517</v>
      </c>
      <c r="D52" s="19"/>
      <c r="E52" s="19"/>
      <c r="F52" s="19"/>
      <c r="G52" s="19"/>
      <c r="H52" s="19"/>
      <c r="I52" s="19"/>
      <c r="J52" s="19"/>
      <c r="K52" s="19"/>
      <c r="L52" s="19"/>
    </row>
    <row r="54" spans="1:12">
      <c r="F54" s="216"/>
    </row>
  </sheetData>
  <mergeCells count="15">
    <mergeCell ref="L2:L3"/>
    <mergeCell ref="A52:B52"/>
    <mergeCell ref="A22:A23"/>
    <mergeCell ref="B22:E22"/>
    <mergeCell ref="F22:I22"/>
    <mergeCell ref="J22:L22"/>
    <mergeCell ref="A38:A39"/>
    <mergeCell ref="B38:E38"/>
    <mergeCell ref="F38:I38"/>
    <mergeCell ref="J38:L38"/>
    <mergeCell ref="A2:A3"/>
    <mergeCell ref="B2:B3"/>
    <mergeCell ref="C2:G2"/>
    <mergeCell ref="H2:I2"/>
    <mergeCell ref="J2:K2"/>
  </mergeCells>
  <phoneticPr fontId="2"/>
  <pageMargins left="0.86614173228346458" right="0.70866141732283472" top="0.39370078740157483" bottom="0.39370078740157483" header="0.51181102362204722" footer="0.19685039370078741"/>
  <pageSetup paperSize="9" scale="81" firstPageNumber="0" orientation="landscape" r:id="rId1"/>
  <headerFooter alignWithMargins="0">
    <oddFooter>&amp;L&amp;"ＭＳ Ｐ明朝,標準"&amp;10－３８－</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
  <sheetViews>
    <sheetView view="pageBreakPreview" zoomScaleNormal="100" zoomScaleSheetLayoutView="100" workbookViewId="0">
      <selection activeCell="F19" sqref="F19"/>
    </sheetView>
  </sheetViews>
  <sheetFormatPr defaultRowHeight="12.75"/>
  <cols>
    <col min="1" max="1" width="20.375" style="105" customWidth="1"/>
    <col min="2" max="2" width="6.875" style="105" customWidth="1"/>
    <col min="3" max="3" width="10.25" style="105" bestFit="1" customWidth="1"/>
    <col min="4" max="7" width="10.25" style="105" customWidth="1"/>
    <col min="8" max="10" width="9.75" style="105" customWidth="1"/>
    <col min="11" max="14" width="10.25" style="105" customWidth="1"/>
    <col min="15" max="20" width="10.25" style="105" hidden="1" customWidth="1"/>
    <col min="21" max="16384" width="9" style="105"/>
  </cols>
  <sheetData>
    <row r="1" spans="1:20" ht="16.5" customHeight="1" thickBot="1">
      <c r="A1" s="123" t="s">
        <v>81</v>
      </c>
      <c r="F1" s="279"/>
      <c r="G1" s="279"/>
      <c r="H1" s="279"/>
      <c r="I1" s="279"/>
      <c r="J1" s="279"/>
      <c r="K1" s="279"/>
      <c r="L1" s="69"/>
      <c r="M1" s="279"/>
      <c r="N1" s="69" t="s">
        <v>175</v>
      </c>
      <c r="T1" s="69" t="s">
        <v>175</v>
      </c>
    </row>
    <row r="2" spans="1:20" ht="15" customHeight="1">
      <c r="A2" s="1013" t="s">
        <v>314</v>
      </c>
      <c r="B2" s="1014"/>
      <c r="C2" s="1003" t="s">
        <v>428</v>
      </c>
      <c r="D2" s="1005" t="s">
        <v>430</v>
      </c>
      <c r="E2" s="1005" t="s">
        <v>446</v>
      </c>
      <c r="F2" s="1005" t="s">
        <v>447</v>
      </c>
      <c r="G2" s="1007" t="s">
        <v>475</v>
      </c>
      <c r="H2" s="877" t="s">
        <v>476</v>
      </c>
      <c r="I2" s="878"/>
      <c r="J2" s="879"/>
      <c r="K2" s="1017" t="s">
        <v>23</v>
      </c>
      <c r="L2" s="1017" t="s">
        <v>123</v>
      </c>
      <c r="M2" s="1007" t="s">
        <v>273</v>
      </c>
      <c r="N2" s="1009" t="s">
        <v>50</v>
      </c>
      <c r="O2" s="879" t="s">
        <v>289</v>
      </c>
      <c r="P2" s="1007" t="s">
        <v>223</v>
      </c>
      <c r="Q2" s="1007" t="s">
        <v>236</v>
      </c>
      <c r="R2" s="1007" t="s">
        <v>256</v>
      </c>
      <c r="S2" s="877" t="s">
        <v>327</v>
      </c>
      <c r="T2" s="1009" t="s">
        <v>416</v>
      </c>
    </row>
    <row r="3" spans="1:20" ht="11.25" customHeight="1" thickBot="1">
      <c r="A3" s="1015"/>
      <c r="B3" s="1016"/>
      <c r="C3" s="1004"/>
      <c r="D3" s="1006"/>
      <c r="E3" s="1006"/>
      <c r="F3" s="1006"/>
      <c r="G3" s="1008"/>
      <c r="H3" s="307" t="s">
        <v>477</v>
      </c>
      <c r="I3" s="308" t="s">
        <v>478</v>
      </c>
      <c r="J3" s="309" t="s">
        <v>479</v>
      </c>
      <c r="K3" s="1018"/>
      <c r="L3" s="1018"/>
      <c r="M3" s="1008"/>
      <c r="N3" s="1010"/>
      <c r="O3" s="881"/>
      <c r="P3" s="1008"/>
      <c r="Q3" s="1008"/>
      <c r="R3" s="1008"/>
      <c r="S3" s="880"/>
      <c r="T3" s="1010"/>
    </row>
    <row r="4" spans="1:20" ht="14.25" customHeight="1">
      <c r="A4" s="1011" t="s">
        <v>5</v>
      </c>
      <c r="B4" s="1012"/>
      <c r="C4" s="521">
        <v>13229640</v>
      </c>
      <c r="D4" s="521">
        <v>17445111</v>
      </c>
      <c r="E4" s="521">
        <v>24708659</v>
      </c>
      <c r="F4" s="521">
        <v>24909615</v>
      </c>
      <c r="G4" s="106">
        <v>22089778</v>
      </c>
      <c r="H4" s="310">
        <v>22392106</v>
      </c>
      <c r="I4" s="311">
        <v>4148136</v>
      </c>
      <c r="J4" s="312">
        <v>67466</v>
      </c>
      <c r="K4" s="106">
        <v>23059976</v>
      </c>
      <c r="L4" s="106">
        <v>24654848</v>
      </c>
      <c r="M4" s="106">
        <v>24343171</v>
      </c>
      <c r="N4" s="313">
        <v>23843239</v>
      </c>
      <c r="O4" s="314">
        <v>24453619</v>
      </c>
      <c r="P4" s="106">
        <v>26385137</v>
      </c>
      <c r="Q4" s="106">
        <v>26675528</v>
      </c>
      <c r="R4" s="106">
        <v>26030590</v>
      </c>
      <c r="S4" s="280">
        <v>26557360</v>
      </c>
      <c r="T4" s="522">
        <v>25822085</v>
      </c>
    </row>
    <row r="5" spans="1:20" ht="14.25" customHeight="1">
      <c r="A5" s="997" t="s">
        <v>112</v>
      </c>
      <c r="B5" s="998"/>
      <c r="C5" s="523">
        <v>2537599</v>
      </c>
      <c r="D5" s="523">
        <v>2794333</v>
      </c>
      <c r="E5" s="523">
        <v>3343120</v>
      </c>
      <c r="F5" s="523">
        <v>3658244</v>
      </c>
      <c r="G5" s="107">
        <v>4153096</v>
      </c>
      <c r="H5" s="254">
        <v>4119071</v>
      </c>
      <c r="I5" s="315">
        <v>449231</v>
      </c>
      <c r="J5" s="255" t="s">
        <v>450</v>
      </c>
      <c r="K5" s="107">
        <v>4534789</v>
      </c>
      <c r="L5" s="107">
        <v>4657644</v>
      </c>
      <c r="M5" s="107">
        <v>5511399</v>
      </c>
      <c r="N5" s="256">
        <v>5528367</v>
      </c>
      <c r="O5" s="316">
        <v>5413748</v>
      </c>
      <c r="P5" s="107">
        <v>5575924</v>
      </c>
      <c r="Q5" s="107">
        <v>5575775</v>
      </c>
      <c r="R5" s="107">
        <v>5731627</v>
      </c>
      <c r="S5" s="281">
        <v>5812261</v>
      </c>
      <c r="T5" s="524">
        <v>5766512</v>
      </c>
    </row>
    <row r="6" spans="1:20" ht="14.25" customHeight="1">
      <c r="A6" s="282" t="s">
        <v>134</v>
      </c>
      <c r="B6" s="283"/>
      <c r="C6" s="523" t="s">
        <v>496</v>
      </c>
      <c r="D6" s="523" t="s">
        <v>497</v>
      </c>
      <c r="E6" s="523" t="s">
        <v>499</v>
      </c>
      <c r="F6" s="523" t="s">
        <v>499</v>
      </c>
      <c r="G6" s="107" t="s">
        <v>499</v>
      </c>
      <c r="H6" s="254" t="s">
        <v>499</v>
      </c>
      <c r="I6" s="315" t="s">
        <v>499</v>
      </c>
      <c r="J6" s="255" t="s">
        <v>496</v>
      </c>
      <c r="K6" s="107" t="s">
        <v>496</v>
      </c>
      <c r="L6" s="107" t="s">
        <v>496</v>
      </c>
      <c r="M6" s="107" t="s">
        <v>497</v>
      </c>
      <c r="N6" s="256">
        <v>574078</v>
      </c>
      <c r="O6" s="316">
        <v>531657</v>
      </c>
      <c r="P6" s="107">
        <v>519442</v>
      </c>
      <c r="Q6" s="107">
        <v>522102</v>
      </c>
      <c r="R6" s="107">
        <v>533311</v>
      </c>
      <c r="S6" s="281">
        <v>536281</v>
      </c>
      <c r="T6" s="524">
        <v>568940</v>
      </c>
    </row>
    <row r="7" spans="1:20" ht="14.25" customHeight="1">
      <c r="A7" s="997" t="s">
        <v>61</v>
      </c>
      <c r="B7" s="998"/>
      <c r="C7" s="523" t="s">
        <v>496</v>
      </c>
      <c r="D7" s="523" t="s">
        <v>498</v>
      </c>
      <c r="E7" s="523" t="s">
        <v>498</v>
      </c>
      <c r="F7" s="523">
        <v>2381047</v>
      </c>
      <c r="G7" s="107">
        <v>2844279</v>
      </c>
      <c r="H7" s="254">
        <v>3097120</v>
      </c>
      <c r="I7" s="315">
        <v>334743</v>
      </c>
      <c r="J7" s="255" t="s">
        <v>450</v>
      </c>
      <c r="K7" s="107">
        <v>3771678</v>
      </c>
      <c r="L7" s="107">
        <v>3848067</v>
      </c>
      <c r="M7" s="107">
        <v>4003347</v>
      </c>
      <c r="N7" s="256">
        <v>4262458</v>
      </c>
      <c r="O7" s="316">
        <v>4243018</v>
      </c>
      <c r="P7" s="107">
        <v>4581523</v>
      </c>
      <c r="Q7" s="107">
        <v>4745011</v>
      </c>
      <c r="R7" s="107">
        <v>4825174</v>
      </c>
      <c r="S7" s="281">
        <v>4996609</v>
      </c>
      <c r="T7" s="524">
        <v>5035652</v>
      </c>
    </row>
    <row r="8" spans="1:20" ht="14.25" customHeight="1">
      <c r="A8" s="997" t="s">
        <v>30</v>
      </c>
      <c r="B8" s="998"/>
      <c r="C8" s="523">
        <v>2124506</v>
      </c>
      <c r="D8" s="523">
        <v>3292241</v>
      </c>
      <c r="E8" s="523">
        <v>4749988</v>
      </c>
      <c r="F8" s="523">
        <v>5683352</v>
      </c>
      <c r="G8" s="107">
        <v>5496364</v>
      </c>
      <c r="H8" s="254">
        <v>5259760</v>
      </c>
      <c r="I8" s="315">
        <v>638482</v>
      </c>
      <c r="J8" s="255" t="s">
        <v>450</v>
      </c>
      <c r="K8" s="107">
        <v>6071112</v>
      </c>
      <c r="L8" s="107">
        <v>5960234</v>
      </c>
      <c r="M8" s="107">
        <v>6111313</v>
      </c>
      <c r="N8" s="256">
        <v>507676</v>
      </c>
      <c r="O8" s="316">
        <v>38883</v>
      </c>
      <c r="P8" s="107">
        <v>31952</v>
      </c>
      <c r="Q8" s="107">
        <v>19345</v>
      </c>
      <c r="R8" s="107">
        <v>2464</v>
      </c>
      <c r="S8" s="281" t="s">
        <v>116</v>
      </c>
      <c r="T8" s="524" t="s">
        <v>425</v>
      </c>
    </row>
    <row r="9" spans="1:20" ht="14.25" customHeight="1">
      <c r="A9" s="997" t="s">
        <v>4</v>
      </c>
      <c r="B9" s="998"/>
      <c r="C9" s="523">
        <v>77123</v>
      </c>
      <c r="D9" s="523">
        <v>114860</v>
      </c>
      <c r="E9" s="523">
        <v>58121</v>
      </c>
      <c r="F9" s="523">
        <v>212175</v>
      </c>
      <c r="G9" s="107">
        <v>75890</v>
      </c>
      <c r="H9" s="254">
        <v>111316</v>
      </c>
      <c r="I9" s="315">
        <v>87389</v>
      </c>
      <c r="J9" s="255" t="s">
        <v>450</v>
      </c>
      <c r="K9" s="107">
        <v>191631</v>
      </c>
      <c r="L9" s="107">
        <v>236190</v>
      </c>
      <c r="M9" s="107">
        <v>219436</v>
      </c>
      <c r="N9" s="256">
        <v>220694</v>
      </c>
      <c r="O9" s="316">
        <v>228872</v>
      </c>
      <c r="P9" s="107">
        <v>230886</v>
      </c>
      <c r="Q9" s="107">
        <v>238351</v>
      </c>
      <c r="R9" s="107">
        <v>245556</v>
      </c>
      <c r="S9" s="281">
        <v>214066</v>
      </c>
      <c r="T9" s="524">
        <v>223179</v>
      </c>
    </row>
    <row r="10" spans="1:20" ht="14.25" customHeight="1">
      <c r="A10" s="997" t="s">
        <v>130</v>
      </c>
      <c r="B10" s="998"/>
      <c r="C10" s="523" t="s">
        <v>116</v>
      </c>
      <c r="D10" s="523" t="s">
        <v>116</v>
      </c>
      <c r="E10" s="523" t="s">
        <v>450</v>
      </c>
      <c r="F10" s="523" t="s">
        <v>450</v>
      </c>
      <c r="G10" s="107" t="s">
        <v>450</v>
      </c>
      <c r="H10" s="254" t="s">
        <v>450</v>
      </c>
      <c r="I10" s="315">
        <v>8249</v>
      </c>
      <c r="J10" s="255" t="s">
        <v>450</v>
      </c>
      <c r="K10" s="107">
        <v>7329</v>
      </c>
      <c r="L10" s="107">
        <v>6988</v>
      </c>
      <c r="M10" s="107">
        <v>9350</v>
      </c>
      <c r="N10" s="256">
        <v>9540</v>
      </c>
      <c r="O10" s="316">
        <v>9952</v>
      </c>
      <c r="P10" s="107">
        <v>9625</v>
      </c>
      <c r="Q10" s="107">
        <v>9627</v>
      </c>
      <c r="R10" s="107">
        <v>9626</v>
      </c>
      <c r="S10" s="281">
        <v>9634</v>
      </c>
      <c r="T10" s="524">
        <v>9481</v>
      </c>
    </row>
    <row r="11" spans="1:20" ht="14.25" customHeight="1">
      <c r="A11" s="997" t="s">
        <v>167</v>
      </c>
      <c r="B11" s="998"/>
      <c r="C11" s="523">
        <v>248725</v>
      </c>
      <c r="D11" s="523">
        <v>157655</v>
      </c>
      <c r="E11" s="523">
        <v>604031</v>
      </c>
      <c r="F11" s="523">
        <v>101790</v>
      </c>
      <c r="G11" s="107">
        <v>157187</v>
      </c>
      <c r="H11" s="254">
        <v>152365</v>
      </c>
      <c r="I11" s="315">
        <v>7218</v>
      </c>
      <c r="J11" s="255" t="s">
        <v>450</v>
      </c>
      <c r="K11" s="107">
        <v>134450</v>
      </c>
      <c r="L11" s="107">
        <v>116922</v>
      </c>
      <c r="M11" s="107">
        <v>95299</v>
      </c>
      <c r="N11" s="256">
        <v>89754</v>
      </c>
      <c r="O11" s="316">
        <v>114544</v>
      </c>
      <c r="P11" s="107">
        <v>69606</v>
      </c>
      <c r="Q11" s="107">
        <v>79130</v>
      </c>
      <c r="R11" s="107">
        <v>64395</v>
      </c>
      <c r="S11" s="281">
        <v>55956</v>
      </c>
      <c r="T11" s="524">
        <v>60854</v>
      </c>
    </row>
    <row r="12" spans="1:20" ht="14.25" customHeight="1">
      <c r="A12" s="1020" t="s">
        <v>63</v>
      </c>
      <c r="B12" s="1021"/>
      <c r="C12" s="523">
        <v>27070</v>
      </c>
      <c r="D12" s="523">
        <v>36683</v>
      </c>
      <c r="E12" s="523">
        <v>67761</v>
      </c>
      <c r="F12" s="523">
        <v>29456</v>
      </c>
      <c r="G12" s="107">
        <v>22359</v>
      </c>
      <c r="H12" s="254">
        <v>20385</v>
      </c>
      <c r="I12" s="315">
        <v>4099</v>
      </c>
      <c r="J12" s="255" t="s">
        <v>450</v>
      </c>
      <c r="K12" s="107">
        <v>5080</v>
      </c>
      <c r="L12" s="107">
        <v>5219</v>
      </c>
      <c r="M12" s="107">
        <v>4272</v>
      </c>
      <c r="N12" s="256">
        <v>3523</v>
      </c>
      <c r="O12" s="316">
        <v>3255</v>
      </c>
      <c r="P12" s="107">
        <v>2399</v>
      </c>
      <c r="Q12" s="107">
        <v>1354</v>
      </c>
      <c r="R12" s="107">
        <v>727</v>
      </c>
      <c r="S12" s="281">
        <v>319</v>
      </c>
      <c r="T12" s="524">
        <v>1093</v>
      </c>
    </row>
    <row r="13" spans="1:20" ht="14.25" customHeight="1">
      <c r="A13" s="997" t="s">
        <v>179</v>
      </c>
      <c r="B13" s="998"/>
      <c r="C13" s="523">
        <v>77000</v>
      </c>
      <c r="D13" s="523">
        <v>480291</v>
      </c>
      <c r="E13" s="523">
        <v>121281</v>
      </c>
      <c r="F13" s="523">
        <v>54109</v>
      </c>
      <c r="G13" s="107">
        <v>54003</v>
      </c>
      <c r="H13" s="254">
        <v>54003</v>
      </c>
      <c r="I13" s="315" t="s">
        <v>450</v>
      </c>
      <c r="J13" s="255" t="s">
        <v>450</v>
      </c>
      <c r="K13" s="107">
        <v>54003</v>
      </c>
      <c r="L13" s="107">
        <v>54000</v>
      </c>
      <c r="M13" s="107">
        <v>54000</v>
      </c>
      <c r="N13" s="256">
        <v>26000</v>
      </c>
      <c r="O13" s="316">
        <v>36000</v>
      </c>
      <c r="P13" s="107">
        <v>36000</v>
      </c>
      <c r="Q13" s="107">
        <v>36000</v>
      </c>
      <c r="R13" s="107">
        <v>36000</v>
      </c>
      <c r="S13" s="281">
        <v>36000</v>
      </c>
      <c r="T13" s="524">
        <v>36000</v>
      </c>
    </row>
    <row r="14" spans="1:20" ht="14.25" customHeight="1">
      <c r="A14" s="1020" t="s">
        <v>62</v>
      </c>
      <c r="B14" s="1021"/>
      <c r="C14" s="523" t="s">
        <v>499</v>
      </c>
      <c r="D14" s="523" t="s">
        <v>496</v>
      </c>
      <c r="E14" s="523">
        <v>405000</v>
      </c>
      <c r="F14" s="523">
        <v>51927</v>
      </c>
      <c r="G14" s="107" t="s">
        <v>450</v>
      </c>
      <c r="H14" s="254" t="s">
        <v>450</v>
      </c>
      <c r="I14" s="315" t="s">
        <v>450</v>
      </c>
      <c r="J14" s="255" t="s">
        <v>450</v>
      </c>
      <c r="K14" s="107" t="s">
        <v>230</v>
      </c>
      <c r="L14" s="107" t="s">
        <v>230</v>
      </c>
      <c r="M14" s="107" t="s">
        <v>230</v>
      </c>
      <c r="N14" s="256" t="s">
        <v>230</v>
      </c>
      <c r="O14" s="316" t="s">
        <v>230</v>
      </c>
      <c r="P14" s="107" t="s">
        <v>230</v>
      </c>
      <c r="Q14" s="107" t="s">
        <v>230</v>
      </c>
      <c r="R14" s="107" t="s">
        <v>328</v>
      </c>
      <c r="S14" s="281" t="s">
        <v>116</v>
      </c>
      <c r="T14" s="524" t="s">
        <v>425</v>
      </c>
    </row>
    <row r="15" spans="1:20" ht="14.25" customHeight="1">
      <c r="A15" s="282" t="s">
        <v>312</v>
      </c>
      <c r="B15" s="283"/>
      <c r="C15" s="523">
        <v>444923</v>
      </c>
      <c r="D15" s="523">
        <v>168508</v>
      </c>
      <c r="E15" s="523" t="s">
        <v>495</v>
      </c>
      <c r="F15" s="523" t="s">
        <v>496</v>
      </c>
      <c r="G15" s="107" t="s">
        <v>450</v>
      </c>
      <c r="H15" s="254" t="s">
        <v>480</v>
      </c>
      <c r="I15" s="315" t="s">
        <v>480</v>
      </c>
      <c r="J15" s="255" t="s">
        <v>480</v>
      </c>
      <c r="K15" s="107" t="s">
        <v>230</v>
      </c>
      <c r="L15" s="107" t="s">
        <v>230</v>
      </c>
      <c r="M15" s="107" t="s">
        <v>230</v>
      </c>
      <c r="N15" s="256" t="s">
        <v>230</v>
      </c>
      <c r="O15" s="316" t="s">
        <v>230</v>
      </c>
      <c r="P15" s="107" t="s">
        <v>230</v>
      </c>
      <c r="Q15" s="107" t="s">
        <v>497</v>
      </c>
      <c r="R15" s="107" t="s">
        <v>496</v>
      </c>
      <c r="S15" s="281" t="s">
        <v>496</v>
      </c>
      <c r="T15" s="524" t="s">
        <v>496</v>
      </c>
    </row>
    <row r="16" spans="1:20" ht="14.25" customHeight="1">
      <c r="A16" s="997" t="s">
        <v>144</v>
      </c>
      <c r="B16" s="998"/>
      <c r="C16" s="523">
        <v>292702</v>
      </c>
      <c r="D16" s="523">
        <v>1079225</v>
      </c>
      <c r="E16" s="523">
        <v>400175</v>
      </c>
      <c r="F16" s="523">
        <v>72352</v>
      </c>
      <c r="G16" s="107">
        <v>53040</v>
      </c>
      <c r="H16" s="254" t="s">
        <v>480</v>
      </c>
      <c r="I16" s="315" t="s">
        <v>480</v>
      </c>
      <c r="J16" s="255" t="s">
        <v>480</v>
      </c>
      <c r="K16" s="107" t="s">
        <v>230</v>
      </c>
      <c r="L16" s="107" t="s">
        <v>230</v>
      </c>
      <c r="M16" s="107" t="s">
        <v>230</v>
      </c>
      <c r="N16" s="256" t="s">
        <v>230</v>
      </c>
      <c r="O16" s="316" t="s">
        <v>230</v>
      </c>
      <c r="P16" s="107" t="s">
        <v>230</v>
      </c>
      <c r="Q16" s="107" t="s">
        <v>230</v>
      </c>
      <c r="R16" s="107" t="s">
        <v>328</v>
      </c>
      <c r="S16" s="281" t="s">
        <v>116</v>
      </c>
      <c r="T16" s="524" t="s">
        <v>426</v>
      </c>
    </row>
    <row r="17" spans="1:21" ht="14.25" customHeight="1">
      <c r="A17" s="997" t="s">
        <v>117</v>
      </c>
      <c r="B17" s="998"/>
      <c r="C17" s="523" t="s">
        <v>499</v>
      </c>
      <c r="D17" s="523">
        <v>515146</v>
      </c>
      <c r="E17" s="523">
        <v>212138</v>
      </c>
      <c r="F17" s="523">
        <v>56755</v>
      </c>
      <c r="G17" s="107">
        <v>36471</v>
      </c>
      <c r="H17" s="254" t="s">
        <v>480</v>
      </c>
      <c r="I17" s="315" t="s">
        <v>481</v>
      </c>
      <c r="J17" s="255" t="s">
        <v>480</v>
      </c>
      <c r="K17" s="107" t="s">
        <v>230</v>
      </c>
      <c r="L17" s="107" t="s">
        <v>230</v>
      </c>
      <c r="M17" s="107" t="s">
        <v>230</v>
      </c>
      <c r="N17" s="256" t="s">
        <v>230</v>
      </c>
      <c r="O17" s="316" t="s">
        <v>230</v>
      </c>
      <c r="P17" s="107" t="s">
        <v>230</v>
      </c>
      <c r="Q17" s="107" t="s">
        <v>230</v>
      </c>
      <c r="R17" s="107" t="s">
        <v>328</v>
      </c>
      <c r="S17" s="281" t="s">
        <v>116</v>
      </c>
      <c r="T17" s="524" t="s">
        <v>426</v>
      </c>
    </row>
    <row r="18" spans="1:21" ht="14.25" customHeight="1">
      <c r="A18" s="1001" t="s">
        <v>248</v>
      </c>
      <c r="B18" s="1002"/>
      <c r="C18" s="523" t="s">
        <v>499</v>
      </c>
      <c r="D18" s="523" t="s">
        <v>496</v>
      </c>
      <c r="E18" s="523" t="s">
        <v>497</v>
      </c>
      <c r="F18" s="523" t="s">
        <v>480</v>
      </c>
      <c r="G18" s="107">
        <v>843167</v>
      </c>
      <c r="H18" s="254">
        <v>538766</v>
      </c>
      <c r="I18" s="315" t="s">
        <v>482</v>
      </c>
      <c r="J18" s="255" t="s">
        <v>480</v>
      </c>
      <c r="K18" s="107">
        <v>648766</v>
      </c>
      <c r="L18" s="107">
        <v>622244</v>
      </c>
      <c r="M18" s="107">
        <v>399139</v>
      </c>
      <c r="N18" s="256">
        <v>91337</v>
      </c>
      <c r="O18" s="316">
        <v>108732</v>
      </c>
      <c r="P18" s="107">
        <v>152265</v>
      </c>
      <c r="Q18" s="107">
        <v>151237</v>
      </c>
      <c r="R18" s="107">
        <v>141166</v>
      </c>
      <c r="S18" s="281" t="s">
        <v>116</v>
      </c>
      <c r="T18" s="524" t="s">
        <v>425</v>
      </c>
    </row>
    <row r="19" spans="1:21" ht="14.25" customHeight="1">
      <c r="A19" s="997" t="s">
        <v>139</v>
      </c>
      <c r="B19" s="998"/>
      <c r="C19" s="523" t="s">
        <v>499</v>
      </c>
      <c r="D19" s="523" t="s">
        <v>496</v>
      </c>
      <c r="E19" s="523" t="s">
        <v>500</v>
      </c>
      <c r="F19" s="523" t="s">
        <v>480</v>
      </c>
      <c r="G19" s="107" t="s">
        <v>483</v>
      </c>
      <c r="H19" s="254" t="s">
        <v>480</v>
      </c>
      <c r="I19" s="315">
        <v>22476</v>
      </c>
      <c r="J19" s="255" t="s">
        <v>480</v>
      </c>
      <c r="K19" s="107" t="s">
        <v>230</v>
      </c>
      <c r="L19" s="107" t="s">
        <v>230</v>
      </c>
      <c r="M19" s="107" t="s">
        <v>230</v>
      </c>
      <c r="N19" s="256" t="s">
        <v>230</v>
      </c>
      <c r="O19" s="316" t="s">
        <v>230</v>
      </c>
      <c r="P19" s="107" t="s">
        <v>230</v>
      </c>
      <c r="Q19" s="107" t="s">
        <v>230</v>
      </c>
      <c r="R19" s="107" t="s">
        <v>328</v>
      </c>
      <c r="S19" s="281" t="s">
        <v>116</v>
      </c>
      <c r="T19" s="524" t="s">
        <v>426</v>
      </c>
    </row>
    <row r="20" spans="1:21" ht="14.25" customHeight="1">
      <c r="A20" s="997" t="s">
        <v>254</v>
      </c>
      <c r="B20" s="998"/>
      <c r="C20" s="523">
        <v>1107465</v>
      </c>
      <c r="D20" s="523">
        <v>2190251</v>
      </c>
      <c r="E20" s="523">
        <v>4531453</v>
      </c>
      <c r="F20" s="523">
        <v>4209893</v>
      </c>
      <c r="G20" s="107">
        <v>3607443</v>
      </c>
      <c r="H20" s="254">
        <v>3298956</v>
      </c>
      <c r="I20" s="315">
        <v>379100</v>
      </c>
      <c r="J20" s="255" t="s">
        <v>480</v>
      </c>
      <c r="K20" s="107">
        <v>3443163</v>
      </c>
      <c r="L20" s="107">
        <v>3599531</v>
      </c>
      <c r="M20" s="107">
        <v>3275133</v>
      </c>
      <c r="N20" s="256">
        <v>4655126</v>
      </c>
      <c r="O20" s="316">
        <v>4458356</v>
      </c>
      <c r="P20" s="107">
        <v>3144992</v>
      </c>
      <c r="Q20" s="107">
        <v>3156241</v>
      </c>
      <c r="R20" s="107">
        <v>3103855</v>
      </c>
      <c r="S20" s="281">
        <v>2949283</v>
      </c>
      <c r="T20" s="524">
        <v>3119375</v>
      </c>
    </row>
    <row r="21" spans="1:21" ht="14.25" customHeight="1">
      <c r="A21" s="997" t="s">
        <v>245</v>
      </c>
      <c r="B21" s="998"/>
      <c r="C21" s="523">
        <v>6077</v>
      </c>
      <c r="D21" s="523">
        <v>11153</v>
      </c>
      <c r="E21" s="523">
        <v>25630</v>
      </c>
      <c r="F21" s="523">
        <v>34491</v>
      </c>
      <c r="G21" s="107">
        <v>34821</v>
      </c>
      <c r="H21" s="254">
        <v>34066</v>
      </c>
      <c r="I21" s="315" t="s">
        <v>480</v>
      </c>
      <c r="J21" s="255" t="s">
        <v>480</v>
      </c>
      <c r="K21" s="107">
        <v>33919</v>
      </c>
      <c r="L21" s="107">
        <v>33600</v>
      </c>
      <c r="M21" s="107">
        <v>33492</v>
      </c>
      <c r="N21" s="256">
        <v>31824</v>
      </c>
      <c r="O21" s="316">
        <v>25170</v>
      </c>
      <c r="P21" s="107">
        <v>24134</v>
      </c>
      <c r="Q21" s="107">
        <v>17034</v>
      </c>
      <c r="R21" s="107">
        <v>16843</v>
      </c>
      <c r="S21" s="281">
        <v>16840</v>
      </c>
      <c r="T21" s="524">
        <v>6813</v>
      </c>
    </row>
    <row r="22" spans="1:21" ht="14.25" customHeight="1">
      <c r="A22" s="997" t="s">
        <v>96</v>
      </c>
      <c r="B22" s="998"/>
      <c r="C22" s="523" t="s">
        <v>116</v>
      </c>
      <c r="D22" s="523" t="s">
        <v>484</v>
      </c>
      <c r="E22" s="523">
        <v>502414</v>
      </c>
      <c r="F22" s="523">
        <v>950765</v>
      </c>
      <c r="G22" s="107">
        <v>886786</v>
      </c>
      <c r="H22" s="254">
        <v>949067</v>
      </c>
      <c r="I22" s="315">
        <v>230934</v>
      </c>
      <c r="J22" s="255" t="s">
        <v>480</v>
      </c>
      <c r="K22" s="107">
        <v>1099208</v>
      </c>
      <c r="L22" s="107">
        <v>674939</v>
      </c>
      <c r="M22" s="107">
        <v>762016</v>
      </c>
      <c r="N22" s="256">
        <v>602798</v>
      </c>
      <c r="O22" s="316">
        <v>649800</v>
      </c>
      <c r="P22" s="107">
        <v>623408</v>
      </c>
      <c r="Q22" s="107">
        <v>621740</v>
      </c>
      <c r="R22" s="107">
        <v>610027</v>
      </c>
      <c r="S22" s="281">
        <v>596986</v>
      </c>
      <c r="T22" s="524">
        <v>675059</v>
      </c>
    </row>
    <row r="23" spans="1:21" ht="14.25" customHeight="1">
      <c r="A23" s="997" t="s">
        <v>292</v>
      </c>
      <c r="B23" s="998"/>
      <c r="C23" s="523">
        <v>19629</v>
      </c>
      <c r="D23" s="523">
        <v>23617</v>
      </c>
      <c r="E23" s="523">
        <v>15903</v>
      </c>
      <c r="F23" s="523">
        <v>14595</v>
      </c>
      <c r="G23" s="107">
        <v>5578</v>
      </c>
      <c r="H23" s="254">
        <v>3120</v>
      </c>
      <c r="I23" s="315" t="s">
        <v>480</v>
      </c>
      <c r="J23" s="255" t="s">
        <v>480</v>
      </c>
      <c r="K23" s="107">
        <v>3152</v>
      </c>
      <c r="L23" s="107">
        <v>3201</v>
      </c>
      <c r="M23" s="107">
        <v>5240</v>
      </c>
      <c r="N23" s="256">
        <v>10074</v>
      </c>
      <c r="O23" s="316">
        <v>9790</v>
      </c>
      <c r="P23" s="107">
        <v>21713</v>
      </c>
      <c r="Q23" s="107">
        <v>17414</v>
      </c>
      <c r="R23" s="107">
        <v>17043</v>
      </c>
      <c r="S23" s="281">
        <v>44583</v>
      </c>
      <c r="T23" s="524">
        <v>18260</v>
      </c>
    </row>
    <row r="24" spans="1:21" ht="14.25" customHeight="1">
      <c r="A24" s="997" t="s">
        <v>321</v>
      </c>
      <c r="B24" s="998"/>
      <c r="C24" s="523">
        <v>11028</v>
      </c>
      <c r="D24" s="523">
        <v>4556</v>
      </c>
      <c r="E24" s="523">
        <v>3281</v>
      </c>
      <c r="F24" s="523">
        <v>2739</v>
      </c>
      <c r="G24" s="107">
        <v>4077</v>
      </c>
      <c r="H24" s="254">
        <v>654</v>
      </c>
      <c r="I24" s="315" t="s">
        <v>480</v>
      </c>
      <c r="J24" s="255" t="s">
        <v>485</v>
      </c>
      <c r="K24" s="107">
        <v>755</v>
      </c>
      <c r="L24" s="107">
        <v>538</v>
      </c>
      <c r="M24" s="107">
        <v>1070</v>
      </c>
      <c r="N24" s="256">
        <v>2038</v>
      </c>
      <c r="O24" s="316">
        <v>5108</v>
      </c>
      <c r="P24" s="107">
        <v>5495</v>
      </c>
      <c r="Q24" s="107">
        <v>4731</v>
      </c>
      <c r="R24" s="107">
        <v>4672</v>
      </c>
      <c r="S24" s="281">
        <v>3522</v>
      </c>
      <c r="T24" s="524">
        <v>3512</v>
      </c>
    </row>
    <row r="25" spans="1:21" ht="14.25" customHeight="1">
      <c r="A25" s="997" t="s">
        <v>29</v>
      </c>
      <c r="B25" s="998"/>
      <c r="C25" s="523">
        <v>1</v>
      </c>
      <c r="D25" s="523">
        <v>1</v>
      </c>
      <c r="E25" s="523">
        <v>2</v>
      </c>
      <c r="F25" s="523">
        <v>155</v>
      </c>
      <c r="G25" s="107">
        <v>157</v>
      </c>
      <c r="H25" s="254">
        <v>158</v>
      </c>
      <c r="I25" s="315" t="s">
        <v>480</v>
      </c>
      <c r="J25" s="255" t="s">
        <v>480</v>
      </c>
      <c r="K25" s="107">
        <v>158</v>
      </c>
      <c r="L25" s="107">
        <v>158</v>
      </c>
      <c r="M25" s="107">
        <v>158</v>
      </c>
      <c r="N25" s="256">
        <v>158</v>
      </c>
      <c r="O25" s="316">
        <v>158</v>
      </c>
      <c r="P25" s="107">
        <v>158</v>
      </c>
      <c r="Q25" s="107">
        <v>158</v>
      </c>
      <c r="R25" s="107">
        <v>158</v>
      </c>
      <c r="S25" s="281">
        <v>258</v>
      </c>
      <c r="T25" s="524">
        <v>258</v>
      </c>
    </row>
    <row r="26" spans="1:21" ht="14.25" customHeight="1">
      <c r="A26" s="997" t="s">
        <v>118</v>
      </c>
      <c r="B26" s="998"/>
      <c r="C26" s="523">
        <v>2158</v>
      </c>
      <c r="D26" s="523">
        <v>1044</v>
      </c>
      <c r="E26" s="523">
        <v>162715</v>
      </c>
      <c r="F26" s="523">
        <v>39735</v>
      </c>
      <c r="G26" s="107">
        <v>33745</v>
      </c>
      <c r="H26" s="254">
        <v>32708</v>
      </c>
      <c r="I26" s="315" t="s">
        <v>480</v>
      </c>
      <c r="J26" s="255" t="s">
        <v>480</v>
      </c>
      <c r="K26" s="107">
        <v>31654</v>
      </c>
      <c r="L26" s="107">
        <v>30594</v>
      </c>
      <c r="M26" s="107">
        <v>29529</v>
      </c>
      <c r="N26" s="256">
        <v>28572</v>
      </c>
      <c r="O26" s="316">
        <v>26397</v>
      </c>
      <c r="P26" s="107">
        <v>26624</v>
      </c>
      <c r="Q26" s="107">
        <v>23474</v>
      </c>
      <c r="R26" s="107">
        <v>22473</v>
      </c>
      <c r="S26" s="281">
        <v>21618</v>
      </c>
      <c r="T26" s="524">
        <v>20603</v>
      </c>
    </row>
    <row r="27" spans="1:21" ht="14.25" customHeight="1">
      <c r="A27" s="282" t="s">
        <v>41</v>
      </c>
      <c r="B27" s="283"/>
      <c r="C27" s="523" t="s">
        <v>116</v>
      </c>
      <c r="D27" s="523" t="s">
        <v>486</v>
      </c>
      <c r="E27" s="523" t="s">
        <v>480</v>
      </c>
      <c r="F27" s="523" t="s">
        <v>480</v>
      </c>
      <c r="G27" s="107" t="s">
        <v>480</v>
      </c>
      <c r="H27" s="254" t="s">
        <v>480</v>
      </c>
      <c r="I27" s="315" t="s">
        <v>480</v>
      </c>
      <c r="J27" s="255" t="s">
        <v>480</v>
      </c>
      <c r="K27" s="107" t="s">
        <v>230</v>
      </c>
      <c r="L27" s="107" t="s">
        <v>230</v>
      </c>
      <c r="M27" s="107">
        <v>89104</v>
      </c>
      <c r="N27" s="256">
        <v>74675</v>
      </c>
      <c r="O27" s="316">
        <v>72900</v>
      </c>
      <c r="P27" s="107">
        <v>77461</v>
      </c>
      <c r="Q27" s="107">
        <v>76755</v>
      </c>
      <c r="R27" s="107">
        <v>71131</v>
      </c>
      <c r="S27" s="281">
        <v>75701</v>
      </c>
      <c r="T27" s="524">
        <v>67236</v>
      </c>
    </row>
    <row r="28" spans="1:21" ht="14.25" customHeight="1">
      <c r="A28" s="999" t="s">
        <v>252</v>
      </c>
      <c r="B28" s="1000"/>
      <c r="C28" s="525" t="s">
        <v>116</v>
      </c>
      <c r="D28" s="525" t="s">
        <v>480</v>
      </c>
      <c r="E28" s="525" t="s">
        <v>480</v>
      </c>
      <c r="F28" s="525" t="s">
        <v>480</v>
      </c>
      <c r="G28" s="108" t="s">
        <v>480</v>
      </c>
      <c r="H28" s="317" t="s">
        <v>480</v>
      </c>
      <c r="I28" s="318">
        <v>632</v>
      </c>
      <c r="J28" s="319" t="s">
        <v>480</v>
      </c>
      <c r="K28" s="108" t="s">
        <v>230</v>
      </c>
      <c r="L28" s="108" t="s">
        <v>230</v>
      </c>
      <c r="M28" s="108" t="s">
        <v>230</v>
      </c>
      <c r="N28" s="320" t="s">
        <v>230</v>
      </c>
      <c r="O28" s="321" t="s">
        <v>230</v>
      </c>
      <c r="P28" s="108" t="s">
        <v>230</v>
      </c>
      <c r="Q28" s="108" t="s">
        <v>230</v>
      </c>
      <c r="R28" s="108" t="s">
        <v>328</v>
      </c>
      <c r="S28" s="284" t="s">
        <v>116</v>
      </c>
      <c r="T28" s="526" t="s">
        <v>425</v>
      </c>
    </row>
    <row r="29" spans="1:21" ht="14.25" customHeight="1">
      <c r="A29" s="992" t="s">
        <v>308</v>
      </c>
      <c r="B29" s="179" t="s">
        <v>297</v>
      </c>
      <c r="C29" s="527">
        <v>584335</v>
      </c>
      <c r="D29" s="527">
        <v>794029</v>
      </c>
      <c r="E29" s="527">
        <v>1005794</v>
      </c>
      <c r="F29" s="527">
        <v>1040149</v>
      </c>
      <c r="G29" s="109">
        <v>1020103</v>
      </c>
      <c r="H29" s="217">
        <v>1037170</v>
      </c>
      <c r="I29" s="219" t="s">
        <v>480</v>
      </c>
      <c r="J29" s="249" t="s">
        <v>480</v>
      </c>
      <c r="K29" s="109">
        <v>1030970</v>
      </c>
      <c r="L29" s="109">
        <v>1005964</v>
      </c>
      <c r="M29" s="109">
        <v>949042</v>
      </c>
      <c r="N29" s="210">
        <v>907969</v>
      </c>
      <c r="O29" s="207">
        <v>894583</v>
      </c>
      <c r="P29" s="109">
        <v>877385</v>
      </c>
      <c r="Q29" s="109">
        <v>854055</v>
      </c>
      <c r="R29" s="109">
        <v>844869</v>
      </c>
      <c r="S29" s="142">
        <v>856305</v>
      </c>
      <c r="T29" s="528">
        <v>885905</v>
      </c>
    </row>
    <row r="30" spans="1:21" ht="14.25" customHeight="1">
      <c r="A30" s="993"/>
      <c r="B30" s="180" t="s">
        <v>269</v>
      </c>
      <c r="C30" s="529">
        <v>571805</v>
      </c>
      <c r="D30" s="529">
        <v>785920</v>
      </c>
      <c r="E30" s="529">
        <v>983685</v>
      </c>
      <c r="F30" s="529">
        <v>1027056</v>
      </c>
      <c r="G30" s="110">
        <v>977668</v>
      </c>
      <c r="H30" s="218">
        <v>955980</v>
      </c>
      <c r="I30" s="322" t="s">
        <v>480</v>
      </c>
      <c r="J30" s="263" t="s">
        <v>480</v>
      </c>
      <c r="K30" s="110">
        <v>977471</v>
      </c>
      <c r="L30" s="110">
        <v>933258</v>
      </c>
      <c r="M30" s="110">
        <v>930252</v>
      </c>
      <c r="N30" s="211">
        <v>891152</v>
      </c>
      <c r="O30" s="208">
        <v>865845</v>
      </c>
      <c r="P30" s="110">
        <v>861281</v>
      </c>
      <c r="Q30" s="110">
        <v>843469</v>
      </c>
      <c r="R30" s="110">
        <v>834380</v>
      </c>
      <c r="S30" s="143">
        <v>797333</v>
      </c>
      <c r="T30" s="530">
        <v>793840</v>
      </c>
    </row>
    <row r="31" spans="1:21" ht="14.25" customHeight="1">
      <c r="A31" s="992" t="s">
        <v>381</v>
      </c>
      <c r="B31" s="179" t="s">
        <v>297</v>
      </c>
      <c r="C31" s="527" t="s">
        <v>116</v>
      </c>
      <c r="D31" s="527" t="s">
        <v>116</v>
      </c>
      <c r="E31" s="527" t="s">
        <v>480</v>
      </c>
      <c r="F31" s="527" t="s">
        <v>480</v>
      </c>
      <c r="G31" s="109" t="s">
        <v>480</v>
      </c>
      <c r="H31" s="217" t="s">
        <v>480</v>
      </c>
      <c r="I31" s="219">
        <v>4156</v>
      </c>
      <c r="J31" s="249" t="s">
        <v>480</v>
      </c>
      <c r="K31" s="109">
        <v>351895</v>
      </c>
      <c r="L31" s="109">
        <v>289432</v>
      </c>
      <c r="M31" s="109">
        <v>290518</v>
      </c>
      <c r="N31" s="210" t="s">
        <v>230</v>
      </c>
      <c r="O31" s="207" t="s">
        <v>230</v>
      </c>
      <c r="P31" s="109" t="s">
        <v>230</v>
      </c>
      <c r="Q31" s="109" t="s">
        <v>230</v>
      </c>
      <c r="R31" s="109" t="s">
        <v>328</v>
      </c>
      <c r="S31" s="142" t="s">
        <v>116</v>
      </c>
      <c r="T31" s="528" t="s">
        <v>425</v>
      </c>
    </row>
    <row r="32" spans="1:21" ht="14.25" customHeight="1" thickBot="1">
      <c r="A32" s="994"/>
      <c r="B32" s="181" t="s">
        <v>269</v>
      </c>
      <c r="C32" s="531" t="s">
        <v>116</v>
      </c>
      <c r="D32" s="531" t="s">
        <v>116</v>
      </c>
      <c r="E32" s="531" t="s">
        <v>480</v>
      </c>
      <c r="F32" s="531" t="s">
        <v>480</v>
      </c>
      <c r="G32" s="111" t="s">
        <v>480</v>
      </c>
      <c r="H32" s="273" t="s">
        <v>480</v>
      </c>
      <c r="I32" s="220">
        <v>53339</v>
      </c>
      <c r="J32" s="274" t="s">
        <v>480</v>
      </c>
      <c r="K32" s="111">
        <v>331363</v>
      </c>
      <c r="L32" s="111">
        <v>289170</v>
      </c>
      <c r="M32" s="111">
        <v>289858</v>
      </c>
      <c r="N32" s="323" t="s">
        <v>230</v>
      </c>
      <c r="O32" s="324" t="s">
        <v>230</v>
      </c>
      <c r="P32" s="111" t="s">
        <v>230</v>
      </c>
      <c r="Q32" s="111" t="s">
        <v>230</v>
      </c>
      <c r="R32" s="111" t="s">
        <v>328</v>
      </c>
      <c r="S32" s="285" t="s">
        <v>116</v>
      </c>
      <c r="T32" s="532" t="s">
        <v>425</v>
      </c>
      <c r="U32" s="145"/>
    </row>
    <row r="33" spans="1:19" ht="4.5" customHeight="1">
      <c r="A33" s="112"/>
      <c r="B33" s="113"/>
      <c r="C33" s="286"/>
      <c r="D33" s="114"/>
      <c r="E33" s="287"/>
      <c r="F33" s="133"/>
      <c r="G33" s="133"/>
      <c r="H33" s="133"/>
      <c r="I33" s="287"/>
      <c r="J33" s="134"/>
      <c r="K33" s="134"/>
      <c r="L33" s="134"/>
      <c r="M33" s="288"/>
      <c r="N33" s="288"/>
    </row>
    <row r="34" spans="1:19" ht="16.5" customHeight="1" thickBot="1">
      <c r="A34" s="123" t="s">
        <v>156</v>
      </c>
      <c r="F34" s="276"/>
      <c r="G34" s="279"/>
      <c r="J34" s="279"/>
      <c r="K34" s="279"/>
      <c r="L34" s="69"/>
      <c r="M34" s="279"/>
      <c r="N34" s="279" t="s">
        <v>175</v>
      </c>
    </row>
    <row r="35" spans="1:19" ht="23.25" thickBot="1">
      <c r="A35" s="995" t="s">
        <v>314</v>
      </c>
      <c r="B35" s="996"/>
      <c r="C35" s="533" t="s">
        <v>428</v>
      </c>
      <c r="D35" s="533" t="s">
        <v>430</v>
      </c>
      <c r="E35" s="533" t="s">
        <v>446</v>
      </c>
      <c r="F35" s="115" t="s">
        <v>487</v>
      </c>
      <c r="G35" s="115" t="s">
        <v>488</v>
      </c>
      <c r="H35" s="115" t="s">
        <v>102</v>
      </c>
      <c r="I35" s="115" t="s">
        <v>300</v>
      </c>
      <c r="J35" s="325" t="s">
        <v>516</v>
      </c>
      <c r="K35" s="115" t="s">
        <v>111</v>
      </c>
      <c r="L35" s="115" t="s">
        <v>154</v>
      </c>
      <c r="M35" s="115" t="s">
        <v>84</v>
      </c>
      <c r="N35" s="291" t="s">
        <v>317</v>
      </c>
      <c r="O35" s="326" t="s">
        <v>162</v>
      </c>
      <c r="P35" s="115" t="s">
        <v>48</v>
      </c>
      <c r="Q35" s="115" t="s">
        <v>155</v>
      </c>
      <c r="R35" s="290" t="s">
        <v>331</v>
      </c>
      <c r="S35" s="291" t="s">
        <v>418</v>
      </c>
    </row>
    <row r="36" spans="1:19" ht="14.25" customHeight="1">
      <c r="A36" s="292" t="s">
        <v>187</v>
      </c>
      <c r="B36" s="293"/>
      <c r="C36" s="534">
        <v>2527568</v>
      </c>
      <c r="D36" s="535">
        <v>4366756</v>
      </c>
      <c r="E36" s="535">
        <v>6169186</v>
      </c>
      <c r="F36" s="536">
        <v>6942820</v>
      </c>
      <c r="G36" s="536">
        <v>6657257</v>
      </c>
      <c r="H36" s="116">
        <v>6383539</v>
      </c>
      <c r="I36" s="116">
        <v>6213879</v>
      </c>
      <c r="J36" s="116">
        <v>7685393</v>
      </c>
      <c r="K36" s="116">
        <v>7982625</v>
      </c>
      <c r="L36" s="116">
        <v>7835366</v>
      </c>
      <c r="M36" s="116">
        <v>7579192</v>
      </c>
      <c r="N36" s="327">
        <v>7731201</v>
      </c>
      <c r="O36" s="328">
        <v>7937079</v>
      </c>
      <c r="P36" s="116">
        <v>8393506</v>
      </c>
      <c r="Q36" s="116">
        <v>7990422</v>
      </c>
      <c r="R36" s="294">
        <v>7876645</v>
      </c>
      <c r="S36" s="537">
        <v>7877680</v>
      </c>
    </row>
    <row r="37" spans="1:19" ht="14.25" customHeight="1">
      <c r="A37" s="117" t="s">
        <v>119</v>
      </c>
      <c r="B37" s="182" t="s">
        <v>382</v>
      </c>
      <c r="C37" s="538">
        <v>41.5</v>
      </c>
      <c r="D37" s="118">
        <f t="shared" ref="D37:G37" si="0">D36/6086836*100</f>
        <v>71.740983328612757</v>
      </c>
      <c r="E37" s="118">
        <f t="shared" si="0"/>
        <v>101.35291964495184</v>
      </c>
      <c r="F37" s="118">
        <f t="shared" si="0"/>
        <v>114.06287273059435</v>
      </c>
      <c r="G37" s="118">
        <f t="shared" si="0"/>
        <v>109.37138769633353</v>
      </c>
      <c r="H37" s="118">
        <f t="shared" ref="H37:O37" si="1">H36/6086836*100</f>
        <v>104.87450294372971</v>
      </c>
      <c r="I37" s="118">
        <f t="shared" si="1"/>
        <v>102.08717632609125</v>
      </c>
      <c r="J37" s="118">
        <f t="shared" si="1"/>
        <v>126.26252785519438</v>
      </c>
      <c r="K37" s="118">
        <f t="shared" si="1"/>
        <v>131.14572168528937</v>
      </c>
      <c r="L37" s="118">
        <f t="shared" si="1"/>
        <v>128.7264187830919</v>
      </c>
      <c r="M37" s="118">
        <f t="shared" si="1"/>
        <v>124.51776259455652</v>
      </c>
      <c r="N37" s="209">
        <f t="shared" si="1"/>
        <v>127.01510275617743</v>
      </c>
      <c r="O37" s="206">
        <f t="shared" si="1"/>
        <v>130.39745115524715</v>
      </c>
      <c r="P37" s="118">
        <v>137.9</v>
      </c>
      <c r="Q37" s="118">
        <v>131.30000000000001</v>
      </c>
      <c r="R37" s="144">
        <v>129.4</v>
      </c>
      <c r="S37" s="539">
        <v>129.4</v>
      </c>
    </row>
    <row r="38" spans="1:19" ht="14.25" customHeight="1">
      <c r="A38" s="117" t="s">
        <v>65</v>
      </c>
      <c r="B38" s="295"/>
      <c r="C38" s="540">
        <v>2186056</v>
      </c>
      <c r="D38" s="541">
        <v>3767194</v>
      </c>
      <c r="E38" s="541">
        <v>5507704</v>
      </c>
      <c r="F38" s="542">
        <v>6012728</v>
      </c>
      <c r="G38" s="542">
        <v>5797826</v>
      </c>
      <c r="H38" s="119">
        <v>5551184</v>
      </c>
      <c r="I38" s="119">
        <v>5443808</v>
      </c>
      <c r="J38" s="119">
        <v>6766202</v>
      </c>
      <c r="K38" s="119">
        <v>7071445</v>
      </c>
      <c r="L38" s="119">
        <v>6985247</v>
      </c>
      <c r="M38" s="119">
        <v>6789981</v>
      </c>
      <c r="N38" s="329">
        <v>6922306</v>
      </c>
      <c r="O38" s="330">
        <v>7104507</v>
      </c>
      <c r="P38" s="119">
        <v>7507740</v>
      </c>
      <c r="Q38" s="119">
        <v>7111584</v>
      </c>
      <c r="R38" s="296">
        <v>7041529</v>
      </c>
      <c r="S38" s="543">
        <v>7044227</v>
      </c>
    </row>
    <row r="39" spans="1:19" ht="14.25" customHeight="1">
      <c r="A39" s="297" t="s">
        <v>257</v>
      </c>
      <c r="B39" s="298"/>
      <c r="C39" s="544">
        <v>341512</v>
      </c>
      <c r="D39" s="545">
        <v>599562</v>
      </c>
      <c r="E39" s="545">
        <v>661482</v>
      </c>
      <c r="F39" s="546">
        <v>930092</v>
      </c>
      <c r="G39" s="546">
        <v>859431</v>
      </c>
      <c r="H39" s="120">
        <v>832355</v>
      </c>
      <c r="I39" s="120">
        <v>770071</v>
      </c>
      <c r="J39" s="120">
        <v>919191</v>
      </c>
      <c r="K39" s="120">
        <v>911180</v>
      </c>
      <c r="L39" s="120">
        <v>850119</v>
      </c>
      <c r="M39" s="120">
        <v>789211</v>
      </c>
      <c r="N39" s="331">
        <v>808895</v>
      </c>
      <c r="O39" s="332">
        <v>832572</v>
      </c>
      <c r="P39" s="120">
        <v>885766</v>
      </c>
      <c r="Q39" s="120">
        <v>878838</v>
      </c>
      <c r="R39" s="299">
        <v>835116</v>
      </c>
      <c r="S39" s="547">
        <v>833453</v>
      </c>
    </row>
    <row r="40" spans="1:19" ht="14.25" customHeight="1">
      <c r="A40" s="300" t="s">
        <v>91</v>
      </c>
      <c r="B40" s="301" t="s">
        <v>178</v>
      </c>
      <c r="C40" s="548">
        <v>5171812</v>
      </c>
      <c r="D40" s="549">
        <v>7471501</v>
      </c>
      <c r="E40" s="549">
        <v>10254225</v>
      </c>
      <c r="F40" s="550">
        <v>11094228</v>
      </c>
      <c r="G40" s="550">
        <v>10990698</v>
      </c>
      <c r="H40" s="121">
        <v>10539002</v>
      </c>
      <c r="I40" s="121">
        <v>10179375</v>
      </c>
      <c r="J40" s="121">
        <v>11978037</v>
      </c>
      <c r="K40" s="121">
        <v>11912311</v>
      </c>
      <c r="L40" s="121">
        <v>12008809</v>
      </c>
      <c r="M40" s="121">
        <v>11758213</v>
      </c>
      <c r="N40" s="333">
        <v>11783403</v>
      </c>
      <c r="O40" s="334">
        <v>11873493</v>
      </c>
      <c r="P40" s="121">
        <v>11747664</v>
      </c>
      <c r="Q40" s="121">
        <v>11527292</v>
      </c>
      <c r="R40" s="302">
        <v>11303352</v>
      </c>
      <c r="S40" s="551">
        <v>11236522</v>
      </c>
    </row>
    <row r="41" spans="1:19" ht="14.25" customHeight="1">
      <c r="A41" s="117" t="s">
        <v>205</v>
      </c>
      <c r="B41" s="295" t="s">
        <v>275</v>
      </c>
      <c r="C41" s="540">
        <v>2978377</v>
      </c>
      <c r="D41" s="541">
        <v>3705089</v>
      </c>
      <c r="E41" s="541">
        <v>4738288</v>
      </c>
      <c r="F41" s="542">
        <v>5081500</v>
      </c>
      <c r="G41" s="542">
        <v>5196351</v>
      </c>
      <c r="H41" s="119">
        <v>4981333</v>
      </c>
      <c r="I41" s="119">
        <v>4716087</v>
      </c>
      <c r="J41" s="119">
        <v>5206062</v>
      </c>
      <c r="K41" s="119">
        <v>5262075</v>
      </c>
      <c r="L41" s="119">
        <v>5467123</v>
      </c>
      <c r="M41" s="119">
        <v>5425819</v>
      </c>
      <c r="N41" s="329">
        <v>5350213</v>
      </c>
      <c r="O41" s="330">
        <v>5253142</v>
      </c>
      <c r="P41" s="119">
        <v>4758218</v>
      </c>
      <c r="Q41" s="119">
        <v>4987341</v>
      </c>
      <c r="R41" s="296">
        <v>4888437</v>
      </c>
      <c r="S41" s="543">
        <v>4841042</v>
      </c>
    </row>
    <row r="42" spans="1:19" ht="14.25" customHeight="1" thickBot="1">
      <c r="A42" s="303" t="s">
        <v>51</v>
      </c>
      <c r="B42" s="304" t="s">
        <v>203</v>
      </c>
      <c r="C42" s="552">
        <v>0.57599999999999996</v>
      </c>
      <c r="D42" s="336">
        <v>0.496</v>
      </c>
      <c r="E42" s="336">
        <v>0.46200000000000002</v>
      </c>
      <c r="F42" s="122">
        <f>F41/F40</f>
        <v>0.45803096889661904</v>
      </c>
      <c r="G42" s="122">
        <f>G41/G40</f>
        <v>0.4727953584021688</v>
      </c>
      <c r="H42" s="122">
        <f>H41/H40</f>
        <v>0.47265699351798207</v>
      </c>
      <c r="I42" s="122">
        <f>I41/I40</f>
        <v>0.46329828697734388</v>
      </c>
      <c r="J42" s="122">
        <v>0.42399999999999999</v>
      </c>
      <c r="K42" s="122">
        <v>0.43099999999999999</v>
      </c>
      <c r="L42" s="122">
        <v>0.44400000000000001</v>
      </c>
      <c r="M42" s="122">
        <f>M41/M40</f>
        <v>0.46144928655400275</v>
      </c>
      <c r="N42" s="335">
        <f>N41/N40</f>
        <v>0.45404650931483886</v>
      </c>
      <c r="O42" s="336">
        <f>O41/O40</f>
        <v>0.44242599881938699</v>
      </c>
      <c r="P42" s="122">
        <f>P41/P40</f>
        <v>0.40503524785863809</v>
      </c>
      <c r="Q42" s="122">
        <f>Q41/Q40</f>
        <v>0.43265504161775376</v>
      </c>
      <c r="R42" s="305">
        <v>0.432</v>
      </c>
      <c r="S42" s="335">
        <v>0.43099999999999999</v>
      </c>
    </row>
    <row r="43" spans="1:19" s="19" customFormat="1" ht="13.5" customHeight="1">
      <c r="A43" s="1019" t="s">
        <v>406</v>
      </c>
      <c r="B43" s="1019"/>
      <c r="C43" s="306" t="s">
        <v>520</v>
      </c>
      <c r="D43" s="19" t="s">
        <v>9</v>
      </c>
    </row>
    <row r="44" spans="1:19" s="19" customFormat="1" ht="13.5" customHeight="1">
      <c r="C44" s="306" t="s">
        <v>363</v>
      </c>
      <c r="D44" s="19" t="s">
        <v>201</v>
      </c>
    </row>
    <row r="45" spans="1:19" s="19" customFormat="1" ht="13.5" customHeight="1">
      <c r="C45" s="306" t="s">
        <v>368</v>
      </c>
      <c r="D45" s="19" t="s">
        <v>161</v>
      </c>
    </row>
    <row r="46" spans="1:19" s="19" customFormat="1" ht="11.25"/>
  </sheetData>
  <mergeCells count="43">
    <mergeCell ref="A43:B43"/>
    <mergeCell ref="N2:N3"/>
    <mergeCell ref="O2:O3"/>
    <mergeCell ref="P2:P3"/>
    <mergeCell ref="Q2:Q3"/>
    <mergeCell ref="A5:B5"/>
    <mergeCell ref="A7:B7"/>
    <mergeCell ref="A8:B8"/>
    <mergeCell ref="A9:B9"/>
    <mergeCell ref="A10:B10"/>
    <mergeCell ref="A11:B11"/>
    <mergeCell ref="A12:B12"/>
    <mergeCell ref="A13:B13"/>
    <mergeCell ref="A14:B14"/>
    <mergeCell ref="A16:B16"/>
    <mergeCell ref="A17:B17"/>
    <mergeCell ref="T2:T3"/>
    <mergeCell ref="A4:B4"/>
    <mergeCell ref="R2:R3"/>
    <mergeCell ref="A2:B3"/>
    <mergeCell ref="K2:K3"/>
    <mergeCell ref="L2:L3"/>
    <mergeCell ref="M2:M3"/>
    <mergeCell ref="A18:B18"/>
    <mergeCell ref="A19:B19"/>
    <mergeCell ref="A20:B20"/>
    <mergeCell ref="A21:B21"/>
    <mergeCell ref="S2:S3"/>
    <mergeCell ref="C2:C3"/>
    <mergeCell ref="D2:D3"/>
    <mergeCell ref="E2:E3"/>
    <mergeCell ref="F2:F3"/>
    <mergeCell ref="G2:G3"/>
    <mergeCell ref="H2:J2"/>
    <mergeCell ref="A29:A30"/>
    <mergeCell ref="A31:A32"/>
    <mergeCell ref="A35:B35"/>
    <mergeCell ref="A22:B22"/>
    <mergeCell ref="A23:B23"/>
    <mergeCell ref="A24:B24"/>
    <mergeCell ref="A25:B25"/>
    <mergeCell ref="A26:B26"/>
    <mergeCell ref="A28:B28"/>
  </mergeCells>
  <phoneticPr fontId="2"/>
  <pageMargins left="0.78740157480314965" right="0.78740157480314965" top="0.39370078740157483" bottom="0.39370078740157483" header="0.51181102362204722" footer="0.19685039370078741"/>
  <pageSetup paperSize="9" scale="87" firstPageNumber="0" orientation="landscape" r:id="rId1"/>
  <headerFooter alignWithMargins="0">
    <oddFooter>&amp;R&amp;"ＭＳ Ｐ明朝,標準"&amp;10－３９－１－</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
  <sheetViews>
    <sheetView view="pageBreakPreview" zoomScaleNormal="100" zoomScaleSheetLayoutView="100" workbookViewId="0">
      <selection activeCell="T34" sqref="T34"/>
    </sheetView>
  </sheetViews>
  <sheetFormatPr defaultRowHeight="12.75"/>
  <cols>
    <col min="1" max="1" width="20.375" style="105" customWidth="1"/>
    <col min="2" max="2" width="6.875" style="105" customWidth="1"/>
    <col min="3" max="7" width="10.25" style="105" hidden="1" customWidth="1"/>
    <col min="8" max="10" width="9.75" style="105" hidden="1" customWidth="1"/>
    <col min="11" max="14" width="10.25" style="105" hidden="1" customWidth="1"/>
    <col min="15" max="20" width="10.25" style="105" customWidth="1"/>
    <col min="21" max="16384" width="9" style="105"/>
  </cols>
  <sheetData>
    <row r="1" spans="1:20" ht="16.5" customHeight="1" thickBot="1">
      <c r="A1" s="123" t="s">
        <v>81</v>
      </c>
      <c r="F1" s="279"/>
      <c r="G1" s="279"/>
      <c r="H1" s="279"/>
      <c r="I1" s="279"/>
      <c r="J1" s="279"/>
      <c r="K1" s="279"/>
      <c r="L1" s="69"/>
      <c r="M1" s="279"/>
      <c r="N1" s="69" t="s">
        <v>175</v>
      </c>
      <c r="T1" s="69" t="s">
        <v>175</v>
      </c>
    </row>
    <row r="2" spans="1:20" ht="15" customHeight="1">
      <c r="A2" s="1013" t="s">
        <v>314</v>
      </c>
      <c r="B2" s="1014"/>
      <c r="C2" s="1003" t="s">
        <v>428</v>
      </c>
      <c r="D2" s="1005" t="s">
        <v>430</v>
      </c>
      <c r="E2" s="1005" t="s">
        <v>446</v>
      </c>
      <c r="F2" s="1005" t="s">
        <v>447</v>
      </c>
      <c r="G2" s="1007" t="s">
        <v>475</v>
      </c>
      <c r="H2" s="877" t="s">
        <v>476</v>
      </c>
      <c r="I2" s="878"/>
      <c r="J2" s="879"/>
      <c r="K2" s="1017" t="s">
        <v>23</v>
      </c>
      <c r="L2" s="1017" t="s">
        <v>123</v>
      </c>
      <c r="M2" s="1007" t="s">
        <v>273</v>
      </c>
      <c r="N2" s="1007" t="s">
        <v>50</v>
      </c>
      <c r="O2" s="1007" t="s">
        <v>289</v>
      </c>
      <c r="P2" s="1007" t="s">
        <v>223</v>
      </c>
      <c r="Q2" s="1007" t="s">
        <v>236</v>
      </c>
      <c r="R2" s="1007" t="s">
        <v>256</v>
      </c>
      <c r="S2" s="877" t="s">
        <v>327</v>
      </c>
      <c r="T2" s="1009" t="s">
        <v>416</v>
      </c>
    </row>
    <row r="3" spans="1:20" ht="11.25" customHeight="1" thickBot="1">
      <c r="A3" s="1015"/>
      <c r="B3" s="1016"/>
      <c r="C3" s="1004"/>
      <c r="D3" s="1006"/>
      <c r="E3" s="1006"/>
      <c r="F3" s="1006"/>
      <c r="G3" s="1008"/>
      <c r="H3" s="307" t="s">
        <v>477</v>
      </c>
      <c r="I3" s="308" t="s">
        <v>478</v>
      </c>
      <c r="J3" s="309" t="s">
        <v>479</v>
      </c>
      <c r="K3" s="1018"/>
      <c r="L3" s="1018"/>
      <c r="M3" s="1008"/>
      <c r="N3" s="1008"/>
      <c r="O3" s="1008"/>
      <c r="P3" s="1008"/>
      <c r="Q3" s="1008"/>
      <c r="R3" s="1008"/>
      <c r="S3" s="880"/>
      <c r="T3" s="1010"/>
    </row>
    <row r="4" spans="1:20" ht="14.25" customHeight="1">
      <c r="A4" s="1011" t="s">
        <v>5</v>
      </c>
      <c r="B4" s="1012"/>
      <c r="C4" s="521">
        <v>13229640</v>
      </c>
      <c r="D4" s="521">
        <v>17445111</v>
      </c>
      <c r="E4" s="521">
        <v>24708659</v>
      </c>
      <c r="F4" s="521">
        <v>24909615</v>
      </c>
      <c r="G4" s="106">
        <v>22089778</v>
      </c>
      <c r="H4" s="310">
        <v>22392106</v>
      </c>
      <c r="I4" s="311">
        <v>4148136</v>
      </c>
      <c r="J4" s="312">
        <v>67466</v>
      </c>
      <c r="K4" s="106">
        <v>23059976</v>
      </c>
      <c r="L4" s="106">
        <v>24654848</v>
      </c>
      <c r="M4" s="106">
        <v>24343171</v>
      </c>
      <c r="N4" s="106">
        <v>23843239</v>
      </c>
      <c r="O4" s="106">
        <v>24453619</v>
      </c>
      <c r="P4" s="106">
        <v>26385137</v>
      </c>
      <c r="Q4" s="106">
        <v>26675528</v>
      </c>
      <c r="R4" s="106">
        <v>26030590</v>
      </c>
      <c r="S4" s="280">
        <v>26557360</v>
      </c>
      <c r="T4" s="522">
        <v>25822085</v>
      </c>
    </row>
    <row r="5" spans="1:20" ht="14.25" customHeight="1">
      <c r="A5" s="997" t="s">
        <v>112</v>
      </c>
      <c r="B5" s="998"/>
      <c r="C5" s="523">
        <v>2537599</v>
      </c>
      <c r="D5" s="523">
        <v>2794333</v>
      </c>
      <c r="E5" s="523">
        <v>3343120</v>
      </c>
      <c r="F5" s="523">
        <v>3658244</v>
      </c>
      <c r="G5" s="107">
        <v>4153096</v>
      </c>
      <c r="H5" s="254">
        <v>4119071</v>
      </c>
      <c r="I5" s="315">
        <v>449231</v>
      </c>
      <c r="J5" s="255" t="s">
        <v>450</v>
      </c>
      <c r="K5" s="107">
        <v>4534789</v>
      </c>
      <c r="L5" s="107">
        <v>4657644</v>
      </c>
      <c r="M5" s="107">
        <v>5511399</v>
      </c>
      <c r="N5" s="107">
        <v>5528367</v>
      </c>
      <c r="O5" s="107">
        <v>5413748</v>
      </c>
      <c r="P5" s="107">
        <v>5575924</v>
      </c>
      <c r="Q5" s="107">
        <v>5575775</v>
      </c>
      <c r="R5" s="107">
        <v>5731627</v>
      </c>
      <c r="S5" s="281">
        <v>5812261</v>
      </c>
      <c r="T5" s="524">
        <v>5766512</v>
      </c>
    </row>
    <row r="6" spans="1:20" ht="14.25" customHeight="1">
      <c r="A6" s="282" t="s">
        <v>134</v>
      </c>
      <c r="B6" s="283"/>
      <c r="C6" s="523" t="s">
        <v>230</v>
      </c>
      <c r="D6" s="523" t="s">
        <v>230</v>
      </c>
      <c r="E6" s="523" t="s">
        <v>230</v>
      </c>
      <c r="F6" s="523" t="s">
        <v>230</v>
      </c>
      <c r="G6" s="107" t="s">
        <v>230</v>
      </c>
      <c r="H6" s="254" t="s">
        <v>230</v>
      </c>
      <c r="I6" s="315" t="s">
        <v>230</v>
      </c>
      <c r="J6" s="255" t="s">
        <v>230</v>
      </c>
      <c r="K6" s="107" t="s">
        <v>230</v>
      </c>
      <c r="L6" s="107" t="s">
        <v>230</v>
      </c>
      <c r="M6" s="107" t="s">
        <v>230</v>
      </c>
      <c r="N6" s="107">
        <v>574078</v>
      </c>
      <c r="O6" s="107">
        <v>531657</v>
      </c>
      <c r="P6" s="107">
        <v>519442</v>
      </c>
      <c r="Q6" s="107">
        <v>522102</v>
      </c>
      <c r="R6" s="107">
        <v>533311</v>
      </c>
      <c r="S6" s="281">
        <v>536281</v>
      </c>
      <c r="T6" s="524">
        <v>568940</v>
      </c>
    </row>
    <row r="7" spans="1:20" ht="14.25" customHeight="1">
      <c r="A7" s="997" t="s">
        <v>61</v>
      </c>
      <c r="B7" s="998"/>
      <c r="C7" s="523" t="s">
        <v>230</v>
      </c>
      <c r="D7" s="523" t="s">
        <v>230</v>
      </c>
      <c r="E7" s="523" t="s">
        <v>230</v>
      </c>
      <c r="F7" s="523">
        <v>2381047</v>
      </c>
      <c r="G7" s="107">
        <v>2844279</v>
      </c>
      <c r="H7" s="254">
        <v>3097120</v>
      </c>
      <c r="I7" s="315">
        <v>334743</v>
      </c>
      <c r="J7" s="255" t="s">
        <v>450</v>
      </c>
      <c r="K7" s="107">
        <v>3771678</v>
      </c>
      <c r="L7" s="107">
        <v>3848067</v>
      </c>
      <c r="M7" s="107">
        <v>4003347</v>
      </c>
      <c r="N7" s="107">
        <v>4262458</v>
      </c>
      <c r="O7" s="107">
        <v>4243018</v>
      </c>
      <c r="P7" s="107">
        <v>4581523</v>
      </c>
      <c r="Q7" s="107">
        <v>4745011</v>
      </c>
      <c r="R7" s="107">
        <v>4825174</v>
      </c>
      <c r="S7" s="281">
        <v>4996609</v>
      </c>
      <c r="T7" s="524">
        <v>5035652</v>
      </c>
    </row>
    <row r="8" spans="1:20" ht="14.25" customHeight="1">
      <c r="A8" s="997" t="s">
        <v>30</v>
      </c>
      <c r="B8" s="998"/>
      <c r="C8" s="523">
        <v>2124506</v>
      </c>
      <c r="D8" s="523">
        <v>3292241</v>
      </c>
      <c r="E8" s="523">
        <v>4749988</v>
      </c>
      <c r="F8" s="523">
        <v>5683352</v>
      </c>
      <c r="G8" s="107">
        <v>5496364</v>
      </c>
      <c r="H8" s="254">
        <v>5259760</v>
      </c>
      <c r="I8" s="315">
        <v>638482</v>
      </c>
      <c r="J8" s="255" t="s">
        <v>450</v>
      </c>
      <c r="K8" s="107">
        <v>6071112</v>
      </c>
      <c r="L8" s="107">
        <v>5960234</v>
      </c>
      <c r="M8" s="107">
        <v>6111313</v>
      </c>
      <c r="N8" s="107">
        <v>507676</v>
      </c>
      <c r="O8" s="107">
        <v>38883</v>
      </c>
      <c r="P8" s="107">
        <v>31952</v>
      </c>
      <c r="Q8" s="107">
        <v>19345</v>
      </c>
      <c r="R8" s="107">
        <v>2464</v>
      </c>
      <c r="S8" s="281" t="s">
        <v>116</v>
      </c>
      <c r="T8" s="524" t="s">
        <v>230</v>
      </c>
    </row>
    <row r="9" spans="1:20" ht="14.25" customHeight="1">
      <c r="A9" s="997" t="s">
        <v>4</v>
      </c>
      <c r="B9" s="998"/>
      <c r="C9" s="523">
        <v>77123</v>
      </c>
      <c r="D9" s="523">
        <v>114860</v>
      </c>
      <c r="E9" s="523">
        <v>58121</v>
      </c>
      <c r="F9" s="523">
        <v>212175</v>
      </c>
      <c r="G9" s="107">
        <v>75890</v>
      </c>
      <c r="H9" s="254">
        <v>111316</v>
      </c>
      <c r="I9" s="315">
        <v>87389</v>
      </c>
      <c r="J9" s="255" t="s">
        <v>450</v>
      </c>
      <c r="K9" s="107">
        <v>191631</v>
      </c>
      <c r="L9" s="107">
        <v>236190</v>
      </c>
      <c r="M9" s="107">
        <v>219436</v>
      </c>
      <c r="N9" s="107">
        <v>220694</v>
      </c>
      <c r="O9" s="107">
        <v>228872</v>
      </c>
      <c r="P9" s="107">
        <v>230886</v>
      </c>
      <c r="Q9" s="107">
        <v>238351</v>
      </c>
      <c r="R9" s="107">
        <v>245556</v>
      </c>
      <c r="S9" s="281">
        <v>214066</v>
      </c>
      <c r="T9" s="524">
        <v>223179</v>
      </c>
    </row>
    <row r="10" spans="1:20" ht="14.25" customHeight="1">
      <c r="A10" s="997" t="s">
        <v>130</v>
      </c>
      <c r="B10" s="998"/>
      <c r="C10" s="523" t="s">
        <v>116</v>
      </c>
      <c r="D10" s="523" t="s">
        <v>116</v>
      </c>
      <c r="E10" s="523" t="s">
        <v>450</v>
      </c>
      <c r="F10" s="523" t="s">
        <v>450</v>
      </c>
      <c r="G10" s="107" t="s">
        <v>450</v>
      </c>
      <c r="H10" s="254" t="s">
        <v>450</v>
      </c>
      <c r="I10" s="315">
        <v>8249</v>
      </c>
      <c r="J10" s="255" t="s">
        <v>450</v>
      </c>
      <c r="K10" s="107">
        <v>7329</v>
      </c>
      <c r="L10" s="107">
        <v>6988</v>
      </c>
      <c r="M10" s="107">
        <v>9350</v>
      </c>
      <c r="N10" s="107">
        <v>9540</v>
      </c>
      <c r="O10" s="107">
        <v>9952</v>
      </c>
      <c r="P10" s="107">
        <v>9625</v>
      </c>
      <c r="Q10" s="107">
        <v>9627</v>
      </c>
      <c r="R10" s="107">
        <v>9626</v>
      </c>
      <c r="S10" s="281">
        <v>9634</v>
      </c>
      <c r="T10" s="524">
        <v>9481</v>
      </c>
    </row>
    <row r="11" spans="1:20" ht="14.25" customHeight="1">
      <c r="A11" s="997" t="s">
        <v>167</v>
      </c>
      <c r="B11" s="998"/>
      <c r="C11" s="523">
        <v>248725</v>
      </c>
      <c r="D11" s="523">
        <v>157655</v>
      </c>
      <c r="E11" s="523">
        <v>604031</v>
      </c>
      <c r="F11" s="523">
        <v>101790</v>
      </c>
      <c r="G11" s="107">
        <v>157187</v>
      </c>
      <c r="H11" s="254">
        <v>152365</v>
      </c>
      <c r="I11" s="315">
        <v>7218</v>
      </c>
      <c r="J11" s="255" t="s">
        <v>450</v>
      </c>
      <c r="K11" s="107">
        <v>134450</v>
      </c>
      <c r="L11" s="107">
        <v>116922</v>
      </c>
      <c r="M11" s="107">
        <v>95299</v>
      </c>
      <c r="N11" s="107">
        <v>89754</v>
      </c>
      <c r="O11" s="107">
        <v>114544</v>
      </c>
      <c r="P11" s="107">
        <v>69606</v>
      </c>
      <c r="Q11" s="107">
        <v>79130</v>
      </c>
      <c r="R11" s="107">
        <v>64395</v>
      </c>
      <c r="S11" s="281">
        <v>55956</v>
      </c>
      <c r="T11" s="524">
        <v>60854</v>
      </c>
    </row>
    <row r="12" spans="1:20" ht="14.25" customHeight="1">
      <c r="A12" s="1020" t="s">
        <v>63</v>
      </c>
      <c r="B12" s="1021"/>
      <c r="C12" s="523">
        <v>27070</v>
      </c>
      <c r="D12" s="523">
        <v>36683</v>
      </c>
      <c r="E12" s="523">
        <v>67761</v>
      </c>
      <c r="F12" s="523">
        <v>29456</v>
      </c>
      <c r="G12" s="107">
        <v>22359</v>
      </c>
      <c r="H12" s="254">
        <v>20385</v>
      </c>
      <c r="I12" s="315">
        <v>4099</v>
      </c>
      <c r="J12" s="255" t="s">
        <v>450</v>
      </c>
      <c r="K12" s="107">
        <v>5080</v>
      </c>
      <c r="L12" s="107">
        <v>5219</v>
      </c>
      <c r="M12" s="107">
        <v>4272</v>
      </c>
      <c r="N12" s="107">
        <v>3523</v>
      </c>
      <c r="O12" s="107">
        <v>3255</v>
      </c>
      <c r="P12" s="107">
        <v>2399</v>
      </c>
      <c r="Q12" s="107">
        <v>1354</v>
      </c>
      <c r="R12" s="107">
        <v>727</v>
      </c>
      <c r="S12" s="281">
        <v>319</v>
      </c>
      <c r="T12" s="524">
        <v>1093</v>
      </c>
    </row>
    <row r="13" spans="1:20" ht="14.25" customHeight="1">
      <c r="A13" s="997" t="s">
        <v>179</v>
      </c>
      <c r="B13" s="998"/>
      <c r="C13" s="523">
        <v>77000</v>
      </c>
      <c r="D13" s="523">
        <v>480291</v>
      </c>
      <c r="E13" s="523">
        <v>121281</v>
      </c>
      <c r="F13" s="523">
        <v>54109</v>
      </c>
      <c r="G13" s="107">
        <v>54003</v>
      </c>
      <c r="H13" s="254">
        <v>54003</v>
      </c>
      <c r="I13" s="315" t="s">
        <v>450</v>
      </c>
      <c r="J13" s="255" t="s">
        <v>450</v>
      </c>
      <c r="K13" s="107">
        <v>54003</v>
      </c>
      <c r="L13" s="107">
        <v>54000</v>
      </c>
      <c r="M13" s="107">
        <v>54000</v>
      </c>
      <c r="N13" s="107">
        <v>26000</v>
      </c>
      <c r="O13" s="107">
        <v>36000</v>
      </c>
      <c r="P13" s="107">
        <v>36000</v>
      </c>
      <c r="Q13" s="107">
        <v>36000</v>
      </c>
      <c r="R13" s="107">
        <v>36000</v>
      </c>
      <c r="S13" s="281">
        <v>36000</v>
      </c>
      <c r="T13" s="524">
        <v>36000</v>
      </c>
    </row>
    <row r="14" spans="1:20" ht="14.25" customHeight="1">
      <c r="A14" s="1020" t="s">
        <v>62</v>
      </c>
      <c r="B14" s="1021"/>
      <c r="C14" s="523"/>
      <c r="D14" s="523"/>
      <c r="E14" s="523">
        <v>405000</v>
      </c>
      <c r="F14" s="523">
        <v>51927</v>
      </c>
      <c r="G14" s="107" t="s">
        <v>450</v>
      </c>
      <c r="H14" s="254" t="s">
        <v>450</v>
      </c>
      <c r="I14" s="315" t="s">
        <v>450</v>
      </c>
      <c r="J14" s="255" t="s">
        <v>450</v>
      </c>
      <c r="K14" s="107" t="s">
        <v>230</v>
      </c>
      <c r="L14" s="107" t="s">
        <v>230</v>
      </c>
      <c r="M14" s="107" t="s">
        <v>230</v>
      </c>
      <c r="N14" s="107" t="s">
        <v>230</v>
      </c>
      <c r="O14" s="107" t="s">
        <v>230</v>
      </c>
      <c r="P14" s="107" t="s">
        <v>230</v>
      </c>
      <c r="Q14" s="107" t="s">
        <v>230</v>
      </c>
      <c r="R14" s="107" t="s">
        <v>328</v>
      </c>
      <c r="S14" s="281" t="s">
        <v>116</v>
      </c>
      <c r="T14" s="524" t="s">
        <v>230</v>
      </c>
    </row>
    <row r="15" spans="1:20" ht="14.25" customHeight="1">
      <c r="A15" s="282" t="s">
        <v>312</v>
      </c>
      <c r="B15" s="283"/>
      <c r="C15" s="523">
        <v>444923</v>
      </c>
      <c r="D15" s="523">
        <v>168508</v>
      </c>
      <c r="E15" s="523" t="s">
        <v>230</v>
      </c>
      <c r="F15" s="523" t="s">
        <v>230</v>
      </c>
      <c r="G15" s="107" t="s">
        <v>450</v>
      </c>
      <c r="H15" s="254" t="s">
        <v>450</v>
      </c>
      <c r="I15" s="315" t="s">
        <v>450</v>
      </c>
      <c r="J15" s="255" t="s">
        <v>450</v>
      </c>
      <c r="K15" s="107" t="s">
        <v>230</v>
      </c>
      <c r="L15" s="107" t="s">
        <v>230</v>
      </c>
      <c r="M15" s="107" t="s">
        <v>230</v>
      </c>
      <c r="N15" s="107" t="s">
        <v>230</v>
      </c>
      <c r="O15" s="107" t="s">
        <v>230</v>
      </c>
      <c r="P15" s="107" t="s">
        <v>230</v>
      </c>
      <c r="Q15" s="107" t="s">
        <v>230</v>
      </c>
      <c r="R15" s="107" t="s">
        <v>230</v>
      </c>
      <c r="S15" s="281" t="s">
        <v>230</v>
      </c>
      <c r="T15" s="524" t="s">
        <v>230</v>
      </c>
    </row>
    <row r="16" spans="1:20" ht="14.25" customHeight="1">
      <c r="A16" s="997" t="s">
        <v>144</v>
      </c>
      <c r="B16" s="998"/>
      <c r="C16" s="523">
        <v>292702</v>
      </c>
      <c r="D16" s="523">
        <v>1079225</v>
      </c>
      <c r="E16" s="523">
        <v>400175</v>
      </c>
      <c r="F16" s="523">
        <v>72352</v>
      </c>
      <c r="G16" s="107">
        <v>53040</v>
      </c>
      <c r="H16" s="254" t="s">
        <v>450</v>
      </c>
      <c r="I16" s="315" t="s">
        <v>450</v>
      </c>
      <c r="J16" s="255" t="s">
        <v>450</v>
      </c>
      <c r="K16" s="107" t="s">
        <v>230</v>
      </c>
      <c r="L16" s="107" t="s">
        <v>230</v>
      </c>
      <c r="M16" s="107" t="s">
        <v>230</v>
      </c>
      <c r="N16" s="107" t="s">
        <v>230</v>
      </c>
      <c r="O16" s="107" t="s">
        <v>230</v>
      </c>
      <c r="P16" s="107" t="s">
        <v>230</v>
      </c>
      <c r="Q16" s="107" t="s">
        <v>230</v>
      </c>
      <c r="R16" s="107" t="s">
        <v>328</v>
      </c>
      <c r="S16" s="281" t="s">
        <v>116</v>
      </c>
      <c r="T16" s="524" t="s">
        <v>426</v>
      </c>
    </row>
    <row r="17" spans="1:21" ht="14.25" customHeight="1">
      <c r="A17" s="997" t="s">
        <v>117</v>
      </c>
      <c r="B17" s="998"/>
      <c r="C17" s="523"/>
      <c r="D17" s="523">
        <v>515146</v>
      </c>
      <c r="E17" s="523">
        <v>212138</v>
      </c>
      <c r="F17" s="523">
        <v>56755</v>
      </c>
      <c r="G17" s="107">
        <v>36471</v>
      </c>
      <c r="H17" s="254" t="s">
        <v>450</v>
      </c>
      <c r="I17" s="315" t="s">
        <v>450</v>
      </c>
      <c r="J17" s="255" t="s">
        <v>450</v>
      </c>
      <c r="K17" s="107" t="s">
        <v>230</v>
      </c>
      <c r="L17" s="107" t="s">
        <v>230</v>
      </c>
      <c r="M17" s="107" t="s">
        <v>230</v>
      </c>
      <c r="N17" s="107" t="s">
        <v>230</v>
      </c>
      <c r="O17" s="107" t="s">
        <v>230</v>
      </c>
      <c r="P17" s="107" t="s">
        <v>230</v>
      </c>
      <c r="Q17" s="107" t="s">
        <v>230</v>
      </c>
      <c r="R17" s="107" t="s">
        <v>328</v>
      </c>
      <c r="S17" s="281" t="s">
        <v>116</v>
      </c>
      <c r="T17" s="524" t="s">
        <v>426</v>
      </c>
    </row>
    <row r="18" spans="1:21" ht="14.25" customHeight="1">
      <c r="A18" s="1001" t="s">
        <v>248</v>
      </c>
      <c r="B18" s="1002"/>
      <c r="C18" s="523" t="s">
        <v>230</v>
      </c>
      <c r="D18" s="523" t="s">
        <v>230</v>
      </c>
      <c r="E18" s="523" t="s">
        <v>230</v>
      </c>
      <c r="F18" s="523" t="s">
        <v>450</v>
      </c>
      <c r="G18" s="107">
        <v>843167</v>
      </c>
      <c r="H18" s="254">
        <v>538766</v>
      </c>
      <c r="I18" s="315" t="s">
        <v>450</v>
      </c>
      <c r="J18" s="255" t="s">
        <v>450</v>
      </c>
      <c r="K18" s="107">
        <v>648766</v>
      </c>
      <c r="L18" s="107">
        <v>622244</v>
      </c>
      <c r="M18" s="107">
        <v>399139</v>
      </c>
      <c r="N18" s="107">
        <v>91337</v>
      </c>
      <c r="O18" s="107">
        <v>108732</v>
      </c>
      <c r="P18" s="107">
        <v>152265</v>
      </c>
      <c r="Q18" s="107">
        <v>151237</v>
      </c>
      <c r="R18" s="107">
        <v>141166</v>
      </c>
      <c r="S18" s="281" t="s">
        <v>116</v>
      </c>
      <c r="T18" s="524" t="s">
        <v>230</v>
      </c>
    </row>
    <row r="19" spans="1:21" ht="14.25" customHeight="1">
      <c r="A19" s="997" t="s">
        <v>139</v>
      </c>
      <c r="B19" s="998"/>
      <c r="C19" s="523" t="s">
        <v>230</v>
      </c>
      <c r="D19" s="523" t="s">
        <v>230</v>
      </c>
      <c r="E19" s="523" t="s">
        <v>230</v>
      </c>
      <c r="F19" s="523" t="s">
        <v>450</v>
      </c>
      <c r="G19" s="107" t="s">
        <v>450</v>
      </c>
      <c r="H19" s="254" t="s">
        <v>450</v>
      </c>
      <c r="I19" s="315">
        <v>22476</v>
      </c>
      <c r="J19" s="255" t="s">
        <v>450</v>
      </c>
      <c r="K19" s="107" t="s">
        <v>230</v>
      </c>
      <c r="L19" s="107" t="s">
        <v>230</v>
      </c>
      <c r="M19" s="107" t="s">
        <v>230</v>
      </c>
      <c r="N19" s="107" t="s">
        <v>230</v>
      </c>
      <c r="O19" s="107" t="s">
        <v>230</v>
      </c>
      <c r="P19" s="107" t="s">
        <v>230</v>
      </c>
      <c r="Q19" s="107" t="s">
        <v>230</v>
      </c>
      <c r="R19" s="107" t="s">
        <v>328</v>
      </c>
      <c r="S19" s="281" t="s">
        <v>116</v>
      </c>
      <c r="T19" s="524" t="s">
        <v>426</v>
      </c>
    </row>
    <row r="20" spans="1:21" ht="14.25" customHeight="1">
      <c r="A20" s="997" t="s">
        <v>254</v>
      </c>
      <c r="B20" s="998"/>
      <c r="C20" s="523">
        <v>1107465</v>
      </c>
      <c r="D20" s="523">
        <v>2190251</v>
      </c>
      <c r="E20" s="523">
        <v>4531453</v>
      </c>
      <c r="F20" s="523">
        <v>4209893</v>
      </c>
      <c r="G20" s="107">
        <v>3607443</v>
      </c>
      <c r="H20" s="254">
        <v>3298956</v>
      </c>
      <c r="I20" s="315">
        <v>379100</v>
      </c>
      <c r="J20" s="255" t="s">
        <v>450</v>
      </c>
      <c r="K20" s="107">
        <v>3443163</v>
      </c>
      <c r="L20" s="107">
        <v>3599531</v>
      </c>
      <c r="M20" s="107">
        <v>3275133</v>
      </c>
      <c r="N20" s="107">
        <v>4655126</v>
      </c>
      <c r="O20" s="107">
        <v>4458356</v>
      </c>
      <c r="P20" s="107">
        <v>3144992</v>
      </c>
      <c r="Q20" s="107">
        <v>3156241</v>
      </c>
      <c r="R20" s="107">
        <v>3103855</v>
      </c>
      <c r="S20" s="281">
        <v>2949283</v>
      </c>
      <c r="T20" s="524">
        <v>3119375</v>
      </c>
    </row>
    <row r="21" spans="1:21" ht="14.25" customHeight="1">
      <c r="A21" s="997" t="s">
        <v>245</v>
      </c>
      <c r="B21" s="998"/>
      <c r="C21" s="523">
        <v>6077</v>
      </c>
      <c r="D21" s="523">
        <v>11153</v>
      </c>
      <c r="E21" s="523">
        <v>25630</v>
      </c>
      <c r="F21" s="523">
        <v>34491</v>
      </c>
      <c r="G21" s="107">
        <v>34821</v>
      </c>
      <c r="H21" s="254">
        <v>34066</v>
      </c>
      <c r="I21" s="315" t="s">
        <v>450</v>
      </c>
      <c r="J21" s="255" t="s">
        <v>450</v>
      </c>
      <c r="K21" s="107">
        <v>33919</v>
      </c>
      <c r="L21" s="107">
        <v>33600</v>
      </c>
      <c r="M21" s="107">
        <v>33492</v>
      </c>
      <c r="N21" s="107">
        <v>31824</v>
      </c>
      <c r="O21" s="107">
        <v>25170</v>
      </c>
      <c r="P21" s="107">
        <v>24134</v>
      </c>
      <c r="Q21" s="107">
        <v>17034</v>
      </c>
      <c r="R21" s="107">
        <v>16843</v>
      </c>
      <c r="S21" s="281">
        <v>16840</v>
      </c>
      <c r="T21" s="524">
        <v>6813</v>
      </c>
    </row>
    <row r="22" spans="1:21" ht="14.25" customHeight="1">
      <c r="A22" s="997" t="s">
        <v>96</v>
      </c>
      <c r="B22" s="998"/>
      <c r="C22" s="523" t="s">
        <v>116</v>
      </c>
      <c r="D22" s="523" t="s">
        <v>450</v>
      </c>
      <c r="E22" s="523">
        <v>502414</v>
      </c>
      <c r="F22" s="523">
        <v>950765</v>
      </c>
      <c r="G22" s="107">
        <v>886786</v>
      </c>
      <c r="H22" s="254">
        <v>949067</v>
      </c>
      <c r="I22" s="315">
        <v>230934</v>
      </c>
      <c r="J22" s="255" t="s">
        <v>450</v>
      </c>
      <c r="K22" s="107">
        <v>1099208</v>
      </c>
      <c r="L22" s="107">
        <v>674939</v>
      </c>
      <c r="M22" s="107">
        <v>762016</v>
      </c>
      <c r="N22" s="107">
        <v>602798</v>
      </c>
      <c r="O22" s="107">
        <v>649800</v>
      </c>
      <c r="P22" s="107">
        <v>623408</v>
      </c>
      <c r="Q22" s="107">
        <v>621740</v>
      </c>
      <c r="R22" s="107">
        <v>610027</v>
      </c>
      <c r="S22" s="281">
        <v>596986</v>
      </c>
      <c r="T22" s="524">
        <v>675059</v>
      </c>
    </row>
    <row r="23" spans="1:21" ht="14.25" customHeight="1">
      <c r="A23" s="997" t="s">
        <v>292</v>
      </c>
      <c r="B23" s="998"/>
      <c r="C23" s="523">
        <v>19629</v>
      </c>
      <c r="D23" s="523">
        <v>23617</v>
      </c>
      <c r="E23" s="523">
        <v>15903</v>
      </c>
      <c r="F23" s="523">
        <v>14595</v>
      </c>
      <c r="G23" s="107">
        <v>5578</v>
      </c>
      <c r="H23" s="254">
        <v>3120</v>
      </c>
      <c r="I23" s="315" t="s">
        <v>450</v>
      </c>
      <c r="J23" s="255" t="s">
        <v>450</v>
      </c>
      <c r="K23" s="107">
        <v>3152</v>
      </c>
      <c r="L23" s="107">
        <v>3201</v>
      </c>
      <c r="M23" s="107">
        <v>5240</v>
      </c>
      <c r="N23" s="107">
        <v>10074</v>
      </c>
      <c r="O23" s="107">
        <v>9790</v>
      </c>
      <c r="P23" s="107">
        <v>21713</v>
      </c>
      <c r="Q23" s="107">
        <v>17414</v>
      </c>
      <c r="R23" s="107">
        <v>17043</v>
      </c>
      <c r="S23" s="281">
        <v>44583</v>
      </c>
      <c r="T23" s="524">
        <v>18260</v>
      </c>
    </row>
    <row r="24" spans="1:21" ht="14.25" customHeight="1">
      <c r="A24" s="997" t="s">
        <v>321</v>
      </c>
      <c r="B24" s="998"/>
      <c r="C24" s="523">
        <v>11028</v>
      </c>
      <c r="D24" s="523">
        <v>4556</v>
      </c>
      <c r="E24" s="523">
        <v>3281</v>
      </c>
      <c r="F24" s="523">
        <v>2739</v>
      </c>
      <c r="G24" s="107">
        <v>4077</v>
      </c>
      <c r="H24" s="254">
        <v>654</v>
      </c>
      <c r="I24" s="315" t="s">
        <v>450</v>
      </c>
      <c r="J24" s="255" t="s">
        <v>450</v>
      </c>
      <c r="K24" s="107">
        <v>755</v>
      </c>
      <c r="L24" s="107">
        <v>538</v>
      </c>
      <c r="M24" s="107">
        <v>1070</v>
      </c>
      <c r="N24" s="107">
        <v>2038</v>
      </c>
      <c r="O24" s="107">
        <v>5108</v>
      </c>
      <c r="P24" s="107">
        <v>5495</v>
      </c>
      <c r="Q24" s="107">
        <v>4731</v>
      </c>
      <c r="R24" s="107">
        <v>4672</v>
      </c>
      <c r="S24" s="281">
        <v>3522</v>
      </c>
      <c r="T24" s="524">
        <v>3512</v>
      </c>
    </row>
    <row r="25" spans="1:21" ht="14.25" customHeight="1">
      <c r="A25" s="997" t="s">
        <v>29</v>
      </c>
      <c r="B25" s="998"/>
      <c r="C25" s="523">
        <v>1</v>
      </c>
      <c r="D25" s="523">
        <v>1</v>
      </c>
      <c r="E25" s="523">
        <v>2</v>
      </c>
      <c r="F25" s="523">
        <v>155</v>
      </c>
      <c r="G25" s="107">
        <v>157</v>
      </c>
      <c r="H25" s="254">
        <v>158</v>
      </c>
      <c r="I25" s="315" t="s">
        <v>450</v>
      </c>
      <c r="J25" s="255" t="s">
        <v>450</v>
      </c>
      <c r="K25" s="107">
        <v>158</v>
      </c>
      <c r="L25" s="107">
        <v>158</v>
      </c>
      <c r="M25" s="107">
        <v>158</v>
      </c>
      <c r="N25" s="107">
        <v>158</v>
      </c>
      <c r="O25" s="107">
        <v>158</v>
      </c>
      <c r="P25" s="107">
        <v>158</v>
      </c>
      <c r="Q25" s="107">
        <v>158</v>
      </c>
      <c r="R25" s="107">
        <v>158</v>
      </c>
      <c r="S25" s="281">
        <v>258</v>
      </c>
      <c r="T25" s="524">
        <v>258</v>
      </c>
    </row>
    <row r="26" spans="1:21" ht="14.25" customHeight="1">
      <c r="A26" s="997" t="s">
        <v>118</v>
      </c>
      <c r="B26" s="998"/>
      <c r="C26" s="523">
        <v>2158</v>
      </c>
      <c r="D26" s="523">
        <v>1044</v>
      </c>
      <c r="E26" s="523">
        <v>162715</v>
      </c>
      <c r="F26" s="523">
        <v>39735</v>
      </c>
      <c r="G26" s="107">
        <v>33745</v>
      </c>
      <c r="H26" s="254">
        <v>32708</v>
      </c>
      <c r="I26" s="315" t="s">
        <v>450</v>
      </c>
      <c r="J26" s="255" t="s">
        <v>450</v>
      </c>
      <c r="K26" s="107">
        <v>31654</v>
      </c>
      <c r="L26" s="107">
        <v>30594</v>
      </c>
      <c r="M26" s="107">
        <v>29529</v>
      </c>
      <c r="N26" s="107">
        <v>28572</v>
      </c>
      <c r="O26" s="107">
        <v>26397</v>
      </c>
      <c r="P26" s="107">
        <v>26624</v>
      </c>
      <c r="Q26" s="107">
        <v>23474</v>
      </c>
      <c r="R26" s="107">
        <v>22473</v>
      </c>
      <c r="S26" s="281">
        <v>21618</v>
      </c>
      <c r="T26" s="524">
        <v>20603</v>
      </c>
    </row>
    <row r="27" spans="1:21" ht="14.25" customHeight="1">
      <c r="A27" s="282" t="s">
        <v>41</v>
      </c>
      <c r="B27" s="283"/>
      <c r="C27" s="523" t="s">
        <v>116</v>
      </c>
      <c r="D27" s="523" t="s">
        <v>450</v>
      </c>
      <c r="E27" s="523" t="s">
        <v>450</v>
      </c>
      <c r="F27" s="523" t="s">
        <v>450</v>
      </c>
      <c r="G27" s="107" t="s">
        <v>450</v>
      </c>
      <c r="H27" s="254" t="s">
        <v>450</v>
      </c>
      <c r="I27" s="315" t="s">
        <v>450</v>
      </c>
      <c r="J27" s="255" t="s">
        <v>450</v>
      </c>
      <c r="K27" s="107" t="s">
        <v>230</v>
      </c>
      <c r="L27" s="107" t="s">
        <v>230</v>
      </c>
      <c r="M27" s="107">
        <v>89104</v>
      </c>
      <c r="N27" s="107">
        <v>74675</v>
      </c>
      <c r="O27" s="107">
        <v>72900</v>
      </c>
      <c r="P27" s="107">
        <v>77461</v>
      </c>
      <c r="Q27" s="107">
        <v>76755</v>
      </c>
      <c r="R27" s="107">
        <v>71131</v>
      </c>
      <c r="S27" s="281">
        <v>75701</v>
      </c>
      <c r="T27" s="524">
        <v>67236</v>
      </c>
    </row>
    <row r="28" spans="1:21" ht="14.25" customHeight="1">
      <c r="A28" s="999" t="s">
        <v>252</v>
      </c>
      <c r="B28" s="1000"/>
      <c r="C28" s="525" t="s">
        <v>116</v>
      </c>
      <c r="D28" s="525" t="s">
        <v>450</v>
      </c>
      <c r="E28" s="525" t="s">
        <v>450</v>
      </c>
      <c r="F28" s="525" t="s">
        <v>450</v>
      </c>
      <c r="G28" s="108" t="s">
        <v>450</v>
      </c>
      <c r="H28" s="317" t="s">
        <v>450</v>
      </c>
      <c r="I28" s="318">
        <v>632</v>
      </c>
      <c r="J28" s="319" t="s">
        <v>450</v>
      </c>
      <c r="K28" s="108" t="s">
        <v>230</v>
      </c>
      <c r="L28" s="108" t="s">
        <v>230</v>
      </c>
      <c r="M28" s="108" t="s">
        <v>230</v>
      </c>
      <c r="N28" s="108" t="s">
        <v>230</v>
      </c>
      <c r="O28" s="108" t="s">
        <v>230</v>
      </c>
      <c r="P28" s="108" t="s">
        <v>230</v>
      </c>
      <c r="Q28" s="108" t="s">
        <v>230</v>
      </c>
      <c r="R28" s="108" t="s">
        <v>328</v>
      </c>
      <c r="S28" s="284" t="s">
        <v>116</v>
      </c>
      <c r="T28" s="526" t="s">
        <v>230</v>
      </c>
    </row>
    <row r="29" spans="1:21" ht="14.25" customHeight="1">
      <c r="A29" s="992" t="s">
        <v>308</v>
      </c>
      <c r="B29" s="179" t="s">
        <v>297</v>
      </c>
      <c r="C29" s="527">
        <v>584335</v>
      </c>
      <c r="D29" s="527">
        <v>794029</v>
      </c>
      <c r="E29" s="527">
        <v>1005794</v>
      </c>
      <c r="F29" s="527">
        <v>1040149</v>
      </c>
      <c r="G29" s="109">
        <v>1020103</v>
      </c>
      <c r="H29" s="217">
        <v>1037170</v>
      </c>
      <c r="I29" s="219" t="s">
        <v>450</v>
      </c>
      <c r="J29" s="249" t="s">
        <v>450</v>
      </c>
      <c r="K29" s="109">
        <v>1030970</v>
      </c>
      <c r="L29" s="109">
        <v>1005964</v>
      </c>
      <c r="M29" s="109">
        <v>949042</v>
      </c>
      <c r="N29" s="109">
        <v>907969</v>
      </c>
      <c r="O29" s="109">
        <v>894583</v>
      </c>
      <c r="P29" s="109">
        <v>877385</v>
      </c>
      <c r="Q29" s="109">
        <v>854055</v>
      </c>
      <c r="R29" s="109">
        <v>844869</v>
      </c>
      <c r="S29" s="142">
        <v>856305</v>
      </c>
      <c r="T29" s="528">
        <v>885905</v>
      </c>
    </row>
    <row r="30" spans="1:21" ht="14.25" customHeight="1">
      <c r="A30" s="993"/>
      <c r="B30" s="180" t="s">
        <v>269</v>
      </c>
      <c r="C30" s="529">
        <v>571805</v>
      </c>
      <c r="D30" s="529">
        <v>785920</v>
      </c>
      <c r="E30" s="529">
        <v>983685</v>
      </c>
      <c r="F30" s="529">
        <v>1027056</v>
      </c>
      <c r="G30" s="110">
        <v>977668</v>
      </c>
      <c r="H30" s="218">
        <v>955980</v>
      </c>
      <c r="I30" s="322" t="s">
        <v>450</v>
      </c>
      <c r="J30" s="263" t="s">
        <v>450</v>
      </c>
      <c r="K30" s="110">
        <v>977471</v>
      </c>
      <c r="L30" s="110">
        <v>933258</v>
      </c>
      <c r="M30" s="110">
        <v>930252</v>
      </c>
      <c r="N30" s="110">
        <v>891152</v>
      </c>
      <c r="O30" s="110">
        <v>865845</v>
      </c>
      <c r="P30" s="110">
        <v>861281</v>
      </c>
      <c r="Q30" s="110">
        <v>843469</v>
      </c>
      <c r="R30" s="110">
        <v>834380</v>
      </c>
      <c r="S30" s="143">
        <v>797333</v>
      </c>
      <c r="T30" s="530">
        <v>793840</v>
      </c>
    </row>
    <row r="31" spans="1:21" ht="14.25" customHeight="1">
      <c r="A31" s="992" t="s">
        <v>381</v>
      </c>
      <c r="B31" s="179" t="s">
        <v>297</v>
      </c>
      <c r="C31" s="527" t="s">
        <v>116</v>
      </c>
      <c r="D31" s="527" t="s">
        <v>116</v>
      </c>
      <c r="E31" s="527" t="s">
        <v>450</v>
      </c>
      <c r="F31" s="527" t="s">
        <v>450</v>
      </c>
      <c r="G31" s="109" t="s">
        <v>450</v>
      </c>
      <c r="H31" s="217" t="s">
        <v>450</v>
      </c>
      <c r="I31" s="219">
        <v>4156</v>
      </c>
      <c r="J31" s="249" t="s">
        <v>450</v>
      </c>
      <c r="K31" s="109">
        <v>351895</v>
      </c>
      <c r="L31" s="109">
        <v>289432</v>
      </c>
      <c r="M31" s="109">
        <v>290518</v>
      </c>
      <c r="N31" s="109" t="s">
        <v>230</v>
      </c>
      <c r="O31" s="109" t="s">
        <v>230</v>
      </c>
      <c r="P31" s="109" t="s">
        <v>230</v>
      </c>
      <c r="Q31" s="109" t="s">
        <v>230</v>
      </c>
      <c r="R31" s="109" t="s">
        <v>328</v>
      </c>
      <c r="S31" s="142" t="s">
        <v>116</v>
      </c>
      <c r="T31" s="528" t="s">
        <v>230</v>
      </c>
    </row>
    <row r="32" spans="1:21" ht="14.25" customHeight="1" thickBot="1">
      <c r="A32" s="994"/>
      <c r="B32" s="181" t="s">
        <v>269</v>
      </c>
      <c r="C32" s="531" t="s">
        <v>116</v>
      </c>
      <c r="D32" s="531" t="s">
        <v>116</v>
      </c>
      <c r="E32" s="531" t="s">
        <v>450</v>
      </c>
      <c r="F32" s="531" t="s">
        <v>450</v>
      </c>
      <c r="G32" s="111" t="s">
        <v>450</v>
      </c>
      <c r="H32" s="273" t="s">
        <v>450</v>
      </c>
      <c r="I32" s="220">
        <v>53339</v>
      </c>
      <c r="J32" s="274" t="s">
        <v>450</v>
      </c>
      <c r="K32" s="111">
        <v>331363</v>
      </c>
      <c r="L32" s="111">
        <v>289170</v>
      </c>
      <c r="M32" s="111">
        <v>289858</v>
      </c>
      <c r="N32" s="111" t="s">
        <v>230</v>
      </c>
      <c r="O32" s="111" t="s">
        <v>230</v>
      </c>
      <c r="P32" s="111" t="s">
        <v>230</v>
      </c>
      <c r="Q32" s="111" t="s">
        <v>230</v>
      </c>
      <c r="R32" s="111" t="s">
        <v>328</v>
      </c>
      <c r="S32" s="285" t="s">
        <v>116</v>
      </c>
      <c r="T32" s="532" t="s">
        <v>230</v>
      </c>
      <c r="U32" s="145"/>
    </row>
    <row r="33" spans="1:19" ht="4.5" customHeight="1">
      <c r="A33" s="112"/>
      <c r="B33" s="113"/>
      <c r="C33" s="286"/>
      <c r="D33" s="114"/>
      <c r="E33" s="287"/>
      <c r="F33" s="133"/>
      <c r="G33" s="133"/>
      <c r="H33" s="133"/>
      <c r="I33" s="287"/>
      <c r="J33" s="134"/>
      <c r="K33" s="134"/>
      <c r="L33" s="134"/>
      <c r="M33" s="288"/>
      <c r="N33" s="288"/>
    </row>
    <row r="34" spans="1:19" ht="16.5" customHeight="1" thickBot="1">
      <c r="A34" s="123" t="s">
        <v>156</v>
      </c>
      <c r="F34" s="276"/>
      <c r="G34" s="279"/>
      <c r="J34" s="279"/>
      <c r="K34" s="279"/>
      <c r="L34" s="69"/>
      <c r="M34" s="279"/>
      <c r="N34" s="279" t="s">
        <v>175</v>
      </c>
      <c r="S34" s="69" t="s">
        <v>175</v>
      </c>
    </row>
    <row r="35" spans="1:19" ht="24.75" thickBot="1">
      <c r="A35" s="995" t="s">
        <v>314</v>
      </c>
      <c r="B35" s="996"/>
      <c r="C35" s="533" t="s">
        <v>428</v>
      </c>
      <c r="D35" s="533" t="s">
        <v>430</v>
      </c>
      <c r="E35" s="533" t="s">
        <v>446</v>
      </c>
      <c r="F35" s="115" t="s">
        <v>487</v>
      </c>
      <c r="G35" s="115" t="s">
        <v>488</v>
      </c>
      <c r="H35" s="115" t="s">
        <v>102</v>
      </c>
      <c r="I35" s="115" t="s">
        <v>300</v>
      </c>
      <c r="J35" s="289" t="s">
        <v>383</v>
      </c>
      <c r="K35" s="115" t="s">
        <v>111</v>
      </c>
      <c r="L35" s="115" t="s">
        <v>154</v>
      </c>
      <c r="M35" s="115" t="s">
        <v>84</v>
      </c>
      <c r="N35" s="115" t="s">
        <v>317</v>
      </c>
      <c r="O35" s="115" t="s">
        <v>162</v>
      </c>
      <c r="P35" s="115" t="s">
        <v>48</v>
      </c>
      <c r="Q35" s="115" t="s">
        <v>155</v>
      </c>
      <c r="R35" s="290" t="s">
        <v>331</v>
      </c>
      <c r="S35" s="291" t="s">
        <v>418</v>
      </c>
    </row>
    <row r="36" spans="1:19" ht="14.25" customHeight="1">
      <c r="A36" s="292" t="s">
        <v>187</v>
      </c>
      <c r="B36" s="293"/>
      <c r="C36" s="534">
        <v>2527568</v>
      </c>
      <c r="D36" s="535">
        <v>4366756</v>
      </c>
      <c r="E36" s="535">
        <v>6169186</v>
      </c>
      <c r="F36" s="536">
        <v>6942820</v>
      </c>
      <c r="G36" s="536">
        <v>6657257</v>
      </c>
      <c r="H36" s="116">
        <v>6383539</v>
      </c>
      <c r="I36" s="116">
        <v>6213879</v>
      </c>
      <c r="J36" s="116">
        <v>7685393</v>
      </c>
      <c r="K36" s="116">
        <v>7982625</v>
      </c>
      <c r="L36" s="116">
        <v>7835366</v>
      </c>
      <c r="M36" s="116">
        <v>7579192</v>
      </c>
      <c r="N36" s="116">
        <v>7731201</v>
      </c>
      <c r="O36" s="116">
        <v>7937079</v>
      </c>
      <c r="P36" s="116">
        <v>8393506</v>
      </c>
      <c r="Q36" s="116">
        <v>7990422</v>
      </c>
      <c r="R36" s="294">
        <v>7876645</v>
      </c>
      <c r="S36" s="537">
        <v>7877680</v>
      </c>
    </row>
    <row r="37" spans="1:19" ht="14.25" customHeight="1">
      <c r="A37" s="117" t="s">
        <v>119</v>
      </c>
      <c r="B37" s="182" t="s">
        <v>382</v>
      </c>
      <c r="C37" s="538">
        <v>41.5</v>
      </c>
      <c r="D37" s="118">
        <f t="shared" ref="D37:O37" si="0">D36/6086836*100</f>
        <v>71.740983328612757</v>
      </c>
      <c r="E37" s="118">
        <f t="shared" si="0"/>
        <v>101.35291964495184</v>
      </c>
      <c r="F37" s="118">
        <f t="shared" si="0"/>
        <v>114.06287273059435</v>
      </c>
      <c r="G37" s="118">
        <f t="shared" si="0"/>
        <v>109.37138769633353</v>
      </c>
      <c r="H37" s="118">
        <f t="shared" si="0"/>
        <v>104.87450294372971</v>
      </c>
      <c r="I37" s="118">
        <f t="shared" si="0"/>
        <v>102.08717632609125</v>
      </c>
      <c r="J37" s="118">
        <f t="shared" si="0"/>
        <v>126.26252785519438</v>
      </c>
      <c r="K37" s="118">
        <f t="shared" si="0"/>
        <v>131.14572168528937</v>
      </c>
      <c r="L37" s="118">
        <f t="shared" si="0"/>
        <v>128.7264187830919</v>
      </c>
      <c r="M37" s="118">
        <f t="shared" si="0"/>
        <v>124.51776259455652</v>
      </c>
      <c r="N37" s="118">
        <f t="shared" si="0"/>
        <v>127.01510275617743</v>
      </c>
      <c r="O37" s="118">
        <f t="shared" si="0"/>
        <v>130.39745115524715</v>
      </c>
      <c r="P37" s="118">
        <v>137.9</v>
      </c>
      <c r="Q37" s="118">
        <v>131.30000000000001</v>
      </c>
      <c r="R37" s="144">
        <v>129.4</v>
      </c>
      <c r="S37" s="539">
        <v>129.4</v>
      </c>
    </row>
    <row r="38" spans="1:19" ht="14.25" customHeight="1">
      <c r="A38" s="117" t="s">
        <v>65</v>
      </c>
      <c r="B38" s="295"/>
      <c r="C38" s="540">
        <v>2186056</v>
      </c>
      <c r="D38" s="541">
        <v>3767194</v>
      </c>
      <c r="E38" s="541">
        <v>5507704</v>
      </c>
      <c r="F38" s="542">
        <v>6012728</v>
      </c>
      <c r="G38" s="542">
        <v>5797826</v>
      </c>
      <c r="H38" s="119">
        <v>5551184</v>
      </c>
      <c r="I38" s="119">
        <v>5443808</v>
      </c>
      <c r="J38" s="119">
        <v>6766202</v>
      </c>
      <c r="K38" s="119">
        <v>7071445</v>
      </c>
      <c r="L38" s="119">
        <v>6985247</v>
      </c>
      <c r="M38" s="119">
        <v>6789981</v>
      </c>
      <c r="N38" s="119">
        <v>6922306</v>
      </c>
      <c r="O38" s="119">
        <v>7104507</v>
      </c>
      <c r="P38" s="119">
        <v>7507740</v>
      </c>
      <c r="Q38" s="119">
        <v>7111584</v>
      </c>
      <c r="R38" s="296">
        <v>7041529</v>
      </c>
      <c r="S38" s="543">
        <v>7044227</v>
      </c>
    </row>
    <row r="39" spans="1:19" ht="14.25" customHeight="1">
      <c r="A39" s="297" t="s">
        <v>257</v>
      </c>
      <c r="B39" s="298"/>
      <c r="C39" s="544">
        <v>341512</v>
      </c>
      <c r="D39" s="545">
        <v>599562</v>
      </c>
      <c r="E39" s="545">
        <v>661482</v>
      </c>
      <c r="F39" s="546">
        <v>930092</v>
      </c>
      <c r="G39" s="546">
        <v>859431</v>
      </c>
      <c r="H39" s="120">
        <v>832355</v>
      </c>
      <c r="I39" s="120">
        <v>770071</v>
      </c>
      <c r="J39" s="120">
        <v>919191</v>
      </c>
      <c r="K39" s="120">
        <v>911180</v>
      </c>
      <c r="L39" s="120">
        <v>850119</v>
      </c>
      <c r="M39" s="120">
        <v>789211</v>
      </c>
      <c r="N39" s="120">
        <v>808895</v>
      </c>
      <c r="O39" s="120">
        <v>832572</v>
      </c>
      <c r="P39" s="120">
        <v>885766</v>
      </c>
      <c r="Q39" s="120">
        <v>878838</v>
      </c>
      <c r="R39" s="299">
        <v>835116</v>
      </c>
      <c r="S39" s="547">
        <v>833453</v>
      </c>
    </row>
    <row r="40" spans="1:19" ht="14.25" customHeight="1">
      <c r="A40" s="300" t="s">
        <v>91</v>
      </c>
      <c r="B40" s="301" t="s">
        <v>178</v>
      </c>
      <c r="C40" s="548">
        <v>5171812</v>
      </c>
      <c r="D40" s="549">
        <v>7471502</v>
      </c>
      <c r="E40" s="549">
        <v>10254225</v>
      </c>
      <c r="F40" s="550">
        <v>11094228</v>
      </c>
      <c r="G40" s="550">
        <v>10990698</v>
      </c>
      <c r="H40" s="121">
        <v>10539002</v>
      </c>
      <c r="I40" s="121">
        <v>10179375</v>
      </c>
      <c r="J40" s="121">
        <v>11978037</v>
      </c>
      <c r="K40" s="121">
        <v>11912311</v>
      </c>
      <c r="L40" s="121">
        <v>12008809</v>
      </c>
      <c r="M40" s="121">
        <v>11758213</v>
      </c>
      <c r="N40" s="121">
        <v>11783403</v>
      </c>
      <c r="O40" s="121">
        <v>11873493</v>
      </c>
      <c r="P40" s="121">
        <v>11747664</v>
      </c>
      <c r="Q40" s="121">
        <v>11527292</v>
      </c>
      <c r="R40" s="302">
        <v>11303352</v>
      </c>
      <c r="S40" s="551">
        <v>11236522</v>
      </c>
    </row>
    <row r="41" spans="1:19" ht="14.25" customHeight="1">
      <c r="A41" s="117" t="s">
        <v>205</v>
      </c>
      <c r="B41" s="295" t="s">
        <v>275</v>
      </c>
      <c r="C41" s="540">
        <v>2978377</v>
      </c>
      <c r="D41" s="541">
        <v>3705089</v>
      </c>
      <c r="E41" s="541">
        <v>4738288</v>
      </c>
      <c r="F41" s="542">
        <v>5081500</v>
      </c>
      <c r="G41" s="542">
        <v>5196351</v>
      </c>
      <c r="H41" s="119">
        <v>4981333</v>
      </c>
      <c r="I41" s="119">
        <v>4716087</v>
      </c>
      <c r="J41" s="119">
        <v>5206062</v>
      </c>
      <c r="K41" s="119">
        <v>5262075</v>
      </c>
      <c r="L41" s="119">
        <v>5467123</v>
      </c>
      <c r="M41" s="119">
        <v>5425819</v>
      </c>
      <c r="N41" s="119">
        <v>5350213</v>
      </c>
      <c r="O41" s="119">
        <v>5253142</v>
      </c>
      <c r="P41" s="119">
        <v>4758218</v>
      </c>
      <c r="Q41" s="119">
        <v>4987341</v>
      </c>
      <c r="R41" s="296">
        <v>4888437</v>
      </c>
      <c r="S41" s="543">
        <v>4841042</v>
      </c>
    </row>
    <row r="42" spans="1:19" ht="14.25" customHeight="1" thickBot="1">
      <c r="A42" s="303" t="s">
        <v>51</v>
      </c>
      <c r="B42" s="304" t="s">
        <v>203</v>
      </c>
      <c r="C42" s="552">
        <v>0.57599999999999996</v>
      </c>
      <c r="D42" s="336">
        <v>0.496</v>
      </c>
      <c r="E42" s="336">
        <v>0.46200000000000002</v>
      </c>
      <c r="F42" s="122">
        <f>F41/F40</f>
        <v>0.45803096889661904</v>
      </c>
      <c r="G42" s="122">
        <f>G41/G40</f>
        <v>0.4727953584021688</v>
      </c>
      <c r="H42" s="122">
        <f>H41/H40</f>
        <v>0.47265699351798207</v>
      </c>
      <c r="I42" s="122">
        <f>I41/I40</f>
        <v>0.46329828697734388</v>
      </c>
      <c r="J42" s="122">
        <v>0.42399999999999999</v>
      </c>
      <c r="K42" s="122">
        <v>0.43099999999999999</v>
      </c>
      <c r="L42" s="122">
        <v>0.44400000000000001</v>
      </c>
      <c r="M42" s="122">
        <f>M41/M40</f>
        <v>0.46144928655400275</v>
      </c>
      <c r="N42" s="122">
        <f>N41/N40</f>
        <v>0.45404650931483886</v>
      </c>
      <c r="O42" s="122">
        <f>O41/O40</f>
        <v>0.44242599881938699</v>
      </c>
      <c r="P42" s="122">
        <f>P41/P40</f>
        <v>0.40503524785863809</v>
      </c>
      <c r="Q42" s="122">
        <f>Q41/Q40</f>
        <v>0.43265504161775376</v>
      </c>
      <c r="R42" s="305">
        <v>0.432</v>
      </c>
      <c r="S42" s="335">
        <v>0.43099999999999999</v>
      </c>
    </row>
    <row r="43" spans="1:19" s="19" customFormat="1" ht="13.5" customHeight="1">
      <c r="A43" s="1019" t="s">
        <v>406</v>
      </c>
      <c r="B43" s="1019"/>
      <c r="C43" s="306" t="s">
        <v>520</v>
      </c>
      <c r="D43" s="19" t="s">
        <v>9</v>
      </c>
      <c r="O43" s="306" t="s">
        <v>520</v>
      </c>
      <c r="P43" s="19" t="s">
        <v>9</v>
      </c>
    </row>
    <row r="44" spans="1:19" s="19" customFormat="1" ht="13.5" customHeight="1">
      <c r="C44" s="306" t="s">
        <v>363</v>
      </c>
      <c r="D44" s="19" t="s">
        <v>201</v>
      </c>
      <c r="O44" s="306" t="s">
        <v>363</v>
      </c>
      <c r="P44" s="19" t="s">
        <v>201</v>
      </c>
    </row>
    <row r="45" spans="1:19" s="19" customFormat="1" ht="13.5" customHeight="1">
      <c r="C45" s="306" t="s">
        <v>368</v>
      </c>
      <c r="D45" s="19" t="s">
        <v>161</v>
      </c>
      <c r="O45" s="306" t="s">
        <v>368</v>
      </c>
      <c r="P45" s="19" t="s">
        <v>161</v>
      </c>
    </row>
    <row r="46" spans="1:19" s="19" customFormat="1" ht="11.25"/>
  </sheetData>
  <mergeCells count="43">
    <mergeCell ref="A43:B43"/>
    <mergeCell ref="A25:B25"/>
    <mergeCell ref="A26:B26"/>
    <mergeCell ref="A28:B28"/>
    <mergeCell ref="A29:A30"/>
    <mergeCell ref="A31:A32"/>
    <mergeCell ref="A35:B35"/>
    <mergeCell ref="A24:B24"/>
    <mergeCell ref="A12:B12"/>
    <mergeCell ref="A13:B13"/>
    <mergeCell ref="A14:B14"/>
    <mergeCell ref="A16:B16"/>
    <mergeCell ref="A17:B17"/>
    <mergeCell ref="A18:B18"/>
    <mergeCell ref="A19:B19"/>
    <mergeCell ref="A20:B20"/>
    <mergeCell ref="A21:B21"/>
    <mergeCell ref="A22:B22"/>
    <mergeCell ref="A23:B23"/>
    <mergeCell ref="A11:B11"/>
    <mergeCell ref="P2:P3"/>
    <mergeCell ref="Q2:Q3"/>
    <mergeCell ref="R2:R3"/>
    <mergeCell ref="S2:S3"/>
    <mergeCell ref="A5:B5"/>
    <mergeCell ref="A7:B7"/>
    <mergeCell ref="A8:B8"/>
    <mergeCell ref="A9:B9"/>
    <mergeCell ref="A10:B10"/>
    <mergeCell ref="T2:T3"/>
    <mergeCell ref="A4:B4"/>
    <mergeCell ref="H2:J2"/>
    <mergeCell ref="K2:K3"/>
    <mergeCell ref="L2:L3"/>
    <mergeCell ref="M2:M3"/>
    <mergeCell ref="N2:N3"/>
    <mergeCell ref="O2:O3"/>
    <mergeCell ref="A2:B3"/>
    <mergeCell ref="C2:C3"/>
    <mergeCell ref="D2:D3"/>
    <mergeCell ref="E2:E3"/>
    <mergeCell ref="F2:F3"/>
    <mergeCell ref="G2:G3"/>
  </mergeCells>
  <phoneticPr fontId="22"/>
  <pageMargins left="0.78740157480314965" right="0.78740157480314965" top="0.39370078740157483" bottom="0.39370078740157483" header="0.51181102362204722" footer="0.19685039370078741"/>
  <pageSetup paperSize="9" scale="87" firstPageNumber="0" orientation="landscape" r:id="rId1"/>
  <headerFooter alignWithMargins="0">
    <oddFooter>&amp;L&amp;"ＭＳ Ｐ明朝,標準"－３９－２－</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8"/>
  <sheetViews>
    <sheetView view="pageBreakPreview" topLeftCell="A7" zoomScaleNormal="100" zoomScaleSheetLayoutView="100" workbookViewId="0">
      <selection activeCell="D35" sqref="D35"/>
    </sheetView>
  </sheetViews>
  <sheetFormatPr defaultRowHeight="12.75"/>
  <cols>
    <col min="1" max="1" width="2.625" style="105" customWidth="1"/>
    <col min="2" max="2" width="25.625" style="105" customWidth="1"/>
    <col min="3" max="3" width="2.875" style="105" customWidth="1"/>
    <col min="4" max="15" width="9.375" style="105" customWidth="1"/>
    <col min="16" max="16384" width="9" style="105"/>
  </cols>
  <sheetData>
    <row r="1" spans="1:15" s="1" customFormat="1" ht="16.5" customHeight="1" thickBot="1">
      <c r="A1" s="123" t="s">
        <v>136</v>
      </c>
      <c r="B1" s="123"/>
      <c r="C1" s="123"/>
      <c r="D1" s="221"/>
      <c r="E1" s="68"/>
      <c r="F1" s="68"/>
      <c r="G1" s="68"/>
      <c r="H1" s="68"/>
      <c r="I1" s="68"/>
      <c r="J1" s="68"/>
      <c r="K1" s="68"/>
      <c r="L1" s="68"/>
      <c r="M1" s="68"/>
      <c r="N1" s="69"/>
      <c r="O1" s="69" t="s">
        <v>299</v>
      </c>
    </row>
    <row r="2" spans="1:15" s="1" customFormat="1" ht="16.5" customHeight="1">
      <c r="A2" s="780" t="s">
        <v>89</v>
      </c>
      <c r="B2" s="781"/>
      <c r="C2" s="782"/>
      <c r="D2" s="222" t="s">
        <v>255</v>
      </c>
      <c r="E2" s="223" t="s">
        <v>177</v>
      </c>
      <c r="F2" s="223" t="s">
        <v>77</v>
      </c>
      <c r="G2" s="223" t="s">
        <v>173</v>
      </c>
      <c r="H2" s="223" t="s">
        <v>69</v>
      </c>
      <c r="I2" s="223" t="s">
        <v>246</v>
      </c>
      <c r="J2" s="223" t="s">
        <v>217</v>
      </c>
      <c r="K2" s="223" t="s">
        <v>147</v>
      </c>
      <c r="L2" s="781" t="s">
        <v>323</v>
      </c>
      <c r="M2" s="781"/>
      <c r="N2" s="223" t="s">
        <v>125</v>
      </c>
      <c r="O2" s="224" t="s">
        <v>333</v>
      </c>
    </row>
    <row r="3" spans="1:15" s="1" customFormat="1" ht="13.5" customHeight="1" thickBot="1">
      <c r="A3" s="783"/>
      <c r="B3" s="784"/>
      <c r="C3" s="785"/>
      <c r="D3" s="225"/>
      <c r="E3" s="226"/>
      <c r="F3" s="226"/>
      <c r="G3" s="226"/>
      <c r="H3" s="226"/>
      <c r="I3" s="226"/>
      <c r="J3" s="226"/>
      <c r="K3" s="226"/>
      <c r="L3" s="344" t="s">
        <v>261</v>
      </c>
      <c r="M3" s="495" t="s">
        <v>311</v>
      </c>
      <c r="N3" s="226"/>
      <c r="O3" s="496"/>
    </row>
    <row r="4" spans="1:15" s="1" customFormat="1" ht="13.35" customHeight="1">
      <c r="A4" s="793" t="s">
        <v>212</v>
      </c>
      <c r="B4" s="794"/>
      <c r="C4" s="497"/>
      <c r="D4" s="498">
        <v>73563</v>
      </c>
      <c r="E4" s="233">
        <v>63157</v>
      </c>
      <c r="F4" s="233">
        <v>74499</v>
      </c>
      <c r="G4" s="233">
        <v>85707</v>
      </c>
      <c r="H4" s="233">
        <v>87426</v>
      </c>
      <c r="I4" s="233">
        <v>91709</v>
      </c>
      <c r="J4" s="233">
        <v>107537</v>
      </c>
      <c r="K4" s="233">
        <v>103462</v>
      </c>
      <c r="L4" s="499">
        <f>L15</f>
        <v>96322</v>
      </c>
      <c r="M4" s="500">
        <f>M15</f>
        <v>3906</v>
      </c>
      <c r="N4" s="233">
        <v>97265</v>
      </c>
      <c r="O4" s="236">
        <v>84274</v>
      </c>
    </row>
    <row r="5" spans="1:15" s="1" customFormat="1" ht="13.35" customHeight="1">
      <c r="A5" s="795" t="s">
        <v>126</v>
      </c>
      <c r="B5" s="796"/>
      <c r="C5" s="501"/>
      <c r="D5" s="502" t="s">
        <v>116</v>
      </c>
      <c r="E5" s="503" t="s">
        <v>116</v>
      </c>
      <c r="F5" s="503" t="s">
        <v>116</v>
      </c>
      <c r="G5" s="503" t="s">
        <v>116</v>
      </c>
      <c r="H5" s="503" t="s">
        <v>116</v>
      </c>
      <c r="I5" s="503" t="s">
        <v>116</v>
      </c>
      <c r="J5" s="503" t="s">
        <v>230</v>
      </c>
      <c r="K5" s="503" t="s">
        <v>230</v>
      </c>
      <c r="L5" s="504" t="s">
        <v>230</v>
      </c>
      <c r="M5" s="505" t="s">
        <v>230</v>
      </c>
      <c r="N5" s="503" t="s">
        <v>332</v>
      </c>
      <c r="O5" s="506" t="s">
        <v>230</v>
      </c>
    </row>
    <row r="6" spans="1:15" s="1" customFormat="1" ht="13.35" customHeight="1">
      <c r="A6" s="244"/>
      <c r="B6" s="245" t="s">
        <v>266</v>
      </c>
      <c r="C6" s="246"/>
      <c r="D6" s="207" t="s">
        <v>116</v>
      </c>
      <c r="E6" s="109" t="s">
        <v>116</v>
      </c>
      <c r="F6" s="109" t="s">
        <v>116</v>
      </c>
      <c r="G6" s="109" t="s">
        <v>116</v>
      </c>
      <c r="H6" s="109" t="s">
        <v>116</v>
      </c>
      <c r="I6" s="109" t="s">
        <v>116</v>
      </c>
      <c r="J6" s="109" t="s">
        <v>230</v>
      </c>
      <c r="K6" s="109" t="s">
        <v>230</v>
      </c>
      <c r="L6" s="507" t="s">
        <v>230</v>
      </c>
      <c r="M6" s="508" t="s">
        <v>230</v>
      </c>
      <c r="N6" s="109" t="s">
        <v>332</v>
      </c>
      <c r="O6" s="170" t="s">
        <v>230</v>
      </c>
    </row>
    <row r="7" spans="1:15" s="1" customFormat="1" ht="13.35" customHeight="1">
      <c r="A7" s="244"/>
      <c r="B7" s="250" t="s">
        <v>148</v>
      </c>
      <c r="C7" s="251"/>
      <c r="D7" s="316" t="s">
        <v>116</v>
      </c>
      <c r="E7" s="107" t="s">
        <v>116</v>
      </c>
      <c r="F7" s="107" t="s">
        <v>116</v>
      </c>
      <c r="G7" s="107" t="s">
        <v>116</v>
      </c>
      <c r="H7" s="107" t="s">
        <v>116</v>
      </c>
      <c r="I7" s="107" t="s">
        <v>116</v>
      </c>
      <c r="J7" s="107" t="s">
        <v>230</v>
      </c>
      <c r="K7" s="107" t="s">
        <v>230</v>
      </c>
      <c r="L7" s="509" t="s">
        <v>230</v>
      </c>
      <c r="M7" s="510" t="s">
        <v>230</v>
      </c>
      <c r="N7" s="107" t="s">
        <v>332</v>
      </c>
      <c r="O7" s="173" t="s">
        <v>230</v>
      </c>
    </row>
    <row r="8" spans="1:15" s="1" customFormat="1" ht="13.35" customHeight="1">
      <c r="A8" s="244"/>
      <c r="B8" s="250" t="s">
        <v>104</v>
      </c>
      <c r="C8" s="251"/>
      <c r="D8" s="316" t="s">
        <v>116</v>
      </c>
      <c r="E8" s="107" t="s">
        <v>116</v>
      </c>
      <c r="F8" s="107" t="s">
        <v>116</v>
      </c>
      <c r="G8" s="107" t="s">
        <v>116</v>
      </c>
      <c r="H8" s="107" t="s">
        <v>116</v>
      </c>
      <c r="I8" s="107" t="s">
        <v>116</v>
      </c>
      <c r="J8" s="107" t="s">
        <v>230</v>
      </c>
      <c r="K8" s="107" t="s">
        <v>230</v>
      </c>
      <c r="L8" s="509" t="s">
        <v>230</v>
      </c>
      <c r="M8" s="510" t="s">
        <v>230</v>
      </c>
      <c r="N8" s="107" t="s">
        <v>332</v>
      </c>
      <c r="O8" s="173" t="s">
        <v>230</v>
      </c>
    </row>
    <row r="9" spans="1:15" s="1" customFormat="1" ht="13.35" customHeight="1">
      <c r="A9" s="244"/>
      <c r="B9" s="250" t="s">
        <v>38</v>
      </c>
      <c r="C9" s="251"/>
      <c r="D9" s="316" t="s">
        <v>116</v>
      </c>
      <c r="E9" s="107" t="s">
        <v>116</v>
      </c>
      <c r="F9" s="107" t="s">
        <v>116</v>
      </c>
      <c r="G9" s="107" t="s">
        <v>116</v>
      </c>
      <c r="H9" s="107" t="s">
        <v>116</v>
      </c>
      <c r="I9" s="107" t="s">
        <v>116</v>
      </c>
      <c r="J9" s="107" t="s">
        <v>230</v>
      </c>
      <c r="K9" s="107" t="s">
        <v>230</v>
      </c>
      <c r="L9" s="509" t="s">
        <v>230</v>
      </c>
      <c r="M9" s="510" t="s">
        <v>230</v>
      </c>
      <c r="N9" s="107" t="s">
        <v>332</v>
      </c>
      <c r="O9" s="173" t="s">
        <v>230</v>
      </c>
    </row>
    <row r="10" spans="1:15" s="1" customFormat="1" ht="13.35" customHeight="1">
      <c r="A10" s="244"/>
      <c r="B10" s="250" t="s">
        <v>168</v>
      </c>
      <c r="C10" s="251"/>
      <c r="D10" s="316" t="s">
        <v>116</v>
      </c>
      <c r="E10" s="107" t="s">
        <v>116</v>
      </c>
      <c r="F10" s="107" t="s">
        <v>116</v>
      </c>
      <c r="G10" s="107" t="s">
        <v>116</v>
      </c>
      <c r="H10" s="107" t="s">
        <v>116</v>
      </c>
      <c r="I10" s="107" t="s">
        <v>116</v>
      </c>
      <c r="J10" s="107" t="s">
        <v>230</v>
      </c>
      <c r="K10" s="107" t="s">
        <v>230</v>
      </c>
      <c r="L10" s="509" t="s">
        <v>230</v>
      </c>
      <c r="M10" s="510" t="s">
        <v>230</v>
      </c>
      <c r="N10" s="107" t="s">
        <v>332</v>
      </c>
      <c r="O10" s="173" t="s">
        <v>230</v>
      </c>
    </row>
    <row r="11" spans="1:15" s="1" customFormat="1" ht="13.35" customHeight="1">
      <c r="A11" s="244"/>
      <c r="B11" s="250" t="s">
        <v>225</v>
      </c>
      <c r="C11" s="251"/>
      <c r="D11" s="316" t="s">
        <v>116</v>
      </c>
      <c r="E11" s="107" t="s">
        <v>116</v>
      </c>
      <c r="F11" s="107" t="s">
        <v>116</v>
      </c>
      <c r="G11" s="107" t="s">
        <v>116</v>
      </c>
      <c r="H11" s="107" t="s">
        <v>116</v>
      </c>
      <c r="I11" s="107" t="s">
        <v>116</v>
      </c>
      <c r="J11" s="107" t="s">
        <v>230</v>
      </c>
      <c r="K11" s="107" t="s">
        <v>230</v>
      </c>
      <c r="L11" s="509" t="s">
        <v>230</v>
      </c>
      <c r="M11" s="510" t="s">
        <v>230</v>
      </c>
      <c r="N11" s="107" t="s">
        <v>332</v>
      </c>
      <c r="O11" s="173" t="s">
        <v>230</v>
      </c>
    </row>
    <row r="12" spans="1:15" s="1" customFormat="1" ht="13.35" customHeight="1">
      <c r="A12" s="244"/>
      <c r="B12" s="250" t="s">
        <v>52</v>
      </c>
      <c r="C12" s="251"/>
      <c r="D12" s="316" t="s">
        <v>116</v>
      </c>
      <c r="E12" s="107" t="s">
        <v>116</v>
      </c>
      <c r="F12" s="107" t="s">
        <v>116</v>
      </c>
      <c r="G12" s="107" t="s">
        <v>116</v>
      </c>
      <c r="H12" s="107" t="s">
        <v>116</v>
      </c>
      <c r="I12" s="107" t="s">
        <v>116</v>
      </c>
      <c r="J12" s="107" t="s">
        <v>230</v>
      </c>
      <c r="K12" s="107" t="s">
        <v>230</v>
      </c>
      <c r="L12" s="509" t="s">
        <v>230</v>
      </c>
      <c r="M12" s="510" t="s">
        <v>230</v>
      </c>
      <c r="N12" s="107" t="s">
        <v>332</v>
      </c>
      <c r="O12" s="173" t="s">
        <v>230</v>
      </c>
    </row>
    <row r="13" spans="1:15" s="1" customFormat="1" ht="13.35" customHeight="1">
      <c r="A13" s="244"/>
      <c r="B13" s="250" t="s">
        <v>113</v>
      </c>
      <c r="C13" s="251"/>
      <c r="D13" s="316" t="s">
        <v>116</v>
      </c>
      <c r="E13" s="107" t="s">
        <v>116</v>
      </c>
      <c r="F13" s="107" t="s">
        <v>116</v>
      </c>
      <c r="G13" s="107" t="s">
        <v>116</v>
      </c>
      <c r="H13" s="107" t="s">
        <v>116</v>
      </c>
      <c r="I13" s="107" t="s">
        <v>116</v>
      </c>
      <c r="J13" s="107" t="s">
        <v>230</v>
      </c>
      <c r="K13" s="107" t="s">
        <v>230</v>
      </c>
      <c r="L13" s="509" t="s">
        <v>230</v>
      </c>
      <c r="M13" s="510" t="s">
        <v>230</v>
      </c>
      <c r="N13" s="107" t="s">
        <v>332</v>
      </c>
      <c r="O13" s="173" t="s">
        <v>230</v>
      </c>
    </row>
    <row r="14" spans="1:15" s="1" customFormat="1" ht="13.35" customHeight="1">
      <c r="A14" s="511"/>
      <c r="B14" s="259" t="s">
        <v>10</v>
      </c>
      <c r="C14" s="260"/>
      <c r="D14" s="208" t="s">
        <v>116</v>
      </c>
      <c r="E14" s="110" t="s">
        <v>116</v>
      </c>
      <c r="F14" s="110" t="s">
        <v>116</v>
      </c>
      <c r="G14" s="110" t="s">
        <v>116</v>
      </c>
      <c r="H14" s="110" t="s">
        <v>116</v>
      </c>
      <c r="I14" s="110" t="s">
        <v>116</v>
      </c>
      <c r="J14" s="110" t="s">
        <v>230</v>
      </c>
      <c r="K14" s="110" t="s">
        <v>230</v>
      </c>
      <c r="L14" s="512" t="s">
        <v>230</v>
      </c>
      <c r="M14" s="513" t="s">
        <v>230</v>
      </c>
      <c r="N14" s="110" t="s">
        <v>332</v>
      </c>
      <c r="O14" s="171" t="s">
        <v>230</v>
      </c>
    </row>
    <row r="15" spans="1:15" s="1" customFormat="1" ht="13.35" customHeight="1">
      <c r="A15" s="795" t="s">
        <v>74</v>
      </c>
      <c r="B15" s="796"/>
      <c r="C15" s="501"/>
      <c r="D15" s="502">
        <v>73563</v>
      </c>
      <c r="E15" s="503">
        <v>63157</v>
      </c>
      <c r="F15" s="503">
        <v>74499</v>
      </c>
      <c r="G15" s="503">
        <v>85707</v>
      </c>
      <c r="H15" s="503">
        <v>87426</v>
      </c>
      <c r="I15" s="503">
        <v>91709</v>
      </c>
      <c r="J15" s="74">
        <v>107537</v>
      </c>
      <c r="K15" s="74">
        <v>103462</v>
      </c>
      <c r="L15" s="434">
        <v>96322</v>
      </c>
      <c r="M15" s="514">
        <v>3906</v>
      </c>
      <c r="N15" s="74">
        <v>97265</v>
      </c>
      <c r="O15" s="172">
        <v>84274</v>
      </c>
    </row>
    <row r="16" spans="1:15" s="1" customFormat="1" ht="13.35" customHeight="1">
      <c r="A16" s="244"/>
      <c r="B16" s="264" t="s">
        <v>359</v>
      </c>
      <c r="C16" s="246"/>
      <c r="D16" s="207">
        <v>14883</v>
      </c>
      <c r="E16" s="109">
        <v>7353</v>
      </c>
      <c r="F16" s="109" t="s">
        <v>107</v>
      </c>
      <c r="G16" s="109" t="s">
        <v>107</v>
      </c>
      <c r="H16" s="109">
        <v>9535</v>
      </c>
      <c r="I16" s="109">
        <v>9260</v>
      </c>
      <c r="J16" s="72">
        <v>9488</v>
      </c>
      <c r="K16" s="72">
        <v>10245</v>
      </c>
      <c r="L16" s="515">
        <v>7106</v>
      </c>
      <c r="M16" s="508" t="s">
        <v>230</v>
      </c>
      <c r="N16" s="72">
        <v>50</v>
      </c>
      <c r="O16" s="170" t="s">
        <v>116</v>
      </c>
    </row>
    <row r="17" spans="1:15" s="1" customFormat="1" ht="13.35" customHeight="1">
      <c r="A17" s="244"/>
      <c r="B17" s="265" t="s">
        <v>336</v>
      </c>
      <c r="C17" s="251"/>
      <c r="D17" s="316">
        <v>4140</v>
      </c>
      <c r="E17" s="107">
        <v>2742</v>
      </c>
      <c r="F17" s="107">
        <v>2518</v>
      </c>
      <c r="G17" s="107">
        <v>3405</v>
      </c>
      <c r="H17" s="107">
        <v>3196</v>
      </c>
      <c r="I17" s="107">
        <v>2955</v>
      </c>
      <c r="J17" s="75">
        <v>1999</v>
      </c>
      <c r="K17" s="75">
        <v>1981</v>
      </c>
      <c r="L17" s="442">
        <v>2210</v>
      </c>
      <c r="M17" s="510" t="s">
        <v>230</v>
      </c>
      <c r="N17" s="75">
        <v>2604</v>
      </c>
      <c r="O17" s="173">
        <v>936</v>
      </c>
    </row>
    <row r="18" spans="1:15" s="1" customFormat="1" ht="13.35" customHeight="1">
      <c r="A18" s="244"/>
      <c r="B18" s="265" t="s">
        <v>370</v>
      </c>
      <c r="C18" s="251"/>
      <c r="D18" s="316">
        <v>1526</v>
      </c>
      <c r="E18" s="107">
        <v>1860</v>
      </c>
      <c r="F18" s="107">
        <v>1613</v>
      </c>
      <c r="G18" s="107">
        <v>2350</v>
      </c>
      <c r="H18" s="107">
        <v>3055</v>
      </c>
      <c r="I18" s="107">
        <v>3822</v>
      </c>
      <c r="J18" s="75">
        <v>2799</v>
      </c>
      <c r="K18" s="75">
        <v>3017</v>
      </c>
      <c r="L18" s="442">
        <v>2450</v>
      </c>
      <c r="M18" s="510" t="s">
        <v>230</v>
      </c>
      <c r="N18" s="75">
        <v>2105</v>
      </c>
      <c r="O18" s="173">
        <v>959</v>
      </c>
    </row>
    <row r="19" spans="1:15" s="1" customFormat="1" ht="13.35" customHeight="1">
      <c r="A19" s="244"/>
      <c r="B19" s="265" t="s">
        <v>337</v>
      </c>
      <c r="C19" s="251"/>
      <c r="D19" s="316">
        <v>5971</v>
      </c>
      <c r="E19" s="107">
        <v>2978</v>
      </c>
      <c r="F19" s="107">
        <v>7270</v>
      </c>
      <c r="G19" s="107">
        <v>11482</v>
      </c>
      <c r="H19" s="107">
        <v>11935</v>
      </c>
      <c r="I19" s="107">
        <v>7907</v>
      </c>
      <c r="J19" s="75">
        <v>10264</v>
      </c>
      <c r="K19" s="75">
        <v>8861</v>
      </c>
      <c r="L19" s="442">
        <v>6662</v>
      </c>
      <c r="M19" s="516" t="s">
        <v>107</v>
      </c>
      <c r="N19" s="75">
        <v>6533</v>
      </c>
      <c r="O19" s="267">
        <v>6184</v>
      </c>
    </row>
    <row r="20" spans="1:15" s="1" customFormat="1" ht="13.35" customHeight="1">
      <c r="A20" s="244"/>
      <c r="B20" s="265" t="s">
        <v>338</v>
      </c>
      <c r="C20" s="251"/>
      <c r="D20" s="316">
        <v>1415</v>
      </c>
      <c r="E20" s="107">
        <v>1074</v>
      </c>
      <c r="F20" s="107">
        <v>1236</v>
      </c>
      <c r="G20" s="107">
        <v>1039</v>
      </c>
      <c r="H20" s="107">
        <v>1485</v>
      </c>
      <c r="I20" s="107">
        <v>1269</v>
      </c>
      <c r="J20" s="75">
        <v>1055</v>
      </c>
      <c r="K20" s="75">
        <v>1069</v>
      </c>
      <c r="L20" s="442">
        <v>1242</v>
      </c>
      <c r="M20" s="516" t="s">
        <v>107</v>
      </c>
      <c r="N20" s="75">
        <v>692</v>
      </c>
      <c r="O20" s="173" t="s">
        <v>107</v>
      </c>
    </row>
    <row r="21" spans="1:15" s="1" customFormat="1" ht="13.35" customHeight="1">
      <c r="A21" s="244"/>
      <c r="B21" s="265" t="s">
        <v>339</v>
      </c>
      <c r="C21" s="251"/>
      <c r="D21" s="316">
        <v>1567</v>
      </c>
      <c r="E21" s="107">
        <v>5518</v>
      </c>
      <c r="F21" s="107" t="s">
        <v>107</v>
      </c>
      <c r="G21" s="107">
        <v>1288</v>
      </c>
      <c r="H21" s="107">
        <v>1593</v>
      </c>
      <c r="I21" s="107">
        <v>3893</v>
      </c>
      <c r="J21" s="75">
        <v>4787</v>
      </c>
      <c r="K21" s="75">
        <v>1662</v>
      </c>
      <c r="L21" s="442">
        <v>3252</v>
      </c>
      <c r="M21" s="510" t="s">
        <v>230</v>
      </c>
      <c r="N21" s="75">
        <v>2649</v>
      </c>
      <c r="O21" s="173" t="s">
        <v>107</v>
      </c>
    </row>
    <row r="22" spans="1:15" s="1" customFormat="1" ht="13.35" customHeight="1">
      <c r="A22" s="244"/>
      <c r="B22" s="265" t="s">
        <v>340</v>
      </c>
      <c r="C22" s="251"/>
      <c r="D22" s="316">
        <v>8151</v>
      </c>
      <c r="E22" s="107">
        <v>7620</v>
      </c>
      <c r="F22" s="107">
        <v>11384</v>
      </c>
      <c r="G22" s="107">
        <v>10666</v>
      </c>
      <c r="H22" s="107">
        <v>4807</v>
      </c>
      <c r="I22" s="107">
        <v>12921</v>
      </c>
      <c r="J22" s="75">
        <v>9037</v>
      </c>
      <c r="K22" s="75">
        <v>8350</v>
      </c>
      <c r="L22" s="442">
        <v>11739</v>
      </c>
      <c r="M22" s="510">
        <v>1395</v>
      </c>
      <c r="N22" s="75">
        <v>11751</v>
      </c>
      <c r="O22" s="267">
        <v>10391</v>
      </c>
    </row>
    <row r="23" spans="1:15" s="1" customFormat="1" ht="13.35" customHeight="1">
      <c r="A23" s="244"/>
      <c r="B23" s="265" t="s">
        <v>341</v>
      </c>
      <c r="C23" s="517" t="s">
        <v>366</v>
      </c>
      <c r="D23" s="316">
        <v>2533</v>
      </c>
      <c r="E23" s="107">
        <v>2821</v>
      </c>
      <c r="F23" s="107">
        <v>2839</v>
      </c>
      <c r="G23" s="107">
        <v>2949</v>
      </c>
      <c r="H23" s="107">
        <v>3579</v>
      </c>
      <c r="I23" s="107">
        <v>3333</v>
      </c>
      <c r="J23" s="75">
        <v>4018</v>
      </c>
      <c r="K23" s="75">
        <v>2177</v>
      </c>
      <c r="L23" s="442">
        <v>2998</v>
      </c>
      <c r="M23" s="516">
        <v>110</v>
      </c>
      <c r="N23" s="75">
        <v>2798</v>
      </c>
      <c r="O23" s="267">
        <v>2042</v>
      </c>
    </row>
    <row r="24" spans="1:15" s="1" customFormat="1" ht="13.35" customHeight="1">
      <c r="A24" s="244"/>
      <c r="B24" s="265" t="s">
        <v>342</v>
      </c>
      <c r="C24" s="517"/>
      <c r="D24" s="316">
        <v>157</v>
      </c>
      <c r="E24" s="107" t="s">
        <v>107</v>
      </c>
      <c r="F24" s="107">
        <v>158</v>
      </c>
      <c r="G24" s="107" t="s">
        <v>107</v>
      </c>
      <c r="H24" s="107" t="s">
        <v>107</v>
      </c>
      <c r="I24" s="107">
        <v>283</v>
      </c>
      <c r="J24" s="107" t="s">
        <v>107</v>
      </c>
      <c r="K24" s="107">
        <v>341</v>
      </c>
      <c r="L24" s="509" t="s">
        <v>107</v>
      </c>
      <c r="M24" s="516" t="s">
        <v>107</v>
      </c>
      <c r="N24" s="107">
        <v>93</v>
      </c>
      <c r="O24" s="267">
        <v>110</v>
      </c>
    </row>
    <row r="25" spans="1:15" s="1" customFormat="1" ht="13.35" customHeight="1">
      <c r="A25" s="244"/>
      <c r="B25" s="265" t="s">
        <v>343</v>
      </c>
      <c r="C25" s="517"/>
      <c r="D25" s="316">
        <v>565</v>
      </c>
      <c r="E25" s="107">
        <v>530</v>
      </c>
      <c r="F25" s="107">
        <v>486</v>
      </c>
      <c r="G25" s="107">
        <v>513</v>
      </c>
      <c r="H25" s="107">
        <v>709</v>
      </c>
      <c r="I25" s="107">
        <v>284</v>
      </c>
      <c r="J25" s="75">
        <v>514</v>
      </c>
      <c r="K25" s="75">
        <v>355</v>
      </c>
      <c r="L25" s="442">
        <v>506</v>
      </c>
      <c r="M25" s="516" t="s">
        <v>107</v>
      </c>
      <c r="N25" s="75">
        <v>165</v>
      </c>
      <c r="O25" s="173" t="s">
        <v>107</v>
      </c>
    </row>
    <row r="26" spans="1:15" s="1" customFormat="1" ht="13.35" customHeight="1">
      <c r="A26" s="244"/>
      <c r="B26" s="265" t="s">
        <v>344</v>
      </c>
      <c r="C26" s="517" t="s">
        <v>366</v>
      </c>
      <c r="D26" s="316">
        <v>75</v>
      </c>
      <c r="E26" s="107" t="s">
        <v>107</v>
      </c>
      <c r="F26" s="107">
        <v>113</v>
      </c>
      <c r="G26" s="107" t="s">
        <v>107</v>
      </c>
      <c r="H26" s="107" t="s">
        <v>107</v>
      </c>
      <c r="I26" s="107">
        <v>0</v>
      </c>
      <c r="J26" s="75" t="s">
        <v>230</v>
      </c>
      <c r="K26" s="75" t="s">
        <v>230</v>
      </c>
      <c r="L26" s="442" t="s">
        <v>230</v>
      </c>
      <c r="M26" s="510" t="s">
        <v>230</v>
      </c>
      <c r="N26" s="75" t="s">
        <v>332</v>
      </c>
      <c r="O26" s="173" t="s">
        <v>116</v>
      </c>
    </row>
    <row r="27" spans="1:15" s="1" customFormat="1" ht="13.35" customHeight="1">
      <c r="A27" s="244"/>
      <c r="B27" s="265" t="s">
        <v>345</v>
      </c>
      <c r="C27" s="517"/>
      <c r="D27" s="316">
        <v>945</v>
      </c>
      <c r="E27" s="107">
        <v>814</v>
      </c>
      <c r="F27" s="107">
        <v>693</v>
      </c>
      <c r="G27" s="107">
        <v>831</v>
      </c>
      <c r="H27" s="107" t="s">
        <v>107</v>
      </c>
      <c r="I27" s="107">
        <v>767</v>
      </c>
      <c r="J27" s="75">
        <v>1102</v>
      </c>
      <c r="K27" s="75">
        <v>802</v>
      </c>
      <c r="L27" s="442">
        <v>744</v>
      </c>
      <c r="M27" s="516" t="s">
        <v>107</v>
      </c>
      <c r="N27" s="75">
        <v>1681</v>
      </c>
      <c r="O27" s="267">
        <v>1085</v>
      </c>
    </row>
    <row r="28" spans="1:15" s="1" customFormat="1" ht="13.35" customHeight="1">
      <c r="A28" s="244"/>
      <c r="B28" s="265" t="s">
        <v>346</v>
      </c>
      <c r="C28" s="517"/>
      <c r="D28" s="316">
        <v>1667</v>
      </c>
      <c r="E28" s="107">
        <v>1821</v>
      </c>
      <c r="F28" s="107">
        <v>1947</v>
      </c>
      <c r="G28" s="107">
        <v>1917</v>
      </c>
      <c r="H28" s="107">
        <v>1580</v>
      </c>
      <c r="I28" s="107">
        <v>1790</v>
      </c>
      <c r="J28" s="75">
        <v>2344</v>
      </c>
      <c r="K28" s="75">
        <v>1538</v>
      </c>
      <c r="L28" s="442">
        <v>1340</v>
      </c>
      <c r="M28" s="510">
        <v>362</v>
      </c>
      <c r="N28" s="75">
        <v>1496</v>
      </c>
      <c r="O28" s="173">
        <v>1155</v>
      </c>
    </row>
    <row r="29" spans="1:15" s="1" customFormat="1" ht="13.35" customHeight="1">
      <c r="A29" s="244"/>
      <c r="B29" s="265" t="s">
        <v>347</v>
      </c>
      <c r="C29" s="517"/>
      <c r="D29" s="316">
        <v>440</v>
      </c>
      <c r="E29" s="107">
        <v>377</v>
      </c>
      <c r="F29" s="107">
        <v>410</v>
      </c>
      <c r="G29" s="107">
        <v>789</v>
      </c>
      <c r="H29" s="107">
        <v>368</v>
      </c>
      <c r="I29" s="107">
        <v>303</v>
      </c>
      <c r="J29" s="75">
        <v>255</v>
      </c>
      <c r="K29" s="75">
        <v>141</v>
      </c>
      <c r="L29" s="509" t="s">
        <v>107</v>
      </c>
      <c r="M29" s="516" t="s">
        <v>107</v>
      </c>
      <c r="N29" s="75">
        <v>62</v>
      </c>
      <c r="O29" s="267" t="s">
        <v>116</v>
      </c>
    </row>
    <row r="30" spans="1:15" s="1" customFormat="1" ht="13.35" customHeight="1">
      <c r="A30" s="244"/>
      <c r="B30" s="791" t="s">
        <v>348</v>
      </c>
      <c r="C30" s="792"/>
      <c r="D30" s="316">
        <v>1410</v>
      </c>
      <c r="E30" s="107">
        <v>955</v>
      </c>
      <c r="F30" s="107">
        <v>1796</v>
      </c>
      <c r="G30" s="107">
        <v>2738</v>
      </c>
      <c r="H30" s="107">
        <v>6957</v>
      </c>
      <c r="I30" s="107">
        <v>2344</v>
      </c>
      <c r="J30" s="107" t="s">
        <v>107</v>
      </c>
      <c r="K30" s="107">
        <v>6370</v>
      </c>
      <c r="L30" s="509">
        <v>3602</v>
      </c>
      <c r="M30" s="516">
        <v>1005</v>
      </c>
      <c r="N30" s="107">
        <v>6941</v>
      </c>
      <c r="O30" s="267" t="s">
        <v>107</v>
      </c>
    </row>
    <row r="31" spans="1:15" s="1" customFormat="1" ht="13.35" customHeight="1">
      <c r="A31" s="244"/>
      <c r="B31" s="265" t="s">
        <v>349</v>
      </c>
      <c r="C31" s="517"/>
      <c r="D31" s="316" t="s">
        <v>116</v>
      </c>
      <c r="E31" s="107" t="s">
        <v>116</v>
      </c>
      <c r="F31" s="107" t="s">
        <v>116</v>
      </c>
      <c r="G31" s="107" t="s">
        <v>116</v>
      </c>
      <c r="H31" s="107">
        <v>1029</v>
      </c>
      <c r="I31" s="107">
        <v>1609</v>
      </c>
      <c r="J31" s="75">
        <v>1324</v>
      </c>
      <c r="K31" s="75">
        <v>1067</v>
      </c>
      <c r="L31" s="442">
        <v>1366</v>
      </c>
      <c r="M31" s="510" t="s">
        <v>230</v>
      </c>
      <c r="N31" s="75">
        <v>2520</v>
      </c>
      <c r="O31" s="173">
        <v>2153</v>
      </c>
    </row>
    <row r="32" spans="1:15" s="1" customFormat="1" ht="13.35" customHeight="1">
      <c r="A32" s="244"/>
      <c r="B32" s="265" t="s">
        <v>350</v>
      </c>
      <c r="C32" s="517"/>
      <c r="D32" s="316">
        <v>731</v>
      </c>
      <c r="E32" s="107">
        <v>1074</v>
      </c>
      <c r="F32" s="107">
        <v>1136</v>
      </c>
      <c r="G32" s="107" t="s">
        <v>107</v>
      </c>
      <c r="H32" s="107">
        <v>518</v>
      </c>
      <c r="I32" s="107">
        <v>458</v>
      </c>
      <c r="J32" s="75">
        <v>347</v>
      </c>
      <c r="K32" s="75">
        <v>322</v>
      </c>
      <c r="L32" s="442">
        <v>286</v>
      </c>
      <c r="M32" s="510" t="s">
        <v>230</v>
      </c>
      <c r="N32" s="75">
        <v>315</v>
      </c>
      <c r="O32" s="173">
        <v>404</v>
      </c>
    </row>
    <row r="33" spans="1:15" s="1" customFormat="1" ht="13.35" customHeight="1">
      <c r="A33" s="244"/>
      <c r="B33" s="265" t="s">
        <v>351</v>
      </c>
      <c r="C33" s="517"/>
      <c r="D33" s="316">
        <v>7897</v>
      </c>
      <c r="E33" s="107">
        <v>7389</v>
      </c>
      <c r="F33" s="107">
        <v>8410</v>
      </c>
      <c r="G33" s="107">
        <v>8553</v>
      </c>
      <c r="H33" s="107">
        <v>8430</v>
      </c>
      <c r="I33" s="107">
        <v>7833</v>
      </c>
      <c r="J33" s="75">
        <v>7240</v>
      </c>
      <c r="K33" s="75">
        <v>7131</v>
      </c>
      <c r="L33" s="442">
        <v>7912</v>
      </c>
      <c r="M33" s="510" t="s">
        <v>230</v>
      </c>
      <c r="N33" s="75">
        <v>5213</v>
      </c>
      <c r="O33" s="173">
        <v>4762</v>
      </c>
    </row>
    <row r="34" spans="1:15" s="1" customFormat="1" ht="13.35" customHeight="1">
      <c r="A34" s="244"/>
      <c r="B34" s="265" t="s">
        <v>352</v>
      </c>
      <c r="C34" s="517" t="s">
        <v>366</v>
      </c>
      <c r="D34" s="316">
        <v>2098</v>
      </c>
      <c r="E34" s="107">
        <v>1132</v>
      </c>
      <c r="F34" s="107">
        <v>3965</v>
      </c>
      <c r="G34" s="107">
        <v>1917</v>
      </c>
      <c r="H34" s="107">
        <v>1562</v>
      </c>
      <c r="I34" s="107">
        <v>1694</v>
      </c>
      <c r="J34" s="75">
        <v>2023</v>
      </c>
      <c r="K34" s="75" t="s">
        <v>230</v>
      </c>
      <c r="L34" s="442" t="s">
        <v>230</v>
      </c>
      <c r="M34" s="510" t="s">
        <v>230</v>
      </c>
      <c r="N34" s="75" t="s">
        <v>332</v>
      </c>
      <c r="O34" s="173" t="s">
        <v>116</v>
      </c>
    </row>
    <row r="35" spans="1:15" s="1" customFormat="1" ht="13.35" customHeight="1">
      <c r="A35" s="244"/>
      <c r="B35" s="265" t="s">
        <v>353</v>
      </c>
      <c r="C35" s="517" t="s">
        <v>366</v>
      </c>
      <c r="D35" s="316" t="s">
        <v>107</v>
      </c>
      <c r="E35" s="107" t="s">
        <v>107</v>
      </c>
      <c r="F35" s="107" t="s">
        <v>107</v>
      </c>
      <c r="G35" s="107" t="s">
        <v>107</v>
      </c>
      <c r="H35" s="107">
        <v>468</v>
      </c>
      <c r="I35" s="107" t="s">
        <v>107</v>
      </c>
      <c r="J35" s="107" t="s">
        <v>107</v>
      </c>
      <c r="K35" s="75" t="s">
        <v>230</v>
      </c>
      <c r="L35" s="442" t="s">
        <v>230</v>
      </c>
      <c r="M35" s="510" t="s">
        <v>230</v>
      </c>
      <c r="N35" s="75" t="s">
        <v>332</v>
      </c>
      <c r="O35" s="173" t="s">
        <v>116</v>
      </c>
    </row>
    <row r="36" spans="1:15" s="1" customFormat="1" ht="13.35" customHeight="1">
      <c r="A36" s="244"/>
      <c r="B36" s="265" t="s">
        <v>371</v>
      </c>
      <c r="C36" s="517"/>
      <c r="D36" s="316">
        <v>3599</v>
      </c>
      <c r="E36" s="107">
        <v>3155</v>
      </c>
      <c r="F36" s="107">
        <v>3928</v>
      </c>
      <c r="G36" s="107">
        <v>5126</v>
      </c>
      <c r="H36" s="107">
        <v>6592</v>
      </c>
      <c r="I36" s="107">
        <v>3802</v>
      </c>
      <c r="J36" s="75">
        <v>5048</v>
      </c>
      <c r="K36" s="75">
        <v>5009</v>
      </c>
      <c r="L36" s="442">
        <v>4987</v>
      </c>
      <c r="M36" s="510" t="s">
        <v>230</v>
      </c>
      <c r="N36" s="75">
        <v>6219</v>
      </c>
      <c r="O36" s="173">
        <v>6962</v>
      </c>
    </row>
    <row r="37" spans="1:15" s="1" customFormat="1" ht="13.35" customHeight="1">
      <c r="A37" s="244"/>
      <c r="B37" s="265" t="s">
        <v>372</v>
      </c>
      <c r="C37" s="517"/>
      <c r="D37" s="316" t="s">
        <v>107</v>
      </c>
      <c r="E37" s="107" t="s">
        <v>107</v>
      </c>
      <c r="F37" s="107" t="s">
        <v>107</v>
      </c>
      <c r="G37" s="107" t="s">
        <v>107</v>
      </c>
      <c r="H37" s="107">
        <v>59</v>
      </c>
      <c r="I37" s="107" t="s">
        <v>107</v>
      </c>
      <c r="J37" s="107" t="s">
        <v>25</v>
      </c>
      <c r="K37" s="107">
        <v>14171</v>
      </c>
      <c r="L37" s="509">
        <v>1574</v>
      </c>
      <c r="M37" s="516" t="s">
        <v>107</v>
      </c>
      <c r="N37" s="107">
        <v>2975</v>
      </c>
      <c r="O37" s="267">
        <v>1052</v>
      </c>
    </row>
    <row r="38" spans="1:15" s="1" customFormat="1" ht="13.35" customHeight="1">
      <c r="A38" s="244"/>
      <c r="B38" s="265" t="s">
        <v>354</v>
      </c>
      <c r="C38" s="517"/>
      <c r="D38" s="316">
        <v>1998</v>
      </c>
      <c r="E38" s="107">
        <v>1516</v>
      </c>
      <c r="F38" s="107">
        <v>2205</v>
      </c>
      <c r="G38" s="107">
        <v>2691</v>
      </c>
      <c r="H38" s="107">
        <v>2609</v>
      </c>
      <c r="I38" s="107">
        <v>3923</v>
      </c>
      <c r="J38" s="75">
        <v>4473</v>
      </c>
      <c r="K38" s="75">
        <v>3847</v>
      </c>
      <c r="L38" s="442">
        <v>4293</v>
      </c>
      <c r="M38" s="510" t="s">
        <v>230</v>
      </c>
      <c r="N38" s="75">
        <v>4703</v>
      </c>
      <c r="O38" s="173">
        <v>6328</v>
      </c>
    </row>
    <row r="39" spans="1:15" s="1" customFormat="1" ht="13.35" customHeight="1">
      <c r="A39" s="244"/>
      <c r="B39" s="265" t="s">
        <v>355</v>
      </c>
      <c r="C39" s="517"/>
      <c r="D39" s="316">
        <v>1567</v>
      </c>
      <c r="E39" s="107">
        <v>1068</v>
      </c>
      <c r="F39" s="107" t="s">
        <v>107</v>
      </c>
      <c r="G39" s="107">
        <v>1243</v>
      </c>
      <c r="H39" s="107">
        <v>625</v>
      </c>
      <c r="I39" s="107">
        <v>699</v>
      </c>
      <c r="J39" s="75">
        <v>2961</v>
      </c>
      <c r="K39" s="75">
        <v>1855</v>
      </c>
      <c r="L39" s="442">
        <v>777</v>
      </c>
      <c r="M39" s="516" t="s">
        <v>107</v>
      </c>
      <c r="N39" s="75">
        <v>2625</v>
      </c>
      <c r="O39" s="267" t="s">
        <v>107</v>
      </c>
    </row>
    <row r="40" spans="1:15" s="1" customFormat="1" ht="13.35" customHeight="1">
      <c r="A40" s="244"/>
      <c r="B40" s="265" t="s">
        <v>356</v>
      </c>
      <c r="C40" s="517"/>
      <c r="D40" s="316">
        <v>208</v>
      </c>
      <c r="E40" s="107">
        <v>1111</v>
      </c>
      <c r="F40" s="107">
        <v>336</v>
      </c>
      <c r="G40" s="107">
        <v>414</v>
      </c>
      <c r="H40" s="107">
        <v>483</v>
      </c>
      <c r="I40" s="107">
        <v>356</v>
      </c>
      <c r="J40" s="75">
        <v>224</v>
      </c>
      <c r="K40" s="75">
        <v>413</v>
      </c>
      <c r="L40" s="442">
        <v>134</v>
      </c>
      <c r="M40" s="510" t="s">
        <v>230</v>
      </c>
      <c r="N40" s="75">
        <v>192</v>
      </c>
      <c r="O40" s="173">
        <v>222</v>
      </c>
    </row>
    <row r="41" spans="1:15" s="1" customFormat="1" ht="13.35" customHeight="1">
      <c r="A41" s="244"/>
      <c r="B41" s="265" t="s">
        <v>357</v>
      </c>
      <c r="C41" s="517"/>
      <c r="D41" s="316">
        <v>1486</v>
      </c>
      <c r="E41" s="107">
        <v>2044</v>
      </c>
      <c r="F41" s="107">
        <v>2073</v>
      </c>
      <c r="G41" s="107">
        <v>2426</v>
      </c>
      <c r="H41" s="107">
        <v>2844</v>
      </c>
      <c r="I41" s="107">
        <v>3841</v>
      </c>
      <c r="J41" s="75">
        <v>3698</v>
      </c>
      <c r="K41" s="75">
        <v>2853</v>
      </c>
      <c r="L41" s="442">
        <v>2346</v>
      </c>
      <c r="M41" s="510" t="s">
        <v>230</v>
      </c>
      <c r="N41" s="75">
        <v>3582</v>
      </c>
      <c r="O41" s="173">
        <v>2859</v>
      </c>
    </row>
    <row r="42" spans="1:15" s="1" customFormat="1" ht="13.35" customHeight="1">
      <c r="A42" s="244"/>
      <c r="B42" s="265" t="s">
        <v>373</v>
      </c>
      <c r="C42" s="517" t="s">
        <v>367</v>
      </c>
      <c r="D42" s="316">
        <v>333</v>
      </c>
      <c r="E42" s="107">
        <v>200</v>
      </c>
      <c r="F42" s="107">
        <v>188</v>
      </c>
      <c r="G42" s="107">
        <v>130</v>
      </c>
      <c r="H42" s="107">
        <v>248</v>
      </c>
      <c r="I42" s="107">
        <v>3110</v>
      </c>
      <c r="J42" s="75">
        <v>3192</v>
      </c>
      <c r="K42" s="75">
        <v>4224</v>
      </c>
      <c r="L42" s="442">
        <v>4842</v>
      </c>
      <c r="M42" s="510" t="s">
        <v>230</v>
      </c>
      <c r="N42" s="75">
        <v>3483</v>
      </c>
      <c r="O42" s="173">
        <v>1287</v>
      </c>
    </row>
    <row r="43" spans="1:15" s="1" customFormat="1" ht="13.35" customHeight="1" thickBot="1">
      <c r="A43" s="518"/>
      <c r="B43" s="269" t="s">
        <v>358</v>
      </c>
      <c r="C43" s="270"/>
      <c r="D43" s="324">
        <v>7251</v>
      </c>
      <c r="E43" s="111">
        <v>7311</v>
      </c>
      <c r="F43" s="111" t="s">
        <v>107</v>
      </c>
      <c r="G43" s="111">
        <v>6904</v>
      </c>
      <c r="H43" s="111">
        <v>11803</v>
      </c>
      <c r="I43" s="111">
        <v>12199</v>
      </c>
      <c r="J43" s="519">
        <v>21719</v>
      </c>
      <c r="K43" s="519">
        <v>15661</v>
      </c>
      <c r="L43" s="459" t="s">
        <v>107</v>
      </c>
      <c r="M43" s="520" t="s">
        <v>107</v>
      </c>
      <c r="N43" s="519">
        <v>25818</v>
      </c>
      <c r="O43" s="275" t="s">
        <v>107</v>
      </c>
    </row>
    <row r="44" spans="1:15" s="774" customFormat="1" ht="14.1" customHeight="1">
      <c r="A44" s="774" t="s">
        <v>395</v>
      </c>
    </row>
    <row r="45" spans="1:15" s="19" customFormat="1" ht="6.6" customHeight="1"/>
    <row r="46" spans="1:15" s="19" customFormat="1" ht="11.25">
      <c r="A46" s="19" t="s">
        <v>523</v>
      </c>
      <c r="B46" s="277"/>
      <c r="D46" s="277"/>
    </row>
    <row r="47" spans="1:15" s="19" customFormat="1" ht="11.25">
      <c r="B47" s="19" t="s">
        <v>393</v>
      </c>
    </row>
    <row r="48" spans="1:15" s="19" customFormat="1" ht="10.5" customHeight="1">
      <c r="A48" s="19" t="s">
        <v>365</v>
      </c>
      <c r="B48" s="19" t="s">
        <v>394</v>
      </c>
    </row>
  </sheetData>
  <mergeCells count="6">
    <mergeCell ref="B30:C30"/>
    <mergeCell ref="A2:C3"/>
    <mergeCell ref="L2:M2"/>
    <mergeCell ref="A4:B4"/>
    <mergeCell ref="A5:B5"/>
    <mergeCell ref="A15:B15"/>
  </mergeCells>
  <phoneticPr fontId="2"/>
  <pageMargins left="0.98425196850393704" right="0.98425196850393704" top="0.39370078740157483" bottom="0.39370078740157483" header="0.51181102362204722" footer="0.19685039370078741"/>
  <pageSetup paperSize="9" scale="83" firstPageNumber="0" orientation="landscape" r:id="rId1"/>
  <headerFooter alignWithMargins="0">
    <oddFooter>&amp;R&amp;"ＭＳ Ｐ明朝,標準"&amp;10－３１－</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5"/>
  <sheetViews>
    <sheetView view="pageBreakPreview" topLeftCell="A7" zoomScaleNormal="100" zoomScaleSheetLayoutView="100" workbookViewId="0">
      <selection activeCell="E27" sqref="E27"/>
    </sheetView>
  </sheetViews>
  <sheetFormatPr defaultRowHeight="13.5"/>
  <cols>
    <col min="1" max="1" width="10.625" style="1" customWidth="1"/>
    <col min="2" max="2" width="6.75" style="1" customWidth="1"/>
    <col min="3" max="3" width="10.625" style="1" customWidth="1"/>
    <col min="4" max="4" width="2.625" style="1" customWidth="1"/>
    <col min="5" max="5" width="10.625" style="1" customWidth="1"/>
    <col min="6" max="6" width="2.625" style="1" customWidth="1"/>
    <col min="7" max="7" width="10.625" style="1" customWidth="1"/>
    <col min="8" max="8" width="2.625" style="1" customWidth="1"/>
    <col min="9" max="9" width="10.625" style="1" customWidth="1"/>
    <col min="10" max="10" width="2.625" style="1" customWidth="1"/>
    <col min="11" max="11" width="10.625" style="1" customWidth="1"/>
    <col min="12" max="12" width="2.625" style="1" customWidth="1"/>
    <col min="13" max="13" width="10.625" style="1" customWidth="1"/>
    <col min="14" max="14" width="2.625" style="1" customWidth="1"/>
    <col min="15" max="15" width="10.625" style="1" customWidth="1"/>
    <col min="16" max="16" width="2.625" style="1" customWidth="1"/>
    <col min="17" max="17" width="10.625" style="1" customWidth="1"/>
    <col min="18" max="18" width="2.625" style="1" customWidth="1"/>
    <col min="19" max="19" width="10.625" style="1" customWidth="1"/>
    <col min="20" max="20" width="2.625" style="1" customWidth="1"/>
    <col min="21" max="16384" width="9" style="1"/>
  </cols>
  <sheetData>
    <row r="1" spans="1:20" ht="16.5" customHeight="1" thickBot="1">
      <c r="A1" s="123" t="s">
        <v>131</v>
      </c>
      <c r="B1" s="123"/>
      <c r="C1" s="123"/>
      <c r="D1" s="123"/>
      <c r="E1" s="123"/>
      <c r="Q1" s="802" t="s">
        <v>407</v>
      </c>
      <c r="R1" s="802"/>
      <c r="S1" s="802"/>
      <c r="T1" s="802"/>
    </row>
    <row r="2" spans="1:20" ht="15" customHeight="1">
      <c r="A2" s="780" t="s">
        <v>34</v>
      </c>
      <c r="B2" s="184"/>
      <c r="C2" s="810" t="s">
        <v>253</v>
      </c>
      <c r="D2" s="811"/>
      <c r="E2" s="814" t="s">
        <v>80</v>
      </c>
      <c r="F2" s="811"/>
      <c r="G2" s="816" t="s">
        <v>263</v>
      </c>
      <c r="H2" s="817"/>
      <c r="I2" s="814" t="s">
        <v>82</v>
      </c>
      <c r="J2" s="811"/>
      <c r="K2" s="814" t="s">
        <v>143</v>
      </c>
      <c r="L2" s="811"/>
      <c r="M2" s="816" t="s">
        <v>33</v>
      </c>
      <c r="N2" s="817"/>
      <c r="O2" s="816" t="s">
        <v>95</v>
      </c>
      <c r="P2" s="817"/>
      <c r="Q2" s="816" t="s">
        <v>37</v>
      </c>
      <c r="R2" s="817"/>
      <c r="S2" s="818" t="s">
        <v>37</v>
      </c>
      <c r="T2" s="819"/>
    </row>
    <row r="3" spans="1:20" ht="15" customHeight="1" thickBot="1">
      <c r="A3" s="783"/>
      <c r="B3" s="186"/>
      <c r="C3" s="812"/>
      <c r="D3" s="813"/>
      <c r="E3" s="815"/>
      <c r="F3" s="813"/>
      <c r="G3" s="820" t="s">
        <v>224</v>
      </c>
      <c r="H3" s="821"/>
      <c r="I3" s="815"/>
      <c r="J3" s="813"/>
      <c r="K3" s="815"/>
      <c r="L3" s="813"/>
      <c r="M3" s="820" t="s">
        <v>31</v>
      </c>
      <c r="N3" s="821"/>
      <c r="O3" s="820" t="s">
        <v>31</v>
      </c>
      <c r="P3" s="821"/>
      <c r="Q3" s="820" t="s">
        <v>231</v>
      </c>
      <c r="R3" s="821"/>
      <c r="S3" s="822" t="s">
        <v>54</v>
      </c>
      <c r="T3" s="823"/>
    </row>
    <row r="4" spans="1:20" s="216" customFormat="1" ht="15" customHeight="1">
      <c r="A4" s="710" t="s">
        <v>428</v>
      </c>
      <c r="B4" s="711"/>
      <c r="C4" s="726">
        <v>39705</v>
      </c>
      <c r="D4" s="725"/>
      <c r="E4" s="752">
        <v>13630</v>
      </c>
      <c r="F4" s="725"/>
      <c r="G4" s="753">
        <v>99.5</v>
      </c>
      <c r="H4" s="754"/>
      <c r="I4" s="752">
        <v>6639271</v>
      </c>
      <c r="J4" s="725"/>
      <c r="K4" s="752">
        <v>5647004</v>
      </c>
      <c r="L4" s="725"/>
      <c r="M4" s="752">
        <v>24330</v>
      </c>
      <c r="N4" s="725"/>
      <c r="O4" s="752">
        <v>18190</v>
      </c>
      <c r="P4" s="725"/>
      <c r="Q4" s="753">
        <v>613</v>
      </c>
      <c r="R4" s="7" t="s">
        <v>429</v>
      </c>
      <c r="S4" s="755">
        <v>458</v>
      </c>
      <c r="T4" s="23" t="s">
        <v>429</v>
      </c>
    </row>
    <row r="5" spans="1:20" s="216" customFormat="1" ht="15" customHeight="1">
      <c r="A5" s="710" t="s">
        <v>430</v>
      </c>
      <c r="B5" s="711"/>
      <c r="C5" s="726">
        <v>45162</v>
      </c>
      <c r="D5" s="756"/>
      <c r="E5" s="752">
        <v>15936</v>
      </c>
      <c r="F5" s="725"/>
      <c r="G5" s="753">
        <v>99.5</v>
      </c>
      <c r="H5" s="754"/>
      <c r="I5" s="752">
        <v>7792430</v>
      </c>
      <c r="J5" s="725"/>
      <c r="K5" s="752">
        <v>6445858</v>
      </c>
      <c r="L5" s="725"/>
      <c r="M5" s="752">
        <v>25950</v>
      </c>
      <c r="N5" s="725"/>
      <c r="O5" s="752">
        <v>21349</v>
      </c>
      <c r="P5" s="725"/>
      <c r="Q5" s="753">
        <v>663</v>
      </c>
      <c r="R5" s="7"/>
      <c r="S5" s="755">
        <v>391</v>
      </c>
      <c r="T5" s="757"/>
    </row>
    <row r="6" spans="1:20" s="216" customFormat="1" ht="15" customHeight="1">
      <c r="A6" s="710" t="s">
        <v>431</v>
      </c>
      <c r="B6" s="711"/>
      <c r="C6" s="726">
        <v>44869</v>
      </c>
      <c r="D6" s="756"/>
      <c r="E6" s="752">
        <v>16786</v>
      </c>
      <c r="F6" s="725"/>
      <c r="G6" s="753">
        <v>98.9</v>
      </c>
      <c r="H6" s="754"/>
      <c r="I6" s="752">
        <v>7711900</v>
      </c>
      <c r="J6" s="725"/>
      <c r="K6" s="752">
        <v>6544090</v>
      </c>
      <c r="L6" s="725"/>
      <c r="M6" s="752">
        <v>28000</v>
      </c>
      <c r="N6" s="725"/>
      <c r="O6" s="752">
        <v>21071</v>
      </c>
      <c r="P6" s="725"/>
      <c r="Q6" s="753">
        <v>624</v>
      </c>
      <c r="R6" s="7"/>
      <c r="S6" s="755">
        <v>470</v>
      </c>
      <c r="T6" s="23"/>
    </row>
    <row r="7" spans="1:20" s="216" customFormat="1" ht="15" customHeight="1">
      <c r="A7" s="710" t="s">
        <v>432</v>
      </c>
      <c r="B7" s="711"/>
      <c r="C7" s="726">
        <v>44118</v>
      </c>
      <c r="D7" s="756"/>
      <c r="E7" s="752">
        <v>17247</v>
      </c>
      <c r="F7" s="725"/>
      <c r="G7" s="753">
        <v>99.3</v>
      </c>
      <c r="H7" s="754"/>
      <c r="I7" s="752">
        <v>7136796</v>
      </c>
      <c r="J7" s="725"/>
      <c r="K7" s="752">
        <v>6325035</v>
      </c>
      <c r="L7" s="725"/>
      <c r="M7" s="752">
        <v>26817</v>
      </c>
      <c r="N7" s="725"/>
      <c r="O7" s="752">
        <v>19552</v>
      </c>
      <c r="P7" s="725"/>
      <c r="Q7" s="753">
        <v>607</v>
      </c>
      <c r="R7" s="754"/>
      <c r="S7" s="755">
        <v>443</v>
      </c>
      <c r="T7" s="758"/>
    </row>
    <row r="8" spans="1:20" s="216" customFormat="1" ht="15" customHeight="1">
      <c r="A8" s="2" t="s">
        <v>433</v>
      </c>
      <c r="B8" s="187"/>
      <c r="C8" s="3">
        <v>43890</v>
      </c>
      <c r="D8" s="4"/>
      <c r="E8" s="5">
        <v>17551</v>
      </c>
      <c r="F8" s="4"/>
      <c r="G8" s="6">
        <v>99.4</v>
      </c>
      <c r="H8" s="7"/>
      <c r="I8" s="5">
        <v>7186330</v>
      </c>
      <c r="J8" s="4"/>
      <c r="K8" s="5">
        <v>6312560</v>
      </c>
      <c r="L8" s="4"/>
      <c r="M8" s="5">
        <v>25765</v>
      </c>
      <c r="N8" s="4"/>
      <c r="O8" s="5">
        <v>19635</v>
      </c>
      <c r="P8" s="4"/>
      <c r="Q8" s="6">
        <v>587</v>
      </c>
      <c r="R8" s="7"/>
      <c r="S8" s="8">
        <v>447</v>
      </c>
      <c r="T8" s="9"/>
    </row>
    <row r="9" spans="1:20" s="216" customFormat="1" ht="15" customHeight="1">
      <c r="A9" s="2" t="s">
        <v>434</v>
      </c>
      <c r="B9" s="189"/>
      <c r="C9" s="3">
        <v>43471</v>
      </c>
      <c r="D9" s="4"/>
      <c r="E9" s="5">
        <v>17624</v>
      </c>
      <c r="F9" s="4"/>
      <c r="G9" s="6">
        <v>99.4</v>
      </c>
      <c r="H9" s="7"/>
      <c r="I9" s="5">
        <v>7102470</v>
      </c>
      <c r="J9" s="4"/>
      <c r="K9" s="5">
        <v>6237429</v>
      </c>
      <c r="L9" s="4"/>
      <c r="M9" s="5">
        <v>27270</v>
      </c>
      <c r="N9" s="4"/>
      <c r="O9" s="5">
        <v>19459</v>
      </c>
      <c r="P9" s="4"/>
      <c r="Q9" s="6">
        <v>627</v>
      </c>
      <c r="R9" s="7"/>
      <c r="S9" s="10">
        <v>448</v>
      </c>
      <c r="T9" s="11"/>
    </row>
    <row r="10" spans="1:20" s="216" customFormat="1" ht="15" customHeight="1">
      <c r="A10" s="2" t="s">
        <v>242</v>
      </c>
      <c r="B10" s="187"/>
      <c r="C10" s="3">
        <v>43525</v>
      </c>
      <c r="D10" s="4"/>
      <c r="E10" s="5">
        <v>17642</v>
      </c>
      <c r="F10" s="4"/>
      <c r="G10" s="6">
        <v>99.5</v>
      </c>
      <c r="H10" s="7"/>
      <c r="I10" s="5">
        <v>7018978</v>
      </c>
      <c r="J10" s="4"/>
      <c r="K10" s="5">
        <v>6196419</v>
      </c>
      <c r="L10" s="4"/>
      <c r="M10" s="5">
        <v>23658</v>
      </c>
      <c r="N10" s="4"/>
      <c r="O10" s="5">
        <v>19230</v>
      </c>
      <c r="P10" s="4"/>
      <c r="Q10" s="6">
        <v>546</v>
      </c>
      <c r="R10" s="7"/>
      <c r="S10" s="8">
        <v>444</v>
      </c>
      <c r="T10" s="9"/>
    </row>
    <row r="11" spans="1:20" s="216" customFormat="1" ht="15" customHeight="1">
      <c r="A11" s="2" t="s">
        <v>108</v>
      </c>
      <c r="B11" s="187"/>
      <c r="C11" s="3">
        <v>42880</v>
      </c>
      <c r="D11" s="4"/>
      <c r="E11" s="5">
        <v>17780</v>
      </c>
      <c r="F11" s="4"/>
      <c r="G11" s="6">
        <v>99.6</v>
      </c>
      <c r="H11" s="7"/>
      <c r="I11" s="5">
        <v>6773897</v>
      </c>
      <c r="J11" s="4"/>
      <c r="K11" s="5">
        <v>5966353</v>
      </c>
      <c r="L11" s="4"/>
      <c r="M11" s="5">
        <v>22037</v>
      </c>
      <c r="N11" s="4"/>
      <c r="O11" s="5">
        <v>18559</v>
      </c>
      <c r="P11" s="4"/>
      <c r="Q11" s="6">
        <v>514</v>
      </c>
      <c r="R11" s="7"/>
      <c r="S11" s="10">
        <v>433</v>
      </c>
      <c r="T11" s="11"/>
    </row>
    <row r="12" spans="1:20" s="216" customFormat="1" ht="15" customHeight="1">
      <c r="A12" s="2" t="s">
        <v>285</v>
      </c>
      <c r="B12" s="187"/>
      <c r="C12" s="3">
        <v>42520</v>
      </c>
      <c r="D12" s="4"/>
      <c r="E12" s="5">
        <v>17618</v>
      </c>
      <c r="F12" s="4"/>
      <c r="G12" s="6">
        <v>99.6</v>
      </c>
      <c r="H12" s="7"/>
      <c r="I12" s="5">
        <v>6572894</v>
      </c>
      <c r="J12" s="4"/>
      <c r="K12" s="5">
        <v>5735742</v>
      </c>
      <c r="L12" s="4"/>
      <c r="M12" s="5">
        <v>21442</v>
      </c>
      <c r="N12" s="4"/>
      <c r="O12" s="5">
        <v>17959</v>
      </c>
      <c r="P12" s="4"/>
      <c r="Q12" s="6">
        <v>504</v>
      </c>
      <c r="R12" s="7"/>
      <c r="S12" s="8">
        <v>422</v>
      </c>
      <c r="T12" s="9"/>
    </row>
    <row r="13" spans="1:20" ht="16.5" customHeight="1">
      <c r="A13" s="2" t="s">
        <v>53</v>
      </c>
      <c r="B13" s="187"/>
      <c r="C13" s="3">
        <v>42332</v>
      </c>
      <c r="D13" s="4"/>
      <c r="E13" s="5">
        <v>17833</v>
      </c>
      <c r="F13" s="4"/>
      <c r="G13" s="6">
        <v>99.6</v>
      </c>
      <c r="H13" s="7"/>
      <c r="I13" s="5">
        <v>6438284</v>
      </c>
      <c r="J13" s="4"/>
      <c r="K13" s="5">
        <v>5521923</v>
      </c>
      <c r="L13" s="4"/>
      <c r="M13" s="5">
        <v>21113</v>
      </c>
      <c r="N13" s="4"/>
      <c r="O13" s="5">
        <v>17639</v>
      </c>
      <c r="P13" s="4"/>
      <c r="Q13" s="6">
        <v>499</v>
      </c>
      <c r="R13" s="7"/>
      <c r="S13" s="8">
        <v>417</v>
      </c>
      <c r="T13" s="9"/>
    </row>
    <row r="14" spans="1:20">
      <c r="A14" s="2" t="s">
        <v>92</v>
      </c>
      <c r="B14" s="188"/>
      <c r="C14" s="12">
        <v>42227</v>
      </c>
      <c r="D14" s="13"/>
      <c r="E14" s="14">
        <v>17710</v>
      </c>
      <c r="F14" s="13"/>
      <c r="G14" s="15">
        <v>99.6</v>
      </c>
      <c r="H14" s="16"/>
      <c r="I14" s="14">
        <v>6270398</v>
      </c>
      <c r="J14" s="13"/>
      <c r="K14" s="14">
        <v>5385487</v>
      </c>
      <c r="L14" s="13"/>
      <c r="M14" s="14">
        <v>19506</v>
      </c>
      <c r="N14" s="13"/>
      <c r="O14" s="14">
        <v>17179</v>
      </c>
      <c r="P14" s="13"/>
      <c r="Q14" s="15">
        <v>462</v>
      </c>
      <c r="R14" s="16"/>
      <c r="S14" s="17">
        <v>407</v>
      </c>
      <c r="T14" s="11"/>
    </row>
    <row r="15" spans="1:20" ht="16.5" customHeight="1">
      <c r="A15" s="18" t="s">
        <v>159</v>
      </c>
      <c r="B15" s="187"/>
      <c r="C15" s="12">
        <v>41929</v>
      </c>
      <c r="D15" s="13"/>
      <c r="E15" s="14">
        <v>17731</v>
      </c>
      <c r="F15" s="13"/>
      <c r="G15" s="15">
        <v>99.6</v>
      </c>
      <c r="H15" s="16"/>
      <c r="I15" s="14">
        <v>6635782</v>
      </c>
      <c r="J15" s="13"/>
      <c r="K15" s="14">
        <v>5558253</v>
      </c>
      <c r="L15" s="13"/>
      <c r="M15" s="14">
        <v>24732</v>
      </c>
      <c r="N15" s="13"/>
      <c r="O15" s="14">
        <v>18180</v>
      </c>
      <c r="P15" s="13"/>
      <c r="Q15" s="15">
        <v>590</v>
      </c>
      <c r="R15" s="16"/>
      <c r="S15" s="17">
        <v>434</v>
      </c>
      <c r="T15" s="9"/>
    </row>
    <row r="16" spans="1:20" ht="15" customHeight="1">
      <c r="A16" s="2" t="s">
        <v>132</v>
      </c>
      <c r="B16" s="188"/>
      <c r="C16" s="12">
        <v>41667</v>
      </c>
      <c r="D16" s="13"/>
      <c r="E16" s="14">
        <v>17836</v>
      </c>
      <c r="F16" s="13"/>
      <c r="G16" s="15">
        <v>99.6</v>
      </c>
      <c r="H16" s="16"/>
      <c r="I16" s="14">
        <v>6321424</v>
      </c>
      <c r="J16" s="13"/>
      <c r="K16" s="14">
        <v>5347400</v>
      </c>
      <c r="L16" s="13"/>
      <c r="M16" s="14">
        <v>20392</v>
      </c>
      <c r="N16" s="13"/>
      <c r="O16" s="14">
        <v>17272</v>
      </c>
      <c r="P16" s="13"/>
      <c r="Q16" s="15">
        <v>489</v>
      </c>
      <c r="R16" s="16"/>
      <c r="S16" s="17">
        <v>415</v>
      </c>
      <c r="T16" s="9"/>
    </row>
    <row r="17" spans="1:20" ht="15" customHeight="1">
      <c r="A17" s="137" t="s">
        <v>324</v>
      </c>
      <c r="B17" s="188"/>
      <c r="C17" s="12">
        <v>41494</v>
      </c>
      <c r="D17" s="13"/>
      <c r="E17" s="14">
        <v>17958</v>
      </c>
      <c r="F17" s="13"/>
      <c r="G17" s="15">
        <v>99.8</v>
      </c>
      <c r="H17" s="16"/>
      <c r="I17" s="14">
        <v>6153546</v>
      </c>
      <c r="J17" s="13"/>
      <c r="K17" s="14">
        <v>5260774</v>
      </c>
      <c r="L17" s="13"/>
      <c r="M17" s="14">
        <v>19978</v>
      </c>
      <c r="N17" s="13"/>
      <c r="O17" s="14">
        <v>16859</v>
      </c>
      <c r="P17" s="13"/>
      <c r="Q17" s="15">
        <v>481</v>
      </c>
      <c r="R17" s="16"/>
      <c r="S17" s="17">
        <v>406</v>
      </c>
      <c r="T17" s="26"/>
    </row>
    <row r="18" spans="1:20" s="216" customFormat="1" ht="15" customHeight="1" thickBot="1">
      <c r="A18" s="492" t="s">
        <v>412</v>
      </c>
      <c r="B18" s="493"/>
      <c r="C18" s="759">
        <v>41101</v>
      </c>
      <c r="D18" s="760"/>
      <c r="E18" s="761">
        <v>18072</v>
      </c>
      <c r="F18" s="760"/>
      <c r="G18" s="762">
        <v>99.8</v>
      </c>
      <c r="H18" s="763"/>
      <c r="I18" s="761">
        <v>6159649</v>
      </c>
      <c r="J18" s="760"/>
      <c r="K18" s="761">
        <v>5198656</v>
      </c>
      <c r="L18" s="760"/>
      <c r="M18" s="761">
        <v>19784</v>
      </c>
      <c r="N18" s="760"/>
      <c r="O18" s="761">
        <v>16876</v>
      </c>
      <c r="P18" s="760"/>
      <c r="Q18" s="762">
        <v>481</v>
      </c>
      <c r="R18" s="763"/>
      <c r="S18" s="764">
        <v>411</v>
      </c>
      <c r="T18" s="765"/>
    </row>
    <row r="19" spans="1:20" s="216" customFormat="1" ht="15" customHeight="1">
      <c r="A19" s="19" t="s">
        <v>385</v>
      </c>
      <c r="B19" s="19"/>
      <c r="C19" s="1"/>
      <c r="D19" s="1"/>
      <c r="E19" s="1"/>
      <c r="F19" s="1"/>
      <c r="G19" s="1"/>
      <c r="H19" s="1"/>
      <c r="I19" s="1"/>
      <c r="J19" s="1"/>
      <c r="K19" s="1"/>
      <c r="L19" s="1"/>
      <c r="M19" s="1"/>
      <c r="N19" s="1"/>
      <c r="O19" s="1"/>
      <c r="P19" s="1"/>
      <c r="Q19" s="1"/>
      <c r="R19" s="1"/>
      <c r="S19" s="1"/>
      <c r="T19" s="1"/>
    </row>
    <row r="20" spans="1:20" s="216" customFormat="1" ht="15" customHeight="1">
      <c r="A20" s="1"/>
      <c r="B20" s="1"/>
      <c r="C20" s="1"/>
      <c r="D20" s="1"/>
      <c r="E20" s="1"/>
      <c r="F20" s="1"/>
      <c r="G20" s="1"/>
      <c r="H20" s="1"/>
      <c r="I20" s="1"/>
      <c r="J20" s="1"/>
      <c r="K20" s="1"/>
      <c r="L20" s="1"/>
      <c r="M20" s="1"/>
      <c r="N20" s="1"/>
      <c r="O20" s="1"/>
      <c r="P20" s="1"/>
      <c r="Q20" s="1"/>
      <c r="R20" s="1"/>
      <c r="S20" s="1"/>
      <c r="T20" s="1"/>
    </row>
    <row r="21" spans="1:20" s="216" customFormat="1" ht="15" customHeight="1" thickBot="1">
      <c r="A21" s="123" t="s">
        <v>43</v>
      </c>
      <c r="B21" s="123"/>
      <c r="C21" s="123"/>
      <c r="D21" s="123"/>
      <c r="E21" s="123"/>
      <c r="F21" s="1"/>
      <c r="G21" s="1"/>
      <c r="H21" s="1"/>
      <c r="I21" s="1"/>
      <c r="J21" s="1"/>
      <c r="K21" s="1"/>
      <c r="L21" s="1"/>
      <c r="M21" s="1"/>
      <c r="N21" s="1"/>
      <c r="O21" s="1"/>
      <c r="P21" s="1"/>
      <c r="Q21" s="802" t="s">
        <v>407</v>
      </c>
      <c r="R21" s="802"/>
      <c r="S21" s="802"/>
      <c r="T21" s="802"/>
    </row>
    <row r="22" spans="1:20" s="216" customFormat="1" ht="15" customHeight="1">
      <c r="A22" s="780" t="s">
        <v>34</v>
      </c>
      <c r="B22" s="184"/>
      <c r="C22" s="810" t="s">
        <v>253</v>
      </c>
      <c r="D22" s="811"/>
      <c r="E22" s="814" t="s">
        <v>80</v>
      </c>
      <c r="F22" s="811"/>
      <c r="G22" s="816" t="s">
        <v>263</v>
      </c>
      <c r="H22" s="817"/>
      <c r="I22" s="814" t="s">
        <v>82</v>
      </c>
      <c r="J22" s="811"/>
      <c r="K22" s="814" t="s">
        <v>143</v>
      </c>
      <c r="L22" s="811"/>
      <c r="M22" s="816" t="s">
        <v>33</v>
      </c>
      <c r="N22" s="817"/>
      <c r="O22" s="816" t="s">
        <v>95</v>
      </c>
      <c r="P22" s="817"/>
      <c r="Q22" s="816" t="s">
        <v>37</v>
      </c>
      <c r="R22" s="817"/>
      <c r="S22" s="818" t="s">
        <v>37</v>
      </c>
      <c r="T22" s="819"/>
    </row>
    <row r="23" spans="1:20" s="216" customFormat="1" ht="15" customHeight="1" thickBot="1">
      <c r="A23" s="783"/>
      <c r="B23" s="186"/>
      <c r="C23" s="812"/>
      <c r="D23" s="813"/>
      <c r="E23" s="815"/>
      <c r="F23" s="813"/>
      <c r="G23" s="820" t="s">
        <v>224</v>
      </c>
      <c r="H23" s="821"/>
      <c r="I23" s="815"/>
      <c r="J23" s="813"/>
      <c r="K23" s="815"/>
      <c r="L23" s="813"/>
      <c r="M23" s="820" t="s">
        <v>31</v>
      </c>
      <c r="N23" s="821"/>
      <c r="O23" s="820" t="s">
        <v>31</v>
      </c>
      <c r="P23" s="821"/>
      <c r="Q23" s="820" t="s">
        <v>231</v>
      </c>
      <c r="R23" s="821"/>
      <c r="S23" s="822" t="s">
        <v>54</v>
      </c>
      <c r="T23" s="823"/>
    </row>
    <row r="24" spans="1:20" s="216" customFormat="1" ht="15" customHeight="1">
      <c r="A24" s="710" t="s">
        <v>428</v>
      </c>
      <c r="B24" s="711"/>
      <c r="C24" s="714">
        <v>7621</v>
      </c>
      <c r="D24" s="766"/>
      <c r="E24" s="717">
        <v>2118</v>
      </c>
      <c r="F24" s="766"/>
      <c r="G24" s="767">
        <v>83.6</v>
      </c>
      <c r="H24" s="768"/>
      <c r="I24" s="717">
        <v>884498</v>
      </c>
      <c r="J24" s="766"/>
      <c r="K24" s="717">
        <v>656510</v>
      </c>
      <c r="L24" s="766"/>
      <c r="M24" s="717">
        <v>3265</v>
      </c>
      <c r="N24" s="766"/>
      <c r="O24" s="717">
        <v>2423</v>
      </c>
      <c r="P24" s="766"/>
      <c r="Q24" s="717">
        <v>428</v>
      </c>
      <c r="R24" s="7" t="s">
        <v>429</v>
      </c>
      <c r="S24" s="714">
        <v>317</v>
      </c>
      <c r="T24" s="23" t="s">
        <v>429</v>
      </c>
    </row>
    <row r="25" spans="1:20" s="216" customFormat="1" ht="15" customHeight="1">
      <c r="A25" s="710" t="s">
        <v>430</v>
      </c>
      <c r="B25" s="711"/>
      <c r="C25" s="714">
        <v>3182</v>
      </c>
      <c r="D25" s="725"/>
      <c r="E25" s="769">
        <v>821</v>
      </c>
      <c r="F25" s="725"/>
      <c r="G25" s="770">
        <v>93</v>
      </c>
      <c r="H25" s="754"/>
      <c r="I25" s="717">
        <v>388060</v>
      </c>
      <c r="J25" s="725"/>
      <c r="K25" s="717">
        <v>263680</v>
      </c>
      <c r="L25" s="725"/>
      <c r="M25" s="717">
        <v>1510</v>
      </c>
      <c r="N25" s="725"/>
      <c r="O25" s="717">
        <v>1063</v>
      </c>
      <c r="P25" s="725"/>
      <c r="Q25" s="717">
        <v>474</v>
      </c>
      <c r="R25" s="7"/>
      <c r="S25" s="714">
        <v>334</v>
      </c>
      <c r="T25" s="23"/>
    </row>
    <row r="26" spans="1:20" s="216" customFormat="1" ht="15" customHeight="1">
      <c r="A26" s="710" t="s">
        <v>431</v>
      </c>
      <c r="B26" s="711"/>
      <c r="C26" s="714">
        <v>2921</v>
      </c>
      <c r="D26" s="725"/>
      <c r="E26" s="769">
        <v>828</v>
      </c>
      <c r="F26" s="725"/>
      <c r="G26" s="770">
        <v>86.6</v>
      </c>
      <c r="H26" s="754"/>
      <c r="I26" s="717">
        <v>363542</v>
      </c>
      <c r="J26" s="725"/>
      <c r="K26" s="717">
        <v>262177</v>
      </c>
      <c r="L26" s="725"/>
      <c r="M26" s="717">
        <v>1217</v>
      </c>
      <c r="N26" s="725"/>
      <c r="O26" s="717">
        <v>996</v>
      </c>
      <c r="P26" s="725"/>
      <c r="Q26" s="717">
        <v>417</v>
      </c>
      <c r="R26" s="7"/>
      <c r="S26" s="714">
        <v>340</v>
      </c>
      <c r="T26" s="23"/>
    </row>
    <row r="27" spans="1:20" ht="15" customHeight="1">
      <c r="A27" s="710" t="s">
        <v>432</v>
      </c>
      <c r="B27" s="711"/>
      <c r="C27" s="714">
        <v>2872</v>
      </c>
      <c r="D27" s="725"/>
      <c r="E27" s="769">
        <v>793</v>
      </c>
      <c r="F27" s="725"/>
      <c r="G27" s="770">
        <v>93.1</v>
      </c>
      <c r="H27" s="754"/>
      <c r="I27" s="717">
        <v>345395</v>
      </c>
      <c r="J27" s="725"/>
      <c r="K27" s="717">
        <v>285436</v>
      </c>
      <c r="L27" s="725"/>
      <c r="M27" s="717">
        <v>1052</v>
      </c>
      <c r="N27" s="725"/>
      <c r="O27" s="717">
        <v>944</v>
      </c>
      <c r="P27" s="725"/>
      <c r="Q27" s="717">
        <v>366</v>
      </c>
      <c r="R27" s="754"/>
      <c r="S27" s="714">
        <v>329</v>
      </c>
      <c r="T27" s="720"/>
    </row>
    <row r="28" spans="1:20" ht="15" customHeight="1">
      <c r="A28" s="2" t="s">
        <v>435</v>
      </c>
      <c r="B28" s="187"/>
      <c r="C28" s="20">
        <v>2857</v>
      </c>
      <c r="D28" s="4"/>
      <c r="E28" s="21">
        <v>823</v>
      </c>
      <c r="F28" s="4"/>
      <c r="G28" s="22">
        <v>91.4</v>
      </c>
      <c r="H28" s="7"/>
      <c r="I28" s="21">
        <v>358080</v>
      </c>
      <c r="J28" s="4"/>
      <c r="K28" s="21">
        <v>280271</v>
      </c>
      <c r="L28" s="4"/>
      <c r="M28" s="21">
        <v>1610</v>
      </c>
      <c r="N28" s="4"/>
      <c r="O28" s="21">
        <v>981</v>
      </c>
      <c r="P28" s="4"/>
      <c r="Q28" s="21">
        <v>563</v>
      </c>
      <c r="R28" s="7"/>
      <c r="S28" s="20">
        <v>343</v>
      </c>
      <c r="T28" s="23"/>
    </row>
    <row r="29" spans="1:20" ht="15" customHeight="1">
      <c r="A29" s="828" t="s">
        <v>436</v>
      </c>
      <c r="B29" s="734" t="s">
        <v>437</v>
      </c>
      <c r="C29" s="20">
        <v>2857</v>
      </c>
      <c r="D29" s="4"/>
      <c r="E29" s="21">
        <v>823</v>
      </c>
      <c r="F29" s="4"/>
      <c r="G29" s="22">
        <v>92.3</v>
      </c>
      <c r="H29" s="7"/>
      <c r="I29" s="21">
        <v>366792</v>
      </c>
      <c r="J29" s="4"/>
      <c r="K29" s="21">
        <v>271477</v>
      </c>
      <c r="L29" s="4"/>
      <c r="M29" s="21">
        <v>1129</v>
      </c>
      <c r="N29" s="4"/>
      <c r="O29" s="21">
        <v>1005</v>
      </c>
      <c r="P29" s="4"/>
      <c r="Q29" s="21">
        <v>395</v>
      </c>
      <c r="R29" s="7"/>
      <c r="S29" s="24">
        <v>352</v>
      </c>
      <c r="T29" s="11"/>
    </row>
    <row r="30" spans="1:20" ht="15" customHeight="1">
      <c r="A30" s="829"/>
      <c r="B30" s="738" t="s">
        <v>438</v>
      </c>
      <c r="C30" s="20">
        <v>3897</v>
      </c>
      <c r="D30" s="4"/>
      <c r="E30" s="21">
        <v>1112</v>
      </c>
      <c r="F30" s="4"/>
      <c r="G30" s="22">
        <v>97.6</v>
      </c>
      <c r="H30" s="7"/>
      <c r="I30" s="21">
        <v>541283</v>
      </c>
      <c r="J30" s="4"/>
      <c r="K30" s="21">
        <v>497445</v>
      </c>
      <c r="L30" s="4"/>
      <c r="M30" s="21">
        <v>2377</v>
      </c>
      <c r="N30" s="4"/>
      <c r="O30" s="21">
        <v>1483</v>
      </c>
      <c r="P30" s="4"/>
      <c r="Q30" s="21">
        <v>610</v>
      </c>
      <c r="R30" s="7"/>
      <c r="S30" s="21">
        <v>381</v>
      </c>
      <c r="T30" s="9"/>
    </row>
    <row r="31" spans="1:20" ht="15" customHeight="1">
      <c r="A31" s="2" t="s">
        <v>242</v>
      </c>
      <c r="B31" s="187"/>
      <c r="C31" s="20">
        <v>6703</v>
      </c>
      <c r="D31" s="4"/>
      <c r="E31" s="21">
        <v>1940</v>
      </c>
      <c r="F31" s="4"/>
      <c r="G31" s="22">
        <v>95.5</v>
      </c>
      <c r="H31" s="7"/>
      <c r="I31" s="21">
        <v>898713</v>
      </c>
      <c r="J31" s="4"/>
      <c r="K31" s="21">
        <v>761622</v>
      </c>
      <c r="L31" s="4"/>
      <c r="M31" s="21">
        <v>3138</v>
      </c>
      <c r="N31" s="4"/>
      <c r="O31" s="21">
        <f>+I31/365</f>
        <v>2462.2273972602738</v>
      </c>
      <c r="P31" s="4"/>
      <c r="Q31" s="21">
        <f>+(M31/C31)*1000+1</f>
        <v>469.14859018349989</v>
      </c>
      <c r="R31" s="7"/>
      <c r="S31" s="20">
        <f>+(O31/C31)*1000+1</f>
        <v>368.33214937494762</v>
      </c>
      <c r="T31" s="9"/>
    </row>
    <row r="32" spans="1:20" ht="15" customHeight="1">
      <c r="A32" s="2" t="s">
        <v>108</v>
      </c>
      <c r="B32" s="187"/>
      <c r="C32" s="20">
        <v>6660</v>
      </c>
      <c r="D32" s="4"/>
      <c r="E32" s="21">
        <v>1929</v>
      </c>
      <c r="F32" s="4"/>
      <c r="G32" s="22">
        <v>96.1</v>
      </c>
      <c r="H32" s="7"/>
      <c r="I32" s="21">
        <v>863621</v>
      </c>
      <c r="J32" s="4"/>
      <c r="K32" s="21">
        <v>730623</v>
      </c>
      <c r="L32" s="4"/>
      <c r="M32" s="21">
        <v>3482</v>
      </c>
      <c r="N32" s="4"/>
      <c r="O32" s="21">
        <v>2366</v>
      </c>
      <c r="P32" s="4"/>
      <c r="Q32" s="21">
        <v>524</v>
      </c>
      <c r="R32" s="7"/>
      <c r="S32" s="24">
        <v>356</v>
      </c>
      <c r="T32" s="9"/>
    </row>
    <row r="33" spans="1:30" s="216" customFormat="1" ht="15" customHeight="1">
      <c r="A33" s="2" t="s">
        <v>285</v>
      </c>
      <c r="B33" s="187"/>
      <c r="C33" s="20">
        <v>6532</v>
      </c>
      <c r="D33" s="4"/>
      <c r="E33" s="21">
        <v>1926</v>
      </c>
      <c r="F33" s="4"/>
      <c r="G33" s="22">
        <v>97.3</v>
      </c>
      <c r="H33" s="7"/>
      <c r="I33" s="21">
        <v>837560</v>
      </c>
      <c r="J33" s="4"/>
      <c r="K33" s="21">
        <v>689056</v>
      </c>
      <c r="L33" s="4"/>
      <c r="M33" s="21">
        <v>3516</v>
      </c>
      <c r="N33" s="4"/>
      <c r="O33" s="21">
        <v>2288</v>
      </c>
      <c r="P33" s="4"/>
      <c r="Q33" s="21">
        <v>538</v>
      </c>
      <c r="R33" s="7"/>
      <c r="S33" s="25">
        <v>350</v>
      </c>
      <c r="T33" s="26"/>
    </row>
    <row r="34" spans="1:30" s="216" customFormat="1" ht="15" customHeight="1">
      <c r="A34" s="2" t="s">
        <v>53</v>
      </c>
      <c r="B34" s="187"/>
      <c r="C34" s="20">
        <v>6399</v>
      </c>
      <c r="D34" s="4"/>
      <c r="E34" s="21">
        <v>1916</v>
      </c>
      <c r="F34" s="4"/>
      <c r="G34" s="22">
        <v>97.4</v>
      </c>
      <c r="H34" s="7"/>
      <c r="I34" s="21">
        <v>836042</v>
      </c>
      <c r="J34" s="4"/>
      <c r="K34" s="21">
        <v>671611</v>
      </c>
      <c r="L34" s="4"/>
      <c r="M34" s="21">
        <v>3251</v>
      </c>
      <c r="N34" s="4"/>
      <c r="O34" s="21">
        <v>2291</v>
      </c>
      <c r="P34" s="4"/>
      <c r="Q34" s="21">
        <v>508</v>
      </c>
      <c r="R34" s="7"/>
      <c r="S34" s="20">
        <v>358</v>
      </c>
      <c r="T34" s="9"/>
    </row>
    <row r="35" spans="1:30" s="216" customFormat="1" ht="15" customHeight="1">
      <c r="A35" s="2" t="s">
        <v>183</v>
      </c>
      <c r="B35" s="188"/>
      <c r="C35" s="25">
        <v>6274</v>
      </c>
      <c r="D35" s="13"/>
      <c r="E35" s="27">
        <v>2153</v>
      </c>
      <c r="F35" s="13"/>
      <c r="G35" s="28">
        <v>96.9</v>
      </c>
      <c r="H35" s="16"/>
      <c r="I35" s="27">
        <v>919623</v>
      </c>
      <c r="J35" s="13"/>
      <c r="K35" s="27">
        <v>667438</v>
      </c>
      <c r="L35" s="13"/>
      <c r="M35" s="27">
        <v>3524</v>
      </c>
      <c r="N35" s="13"/>
      <c r="O35" s="27">
        <v>2520</v>
      </c>
      <c r="P35" s="13"/>
      <c r="Q35" s="27">
        <v>562</v>
      </c>
      <c r="R35" s="16"/>
      <c r="S35" s="25">
        <v>402</v>
      </c>
      <c r="T35" s="26"/>
    </row>
    <row r="36" spans="1:30" s="216" customFormat="1" ht="15" customHeight="1">
      <c r="A36" s="2" t="s">
        <v>18</v>
      </c>
      <c r="B36" s="188"/>
      <c r="C36" s="25">
        <v>6168</v>
      </c>
      <c r="D36" s="13"/>
      <c r="E36" s="27">
        <v>2168</v>
      </c>
      <c r="F36" s="13"/>
      <c r="G36" s="28">
        <v>96.9</v>
      </c>
      <c r="H36" s="16"/>
      <c r="I36" s="27">
        <v>953054</v>
      </c>
      <c r="J36" s="13"/>
      <c r="K36" s="27">
        <v>671642</v>
      </c>
      <c r="L36" s="13"/>
      <c r="M36" s="27">
        <v>3908</v>
      </c>
      <c r="N36" s="13"/>
      <c r="O36" s="27">
        <v>2611</v>
      </c>
      <c r="P36" s="13"/>
      <c r="Q36" s="27">
        <v>634</v>
      </c>
      <c r="R36" s="16"/>
      <c r="S36" s="25">
        <v>423</v>
      </c>
      <c r="T36" s="26"/>
    </row>
    <row r="37" spans="1:30" s="216" customFormat="1" ht="15" customHeight="1">
      <c r="A37" s="2" t="s">
        <v>132</v>
      </c>
      <c r="B37" s="188"/>
      <c r="C37" s="25">
        <v>6097</v>
      </c>
      <c r="D37" s="13"/>
      <c r="E37" s="27">
        <v>2169</v>
      </c>
      <c r="F37" s="13"/>
      <c r="G37" s="28">
        <v>97.2</v>
      </c>
      <c r="H37" s="16"/>
      <c r="I37" s="27">
        <v>1011575</v>
      </c>
      <c r="J37" s="13"/>
      <c r="K37" s="27">
        <v>643516</v>
      </c>
      <c r="L37" s="13"/>
      <c r="M37" s="27">
        <v>3645</v>
      </c>
      <c r="N37" s="13"/>
      <c r="O37" s="27">
        <v>2737</v>
      </c>
      <c r="P37" s="13"/>
      <c r="Q37" s="27">
        <v>598</v>
      </c>
      <c r="R37" s="16"/>
      <c r="S37" s="25">
        <v>449</v>
      </c>
      <c r="T37" s="26"/>
      <c r="U37" s="38"/>
    </row>
    <row r="38" spans="1:30" s="216" customFormat="1" ht="15" customHeight="1">
      <c r="A38" s="137" t="s">
        <v>324</v>
      </c>
      <c r="B38" s="188"/>
      <c r="C38" s="25">
        <v>6015</v>
      </c>
      <c r="D38" s="13"/>
      <c r="E38" s="27">
        <v>2160</v>
      </c>
      <c r="F38" s="13"/>
      <c r="G38" s="28">
        <v>97.2</v>
      </c>
      <c r="H38" s="16"/>
      <c r="I38" s="27">
        <v>959694</v>
      </c>
      <c r="J38" s="13"/>
      <c r="K38" s="27">
        <v>630134</v>
      </c>
      <c r="L38" s="13"/>
      <c r="M38" s="27">
        <v>3740</v>
      </c>
      <c r="N38" s="13"/>
      <c r="O38" s="27">
        <v>2629</v>
      </c>
      <c r="P38" s="13"/>
      <c r="Q38" s="27">
        <v>622</v>
      </c>
      <c r="R38" s="16"/>
      <c r="S38" s="25">
        <v>437</v>
      </c>
      <c r="T38" s="26"/>
    </row>
    <row r="39" spans="1:30" s="216" customFormat="1" ht="15" customHeight="1" thickBot="1">
      <c r="A39" s="492" t="s">
        <v>412</v>
      </c>
      <c r="B39" s="493"/>
      <c r="C39" s="743">
        <v>5933</v>
      </c>
      <c r="D39" s="760"/>
      <c r="E39" s="748">
        <v>2171</v>
      </c>
      <c r="F39" s="760"/>
      <c r="G39" s="771">
        <v>97.4</v>
      </c>
      <c r="H39" s="763"/>
      <c r="I39" s="748">
        <v>938527</v>
      </c>
      <c r="J39" s="760"/>
      <c r="K39" s="748">
        <v>624717</v>
      </c>
      <c r="L39" s="760"/>
      <c r="M39" s="748">
        <v>3606</v>
      </c>
      <c r="N39" s="760"/>
      <c r="O39" s="748">
        <v>2571</v>
      </c>
      <c r="P39" s="760"/>
      <c r="Q39" s="748">
        <v>608</v>
      </c>
      <c r="R39" s="763"/>
      <c r="S39" s="743">
        <v>433</v>
      </c>
      <c r="T39" s="765"/>
    </row>
    <row r="40" spans="1:30" s="216" customFormat="1" ht="15" customHeight="1">
      <c r="A40" s="19" t="s">
        <v>385</v>
      </c>
      <c r="B40" s="19"/>
      <c r="C40" s="29" t="s">
        <v>392</v>
      </c>
      <c r="Q40" s="30"/>
      <c r="R40" s="30"/>
    </row>
    <row r="41" spans="1:30" s="216" customFormat="1" ht="15" customHeight="1"/>
    <row r="42" spans="1:30" ht="16.5" customHeight="1" thickBot="1">
      <c r="A42" s="123" t="s">
        <v>138</v>
      </c>
      <c r="B42" s="123"/>
      <c r="C42" s="123"/>
      <c r="D42" s="123"/>
      <c r="E42" s="123"/>
      <c r="Q42" s="802" t="s">
        <v>408</v>
      </c>
      <c r="R42" s="802"/>
      <c r="S42" s="802"/>
      <c r="T42" s="802"/>
      <c r="AD42" s="216"/>
    </row>
    <row r="43" spans="1:30">
      <c r="A43" s="780" t="s">
        <v>34</v>
      </c>
      <c r="B43" s="150"/>
      <c r="C43" s="835" t="s">
        <v>6</v>
      </c>
      <c r="D43" s="836"/>
      <c r="E43" s="810" t="s">
        <v>322</v>
      </c>
      <c r="F43" s="810"/>
      <c r="G43" s="810"/>
      <c r="H43" s="810"/>
      <c r="I43" s="810"/>
      <c r="J43" s="810"/>
      <c r="K43" s="841" t="s">
        <v>238</v>
      </c>
      <c r="L43" s="842"/>
      <c r="M43" s="810" t="s">
        <v>142</v>
      </c>
      <c r="N43" s="810"/>
      <c r="O43" s="810"/>
      <c r="P43" s="810"/>
      <c r="Q43" s="810"/>
      <c r="R43" s="810"/>
      <c r="S43" s="810"/>
      <c r="T43" s="843"/>
    </row>
    <row r="44" spans="1:30">
      <c r="A44" s="834"/>
      <c r="B44" s="212"/>
      <c r="C44" s="837"/>
      <c r="D44" s="838"/>
      <c r="E44" s="806" t="s">
        <v>174</v>
      </c>
      <c r="F44" s="808"/>
      <c r="G44" s="807" t="s">
        <v>72</v>
      </c>
      <c r="H44" s="808"/>
      <c r="I44" s="806" t="s">
        <v>145</v>
      </c>
      <c r="J44" s="806"/>
      <c r="K44" s="804" t="s">
        <v>83</v>
      </c>
      <c r="L44" s="805"/>
      <c r="M44" s="806" t="s">
        <v>174</v>
      </c>
      <c r="N44" s="806"/>
      <c r="O44" s="807" t="s">
        <v>267</v>
      </c>
      <c r="P44" s="808"/>
      <c r="Q44" s="806" t="s">
        <v>189</v>
      </c>
      <c r="R44" s="806"/>
      <c r="S44" s="807" t="s">
        <v>264</v>
      </c>
      <c r="T44" s="809"/>
    </row>
    <row r="45" spans="1:30" ht="14.25" thickBot="1">
      <c r="A45" s="783"/>
      <c r="B45" s="151"/>
      <c r="C45" s="839"/>
      <c r="D45" s="840"/>
      <c r="E45" s="801" t="s">
        <v>86</v>
      </c>
      <c r="F45" s="797"/>
      <c r="G45" s="797" t="s">
        <v>19</v>
      </c>
      <c r="H45" s="797"/>
      <c r="I45" s="797" t="s">
        <v>59</v>
      </c>
      <c r="J45" s="798"/>
      <c r="K45" s="799" t="s">
        <v>293</v>
      </c>
      <c r="L45" s="800"/>
      <c r="M45" s="801" t="s">
        <v>206</v>
      </c>
      <c r="N45" s="797"/>
      <c r="O45" s="797" t="s">
        <v>214</v>
      </c>
      <c r="P45" s="797"/>
      <c r="Q45" s="797" t="s">
        <v>319</v>
      </c>
      <c r="R45" s="797"/>
      <c r="S45" s="797" t="s">
        <v>90</v>
      </c>
      <c r="T45" s="803"/>
    </row>
    <row r="46" spans="1:30">
      <c r="A46" s="710" t="s">
        <v>430</v>
      </c>
      <c r="B46" s="711"/>
      <c r="C46" s="712">
        <v>283.27</v>
      </c>
      <c r="D46" s="713"/>
      <c r="E46" s="714">
        <v>5518</v>
      </c>
      <c r="F46" s="715"/>
      <c r="G46" s="714">
        <v>3050</v>
      </c>
      <c r="H46" s="715"/>
      <c r="I46" s="716">
        <v>55.3</v>
      </c>
      <c r="J46" s="714"/>
      <c r="K46" s="717">
        <v>51672</v>
      </c>
      <c r="L46" s="718"/>
      <c r="M46" s="714">
        <v>11788</v>
      </c>
      <c r="N46" s="714"/>
      <c r="O46" s="719">
        <v>22.8</v>
      </c>
      <c r="P46" s="715"/>
      <c r="Q46" s="714">
        <v>7724</v>
      </c>
      <c r="R46" s="714"/>
      <c r="S46" s="719">
        <v>65.5</v>
      </c>
      <c r="T46" s="720"/>
    </row>
    <row r="47" spans="1:30">
      <c r="A47" s="710" t="s">
        <v>431</v>
      </c>
      <c r="B47" s="711"/>
      <c r="C47" s="712">
        <v>486.93</v>
      </c>
      <c r="D47" s="713"/>
      <c r="E47" s="714">
        <v>8825</v>
      </c>
      <c r="F47" s="715"/>
      <c r="G47" s="714">
        <v>6268</v>
      </c>
      <c r="H47" s="715"/>
      <c r="I47" s="716">
        <v>71</v>
      </c>
      <c r="J47" s="714"/>
      <c r="K47" s="717">
        <v>51009</v>
      </c>
      <c r="L47" s="718"/>
      <c r="M47" s="714">
        <v>19662</v>
      </c>
      <c r="N47" s="714"/>
      <c r="O47" s="719">
        <v>38.5</v>
      </c>
      <c r="P47" s="715"/>
      <c r="Q47" s="714">
        <v>15042</v>
      </c>
      <c r="R47" s="714"/>
      <c r="S47" s="719">
        <v>76.5</v>
      </c>
      <c r="T47" s="721"/>
    </row>
    <row r="48" spans="1:30">
      <c r="A48" s="710" t="s">
        <v>432</v>
      </c>
      <c r="B48" s="711"/>
      <c r="C48" s="712">
        <v>811.8</v>
      </c>
      <c r="D48" s="722"/>
      <c r="E48" s="714">
        <v>12881</v>
      </c>
      <c r="F48" s="723"/>
      <c r="G48" s="714">
        <v>12219</v>
      </c>
      <c r="H48" s="723"/>
      <c r="I48" s="716">
        <v>94.9</v>
      </c>
      <c r="J48" s="724"/>
      <c r="K48" s="717">
        <v>49688</v>
      </c>
      <c r="L48" s="725"/>
      <c r="M48" s="714">
        <v>29261</v>
      </c>
      <c r="N48" s="726"/>
      <c r="O48" s="719">
        <v>56.9</v>
      </c>
      <c r="P48" s="727"/>
      <c r="Q48" s="714">
        <v>25893</v>
      </c>
      <c r="R48" s="726"/>
      <c r="S48" s="719">
        <v>91.6</v>
      </c>
      <c r="T48" s="728"/>
    </row>
    <row r="49" spans="1:20">
      <c r="A49" s="2" t="s">
        <v>435</v>
      </c>
      <c r="B49" s="729"/>
      <c r="C49" s="176">
        <v>908</v>
      </c>
      <c r="D49" s="730"/>
      <c r="E49" s="20">
        <v>14755</v>
      </c>
      <c r="F49" s="31"/>
      <c r="G49" s="20">
        <v>10252</v>
      </c>
      <c r="H49" s="31"/>
      <c r="I49" s="136">
        <v>69.5</v>
      </c>
      <c r="J49" s="731"/>
      <c r="K49" s="21">
        <v>49264</v>
      </c>
      <c r="L49" s="4"/>
      <c r="M49" s="20">
        <v>31359</v>
      </c>
      <c r="N49" s="3"/>
      <c r="O49" s="32">
        <v>63.7</v>
      </c>
      <c r="P49" s="732"/>
      <c r="Q49" s="733">
        <v>25745</v>
      </c>
      <c r="R49" s="3"/>
      <c r="S49" s="32">
        <v>82.1</v>
      </c>
      <c r="T49" s="23"/>
    </row>
    <row r="50" spans="1:20">
      <c r="A50" s="828" t="s">
        <v>439</v>
      </c>
      <c r="B50" s="734" t="s">
        <v>437</v>
      </c>
      <c r="C50" s="176">
        <v>934.5</v>
      </c>
      <c r="D50" s="730"/>
      <c r="E50" s="20">
        <v>13170</v>
      </c>
      <c r="F50" s="31"/>
      <c r="G50" s="735">
        <v>9796</v>
      </c>
      <c r="H50" s="31"/>
      <c r="I50" s="32">
        <v>74.400000000000006</v>
      </c>
      <c r="J50" s="736"/>
      <c r="K50" s="830">
        <v>52799</v>
      </c>
      <c r="L50" s="13"/>
      <c r="M50" s="832">
        <v>34938</v>
      </c>
      <c r="N50" s="12"/>
      <c r="O50" s="826">
        <v>66.2</v>
      </c>
      <c r="P50" s="737"/>
      <c r="Q50" s="824">
        <v>29024</v>
      </c>
      <c r="R50" s="12"/>
      <c r="S50" s="826">
        <v>83.1</v>
      </c>
      <c r="T50" s="33"/>
    </row>
    <row r="51" spans="1:20">
      <c r="A51" s="829"/>
      <c r="B51" s="738" t="s">
        <v>438</v>
      </c>
      <c r="C51" s="739">
        <v>102.7</v>
      </c>
      <c r="D51" s="730"/>
      <c r="E51" s="20">
        <v>961</v>
      </c>
      <c r="F51" s="31"/>
      <c r="G51" s="735">
        <v>773</v>
      </c>
      <c r="H51" s="31"/>
      <c r="I51" s="32">
        <v>80.400000000000006</v>
      </c>
      <c r="J51" s="736"/>
      <c r="K51" s="831"/>
      <c r="L51" s="725"/>
      <c r="M51" s="833"/>
      <c r="N51" s="726"/>
      <c r="O51" s="827"/>
      <c r="P51" s="740"/>
      <c r="Q51" s="825"/>
      <c r="R51" s="726"/>
      <c r="S51" s="827"/>
      <c r="T51" s="34"/>
    </row>
    <row r="52" spans="1:20">
      <c r="A52" s="2" t="s">
        <v>242</v>
      </c>
      <c r="B52" s="152"/>
      <c r="C52" s="135">
        <v>1058.7</v>
      </c>
      <c r="D52" s="4"/>
      <c r="E52" s="20">
        <v>14256</v>
      </c>
      <c r="F52" s="3"/>
      <c r="G52" s="35">
        <v>10993</v>
      </c>
      <c r="H52" s="36"/>
      <c r="I52" s="32">
        <v>77.099999999999994</v>
      </c>
      <c r="J52" s="3"/>
      <c r="K52" s="21">
        <v>52569</v>
      </c>
      <c r="L52" s="4"/>
      <c r="M52" s="20">
        <v>35214</v>
      </c>
      <c r="N52" s="3"/>
      <c r="O52" s="32">
        <v>67</v>
      </c>
      <c r="P52" s="31"/>
      <c r="Q52" s="35">
        <v>29962</v>
      </c>
      <c r="R52" s="36"/>
      <c r="S52" s="32">
        <v>85.1</v>
      </c>
      <c r="T52" s="23"/>
    </row>
    <row r="53" spans="1:20">
      <c r="A53" s="2" t="s">
        <v>108</v>
      </c>
      <c r="B53" s="152"/>
      <c r="C53" s="135">
        <v>1090.2</v>
      </c>
      <c r="D53" s="4"/>
      <c r="E53" s="20">
        <v>14708</v>
      </c>
      <c r="F53" s="3"/>
      <c r="G53" s="35">
        <v>11109</v>
      </c>
      <c r="H53" s="36"/>
      <c r="I53" s="32">
        <v>77.099999999999994</v>
      </c>
      <c r="J53" s="3"/>
      <c r="K53" s="21">
        <v>51974</v>
      </c>
      <c r="L53" s="4"/>
      <c r="M53" s="20">
        <v>35838</v>
      </c>
      <c r="N53" s="3"/>
      <c r="O53" s="32">
        <v>67</v>
      </c>
      <c r="P53" s="31"/>
      <c r="Q53" s="35">
        <v>29973</v>
      </c>
      <c r="R53" s="36"/>
      <c r="S53" s="32">
        <v>85.1</v>
      </c>
      <c r="T53" s="23"/>
    </row>
    <row r="54" spans="1:20">
      <c r="A54" s="2" t="s">
        <v>285</v>
      </c>
      <c r="B54" s="152"/>
      <c r="C54" s="135">
        <v>1105.5999999999999</v>
      </c>
      <c r="D54" s="4"/>
      <c r="E54" s="20">
        <v>14924</v>
      </c>
      <c r="F54" s="3"/>
      <c r="G54" s="35">
        <v>11403</v>
      </c>
      <c r="H54" s="36"/>
      <c r="I54" s="32">
        <v>76.400000000000006</v>
      </c>
      <c r="J54" s="3"/>
      <c r="K54" s="21">
        <v>51487</v>
      </c>
      <c r="L54" s="4"/>
      <c r="M54" s="20">
        <v>36474</v>
      </c>
      <c r="N54" s="3"/>
      <c r="O54" s="32">
        <v>70.8</v>
      </c>
      <c r="P54" s="31"/>
      <c r="Q54" s="35">
        <v>30703</v>
      </c>
      <c r="R54" s="36"/>
      <c r="S54" s="32">
        <v>84.2</v>
      </c>
      <c r="T54" s="37"/>
    </row>
    <row r="55" spans="1:20">
      <c r="A55" s="2" t="s">
        <v>53</v>
      </c>
      <c r="B55" s="152"/>
      <c r="C55" s="135">
        <v>1117.9000000000001</v>
      </c>
      <c r="D55" s="4"/>
      <c r="E55" s="20">
        <v>15113</v>
      </c>
      <c r="F55" s="3"/>
      <c r="G55" s="35">
        <v>11658</v>
      </c>
      <c r="H55" s="8"/>
      <c r="I55" s="32">
        <v>77.099999999999994</v>
      </c>
      <c r="J55" s="3"/>
      <c r="K55" s="21">
        <v>51124</v>
      </c>
      <c r="L55" s="4"/>
      <c r="M55" s="20">
        <v>36470</v>
      </c>
      <c r="N55" s="3"/>
      <c r="O55" s="32">
        <v>71.3</v>
      </c>
      <c r="P55" s="3"/>
      <c r="Q55" s="35">
        <v>31043</v>
      </c>
      <c r="R55" s="8"/>
      <c r="S55" s="32">
        <v>85.1</v>
      </c>
      <c r="T55" s="23"/>
    </row>
    <row r="56" spans="1:20">
      <c r="A56" s="2" t="s">
        <v>92</v>
      </c>
      <c r="B56" s="152"/>
      <c r="C56" s="135">
        <v>1123.5999999999999</v>
      </c>
      <c r="D56" s="4"/>
      <c r="E56" s="21">
        <v>15250</v>
      </c>
      <c r="F56" s="31"/>
      <c r="G56" s="35">
        <v>11862</v>
      </c>
      <c r="H56" s="36"/>
      <c r="I56" s="32">
        <v>77.8</v>
      </c>
      <c r="J56" s="4"/>
      <c r="K56" s="21">
        <v>50830</v>
      </c>
      <c r="L56" s="4"/>
      <c r="M56" s="21">
        <v>36445</v>
      </c>
      <c r="N56" s="3"/>
      <c r="O56" s="32">
        <v>71.7</v>
      </c>
      <c r="P56" s="3"/>
      <c r="Q56" s="35">
        <v>31127</v>
      </c>
      <c r="R56" s="36"/>
      <c r="S56" s="136">
        <v>85.4</v>
      </c>
      <c r="T56" s="34"/>
    </row>
    <row r="57" spans="1:20">
      <c r="A57" s="2" t="s">
        <v>159</v>
      </c>
      <c r="B57" s="152"/>
      <c r="C57" s="135">
        <v>1134.5</v>
      </c>
      <c r="D57" s="4"/>
      <c r="E57" s="20">
        <v>15421</v>
      </c>
      <c r="F57" s="3"/>
      <c r="G57" s="35">
        <v>11998</v>
      </c>
      <c r="H57" s="36"/>
      <c r="I57" s="32">
        <v>77.8</v>
      </c>
      <c r="J57" s="3"/>
      <c r="K57" s="21">
        <v>50436</v>
      </c>
      <c r="L57" s="4"/>
      <c r="M57" s="20">
        <v>36422</v>
      </c>
      <c r="N57" s="3"/>
      <c r="O57" s="32">
        <v>72.2</v>
      </c>
      <c r="P57" s="31"/>
      <c r="Q57" s="35">
        <v>31094</v>
      </c>
      <c r="R57" s="36"/>
      <c r="S57" s="32">
        <v>85.3</v>
      </c>
      <c r="T57" s="37"/>
    </row>
    <row r="58" spans="1:20">
      <c r="A58" s="2" t="s">
        <v>132</v>
      </c>
      <c r="B58" s="152"/>
      <c r="C58" s="135">
        <v>1145.2</v>
      </c>
      <c r="D58" s="4"/>
      <c r="E58" s="20">
        <v>15647</v>
      </c>
      <c r="F58" s="3"/>
      <c r="G58" s="35">
        <v>12223</v>
      </c>
      <c r="H58" s="8"/>
      <c r="I58" s="32">
        <v>78.099999999999994</v>
      </c>
      <c r="J58" s="3"/>
      <c r="K58" s="21">
        <v>50080</v>
      </c>
      <c r="L58" s="4"/>
      <c r="M58" s="20">
        <v>36734</v>
      </c>
      <c r="N58" s="3"/>
      <c r="O58" s="32">
        <v>73.400000000000006</v>
      </c>
      <c r="P58" s="3"/>
      <c r="Q58" s="35">
        <v>31054</v>
      </c>
      <c r="R58" s="8"/>
      <c r="S58" s="32">
        <v>84.5</v>
      </c>
      <c r="T58" s="23"/>
    </row>
    <row r="59" spans="1:20">
      <c r="A59" s="137" t="s">
        <v>324</v>
      </c>
      <c r="B59" s="153"/>
      <c r="C59" s="141">
        <v>1153.4000000000001</v>
      </c>
      <c r="D59" s="13"/>
      <c r="E59" s="25">
        <v>15767</v>
      </c>
      <c r="F59" s="12"/>
      <c r="G59" s="139">
        <v>12482</v>
      </c>
      <c r="H59" s="17"/>
      <c r="I59" s="140">
        <v>79.2</v>
      </c>
      <c r="J59" s="12"/>
      <c r="K59" s="27">
        <v>49926</v>
      </c>
      <c r="L59" s="13"/>
      <c r="M59" s="25">
        <v>36857</v>
      </c>
      <c r="N59" s="12"/>
      <c r="O59" s="138">
        <v>73.8</v>
      </c>
      <c r="P59" s="12"/>
      <c r="Q59" s="139">
        <v>31130</v>
      </c>
      <c r="R59" s="17"/>
      <c r="S59" s="32">
        <v>84.5</v>
      </c>
      <c r="T59" s="33"/>
    </row>
    <row r="60" spans="1:20" ht="14.25" thickBot="1">
      <c r="A60" s="492" t="s">
        <v>412</v>
      </c>
      <c r="B60" s="494"/>
      <c r="C60" s="772">
        <v>1166</v>
      </c>
      <c r="D60" s="742"/>
      <c r="E60" s="743">
        <v>15953</v>
      </c>
      <c r="F60" s="744"/>
      <c r="G60" s="745">
        <v>12750</v>
      </c>
      <c r="H60" s="746"/>
      <c r="I60" s="747">
        <v>79.900000000000006</v>
      </c>
      <c r="J60" s="744"/>
      <c r="K60" s="748">
        <v>49341</v>
      </c>
      <c r="L60" s="742"/>
      <c r="M60" s="743">
        <v>36913</v>
      </c>
      <c r="N60" s="744"/>
      <c r="O60" s="749">
        <v>74.8</v>
      </c>
      <c r="P60" s="750"/>
      <c r="Q60" s="745">
        <v>31161</v>
      </c>
      <c r="R60" s="746"/>
      <c r="S60" s="747">
        <v>84.4</v>
      </c>
      <c r="T60" s="751"/>
    </row>
    <row r="61" spans="1:20">
      <c r="A61" s="19" t="s">
        <v>384</v>
      </c>
      <c r="B61" s="19"/>
      <c r="C61" s="29" t="s">
        <v>392</v>
      </c>
      <c r="D61" s="29"/>
      <c r="E61" s="29"/>
      <c r="F61" s="29"/>
      <c r="G61" s="29"/>
      <c r="H61" s="29"/>
      <c r="I61" s="19"/>
    </row>
    <row r="62" spans="1:20">
      <c r="H62" s="216"/>
    </row>
    <row r="65" spans="11:11">
      <c r="K65" s="216"/>
    </row>
  </sheetData>
  <mergeCells count="61">
    <mergeCell ref="Q50:Q51"/>
    <mergeCell ref="S50:S51"/>
    <mergeCell ref="A29:A30"/>
    <mergeCell ref="A50:A51"/>
    <mergeCell ref="K50:K51"/>
    <mergeCell ref="M50:M51"/>
    <mergeCell ref="O50:O51"/>
    <mergeCell ref="A43:A45"/>
    <mergeCell ref="C43:D45"/>
    <mergeCell ref="E43:J43"/>
    <mergeCell ref="K43:L43"/>
    <mergeCell ref="M43:T43"/>
    <mergeCell ref="E44:F44"/>
    <mergeCell ref="G44:H44"/>
    <mergeCell ref="I44:J44"/>
    <mergeCell ref="E45:F45"/>
    <mergeCell ref="Q1:T1"/>
    <mergeCell ref="A2:A3"/>
    <mergeCell ref="C2:D3"/>
    <mergeCell ref="E2:F3"/>
    <mergeCell ref="G2:H2"/>
    <mergeCell ref="I2:J3"/>
    <mergeCell ref="K2:L3"/>
    <mergeCell ref="M2:N2"/>
    <mergeCell ref="O2:P2"/>
    <mergeCell ref="Q2:R2"/>
    <mergeCell ref="S2:T2"/>
    <mergeCell ref="G3:H3"/>
    <mergeCell ref="M3:N3"/>
    <mergeCell ref="O3:P3"/>
    <mergeCell ref="Q3:R3"/>
    <mergeCell ref="S3:T3"/>
    <mergeCell ref="Q21:T21"/>
    <mergeCell ref="A22:A23"/>
    <mergeCell ref="C22:D23"/>
    <mergeCell ref="E22:F23"/>
    <mergeCell ref="G22:H22"/>
    <mergeCell ref="I22:J23"/>
    <mergeCell ref="K22:L23"/>
    <mergeCell ref="M22:N22"/>
    <mergeCell ref="O22:P22"/>
    <mergeCell ref="Q22:R22"/>
    <mergeCell ref="S22:T22"/>
    <mergeCell ref="G23:H23"/>
    <mergeCell ref="M23:N23"/>
    <mergeCell ref="O23:P23"/>
    <mergeCell ref="Q23:R23"/>
    <mergeCell ref="S23:T23"/>
    <mergeCell ref="G45:H45"/>
    <mergeCell ref="I45:J45"/>
    <mergeCell ref="K45:L45"/>
    <mergeCell ref="M45:N45"/>
    <mergeCell ref="Q42:T42"/>
    <mergeCell ref="O45:P45"/>
    <mergeCell ref="Q45:R45"/>
    <mergeCell ref="S45:T45"/>
    <mergeCell ref="K44:L44"/>
    <mergeCell ref="M44:N44"/>
    <mergeCell ref="O44:P44"/>
    <mergeCell ref="Q44:R44"/>
    <mergeCell ref="S44:T44"/>
  </mergeCells>
  <phoneticPr fontId="2"/>
  <pageMargins left="0.78740157480314965" right="0.70866141732283472" top="0.39370078740157483" bottom="0.39370078740157483" header="0.51181102362204722" footer="0.19685039370078741"/>
  <pageSetup paperSize="9" scale="85" firstPageNumber="0" orientation="landscape" r:id="rId1"/>
  <headerFooter alignWithMargins="0">
    <oddFooter>&amp;L&amp;"ＭＳ Ｐ明朝,標準"&amp;10－３２－１－</oddFooter>
  </headerFooter>
  <rowBreaks count="1" manualBreakCount="1">
    <brk id="40" max="1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4"/>
  <sheetViews>
    <sheetView view="pageBreakPreview" zoomScaleNormal="100" zoomScaleSheetLayoutView="100" workbookViewId="0">
      <selection activeCell="O13" sqref="O13"/>
    </sheetView>
  </sheetViews>
  <sheetFormatPr defaultRowHeight="13.5"/>
  <cols>
    <col min="1" max="1" width="10.625" style="1" customWidth="1"/>
    <col min="2" max="2" width="6.75" style="1" customWidth="1"/>
    <col min="3" max="3" width="10.625" style="1" customWidth="1"/>
    <col min="4" max="4" width="2.625" style="1" customWidth="1"/>
    <col min="5" max="5" width="10.625" style="1" customWidth="1"/>
    <col min="6" max="6" width="2.625" style="1" customWidth="1"/>
    <col min="7" max="7" width="10.625" style="1" customWidth="1"/>
    <col min="8" max="8" width="2.625" style="1" customWidth="1"/>
    <col min="9" max="9" width="10.625" style="1" customWidth="1"/>
    <col min="10" max="10" width="2.625" style="1" customWidth="1"/>
    <col min="11" max="11" width="10.625" style="1" customWidth="1"/>
    <col min="12" max="12" width="2.625" style="1" customWidth="1"/>
    <col min="13" max="13" width="10.625" style="1" customWidth="1"/>
    <col min="14" max="14" width="2.625" style="1" customWidth="1"/>
    <col min="15" max="15" width="10.625" style="1" customWidth="1"/>
    <col min="16" max="16" width="2.625" style="1" customWidth="1"/>
    <col min="17" max="17" width="10.625" style="1" customWidth="1"/>
    <col min="18" max="18" width="2.625" style="1" customWidth="1"/>
    <col min="19" max="19" width="10.625" style="1" customWidth="1"/>
    <col min="20" max="20" width="2.625" style="1" customWidth="1"/>
    <col min="21" max="16384" width="9" style="1"/>
  </cols>
  <sheetData>
    <row r="1" spans="1:30" ht="16.5" customHeight="1" thickBot="1">
      <c r="A1" s="123" t="s">
        <v>138</v>
      </c>
      <c r="B1" s="123"/>
      <c r="C1" s="123"/>
      <c r="D1" s="123"/>
      <c r="E1" s="123"/>
      <c r="Q1" s="802" t="s">
        <v>408</v>
      </c>
      <c r="R1" s="802"/>
      <c r="S1" s="802"/>
      <c r="T1" s="802"/>
      <c r="AD1" s="216"/>
    </row>
    <row r="2" spans="1:30">
      <c r="A2" s="780" t="s">
        <v>34</v>
      </c>
      <c r="B2" s="184"/>
      <c r="C2" s="844" t="s">
        <v>6</v>
      </c>
      <c r="D2" s="836"/>
      <c r="E2" s="810" t="s">
        <v>322</v>
      </c>
      <c r="F2" s="810"/>
      <c r="G2" s="810"/>
      <c r="H2" s="810"/>
      <c r="I2" s="810"/>
      <c r="J2" s="810"/>
      <c r="K2" s="841" t="s">
        <v>238</v>
      </c>
      <c r="L2" s="842"/>
      <c r="M2" s="810" t="s">
        <v>142</v>
      </c>
      <c r="N2" s="810"/>
      <c r="O2" s="810"/>
      <c r="P2" s="810"/>
      <c r="Q2" s="810"/>
      <c r="R2" s="810"/>
      <c r="S2" s="810"/>
      <c r="T2" s="843"/>
    </row>
    <row r="3" spans="1:30">
      <c r="A3" s="834"/>
      <c r="B3" s="185"/>
      <c r="C3" s="845"/>
      <c r="D3" s="838"/>
      <c r="E3" s="806" t="s">
        <v>174</v>
      </c>
      <c r="F3" s="808"/>
      <c r="G3" s="807" t="s">
        <v>72</v>
      </c>
      <c r="H3" s="808"/>
      <c r="I3" s="806" t="s">
        <v>145</v>
      </c>
      <c r="J3" s="806"/>
      <c r="K3" s="804" t="s">
        <v>83</v>
      </c>
      <c r="L3" s="805"/>
      <c r="M3" s="806" t="s">
        <v>174</v>
      </c>
      <c r="N3" s="806"/>
      <c r="O3" s="807" t="s">
        <v>267</v>
      </c>
      <c r="P3" s="808"/>
      <c r="Q3" s="806" t="s">
        <v>189</v>
      </c>
      <c r="R3" s="806"/>
      <c r="S3" s="807" t="s">
        <v>264</v>
      </c>
      <c r="T3" s="809"/>
    </row>
    <row r="4" spans="1:30" ht="14.25" thickBot="1">
      <c r="A4" s="783"/>
      <c r="B4" s="186"/>
      <c r="C4" s="846"/>
      <c r="D4" s="840"/>
      <c r="E4" s="801" t="s">
        <v>86</v>
      </c>
      <c r="F4" s="797"/>
      <c r="G4" s="797" t="s">
        <v>19</v>
      </c>
      <c r="H4" s="797"/>
      <c r="I4" s="797" t="s">
        <v>59</v>
      </c>
      <c r="J4" s="798"/>
      <c r="K4" s="799" t="s">
        <v>293</v>
      </c>
      <c r="L4" s="800"/>
      <c r="M4" s="801" t="s">
        <v>206</v>
      </c>
      <c r="N4" s="797"/>
      <c r="O4" s="797" t="s">
        <v>214</v>
      </c>
      <c r="P4" s="797"/>
      <c r="Q4" s="797" t="s">
        <v>319</v>
      </c>
      <c r="R4" s="797"/>
      <c r="S4" s="797" t="s">
        <v>90</v>
      </c>
      <c r="T4" s="803"/>
    </row>
    <row r="5" spans="1:30">
      <c r="A5" s="710" t="s">
        <v>430</v>
      </c>
      <c r="B5" s="711"/>
      <c r="C5" s="712">
        <v>283.27</v>
      </c>
      <c r="D5" s="713"/>
      <c r="E5" s="714">
        <v>5518</v>
      </c>
      <c r="F5" s="715"/>
      <c r="G5" s="714">
        <v>3050</v>
      </c>
      <c r="H5" s="715"/>
      <c r="I5" s="716">
        <v>55.3</v>
      </c>
      <c r="J5" s="714"/>
      <c r="K5" s="717">
        <v>51672</v>
      </c>
      <c r="L5" s="718"/>
      <c r="M5" s="714">
        <v>11788</v>
      </c>
      <c r="N5" s="714"/>
      <c r="O5" s="719">
        <v>22.8</v>
      </c>
      <c r="P5" s="715"/>
      <c r="Q5" s="714">
        <v>7724</v>
      </c>
      <c r="R5" s="714"/>
      <c r="S5" s="719">
        <v>65.5</v>
      </c>
      <c r="T5" s="720"/>
    </row>
    <row r="6" spans="1:30">
      <c r="A6" s="710" t="s">
        <v>431</v>
      </c>
      <c r="B6" s="711"/>
      <c r="C6" s="712">
        <v>486.93</v>
      </c>
      <c r="D6" s="713"/>
      <c r="E6" s="714">
        <v>8825</v>
      </c>
      <c r="F6" s="715"/>
      <c r="G6" s="714">
        <v>6268</v>
      </c>
      <c r="H6" s="715"/>
      <c r="I6" s="716">
        <v>71</v>
      </c>
      <c r="J6" s="714"/>
      <c r="K6" s="717">
        <v>51009</v>
      </c>
      <c r="L6" s="718"/>
      <c r="M6" s="714">
        <v>19662</v>
      </c>
      <c r="N6" s="714"/>
      <c r="O6" s="719">
        <v>38.5</v>
      </c>
      <c r="P6" s="715"/>
      <c r="Q6" s="714">
        <v>15042</v>
      </c>
      <c r="R6" s="714"/>
      <c r="S6" s="719">
        <v>76.5</v>
      </c>
      <c r="T6" s="721"/>
    </row>
    <row r="7" spans="1:30">
      <c r="A7" s="710" t="s">
        <v>432</v>
      </c>
      <c r="B7" s="711"/>
      <c r="C7" s="712">
        <v>811.8</v>
      </c>
      <c r="D7" s="722"/>
      <c r="E7" s="714">
        <v>12881</v>
      </c>
      <c r="F7" s="723"/>
      <c r="G7" s="714">
        <v>12219</v>
      </c>
      <c r="H7" s="723"/>
      <c r="I7" s="716">
        <v>94.9</v>
      </c>
      <c r="J7" s="724"/>
      <c r="K7" s="717">
        <v>49688</v>
      </c>
      <c r="L7" s="725"/>
      <c r="M7" s="714">
        <v>28261</v>
      </c>
      <c r="N7" s="726"/>
      <c r="O7" s="719">
        <v>56.9</v>
      </c>
      <c r="P7" s="727"/>
      <c r="Q7" s="714">
        <v>25893</v>
      </c>
      <c r="R7" s="726"/>
      <c r="S7" s="719">
        <v>91.6</v>
      </c>
      <c r="T7" s="728"/>
    </row>
    <row r="8" spans="1:30">
      <c r="A8" s="2" t="s">
        <v>435</v>
      </c>
      <c r="B8" s="729"/>
      <c r="C8" s="176">
        <v>908</v>
      </c>
      <c r="D8" s="730"/>
      <c r="E8" s="20">
        <v>14755</v>
      </c>
      <c r="F8" s="31"/>
      <c r="G8" s="20">
        <v>10252</v>
      </c>
      <c r="H8" s="31"/>
      <c r="I8" s="136">
        <v>69.5</v>
      </c>
      <c r="J8" s="731"/>
      <c r="K8" s="21">
        <v>49264</v>
      </c>
      <c r="L8" s="4"/>
      <c r="M8" s="20">
        <v>31359</v>
      </c>
      <c r="N8" s="3"/>
      <c r="O8" s="32">
        <v>63.7</v>
      </c>
      <c r="P8" s="732"/>
      <c r="Q8" s="733">
        <v>25745</v>
      </c>
      <c r="R8" s="3"/>
      <c r="S8" s="32">
        <v>82.1</v>
      </c>
      <c r="T8" s="23"/>
    </row>
    <row r="9" spans="1:30">
      <c r="A9" s="828" t="s">
        <v>439</v>
      </c>
      <c r="B9" s="734" t="s">
        <v>437</v>
      </c>
      <c r="C9" s="176">
        <v>934.5</v>
      </c>
      <c r="D9" s="730"/>
      <c r="E9" s="20">
        <v>13170</v>
      </c>
      <c r="F9" s="31"/>
      <c r="G9" s="735">
        <v>9796</v>
      </c>
      <c r="H9" s="31"/>
      <c r="I9" s="32">
        <v>74.400000000000006</v>
      </c>
      <c r="J9" s="736"/>
      <c r="K9" s="830">
        <v>52799</v>
      </c>
      <c r="L9" s="13"/>
      <c r="M9" s="832">
        <v>34938</v>
      </c>
      <c r="N9" s="12"/>
      <c r="O9" s="826">
        <v>66.2</v>
      </c>
      <c r="P9" s="737"/>
      <c r="Q9" s="824">
        <v>29024</v>
      </c>
      <c r="R9" s="12"/>
      <c r="S9" s="826">
        <v>83.1</v>
      </c>
      <c r="T9" s="33"/>
    </row>
    <row r="10" spans="1:30">
      <c r="A10" s="829"/>
      <c r="B10" s="738" t="s">
        <v>438</v>
      </c>
      <c r="C10" s="739">
        <v>102.7</v>
      </c>
      <c r="D10" s="730"/>
      <c r="E10" s="20">
        <v>961</v>
      </c>
      <c r="F10" s="31"/>
      <c r="G10" s="735">
        <v>773</v>
      </c>
      <c r="H10" s="31"/>
      <c r="I10" s="32">
        <v>80.400000000000006</v>
      </c>
      <c r="J10" s="736"/>
      <c r="K10" s="831"/>
      <c r="L10" s="725"/>
      <c r="M10" s="833"/>
      <c r="N10" s="726"/>
      <c r="O10" s="827"/>
      <c r="P10" s="740"/>
      <c r="Q10" s="825"/>
      <c r="R10" s="726"/>
      <c r="S10" s="827"/>
      <c r="T10" s="34"/>
    </row>
    <row r="11" spans="1:30">
      <c r="A11" s="2" t="s">
        <v>242</v>
      </c>
      <c r="B11" s="187"/>
      <c r="C11" s="176">
        <v>1058.7</v>
      </c>
      <c r="D11" s="4"/>
      <c r="E11" s="20">
        <v>14256</v>
      </c>
      <c r="F11" s="3"/>
      <c r="G11" s="35">
        <v>10993</v>
      </c>
      <c r="H11" s="36"/>
      <c r="I11" s="32">
        <v>77.099999999999994</v>
      </c>
      <c r="J11" s="3"/>
      <c r="K11" s="21">
        <v>52569</v>
      </c>
      <c r="L11" s="4"/>
      <c r="M11" s="20">
        <v>35214</v>
      </c>
      <c r="N11" s="3"/>
      <c r="O11" s="32">
        <v>67</v>
      </c>
      <c r="P11" s="31"/>
      <c r="Q11" s="35">
        <v>29962</v>
      </c>
      <c r="R11" s="36"/>
      <c r="S11" s="32">
        <v>85.1</v>
      </c>
      <c r="T11" s="23"/>
    </row>
    <row r="12" spans="1:30">
      <c r="A12" s="2" t="s">
        <v>108</v>
      </c>
      <c r="B12" s="187"/>
      <c r="C12" s="176">
        <v>1090.2</v>
      </c>
      <c r="D12" s="4"/>
      <c r="E12" s="20">
        <v>14708</v>
      </c>
      <c r="F12" s="3"/>
      <c r="G12" s="35">
        <v>11109</v>
      </c>
      <c r="H12" s="36"/>
      <c r="I12" s="32">
        <v>77.099999999999994</v>
      </c>
      <c r="J12" s="3"/>
      <c r="K12" s="21">
        <v>51974</v>
      </c>
      <c r="L12" s="4"/>
      <c r="M12" s="20">
        <v>35838</v>
      </c>
      <c r="N12" s="3"/>
      <c r="O12" s="32">
        <v>67</v>
      </c>
      <c r="P12" s="31"/>
      <c r="Q12" s="35">
        <v>29973</v>
      </c>
      <c r="R12" s="36"/>
      <c r="S12" s="32">
        <v>85.1</v>
      </c>
      <c r="T12" s="23"/>
    </row>
    <row r="13" spans="1:30">
      <c r="A13" s="2" t="s">
        <v>285</v>
      </c>
      <c r="B13" s="187"/>
      <c r="C13" s="176">
        <v>1105.5999999999999</v>
      </c>
      <c r="D13" s="4"/>
      <c r="E13" s="20">
        <v>14924</v>
      </c>
      <c r="F13" s="3"/>
      <c r="G13" s="35">
        <v>11403</v>
      </c>
      <c r="H13" s="36"/>
      <c r="I13" s="32">
        <v>76.400000000000006</v>
      </c>
      <c r="J13" s="3"/>
      <c r="K13" s="21">
        <v>51487</v>
      </c>
      <c r="L13" s="4"/>
      <c r="M13" s="20">
        <v>36474</v>
      </c>
      <c r="N13" s="3"/>
      <c r="O13" s="32">
        <v>70.8</v>
      </c>
      <c r="P13" s="31"/>
      <c r="Q13" s="35">
        <v>30703</v>
      </c>
      <c r="R13" s="36"/>
      <c r="S13" s="32">
        <v>84.2</v>
      </c>
      <c r="T13" s="37"/>
    </row>
    <row r="14" spans="1:30">
      <c r="A14" s="2" t="s">
        <v>53</v>
      </c>
      <c r="B14" s="187"/>
      <c r="C14" s="176">
        <v>1117.9000000000001</v>
      </c>
      <c r="D14" s="4"/>
      <c r="E14" s="20">
        <v>15113</v>
      </c>
      <c r="F14" s="3"/>
      <c r="G14" s="35">
        <v>11658</v>
      </c>
      <c r="H14" s="8"/>
      <c r="I14" s="32">
        <v>77.099999999999994</v>
      </c>
      <c r="J14" s="3"/>
      <c r="K14" s="21">
        <v>51124</v>
      </c>
      <c r="L14" s="4"/>
      <c r="M14" s="20">
        <v>36470</v>
      </c>
      <c r="N14" s="3"/>
      <c r="O14" s="32">
        <v>71.3</v>
      </c>
      <c r="P14" s="3"/>
      <c r="Q14" s="35">
        <v>31043</v>
      </c>
      <c r="R14" s="8"/>
      <c r="S14" s="32">
        <v>85.1</v>
      </c>
      <c r="T14" s="23"/>
    </row>
    <row r="15" spans="1:30">
      <c r="A15" s="2" t="s">
        <v>92</v>
      </c>
      <c r="B15" s="187"/>
      <c r="C15" s="176">
        <v>1123.5999999999999</v>
      </c>
      <c r="D15" s="4"/>
      <c r="E15" s="21">
        <v>15250</v>
      </c>
      <c r="F15" s="31"/>
      <c r="G15" s="35">
        <v>11862</v>
      </c>
      <c r="H15" s="36"/>
      <c r="I15" s="32">
        <v>77.8</v>
      </c>
      <c r="J15" s="4"/>
      <c r="K15" s="21">
        <v>50830</v>
      </c>
      <c r="L15" s="4"/>
      <c r="M15" s="21">
        <v>36445</v>
      </c>
      <c r="N15" s="3"/>
      <c r="O15" s="32">
        <v>71.7</v>
      </c>
      <c r="P15" s="3"/>
      <c r="Q15" s="35">
        <v>31127</v>
      </c>
      <c r="R15" s="36"/>
      <c r="S15" s="136">
        <v>85.4</v>
      </c>
      <c r="T15" s="34"/>
    </row>
    <row r="16" spans="1:30">
      <c r="A16" s="2" t="s">
        <v>159</v>
      </c>
      <c r="B16" s="187"/>
      <c r="C16" s="176">
        <v>1134.5</v>
      </c>
      <c r="D16" s="4"/>
      <c r="E16" s="20">
        <v>15421</v>
      </c>
      <c r="F16" s="3"/>
      <c r="G16" s="35">
        <v>11998</v>
      </c>
      <c r="H16" s="36"/>
      <c r="I16" s="32">
        <v>77.8</v>
      </c>
      <c r="J16" s="3"/>
      <c r="K16" s="21">
        <v>50436</v>
      </c>
      <c r="L16" s="4"/>
      <c r="M16" s="20">
        <v>36422</v>
      </c>
      <c r="N16" s="3"/>
      <c r="O16" s="32">
        <v>72.2</v>
      </c>
      <c r="P16" s="31"/>
      <c r="Q16" s="35">
        <v>31094</v>
      </c>
      <c r="R16" s="36"/>
      <c r="S16" s="32">
        <v>85.3</v>
      </c>
      <c r="T16" s="37"/>
    </row>
    <row r="17" spans="1:20">
      <c r="A17" s="2" t="s">
        <v>132</v>
      </c>
      <c r="B17" s="187"/>
      <c r="C17" s="176">
        <v>1145.2</v>
      </c>
      <c r="D17" s="4"/>
      <c r="E17" s="20">
        <v>15647</v>
      </c>
      <c r="F17" s="3"/>
      <c r="G17" s="35">
        <v>12223</v>
      </c>
      <c r="H17" s="8"/>
      <c r="I17" s="32">
        <v>78.099999999999994</v>
      </c>
      <c r="J17" s="3"/>
      <c r="K17" s="21">
        <v>50080</v>
      </c>
      <c r="L17" s="4"/>
      <c r="M17" s="20">
        <v>36734</v>
      </c>
      <c r="N17" s="3"/>
      <c r="O17" s="32">
        <v>73.400000000000006</v>
      </c>
      <c r="P17" s="3"/>
      <c r="Q17" s="35">
        <v>31054</v>
      </c>
      <c r="R17" s="8"/>
      <c r="S17" s="32">
        <v>84.5</v>
      </c>
      <c r="T17" s="23"/>
    </row>
    <row r="18" spans="1:20">
      <c r="A18" s="137" t="s">
        <v>324</v>
      </c>
      <c r="B18" s="188"/>
      <c r="C18" s="177">
        <v>1153.4000000000001</v>
      </c>
      <c r="D18" s="13"/>
      <c r="E18" s="25">
        <v>15767</v>
      </c>
      <c r="F18" s="12"/>
      <c r="G18" s="139">
        <v>12482</v>
      </c>
      <c r="H18" s="17"/>
      <c r="I18" s="32">
        <v>79.2</v>
      </c>
      <c r="J18" s="12"/>
      <c r="K18" s="27">
        <v>49926</v>
      </c>
      <c r="L18" s="13"/>
      <c r="M18" s="25">
        <v>36857</v>
      </c>
      <c r="N18" s="12"/>
      <c r="O18" s="138">
        <v>73.8</v>
      </c>
      <c r="P18" s="12"/>
      <c r="Q18" s="139">
        <v>31130</v>
      </c>
      <c r="R18" s="17"/>
      <c r="S18" s="32">
        <v>84.5</v>
      </c>
      <c r="T18" s="33"/>
    </row>
    <row r="19" spans="1:20" ht="14.25" thickBot="1">
      <c r="A19" s="492" t="s">
        <v>412</v>
      </c>
      <c r="B19" s="493"/>
      <c r="C19" s="741">
        <v>1166</v>
      </c>
      <c r="D19" s="742"/>
      <c r="E19" s="743">
        <v>15953</v>
      </c>
      <c r="F19" s="744"/>
      <c r="G19" s="745">
        <v>12750</v>
      </c>
      <c r="H19" s="746"/>
      <c r="I19" s="747">
        <v>79.900000000000006</v>
      </c>
      <c r="J19" s="744"/>
      <c r="K19" s="748">
        <v>49341</v>
      </c>
      <c r="L19" s="742"/>
      <c r="M19" s="743">
        <v>36913</v>
      </c>
      <c r="N19" s="744"/>
      <c r="O19" s="749">
        <v>74.8</v>
      </c>
      <c r="P19" s="750"/>
      <c r="Q19" s="745">
        <v>31161</v>
      </c>
      <c r="R19" s="746"/>
      <c r="S19" s="747">
        <v>84.4</v>
      </c>
      <c r="T19" s="751"/>
    </row>
    <row r="20" spans="1:20">
      <c r="A20" s="19" t="s">
        <v>384</v>
      </c>
      <c r="B20" s="19"/>
      <c r="C20" s="29" t="s">
        <v>392</v>
      </c>
      <c r="D20" s="29"/>
      <c r="E20" s="29"/>
      <c r="F20" s="29"/>
      <c r="G20" s="29"/>
      <c r="H20" s="29"/>
      <c r="I20" s="19"/>
    </row>
    <row r="21" spans="1:20">
      <c r="H21" s="216"/>
    </row>
    <row r="24" spans="1:20">
      <c r="K24" s="216"/>
    </row>
  </sheetData>
  <mergeCells count="28">
    <mergeCell ref="S4:T4"/>
    <mergeCell ref="A9:A10"/>
    <mergeCell ref="K9:K10"/>
    <mergeCell ref="M9:M10"/>
    <mergeCell ref="O9:O10"/>
    <mergeCell ref="Q9:Q10"/>
    <mergeCell ref="S9:S10"/>
    <mergeCell ref="E4:F4"/>
    <mergeCell ref="G4:H4"/>
    <mergeCell ref="I4:J4"/>
    <mergeCell ref="K4:L4"/>
    <mergeCell ref="M4:N4"/>
    <mergeCell ref="Q1:T1"/>
    <mergeCell ref="A2:A4"/>
    <mergeCell ref="C2:D4"/>
    <mergeCell ref="E2:J2"/>
    <mergeCell ref="K2:L2"/>
    <mergeCell ref="M2:T2"/>
    <mergeCell ref="E3:F3"/>
    <mergeCell ref="G3:H3"/>
    <mergeCell ref="I3:J3"/>
    <mergeCell ref="K3:L3"/>
    <mergeCell ref="M3:N3"/>
    <mergeCell ref="O3:P3"/>
    <mergeCell ref="Q3:R3"/>
    <mergeCell ref="S3:T3"/>
    <mergeCell ref="O4:P4"/>
    <mergeCell ref="Q4:R4"/>
  </mergeCells>
  <phoneticPr fontId="22"/>
  <pageMargins left="0.78740157480314965" right="0.70866141732283472" top="0.39370078740157483" bottom="0.39370078740157483" header="0.51181102362204722" footer="0.19685039370078741"/>
  <pageSetup paperSize="9" scale="85" firstPageNumber="0" orientation="landscape" r:id="rId1"/>
  <headerFooter alignWithMargins="0">
    <oddFooter>&amp;R&amp;"ＭＳ Ｐ明朝,標準"－３２－２－</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3"/>
  <sheetViews>
    <sheetView view="pageBreakPreview" zoomScaleNormal="75" zoomScaleSheetLayoutView="100" workbookViewId="0">
      <selection activeCell="J50" sqref="J50"/>
    </sheetView>
  </sheetViews>
  <sheetFormatPr defaultRowHeight="12"/>
  <cols>
    <col min="1" max="1" width="4.125" style="51" customWidth="1"/>
    <col min="2" max="2" width="5.125" style="51" customWidth="1"/>
    <col min="3" max="3" width="6" style="51" customWidth="1"/>
    <col min="4" max="6" width="6.625" style="51" customWidth="1"/>
    <col min="7" max="7" width="7.625" style="51" customWidth="1"/>
    <col min="8" max="8" width="6.625" style="51" customWidth="1"/>
    <col min="9" max="9" width="7.625" style="51" customWidth="1"/>
    <col min="10" max="27" width="6.625" style="51" customWidth="1"/>
    <col min="28" max="30" width="7.125" style="51" customWidth="1"/>
    <col min="31" max="16384" width="9" style="51"/>
  </cols>
  <sheetData>
    <row r="1" spans="1:30" ht="16.5" customHeight="1" thickBot="1">
      <c r="A1" s="123" t="s">
        <v>110</v>
      </c>
      <c r="B1" s="123"/>
      <c r="C1" s="123"/>
      <c r="D1" s="123"/>
      <c r="E1" s="123"/>
      <c r="X1" s="802" t="s">
        <v>409</v>
      </c>
      <c r="Y1" s="802"/>
      <c r="Z1" s="904"/>
      <c r="AA1" s="904"/>
      <c r="AD1" s="39"/>
    </row>
    <row r="2" spans="1:30" ht="18" customHeight="1">
      <c r="A2" s="908" t="s">
        <v>114</v>
      </c>
      <c r="B2" s="909"/>
      <c r="C2" s="910"/>
      <c r="D2" s="878" t="s">
        <v>274</v>
      </c>
      <c r="E2" s="878"/>
      <c r="F2" s="879"/>
      <c r="G2" s="877" t="s">
        <v>215</v>
      </c>
      <c r="H2" s="878"/>
      <c r="I2" s="879"/>
      <c r="J2" s="877" t="s">
        <v>129</v>
      </c>
      <c r="K2" s="878"/>
      <c r="L2" s="879"/>
      <c r="M2" s="882" t="s">
        <v>247</v>
      </c>
      <c r="N2" s="878"/>
      <c r="O2" s="879"/>
      <c r="P2" s="882" t="s">
        <v>194</v>
      </c>
      <c r="Q2" s="878"/>
      <c r="R2" s="879"/>
      <c r="S2" s="882" t="s">
        <v>166</v>
      </c>
      <c r="T2" s="878"/>
      <c r="U2" s="879"/>
      <c r="V2" s="882" t="s">
        <v>302</v>
      </c>
      <c r="W2" s="878"/>
      <c r="X2" s="879"/>
      <c r="Y2" s="882" t="s">
        <v>181</v>
      </c>
      <c r="Z2" s="878"/>
      <c r="AA2" s="883"/>
      <c r="AD2" s="39"/>
    </row>
    <row r="3" spans="1:30" ht="18" customHeight="1" thickBot="1">
      <c r="A3" s="911"/>
      <c r="B3" s="912"/>
      <c r="C3" s="913"/>
      <c r="D3" s="851"/>
      <c r="E3" s="851"/>
      <c r="F3" s="881"/>
      <c r="G3" s="880"/>
      <c r="H3" s="851"/>
      <c r="I3" s="881"/>
      <c r="J3" s="880"/>
      <c r="K3" s="851"/>
      <c r="L3" s="881"/>
      <c r="M3" s="880"/>
      <c r="N3" s="851"/>
      <c r="O3" s="881"/>
      <c r="P3" s="880"/>
      <c r="Q3" s="851"/>
      <c r="R3" s="881"/>
      <c r="S3" s="880"/>
      <c r="T3" s="851"/>
      <c r="U3" s="881"/>
      <c r="V3" s="880"/>
      <c r="W3" s="851"/>
      <c r="X3" s="881"/>
      <c r="Y3" s="880"/>
      <c r="Z3" s="851"/>
      <c r="AA3" s="884"/>
      <c r="AC3" s="39"/>
    </row>
    <row r="4" spans="1:30" ht="18" customHeight="1">
      <c r="A4" s="914" t="s">
        <v>57</v>
      </c>
      <c r="B4" s="915"/>
      <c r="C4" s="916"/>
      <c r="D4" s="429" t="s">
        <v>320</v>
      </c>
      <c r="E4" s="430" t="s">
        <v>169</v>
      </c>
      <c r="F4" s="431" t="s">
        <v>413</v>
      </c>
      <c r="G4" s="432" t="s">
        <v>320</v>
      </c>
      <c r="H4" s="430" t="s">
        <v>169</v>
      </c>
      <c r="I4" s="431" t="s">
        <v>413</v>
      </c>
      <c r="J4" s="432" t="s">
        <v>320</v>
      </c>
      <c r="K4" s="430" t="s">
        <v>169</v>
      </c>
      <c r="L4" s="431" t="s">
        <v>413</v>
      </c>
      <c r="M4" s="432" t="s">
        <v>320</v>
      </c>
      <c r="N4" s="430" t="s">
        <v>169</v>
      </c>
      <c r="O4" s="431" t="s">
        <v>413</v>
      </c>
      <c r="P4" s="432" t="s">
        <v>320</v>
      </c>
      <c r="Q4" s="430" t="s">
        <v>169</v>
      </c>
      <c r="R4" s="431" t="s">
        <v>413</v>
      </c>
      <c r="S4" s="432" t="s">
        <v>320</v>
      </c>
      <c r="T4" s="430" t="s">
        <v>169</v>
      </c>
      <c r="U4" s="431" t="s">
        <v>413</v>
      </c>
      <c r="V4" s="432" t="s">
        <v>320</v>
      </c>
      <c r="W4" s="430" t="s">
        <v>169</v>
      </c>
      <c r="X4" s="431" t="s">
        <v>413</v>
      </c>
      <c r="Y4" s="432" t="s">
        <v>320</v>
      </c>
      <c r="Z4" s="430" t="s">
        <v>169</v>
      </c>
      <c r="AA4" s="433" t="s">
        <v>413</v>
      </c>
    </row>
    <row r="5" spans="1:30" ht="18" customHeight="1">
      <c r="A5" s="905" t="s">
        <v>101</v>
      </c>
      <c r="B5" s="906"/>
      <c r="C5" s="907"/>
      <c r="D5" s="434">
        <v>16520</v>
      </c>
      <c r="E5" s="435">
        <v>17590</v>
      </c>
      <c r="F5" s="665">
        <v>18360</v>
      </c>
      <c r="G5" s="436">
        <v>16610</v>
      </c>
      <c r="H5" s="437">
        <v>17630</v>
      </c>
      <c r="I5" s="666">
        <v>18540</v>
      </c>
      <c r="J5" s="436">
        <v>48060</v>
      </c>
      <c r="K5" s="437">
        <v>48510</v>
      </c>
      <c r="L5" s="666">
        <v>47650</v>
      </c>
      <c r="M5" s="436">
        <v>6.06</v>
      </c>
      <c r="N5" s="437">
        <v>5.89</v>
      </c>
      <c r="O5" s="666">
        <v>5.74</v>
      </c>
      <c r="P5" s="436">
        <v>40.74</v>
      </c>
      <c r="Q5" s="437">
        <v>39.78</v>
      </c>
      <c r="R5" s="666">
        <v>39.5</v>
      </c>
      <c r="S5" s="436">
        <v>128.08000000000001</v>
      </c>
      <c r="T5" s="437">
        <v>126.24</v>
      </c>
      <c r="U5" s="666">
        <v>127.43</v>
      </c>
      <c r="V5" s="436">
        <v>13.98</v>
      </c>
      <c r="W5" s="437">
        <v>14.37</v>
      </c>
      <c r="X5" s="666">
        <v>15.13</v>
      </c>
      <c r="Y5" s="438">
        <v>0.48</v>
      </c>
      <c r="Z5" s="435">
        <v>0.47</v>
      </c>
      <c r="AA5" s="667">
        <v>0.45</v>
      </c>
    </row>
    <row r="6" spans="1:30" ht="18" customHeight="1">
      <c r="A6" s="439"/>
      <c r="B6" s="440" t="s">
        <v>99</v>
      </c>
      <c r="C6" s="441"/>
      <c r="D6" s="442">
        <v>11880</v>
      </c>
      <c r="E6" s="443">
        <v>12230</v>
      </c>
      <c r="F6" s="668">
        <v>12350</v>
      </c>
      <c r="G6" s="444">
        <v>11910</v>
      </c>
      <c r="H6" s="445">
        <v>12260</v>
      </c>
      <c r="I6" s="669">
        <v>12490</v>
      </c>
      <c r="J6" s="444">
        <v>37640</v>
      </c>
      <c r="K6" s="445">
        <v>37110</v>
      </c>
      <c r="L6" s="669">
        <v>35270</v>
      </c>
      <c r="M6" s="444">
        <v>7.13</v>
      </c>
      <c r="N6" s="445">
        <v>6.9</v>
      </c>
      <c r="O6" s="669">
        <v>6.93</v>
      </c>
      <c r="P6" s="444">
        <v>48.6</v>
      </c>
      <c r="Q6" s="445">
        <v>47.37</v>
      </c>
      <c r="R6" s="669">
        <v>48.32</v>
      </c>
      <c r="S6" s="444">
        <v>156.34</v>
      </c>
      <c r="T6" s="445">
        <v>154.11000000000001</v>
      </c>
      <c r="U6" s="669">
        <v>159.24</v>
      </c>
      <c r="V6" s="444">
        <v>15.34</v>
      </c>
      <c r="W6" s="445">
        <v>15.62</v>
      </c>
      <c r="X6" s="669">
        <v>16.920000000000002</v>
      </c>
      <c r="Y6" s="446">
        <v>0.44</v>
      </c>
      <c r="Z6" s="443">
        <v>0.44</v>
      </c>
      <c r="AA6" s="670">
        <v>0.41</v>
      </c>
    </row>
    <row r="7" spans="1:30" ht="18" customHeight="1">
      <c r="A7" s="447"/>
      <c r="B7" s="448" t="s">
        <v>73</v>
      </c>
      <c r="C7" s="449"/>
      <c r="D7" s="450">
        <v>4600</v>
      </c>
      <c r="E7" s="451">
        <v>5220</v>
      </c>
      <c r="F7" s="671">
        <v>5790</v>
      </c>
      <c r="G7" s="452">
        <v>4660</v>
      </c>
      <c r="H7" s="453">
        <v>5240</v>
      </c>
      <c r="I7" s="672">
        <v>5820</v>
      </c>
      <c r="J7" s="452">
        <v>10380</v>
      </c>
      <c r="K7" s="453">
        <v>11220</v>
      </c>
      <c r="L7" s="672">
        <v>12050</v>
      </c>
      <c r="M7" s="452">
        <v>3.27</v>
      </c>
      <c r="N7" s="453">
        <v>3.5</v>
      </c>
      <c r="O7" s="672">
        <v>3.19</v>
      </c>
      <c r="P7" s="452">
        <v>20.440000000000001</v>
      </c>
      <c r="Q7" s="453">
        <v>21.97</v>
      </c>
      <c r="R7" s="672">
        <v>20.67</v>
      </c>
      <c r="S7" s="452">
        <v>55.12</v>
      </c>
      <c r="T7" s="453">
        <v>60.88</v>
      </c>
      <c r="U7" s="672">
        <v>59.57</v>
      </c>
      <c r="V7" s="452">
        <v>9.06</v>
      </c>
      <c r="W7" s="453">
        <v>10.220000000000001</v>
      </c>
      <c r="X7" s="672">
        <v>9.93</v>
      </c>
      <c r="Y7" s="454">
        <v>0.69</v>
      </c>
      <c r="Z7" s="451">
        <v>0.61</v>
      </c>
      <c r="AA7" s="673">
        <v>0.65</v>
      </c>
      <c r="AD7" s="39"/>
    </row>
    <row r="8" spans="1:30" ht="18" customHeight="1">
      <c r="A8" s="905" t="s">
        <v>277</v>
      </c>
      <c r="B8" s="906"/>
      <c r="C8" s="907"/>
      <c r="D8" s="434">
        <v>15760</v>
      </c>
      <c r="E8" s="435">
        <v>16930</v>
      </c>
      <c r="F8" s="665">
        <v>17620</v>
      </c>
      <c r="G8" s="436">
        <v>15840</v>
      </c>
      <c r="H8" s="437">
        <v>16980</v>
      </c>
      <c r="I8" s="666">
        <v>17800</v>
      </c>
      <c r="J8" s="436">
        <v>45820</v>
      </c>
      <c r="K8" s="437">
        <v>46220</v>
      </c>
      <c r="L8" s="666">
        <v>45760</v>
      </c>
      <c r="M8" s="436">
        <v>6.04</v>
      </c>
      <c r="N8" s="437">
        <v>5.87</v>
      </c>
      <c r="O8" s="666">
        <v>5.71</v>
      </c>
      <c r="P8" s="436">
        <v>40.58</v>
      </c>
      <c r="Q8" s="437">
        <v>39.56</v>
      </c>
      <c r="R8" s="666">
        <v>39.26</v>
      </c>
      <c r="S8" s="436">
        <v>126.79</v>
      </c>
      <c r="T8" s="437">
        <v>124.22</v>
      </c>
      <c r="U8" s="666">
        <v>125.28</v>
      </c>
      <c r="V8" s="436">
        <v>13.94</v>
      </c>
      <c r="W8" s="437">
        <v>14.43</v>
      </c>
      <c r="X8" s="666">
        <v>15.03</v>
      </c>
      <c r="Y8" s="438">
        <v>0.48</v>
      </c>
      <c r="Z8" s="435">
        <v>0.47</v>
      </c>
      <c r="AA8" s="667">
        <v>0.46</v>
      </c>
    </row>
    <row r="9" spans="1:30" ht="18" customHeight="1">
      <c r="A9" s="439"/>
      <c r="B9" s="440" t="s">
        <v>99</v>
      </c>
      <c r="C9" s="441"/>
      <c r="D9" s="442">
        <v>11220</v>
      </c>
      <c r="E9" s="443">
        <v>11650</v>
      </c>
      <c r="F9" s="668">
        <v>11690</v>
      </c>
      <c r="G9" s="444">
        <v>11250</v>
      </c>
      <c r="H9" s="445">
        <v>11680</v>
      </c>
      <c r="I9" s="669">
        <v>11840</v>
      </c>
      <c r="J9" s="444">
        <v>35620</v>
      </c>
      <c r="K9" s="445">
        <v>35020</v>
      </c>
      <c r="L9" s="669">
        <v>33580</v>
      </c>
      <c r="M9" s="444">
        <v>7.16</v>
      </c>
      <c r="N9" s="445">
        <v>6.93</v>
      </c>
      <c r="O9" s="669">
        <v>6.95</v>
      </c>
      <c r="P9" s="444">
        <v>48.77</v>
      </c>
      <c r="Q9" s="445">
        <v>47.4</v>
      </c>
      <c r="R9" s="669">
        <v>48.44</v>
      </c>
      <c r="S9" s="444">
        <v>155.87</v>
      </c>
      <c r="T9" s="445">
        <v>152.63999999999999</v>
      </c>
      <c r="U9" s="669">
        <v>157.81</v>
      </c>
      <c r="V9" s="444">
        <v>15.37</v>
      </c>
      <c r="W9" s="445">
        <v>15.78</v>
      </c>
      <c r="X9" s="669">
        <v>16.86</v>
      </c>
      <c r="Y9" s="446">
        <v>0.44</v>
      </c>
      <c r="Z9" s="443">
        <v>0.43</v>
      </c>
      <c r="AA9" s="670">
        <v>0.41</v>
      </c>
    </row>
    <row r="10" spans="1:30" ht="18" customHeight="1">
      <c r="A10" s="447"/>
      <c r="B10" s="448" t="s">
        <v>73</v>
      </c>
      <c r="C10" s="449"/>
      <c r="D10" s="450">
        <v>4500</v>
      </c>
      <c r="E10" s="451">
        <v>5140</v>
      </c>
      <c r="F10" s="671">
        <v>5710</v>
      </c>
      <c r="G10" s="452">
        <v>4550</v>
      </c>
      <c r="H10" s="453">
        <v>5160</v>
      </c>
      <c r="I10" s="672">
        <v>5740</v>
      </c>
      <c r="J10" s="452">
        <v>10160</v>
      </c>
      <c r="K10" s="453">
        <v>11020</v>
      </c>
      <c r="L10" s="672">
        <v>11860</v>
      </c>
      <c r="M10" s="452">
        <v>3.25</v>
      </c>
      <c r="N10" s="453">
        <v>3.48</v>
      </c>
      <c r="O10" s="672">
        <v>3.16</v>
      </c>
      <c r="P10" s="452">
        <v>20.13</v>
      </c>
      <c r="Q10" s="453">
        <v>21.8</v>
      </c>
      <c r="R10" s="672">
        <v>20.48</v>
      </c>
      <c r="S10" s="452">
        <v>54.21</v>
      </c>
      <c r="T10" s="453">
        <v>59.86</v>
      </c>
      <c r="U10" s="672">
        <v>58.72</v>
      </c>
      <c r="V10" s="452">
        <v>8.91</v>
      </c>
      <c r="W10" s="453">
        <v>10.17</v>
      </c>
      <c r="X10" s="672">
        <v>9.8699999999999992</v>
      </c>
      <c r="Y10" s="454">
        <v>0.69</v>
      </c>
      <c r="Z10" s="451">
        <v>0.62</v>
      </c>
      <c r="AA10" s="673">
        <v>0.66</v>
      </c>
    </row>
    <row r="11" spans="1:30" ht="18" customHeight="1">
      <c r="A11" s="885" t="s">
        <v>288</v>
      </c>
      <c r="B11" s="886"/>
      <c r="C11" s="887"/>
      <c r="D11" s="434" t="s">
        <v>116</v>
      </c>
      <c r="E11" s="435" t="s">
        <v>116</v>
      </c>
      <c r="F11" s="665" t="s">
        <v>419</v>
      </c>
      <c r="G11" s="436" t="s">
        <v>116</v>
      </c>
      <c r="H11" s="435" t="s">
        <v>116</v>
      </c>
      <c r="I11" s="665" t="s">
        <v>419</v>
      </c>
      <c r="J11" s="436" t="s">
        <v>116</v>
      </c>
      <c r="K11" s="435" t="s">
        <v>116</v>
      </c>
      <c r="L11" s="665" t="s">
        <v>419</v>
      </c>
      <c r="M11" s="436" t="s">
        <v>116</v>
      </c>
      <c r="N11" s="435" t="s">
        <v>116</v>
      </c>
      <c r="O11" s="665" t="s">
        <v>419</v>
      </c>
      <c r="P11" s="436" t="s">
        <v>116</v>
      </c>
      <c r="Q11" s="435" t="s">
        <v>116</v>
      </c>
      <c r="R11" s="665" t="s">
        <v>419</v>
      </c>
      <c r="S11" s="436" t="s">
        <v>116</v>
      </c>
      <c r="T11" s="435" t="s">
        <v>116</v>
      </c>
      <c r="U11" s="665" t="s">
        <v>419</v>
      </c>
      <c r="V11" s="436" t="s">
        <v>116</v>
      </c>
      <c r="W11" s="435" t="s">
        <v>116</v>
      </c>
      <c r="X11" s="665" t="s">
        <v>419</v>
      </c>
      <c r="Y11" s="438" t="s">
        <v>116</v>
      </c>
      <c r="Z11" s="435" t="s">
        <v>116</v>
      </c>
      <c r="AA11" s="667" t="s">
        <v>419</v>
      </c>
      <c r="AB11" s="39"/>
      <c r="AD11" s="39"/>
    </row>
    <row r="12" spans="1:30" ht="18" customHeight="1">
      <c r="A12" s="439"/>
      <c r="B12" s="440" t="s">
        <v>99</v>
      </c>
      <c r="C12" s="441"/>
      <c r="D12" s="442" t="s">
        <v>116</v>
      </c>
      <c r="E12" s="443" t="s">
        <v>116</v>
      </c>
      <c r="F12" s="668" t="s">
        <v>420</v>
      </c>
      <c r="G12" s="444" t="s">
        <v>116</v>
      </c>
      <c r="H12" s="443" t="s">
        <v>116</v>
      </c>
      <c r="I12" s="668" t="s">
        <v>419</v>
      </c>
      <c r="J12" s="444" t="s">
        <v>116</v>
      </c>
      <c r="K12" s="443" t="s">
        <v>116</v>
      </c>
      <c r="L12" s="668" t="s">
        <v>419</v>
      </c>
      <c r="M12" s="444" t="s">
        <v>116</v>
      </c>
      <c r="N12" s="443" t="s">
        <v>116</v>
      </c>
      <c r="O12" s="668" t="s">
        <v>419</v>
      </c>
      <c r="P12" s="444" t="s">
        <v>116</v>
      </c>
      <c r="Q12" s="443" t="s">
        <v>116</v>
      </c>
      <c r="R12" s="668" t="s">
        <v>421</v>
      </c>
      <c r="S12" s="444" t="s">
        <v>116</v>
      </c>
      <c r="T12" s="443" t="s">
        <v>116</v>
      </c>
      <c r="U12" s="668" t="s">
        <v>419</v>
      </c>
      <c r="V12" s="444" t="s">
        <v>116</v>
      </c>
      <c r="W12" s="443" t="s">
        <v>116</v>
      </c>
      <c r="X12" s="668" t="s">
        <v>419</v>
      </c>
      <c r="Y12" s="446" t="s">
        <v>116</v>
      </c>
      <c r="Z12" s="443" t="s">
        <v>116</v>
      </c>
      <c r="AA12" s="670" t="s">
        <v>419</v>
      </c>
      <c r="AB12" s="39"/>
      <c r="AD12" s="39"/>
    </row>
    <row r="13" spans="1:30" ht="18" customHeight="1">
      <c r="A13" s="447"/>
      <c r="B13" s="448" t="s">
        <v>73</v>
      </c>
      <c r="C13" s="449"/>
      <c r="D13" s="450" t="s">
        <v>116</v>
      </c>
      <c r="E13" s="451" t="s">
        <v>116</v>
      </c>
      <c r="F13" s="671" t="s">
        <v>419</v>
      </c>
      <c r="G13" s="452" t="s">
        <v>116</v>
      </c>
      <c r="H13" s="451" t="s">
        <v>116</v>
      </c>
      <c r="I13" s="671" t="s">
        <v>420</v>
      </c>
      <c r="J13" s="452" t="s">
        <v>116</v>
      </c>
      <c r="K13" s="451" t="s">
        <v>116</v>
      </c>
      <c r="L13" s="671" t="s">
        <v>419</v>
      </c>
      <c r="M13" s="452" t="s">
        <v>116</v>
      </c>
      <c r="N13" s="451" t="s">
        <v>116</v>
      </c>
      <c r="O13" s="671" t="s">
        <v>419</v>
      </c>
      <c r="P13" s="452" t="s">
        <v>116</v>
      </c>
      <c r="Q13" s="451" t="s">
        <v>116</v>
      </c>
      <c r="R13" s="671" t="s">
        <v>419</v>
      </c>
      <c r="S13" s="452" t="s">
        <v>116</v>
      </c>
      <c r="T13" s="451" t="s">
        <v>116</v>
      </c>
      <c r="U13" s="671" t="s">
        <v>420</v>
      </c>
      <c r="V13" s="452" t="s">
        <v>116</v>
      </c>
      <c r="W13" s="451" t="s">
        <v>116</v>
      </c>
      <c r="X13" s="671" t="s">
        <v>419</v>
      </c>
      <c r="Y13" s="454" t="s">
        <v>116</v>
      </c>
      <c r="Z13" s="451" t="s">
        <v>116</v>
      </c>
      <c r="AA13" s="673" t="s">
        <v>422</v>
      </c>
      <c r="AB13" s="39"/>
    </row>
    <row r="14" spans="1:30" ht="18" customHeight="1">
      <c r="A14" s="885" t="s">
        <v>164</v>
      </c>
      <c r="B14" s="886"/>
      <c r="C14" s="887"/>
      <c r="D14" s="434">
        <v>760</v>
      </c>
      <c r="E14" s="435">
        <v>650</v>
      </c>
      <c r="F14" s="665">
        <v>740</v>
      </c>
      <c r="G14" s="436">
        <v>760</v>
      </c>
      <c r="H14" s="437">
        <v>650</v>
      </c>
      <c r="I14" s="666">
        <v>740</v>
      </c>
      <c r="J14" s="436">
        <v>2240</v>
      </c>
      <c r="K14" s="437">
        <v>2290</v>
      </c>
      <c r="L14" s="666">
        <v>1890</v>
      </c>
      <c r="M14" s="436">
        <v>6.31</v>
      </c>
      <c r="N14" s="437">
        <v>6.47</v>
      </c>
      <c r="O14" s="666">
        <v>6.47</v>
      </c>
      <c r="P14" s="436">
        <v>44.16</v>
      </c>
      <c r="Q14" s="437">
        <v>45.44</v>
      </c>
      <c r="R14" s="666">
        <v>45.23</v>
      </c>
      <c r="S14" s="436">
        <v>154.94</v>
      </c>
      <c r="T14" s="437">
        <v>177.93</v>
      </c>
      <c r="U14" s="666">
        <v>178.78</v>
      </c>
      <c r="V14" s="436">
        <v>14.98</v>
      </c>
      <c r="W14" s="437">
        <v>12.99</v>
      </c>
      <c r="X14" s="666">
        <v>17.579999999999998</v>
      </c>
      <c r="Y14" s="455">
        <v>0.47</v>
      </c>
      <c r="Z14" s="437">
        <v>0.54</v>
      </c>
      <c r="AA14" s="674">
        <v>0.4</v>
      </c>
      <c r="AD14" s="39"/>
    </row>
    <row r="15" spans="1:30" ht="18" customHeight="1">
      <c r="A15" s="439"/>
      <c r="B15" s="440" t="s">
        <v>13</v>
      </c>
      <c r="C15" s="441"/>
      <c r="D15" s="442">
        <v>660</v>
      </c>
      <c r="E15" s="443">
        <v>580</v>
      </c>
      <c r="F15" s="668">
        <v>660</v>
      </c>
      <c r="G15" s="444">
        <v>660</v>
      </c>
      <c r="H15" s="445">
        <v>580</v>
      </c>
      <c r="I15" s="669">
        <v>660</v>
      </c>
      <c r="J15" s="444">
        <v>2020</v>
      </c>
      <c r="K15" s="445">
        <v>2090</v>
      </c>
      <c r="L15" s="669">
        <v>1690</v>
      </c>
      <c r="M15" s="444">
        <v>6.63</v>
      </c>
      <c r="N15" s="445">
        <v>6.62</v>
      </c>
      <c r="O15" s="669">
        <v>6.57</v>
      </c>
      <c r="P15" s="444">
        <v>45.69</v>
      </c>
      <c r="Q15" s="445">
        <v>46.82</v>
      </c>
      <c r="R15" s="669">
        <v>46.34</v>
      </c>
      <c r="S15" s="444">
        <v>164.31</v>
      </c>
      <c r="T15" s="445">
        <v>183.61</v>
      </c>
      <c r="U15" s="669">
        <v>184.74</v>
      </c>
      <c r="V15" s="444">
        <v>14.92</v>
      </c>
      <c r="W15" s="445">
        <v>13</v>
      </c>
      <c r="X15" s="669">
        <v>18.03</v>
      </c>
      <c r="Y15" s="444">
        <v>0.46</v>
      </c>
      <c r="Z15" s="445">
        <v>0.54</v>
      </c>
      <c r="AA15" s="675">
        <v>0.39</v>
      </c>
    </row>
    <row r="16" spans="1:30" ht="18" customHeight="1" thickBot="1">
      <c r="A16" s="456"/>
      <c r="B16" s="457" t="s">
        <v>283</v>
      </c>
      <c r="C16" s="458"/>
      <c r="D16" s="459">
        <v>100</v>
      </c>
      <c r="E16" s="460">
        <v>70</v>
      </c>
      <c r="F16" s="676">
        <v>70</v>
      </c>
      <c r="G16" s="461">
        <v>100</v>
      </c>
      <c r="H16" s="462">
        <v>70</v>
      </c>
      <c r="I16" s="677">
        <v>70</v>
      </c>
      <c r="J16" s="461">
        <v>230</v>
      </c>
      <c r="K16" s="462">
        <v>200</v>
      </c>
      <c r="L16" s="677">
        <v>190</v>
      </c>
      <c r="M16" s="461">
        <v>4.24</v>
      </c>
      <c r="N16" s="462">
        <v>5.26</v>
      </c>
      <c r="O16" s="677">
        <v>5.64</v>
      </c>
      <c r="P16" s="461">
        <v>34.32</v>
      </c>
      <c r="Q16" s="462">
        <v>34.47</v>
      </c>
      <c r="R16" s="677">
        <v>35.32</v>
      </c>
      <c r="S16" s="461">
        <v>94.69</v>
      </c>
      <c r="T16" s="462">
        <v>132.91</v>
      </c>
      <c r="U16" s="677">
        <v>125.75</v>
      </c>
      <c r="V16" s="461">
        <v>15.57</v>
      </c>
      <c r="W16" s="462">
        <v>12.84</v>
      </c>
      <c r="X16" s="677">
        <v>13.61</v>
      </c>
      <c r="Y16" s="461">
        <v>0.52</v>
      </c>
      <c r="Z16" s="462">
        <v>0.51</v>
      </c>
      <c r="AA16" s="678">
        <v>0.46</v>
      </c>
    </row>
    <row r="17" spans="1:31" s="19" customFormat="1" ht="16.5" customHeight="1">
      <c r="A17" s="19" t="s">
        <v>387</v>
      </c>
      <c r="G17" s="19" t="s">
        <v>397</v>
      </c>
    </row>
    <row r="18" spans="1:31" ht="6.75" customHeight="1">
      <c r="Q18" s="51" t="s">
        <v>55</v>
      </c>
    </row>
    <row r="19" spans="1:31" ht="16.5" customHeight="1" thickBot="1">
      <c r="A19" s="123" t="s">
        <v>219</v>
      </c>
      <c r="B19" s="123"/>
      <c r="C19" s="123"/>
      <c r="D19" s="123"/>
      <c r="V19" s="10"/>
      <c r="W19" s="39"/>
      <c r="Y19" s="10" t="s">
        <v>209</v>
      </c>
      <c r="Z19" s="10"/>
      <c r="AA19" s="10"/>
      <c r="AB19" s="10"/>
      <c r="AC19" s="10"/>
      <c r="AD19" s="10"/>
      <c r="AE19" s="39"/>
    </row>
    <row r="20" spans="1:31" ht="18" customHeight="1">
      <c r="A20" s="888" t="s">
        <v>151</v>
      </c>
      <c r="B20" s="878"/>
      <c r="C20" s="889"/>
      <c r="D20" s="892" t="s">
        <v>279</v>
      </c>
      <c r="E20" s="893"/>
      <c r="F20" s="893" t="s">
        <v>207</v>
      </c>
      <c r="G20" s="893"/>
      <c r="H20" s="893"/>
      <c r="I20" s="893"/>
      <c r="J20" s="894" t="s">
        <v>1</v>
      </c>
      <c r="K20" s="892"/>
      <c r="L20" s="893" t="s">
        <v>307</v>
      </c>
      <c r="M20" s="893"/>
      <c r="N20" s="894" t="s">
        <v>20</v>
      </c>
      <c r="O20" s="892"/>
      <c r="P20" s="895" t="s">
        <v>221</v>
      </c>
      <c r="Q20" s="896"/>
      <c r="R20" s="896"/>
      <c r="S20" s="896"/>
      <c r="T20" s="896"/>
      <c r="U20" s="896"/>
      <c r="V20" s="896"/>
      <c r="W20" s="896"/>
      <c r="X20" s="896"/>
      <c r="Y20" s="897"/>
      <c r="Z20" s="39"/>
      <c r="AA20" s="39"/>
      <c r="AB20" s="39"/>
      <c r="AC20" s="39"/>
      <c r="AD20" s="39"/>
      <c r="AE20" s="39"/>
    </row>
    <row r="21" spans="1:31" ht="18" customHeight="1">
      <c r="A21" s="890"/>
      <c r="B21" s="872"/>
      <c r="C21" s="891"/>
      <c r="D21" s="898" t="s">
        <v>243</v>
      </c>
      <c r="E21" s="859" t="s">
        <v>21</v>
      </c>
      <c r="F21" s="900" t="s">
        <v>75</v>
      </c>
      <c r="G21" s="901"/>
      <c r="H21" s="902" t="s">
        <v>85</v>
      </c>
      <c r="I21" s="903"/>
      <c r="J21" s="857" t="s">
        <v>243</v>
      </c>
      <c r="K21" s="855" t="s">
        <v>21</v>
      </c>
      <c r="L21" s="857" t="s">
        <v>243</v>
      </c>
      <c r="M21" s="855" t="s">
        <v>21</v>
      </c>
      <c r="N21" s="857" t="s">
        <v>243</v>
      </c>
      <c r="O21" s="859" t="s">
        <v>21</v>
      </c>
      <c r="P21" s="861" t="s">
        <v>197</v>
      </c>
      <c r="Q21" s="862"/>
      <c r="R21" s="862"/>
      <c r="S21" s="862"/>
      <c r="T21" s="862"/>
      <c r="U21" s="862"/>
      <c r="V21" s="863"/>
      <c r="W21" s="861" t="s">
        <v>375</v>
      </c>
      <c r="X21" s="863"/>
      <c r="Y21" s="875" t="s">
        <v>376</v>
      </c>
      <c r="Z21" s="872"/>
      <c r="AA21" s="463"/>
      <c r="AB21" s="873"/>
      <c r="AC21" s="463"/>
      <c r="AD21" s="874"/>
      <c r="AE21" s="464"/>
    </row>
    <row r="22" spans="1:31" ht="18.75" thickBot="1">
      <c r="A22" s="850"/>
      <c r="B22" s="851"/>
      <c r="C22" s="852"/>
      <c r="D22" s="899"/>
      <c r="E22" s="860"/>
      <c r="F22" s="465" t="s">
        <v>184</v>
      </c>
      <c r="G22" s="466" t="s">
        <v>396</v>
      </c>
      <c r="H22" s="467" t="s">
        <v>184</v>
      </c>
      <c r="I22" s="466" t="s">
        <v>377</v>
      </c>
      <c r="J22" s="858"/>
      <c r="K22" s="856"/>
      <c r="L22" s="858"/>
      <c r="M22" s="856"/>
      <c r="N22" s="858"/>
      <c r="O22" s="860"/>
      <c r="P22" s="468" t="s">
        <v>7</v>
      </c>
      <c r="Q22" s="469" t="s">
        <v>170</v>
      </c>
      <c r="R22" s="470" t="s">
        <v>40</v>
      </c>
      <c r="S22" s="471" t="s">
        <v>35</v>
      </c>
      <c r="T22" s="469" t="s">
        <v>152</v>
      </c>
      <c r="U22" s="472" t="s">
        <v>191</v>
      </c>
      <c r="V22" s="473" t="s">
        <v>2</v>
      </c>
      <c r="W22" s="468" t="s">
        <v>190</v>
      </c>
      <c r="X22" s="474" t="s">
        <v>318</v>
      </c>
      <c r="Y22" s="876"/>
      <c r="Z22" s="872"/>
      <c r="AA22" s="463"/>
      <c r="AB22" s="873"/>
      <c r="AC22" s="463"/>
      <c r="AD22" s="874"/>
      <c r="AE22" s="464"/>
    </row>
    <row r="23" spans="1:31" ht="20.25" customHeight="1">
      <c r="A23" s="864" t="s">
        <v>503</v>
      </c>
      <c r="B23" s="865"/>
      <c r="C23" s="866"/>
      <c r="D23" s="679">
        <v>7533.6</v>
      </c>
      <c r="E23" s="680">
        <v>4609.6000000000004</v>
      </c>
      <c r="F23" s="870">
        <v>826</v>
      </c>
      <c r="G23" s="871"/>
      <c r="H23" s="870">
        <v>306.89999999999998</v>
      </c>
      <c r="I23" s="871"/>
      <c r="J23" s="681">
        <v>318.3</v>
      </c>
      <c r="K23" s="682">
        <v>98.4</v>
      </c>
      <c r="L23" s="681">
        <v>81.7</v>
      </c>
      <c r="M23" s="682">
        <v>72.2</v>
      </c>
      <c r="N23" s="681">
        <v>246.4</v>
      </c>
      <c r="O23" s="680">
        <v>304.2</v>
      </c>
      <c r="P23" s="681">
        <v>418</v>
      </c>
      <c r="Q23" s="683">
        <v>258</v>
      </c>
      <c r="R23" s="684">
        <v>128</v>
      </c>
      <c r="S23" s="685">
        <v>14</v>
      </c>
      <c r="T23" s="683">
        <v>56</v>
      </c>
      <c r="U23" s="685">
        <v>35</v>
      </c>
      <c r="V23" s="682" t="s">
        <v>504</v>
      </c>
      <c r="W23" s="686" t="s">
        <v>505</v>
      </c>
      <c r="X23" s="687" t="s">
        <v>504</v>
      </c>
      <c r="Y23" s="688" t="s">
        <v>505</v>
      </c>
      <c r="Z23" s="463"/>
      <c r="AA23" s="463"/>
      <c r="AB23" s="464"/>
      <c r="AC23" s="463"/>
      <c r="AD23" s="475"/>
      <c r="AE23" s="464"/>
    </row>
    <row r="24" spans="1:31" ht="20.25" customHeight="1">
      <c r="A24" s="867" t="s">
        <v>502</v>
      </c>
      <c r="B24" s="868"/>
      <c r="C24" s="869"/>
      <c r="D24" s="689">
        <v>9179.6</v>
      </c>
      <c r="E24" s="690">
        <v>7032.4</v>
      </c>
      <c r="F24" s="691">
        <v>665.4</v>
      </c>
      <c r="G24" s="692" t="s">
        <v>505</v>
      </c>
      <c r="H24" s="691">
        <v>180.8</v>
      </c>
      <c r="I24" s="692" t="s">
        <v>505</v>
      </c>
      <c r="J24" s="693">
        <v>347.5</v>
      </c>
      <c r="K24" s="694">
        <v>225</v>
      </c>
      <c r="L24" s="693">
        <v>120.4</v>
      </c>
      <c r="M24" s="694">
        <v>172</v>
      </c>
      <c r="N24" s="693">
        <v>434.2</v>
      </c>
      <c r="O24" s="690">
        <v>407.2</v>
      </c>
      <c r="P24" s="693">
        <v>658</v>
      </c>
      <c r="Q24" s="695">
        <v>384</v>
      </c>
      <c r="R24" s="696">
        <v>186</v>
      </c>
      <c r="S24" s="697">
        <v>12</v>
      </c>
      <c r="T24" s="695">
        <v>68</v>
      </c>
      <c r="U24" s="698">
        <v>31</v>
      </c>
      <c r="V24" s="694" t="s">
        <v>527</v>
      </c>
      <c r="W24" s="699" t="s">
        <v>505</v>
      </c>
      <c r="X24" s="700" t="s">
        <v>504</v>
      </c>
      <c r="Y24" s="701" t="s">
        <v>505</v>
      </c>
      <c r="Z24" s="463"/>
      <c r="AA24" s="463"/>
      <c r="AB24" s="464"/>
      <c r="AC24" s="463"/>
      <c r="AD24" s="475"/>
      <c r="AE24" s="464"/>
    </row>
    <row r="25" spans="1:31" s="39" customFormat="1" ht="20.25" hidden="1" customHeight="1">
      <c r="A25" s="853" t="s">
        <v>298</v>
      </c>
      <c r="B25" s="854"/>
      <c r="C25" s="476"/>
      <c r="D25" s="477">
        <v>9755.9</v>
      </c>
      <c r="E25" s="478">
        <v>6716.8</v>
      </c>
      <c r="F25" s="479">
        <v>501.8</v>
      </c>
      <c r="G25" s="480" t="s">
        <v>8</v>
      </c>
      <c r="H25" s="477">
        <v>119.8</v>
      </c>
      <c r="I25" s="480" t="s">
        <v>230</v>
      </c>
      <c r="J25" s="481">
        <v>341.7</v>
      </c>
      <c r="K25" s="482">
        <v>282.10000000000002</v>
      </c>
      <c r="L25" s="481">
        <v>129.19999999999999</v>
      </c>
      <c r="M25" s="482">
        <v>289.2</v>
      </c>
      <c r="N25" s="481">
        <v>210.6</v>
      </c>
      <c r="O25" s="478">
        <v>175.5</v>
      </c>
      <c r="P25" s="481">
        <v>686.7</v>
      </c>
      <c r="Q25" s="483">
        <v>403.9</v>
      </c>
      <c r="R25" s="483">
        <v>203.5</v>
      </c>
      <c r="S25" s="483">
        <v>11</v>
      </c>
      <c r="T25" s="483">
        <v>74</v>
      </c>
      <c r="U25" s="483">
        <v>12.1</v>
      </c>
      <c r="V25" s="480">
        <v>31.8</v>
      </c>
      <c r="W25" s="484" t="s">
        <v>230</v>
      </c>
      <c r="X25" s="480" t="s">
        <v>230</v>
      </c>
      <c r="Y25" s="485" t="s">
        <v>230</v>
      </c>
      <c r="Z25" s="49"/>
      <c r="AA25" s="49"/>
      <c r="AB25" s="49"/>
      <c r="AC25" s="486"/>
      <c r="AD25" s="486"/>
      <c r="AE25" s="50"/>
    </row>
    <row r="26" spans="1:31" s="39" customFormat="1" ht="20.25" customHeight="1">
      <c r="A26" s="847" t="s">
        <v>121</v>
      </c>
      <c r="B26" s="848"/>
      <c r="C26" s="849"/>
      <c r="D26" s="40">
        <v>9605.7999999999993</v>
      </c>
      <c r="E26" s="487">
        <v>6172.9</v>
      </c>
      <c r="F26" s="42">
        <v>166.7</v>
      </c>
      <c r="G26" s="43">
        <v>380.3</v>
      </c>
      <c r="H26" s="40">
        <v>27.1</v>
      </c>
      <c r="I26" s="43">
        <v>91.3</v>
      </c>
      <c r="J26" s="42">
        <v>329.4</v>
      </c>
      <c r="K26" s="43">
        <v>149.80000000000001</v>
      </c>
      <c r="L26" s="42">
        <v>113.8</v>
      </c>
      <c r="M26" s="43">
        <v>345.3</v>
      </c>
      <c r="N26" s="42">
        <v>172.5</v>
      </c>
      <c r="O26" s="487">
        <v>213.8</v>
      </c>
      <c r="P26" s="42">
        <v>752.5</v>
      </c>
      <c r="Q26" s="46">
        <v>432.3</v>
      </c>
      <c r="R26" s="46">
        <v>208.8</v>
      </c>
      <c r="S26" s="46">
        <v>11.2</v>
      </c>
      <c r="T26" s="46">
        <v>71.099999999999994</v>
      </c>
      <c r="U26" s="46">
        <v>12</v>
      </c>
      <c r="V26" s="43">
        <v>45.4</v>
      </c>
      <c r="W26" s="488" t="s">
        <v>230</v>
      </c>
      <c r="X26" s="489" t="s">
        <v>230</v>
      </c>
      <c r="Y26" s="490" t="s">
        <v>230</v>
      </c>
      <c r="Z26" s="491"/>
      <c r="AA26" s="49"/>
      <c r="AB26" s="49"/>
      <c r="AC26" s="49"/>
      <c r="AD26" s="486"/>
      <c r="AE26" s="50"/>
    </row>
    <row r="27" spans="1:31" s="39" customFormat="1" ht="20.25" customHeight="1">
      <c r="A27" s="847" t="s">
        <v>282</v>
      </c>
      <c r="B27" s="848"/>
      <c r="C27" s="849"/>
      <c r="D27" s="40">
        <v>9419</v>
      </c>
      <c r="E27" s="487">
        <v>5726.3</v>
      </c>
      <c r="F27" s="42">
        <v>168.9</v>
      </c>
      <c r="G27" s="43">
        <v>358.9</v>
      </c>
      <c r="H27" s="40">
        <v>19.8</v>
      </c>
      <c r="I27" s="43">
        <v>74.7</v>
      </c>
      <c r="J27" s="42">
        <v>324.60000000000002</v>
      </c>
      <c r="K27" s="43">
        <v>108.6</v>
      </c>
      <c r="L27" s="42">
        <v>116</v>
      </c>
      <c r="M27" s="43">
        <v>321.89999999999998</v>
      </c>
      <c r="N27" s="42">
        <v>174.3</v>
      </c>
      <c r="O27" s="487">
        <v>214.1</v>
      </c>
      <c r="P27" s="42">
        <v>779.8</v>
      </c>
      <c r="Q27" s="46">
        <v>433.6</v>
      </c>
      <c r="R27" s="46">
        <v>207.5</v>
      </c>
      <c r="S27" s="46">
        <v>10.3</v>
      </c>
      <c r="T27" s="46">
        <v>70.599999999999994</v>
      </c>
      <c r="U27" s="46">
        <v>11.8</v>
      </c>
      <c r="V27" s="43">
        <v>45.7</v>
      </c>
      <c r="W27" s="488" t="s">
        <v>230</v>
      </c>
      <c r="X27" s="489" t="s">
        <v>230</v>
      </c>
      <c r="Y27" s="490" t="s">
        <v>230</v>
      </c>
      <c r="Z27" s="49"/>
      <c r="AA27" s="49"/>
      <c r="AB27" s="49"/>
      <c r="AC27" s="49"/>
      <c r="AD27" s="486"/>
      <c r="AE27" s="50"/>
    </row>
    <row r="28" spans="1:31" s="39" customFormat="1" ht="20.25" customHeight="1">
      <c r="A28" s="847" t="s">
        <v>76</v>
      </c>
      <c r="B28" s="848"/>
      <c r="C28" s="849"/>
      <c r="D28" s="40">
        <v>9094.6</v>
      </c>
      <c r="E28" s="487">
        <v>5477.5</v>
      </c>
      <c r="F28" s="42">
        <v>143</v>
      </c>
      <c r="G28" s="43">
        <v>355.4</v>
      </c>
      <c r="H28" s="40">
        <v>16.7</v>
      </c>
      <c r="I28" s="43">
        <v>54.9</v>
      </c>
      <c r="J28" s="42">
        <v>301.5</v>
      </c>
      <c r="K28" s="43">
        <v>96.6</v>
      </c>
      <c r="L28" s="42">
        <v>123.1</v>
      </c>
      <c r="M28" s="43">
        <v>317.8</v>
      </c>
      <c r="N28" s="42">
        <v>128.69999999999999</v>
      </c>
      <c r="O28" s="487">
        <v>118.4</v>
      </c>
      <c r="P28" s="42">
        <v>766.2</v>
      </c>
      <c r="Q28" s="46">
        <v>428.9</v>
      </c>
      <c r="R28" s="46">
        <v>210.4</v>
      </c>
      <c r="S28" s="46">
        <v>10.6</v>
      </c>
      <c r="T28" s="46">
        <v>71</v>
      </c>
      <c r="U28" s="46">
        <v>12.2</v>
      </c>
      <c r="V28" s="43">
        <v>48.8</v>
      </c>
      <c r="W28" s="488" t="s">
        <v>230</v>
      </c>
      <c r="X28" s="489" t="s">
        <v>230</v>
      </c>
      <c r="Y28" s="48">
        <v>22.4</v>
      </c>
      <c r="Z28" s="49"/>
      <c r="AA28" s="49"/>
      <c r="AB28" s="49"/>
      <c r="AC28" s="49"/>
      <c r="AD28" s="49"/>
      <c r="AE28" s="50"/>
    </row>
    <row r="29" spans="1:31" s="39" customFormat="1" ht="20.25" customHeight="1">
      <c r="A29" s="847" t="s">
        <v>150</v>
      </c>
      <c r="B29" s="848"/>
      <c r="C29" s="849"/>
      <c r="D29" s="40">
        <v>8858</v>
      </c>
      <c r="E29" s="487">
        <v>5227</v>
      </c>
      <c r="F29" s="42">
        <v>127</v>
      </c>
      <c r="G29" s="43">
        <v>296.5</v>
      </c>
      <c r="H29" s="40">
        <v>13.6</v>
      </c>
      <c r="I29" s="45">
        <v>66</v>
      </c>
      <c r="J29" s="42">
        <v>297.89999999999998</v>
      </c>
      <c r="K29" s="45">
        <v>112.6</v>
      </c>
      <c r="L29" s="42">
        <v>109.2</v>
      </c>
      <c r="M29" s="45">
        <v>224</v>
      </c>
      <c r="N29" s="42">
        <v>109.2</v>
      </c>
      <c r="O29" s="41">
        <v>138.5</v>
      </c>
      <c r="P29" s="42">
        <v>658.8</v>
      </c>
      <c r="Q29" s="46">
        <v>386.4</v>
      </c>
      <c r="R29" s="46">
        <v>191.3</v>
      </c>
      <c r="S29" s="46">
        <v>9.6999999999999993</v>
      </c>
      <c r="T29" s="46">
        <v>69.599999999999994</v>
      </c>
      <c r="U29" s="46">
        <v>11.2</v>
      </c>
      <c r="V29" s="43">
        <v>47.4</v>
      </c>
      <c r="W29" s="488" t="s">
        <v>230</v>
      </c>
      <c r="X29" s="489" t="s">
        <v>230</v>
      </c>
      <c r="Y29" s="48">
        <v>22.2</v>
      </c>
      <c r="Z29" s="49"/>
      <c r="AA29" s="49"/>
      <c r="AB29" s="49"/>
      <c r="AC29" s="49"/>
      <c r="AD29" s="49"/>
      <c r="AE29" s="50"/>
    </row>
    <row r="30" spans="1:31" s="39" customFormat="1" ht="20.25" customHeight="1">
      <c r="A30" s="847" t="s">
        <v>192</v>
      </c>
      <c r="B30" s="848"/>
      <c r="C30" s="849"/>
      <c r="D30" s="40">
        <v>8824.6</v>
      </c>
      <c r="E30" s="41">
        <v>5170</v>
      </c>
      <c r="F30" s="42">
        <v>124.4</v>
      </c>
      <c r="G30" s="43">
        <v>304.89999999999998</v>
      </c>
      <c r="H30" s="40">
        <v>13.9</v>
      </c>
      <c r="I30" s="45">
        <v>64.099999999999994</v>
      </c>
      <c r="J30" s="42">
        <v>280.60000000000002</v>
      </c>
      <c r="K30" s="45">
        <v>131.6</v>
      </c>
      <c r="L30" s="42">
        <v>118</v>
      </c>
      <c r="M30" s="45">
        <v>256.5</v>
      </c>
      <c r="N30" s="42">
        <v>102.7</v>
      </c>
      <c r="O30" s="41">
        <v>126.5</v>
      </c>
      <c r="P30" s="42">
        <v>618.5</v>
      </c>
      <c r="Q30" s="46">
        <v>357.2</v>
      </c>
      <c r="R30" s="46">
        <v>184.4</v>
      </c>
      <c r="S30" s="46">
        <v>8.6999999999999993</v>
      </c>
      <c r="T30" s="46">
        <v>67.5</v>
      </c>
      <c r="U30" s="46">
        <v>10.8</v>
      </c>
      <c r="V30" s="43">
        <v>45.1</v>
      </c>
      <c r="W30" s="47">
        <v>2225</v>
      </c>
      <c r="X30" s="43">
        <v>109</v>
      </c>
      <c r="Y30" s="48">
        <v>27.8</v>
      </c>
      <c r="Z30" s="49"/>
      <c r="AA30" s="49"/>
      <c r="AB30" s="49"/>
      <c r="AC30" s="49"/>
      <c r="AD30" s="49"/>
      <c r="AE30" s="50"/>
    </row>
    <row r="31" spans="1:31" s="39" customFormat="1" ht="20.25" customHeight="1">
      <c r="A31" s="847" t="s">
        <v>18</v>
      </c>
      <c r="B31" s="848"/>
      <c r="C31" s="849"/>
      <c r="D31" s="40">
        <v>8522.6</v>
      </c>
      <c r="E31" s="41">
        <v>4998.8999999999996</v>
      </c>
      <c r="F31" s="42">
        <v>132.1</v>
      </c>
      <c r="G31" s="43">
        <v>306.3</v>
      </c>
      <c r="H31" s="44">
        <v>9.3000000000000007</v>
      </c>
      <c r="I31" s="45">
        <v>62.6</v>
      </c>
      <c r="J31" s="42">
        <v>280.3</v>
      </c>
      <c r="K31" s="45">
        <v>122.9</v>
      </c>
      <c r="L31" s="42">
        <v>117</v>
      </c>
      <c r="M31" s="45">
        <v>256.39999999999998</v>
      </c>
      <c r="N31" s="42">
        <v>81.400000000000006</v>
      </c>
      <c r="O31" s="41">
        <v>90.6</v>
      </c>
      <c r="P31" s="42">
        <v>540.4</v>
      </c>
      <c r="Q31" s="46">
        <v>315.3</v>
      </c>
      <c r="R31" s="46">
        <v>168.3</v>
      </c>
      <c r="S31" s="46">
        <v>7.8</v>
      </c>
      <c r="T31" s="46">
        <v>66.599999999999994</v>
      </c>
      <c r="U31" s="46">
        <v>10.6</v>
      </c>
      <c r="V31" s="43">
        <v>46.1</v>
      </c>
      <c r="W31" s="47">
        <v>2578.3000000000002</v>
      </c>
      <c r="X31" s="43">
        <v>112</v>
      </c>
      <c r="Y31" s="48">
        <v>26.3</v>
      </c>
      <c r="Z31" s="49"/>
      <c r="AA31" s="49"/>
      <c r="AB31" s="49"/>
      <c r="AC31" s="49"/>
      <c r="AD31" s="49"/>
      <c r="AE31" s="50"/>
    </row>
    <row r="32" spans="1:31" s="39" customFormat="1" ht="20.25" customHeight="1">
      <c r="A32" s="847" t="s">
        <v>122</v>
      </c>
      <c r="B32" s="848"/>
      <c r="C32" s="849"/>
      <c r="D32" s="40">
        <v>8762.5</v>
      </c>
      <c r="E32" s="41">
        <v>5108.2</v>
      </c>
      <c r="F32" s="42">
        <v>137.69999999999999</v>
      </c>
      <c r="G32" s="43">
        <v>332.6</v>
      </c>
      <c r="H32" s="44">
        <v>7.1</v>
      </c>
      <c r="I32" s="45">
        <v>48.2</v>
      </c>
      <c r="J32" s="42">
        <v>285.5</v>
      </c>
      <c r="K32" s="45">
        <v>143</v>
      </c>
      <c r="L32" s="42">
        <v>136.69999999999999</v>
      </c>
      <c r="M32" s="45">
        <v>279.5</v>
      </c>
      <c r="N32" s="42">
        <v>89.7</v>
      </c>
      <c r="O32" s="41">
        <v>84.4</v>
      </c>
      <c r="P32" s="42">
        <v>482.8</v>
      </c>
      <c r="Q32" s="46">
        <v>288.39999999999998</v>
      </c>
      <c r="R32" s="46">
        <v>147.80000000000001</v>
      </c>
      <c r="S32" s="46">
        <v>6.7</v>
      </c>
      <c r="T32" s="46">
        <v>72.5</v>
      </c>
      <c r="U32" s="46">
        <v>10.3</v>
      </c>
      <c r="V32" s="43">
        <v>43.9</v>
      </c>
      <c r="W32" s="47">
        <v>2724</v>
      </c>
      <c r="X32" s="43">
        <v>89</v>
      </c>
      <c r="Y32" s="48">
        <v>27.1</v>
      </c>
      <c r="Z32" s="49"/>
      <c r="AA32" s="49"/>
      <c r="AB32" s="49"/>
      <c r="AC32" s="49"/>
      <c r="AD32" s="49"/>
      <c r="AE32" s="50"/>
    </row>
    <row r="33" spans="1:31" s="39" customFormat="1" ht="20.25" customHeight="1">
      <c r="A33" s="847" t="s">
        <v>78</v>
      </c>
      <c r="B33" s="848"/>
      <c r="C33" s="849"/>
      <c r="D33" s="40">
        <v>8640.9</v>
      </c>
      <c r="E33" s="41">
        <v>5214.2</v>
      </c>
      <c r="F33" s="42">
        <v>123.4</v>
      </c>
      <c r="G33" s="43">
        <v>312.10000000000002</v>
      </c>
      <c r="H33" s="44">
        <v>5.6</v>
      </c>
      <c r="I33" s="45">
        <v>51.6</v>
      </c>
      <c r="J33" s="42">
        <v>295</v>
      </c>
      <c r="K33" s="45">
        <v>166.3</v>
      </c>
      <c r="L33" s="42">
        <v>126.1</v>
      </c>
      <c r="M33" s="45">
        <v>333</v>
      </c>
      <c r="N33" s="42">
        <v>88.5</v>
      </c>
      <c r="O33" s="41">
        <v>68.7</v>
      </c>
      <c r="P33" s="42">
        <v>448.9</v>
      </c>
      <c r="Q33" s="46">
        <v>266.8</v>
      </c>
      <c r="R33" s="46">
        <v>140.9</v>
      </c>
      <c r="S33" s="46">
        <v>5.8</v>
      </c>
      <c r="T33" s="46">
        <v>70.5</v>
      </c>
      <c r="U33" s="46">
        <v>10</v>
      </c>
      <c r="V33" s="43">
        <v>45</v>
      </c>
      <c r="W33" s="47">
        <v>2519</v>
      </c>
      <c r="X33" s="43">
        <v>93</v>
      </c>
      <c r="Y33" s="48">
        <v>30.1</v>
      </c>
      <c r="Z33" s="49"/>
      <c r="AA33" s="49"/>
      <c r="AB33" s="49"/>
      <c r="AC33" s="49"/>
      <c r="AD33" s="49"/>
      <c r="AE33" s="50"/>
    </row>
    <row r="34" spans="1:31" s="39" customFormat="1" ht="20.25" customHeight="1" thickBot="1">
      <c r="A34" s="850" t="s">
        <v>325</v>
      </c>
      <c r="B34" s="851"/>
      <c r="C34" s="852"/>
      <c r="D34" s="702">
        <v>8670.7999999999993</v>
      </c>
      <c r="E34" s="703">
        <v>5287.6</v>
      </c>
      <c r="F34" s="704">
        <v>121.2</v>
      </c>
      <c r="G34" s="705">
        <v>315.10000000000002</v>
      </c>
      <c r="H34" s="702">
        <v>4.5999999999999996</v>
      </c>
      <c r="I34" s="706">
        <v>36</v>
      </c>
      <c r="J34" s="704">
        <v>280.8</v>
      </c>
      <c r="K34" s="706">
        <v>162.4</v>
      </c>
      <c r="L34" s="704">
        <v>132.69999999999999</v>
      </c>
      <c r="M34" s="706">
        <v>359.3</v>
      </c>
      <c r="N34" s="704">
        <v>88.3</v>
      </c>
      <c r="O34" s="703">
        <v>71.2</v>
      </c>
      <c r="P34" s="704">
        <v>421.9</v>
      </c>
      <c r="Q34" s="707">
        <v>246.4</v>
      </c>
      <c r="R34" s="707">
        <v>134</v>
      </c>
      <c r="S34" s="707">
        <v>6.6</v>
      </c>
      <c r="T34" s="707">
        <v>69.599999999999994</v>
      </c>
      <c r="U34" s="707">
        <v>9.3000000000000007</v>
      </c>
      <c r="V34" s="705">
        <v>45.7</v>
      </c>
      <c r="W34" s="708">
        <v>2575</v>
      </c>
      <c r="X34" s="705">
        <v>114.1</v>
      </c>
      <c r="Y34" s="709">
        <v>26.5</v>
      </c>
      <c r="Z34" s="49"/>
      <c r="AA34" s="49"/>
      <c r="AB34" s="49"/>
      <c r="AC34" s="49"/>
      <c r="AD34" s="49"/>
      <c r="AE34" s="50"/>
    </row>
    <row r="35" spans="1:31" s="19" customFormat="1" ht="14.25" customHeight="1">
      <c r="A35" s="29" t="s">
        <v>386</v>
      </c>
      <c r="B35" s="29"/>
      <c r="C35" s="29"/>
      <c r="E35" s="29"/>
      <c r="F35" s="306" t="s">
        <v>528</v>
      </c>
      <c r="G35" s="19" t="s">
        <v>529</v>
      </c>
      <c r="H35" s="29"/>
      <c r="I35" s="29"/>
      <c r="J35" s="29"/>
      <c r="K35" s="29"/>
      <c r="L35" s="29"/>
      <c r="M35" s="29"/>
      <c r="O35" s="29"/>
      <c r="P35" s="29"/>
      <c r="Q35" s="29"/>
      <c r="R35" s="29"/>
      <c r="S35" s="29"/>
      <c r="T35" s="29"/>
      <c r="U35" s="29"/>
      <c r="V35" s="29"/>
      <c r="W35" s="29"/>
      <c r="X35" s="29"/>
      <c r="AA35" s="29"/>
      <c r="AD35" s="29"/>
      <c r="AE35" s="29"/>
    </row>
    <row r="36" spans="1:31" s="19" customFormat="1" ht="14.25" customHeight="1">
      <c r="F36" s="306" t="s">
        <v>525</v>
      </c>
      <c r="G36" s="19" t="s">
        <v>374</v>
      </c>
      <c r="H36" s="366"/>
      <c r="I36" s="366"/>
      <c r="J36" s="366"/>
      <c r="K36" s="366"/>
      <c r="AA36" s="29"/>
    </row>
    <row r="37" spans="1:31" s="19" customFormat="1" ht="14.25" customHeight="1">
      <c r="F37" s="306" t="s">
        <v>363</v>
      </c>
      <c r="G37" s="19" t="s">
        <v>199</v>
      </c>
      <c r="AA37" s="29"/>
    </row>
    <row r="38" spans="1:31" s="19" customFormat="1" ht="14.25" customHeight="1">
      <c r="F38" s="306" t="s">
        <v>368</v>
      </c>
      <c r="G38" s="19" t="s">
        <v>239</v>
      </c>
    </row>
    <row r="39" spans="1:31" s="19" customFormat="1" ht="14.25" customHeight="1">
      <c r="F39" s="306" t="s">
        <v>369</v>
      </c>
      <c r="G39" s="19" t="s">
        <v>64</v>
      </c>
    </row>
    <row r="40" spans="1:31" ht="14.25" customHeight="1">
      <c r="F40" s="306" t="s">
        <v>524</v>
      </c>
      <c r="G40" s="19" t="s">
        <v>526</v>
      </c>
    </row>
    <row r="41" spans="1:31">
      <c r="G41" s="39"/>
    </row>
    <row r="42" spans="1:31">
      <c r="G42" s="39"/>
    </row>
    <row r="43" spans="1:31">
      <c r="G43" s="39"/>
    </row>
  </sheetData>
  <mergeCells count="52">
    <mergeCell ref="A5:C5"/>
    <mergeCell ref="A8:C8"/>
    <mergeCell ref="A2:C3"/>
    <mergeCell ref="D2:F3"/>
    <mergeCell ref="G2:I3"/>
    <mergeCell ref="A4:C4"/>
    <mergeCell ref="X1:AA1"/>
    <mergeCell ref="M2:O3"/>
    <mergeCell ref="P2:R3"/>
    <mergeCell ref="S2:U3"/>
    <mergeCell ref="V2:X3"/>
    <mergeCell ref="J2:L3"/>
    <mergeCell ref="Y2:AA3"/>
    <mergeCell ref="A11:C11"/>
    <mergeCell ref="A14:C14"/>
    <mergeCell ref="A20:C22"/>
    <mergeCell ref="D20:E20"/>
    <mergeCell ref="F20:I20"/>
    <mergeCell ref="J20:K20"/>
    <mergeCell ref="L20:M20"/>
    <mergeCell ref="N20:O20"/>
    <mergeCell ref="P20:Y20"/>
    <mergeCell ref="D21:D22"/>
    <mergeCell ref="E21:E22"/>
    <mergeCell ref="F21:G21"/>
    <mergeCell ref="H21:I21"/>
    <mergeCell ref="J21:J22"/>
    <mergeCell ref="Z21:Z22"/>
    <mergeCell ref="AB21:AB22"/>
    <mergeCell ref="AD21:AD22"/>
    <mergeCell ref="W21:X21"/>
    <mergeCell ref="Y21:Y22"/>
    <mergeCell ref="A25:B25"/>
    <mergeCell ref="M21:M22"/>
    <mergeCell ref="N21:N22"/>
    <mergeCell ref="O21:O22"/>
    <mergeCell ref="P21:V21"/>
    <mergeCell ref="K21:K22"/>
    <mergeCell ref="L21:L22"/>
    <mergeCell ref="A23:C23"/>
    <mergeCell ref="A24:C24"/>
    <mergeCell ref="F23:G23"/>
    <mergeCell ref="H23:I23"/>
    <mergeCell ref="A31:C31"/>
    <mergeCell ref="A34:C34"/>
    <mergeCell ref="A32:C32"/>
    <mergeCell ref="A26:C26"/>
    <mergeCell ref="A27:C27"/>
    <mergeCell ref="A28:C28"/>
    <mergeCell ref="A29:C29"/>
    <mergeCell ref="A30:C30"/>
    <mergeCell ref="A33:C33"/>
  </mergeCells>
  <phoneticPr fontId="2"/>
  <printOptions horizontalCentered="1"/>
  <pageMargins left="0.35433070866141736" right="0.27559055118110237" top="0.39370078740157483" bottom="0.39370078740157483" header="0.51181102362204722" footer="0.19685039370078741"/>
  <pageSetup paperSize="9" scale="80" firstPageNumber="0" orientation="landscape" r:id="rId1"/>
  <headerFooter alignWithMargins="0">
    <oddFooter>&amp;L&amp;"ＭＳ Ｐ明朝,標準"－３３－</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2"/>
  <sheetViews>
    <sheetView view="pageBreakPreview" zoomScaleNormal="100" zoomScaleSheetLayoutView="100" workbookViewId="0">
      <selection activeCell="A2" sqref="A2:A4"/>
    </sheetView>
  </sheetViews>
  <sheetFormatPr defaultRowHeight="13.5"/>
  <cols>
    <col min="1" max="1" width="16.25" style="1" customWidth="1"/>
    <col min="2" max="2" width="10.125" style="1" customWidth="1"/>
    <col min="3" max="3" width="6.875" style="1" customWidth="1"/>
    <col min="4" max="4" width="10.125" style="1" customWidth="1"/>
    <col min="5" max="5" width="6.875" style="1" customWidth="1"/>
    <col min="6" max="6" width="10.125" style="1" customWidth="1"/>
    <col min="7" max="7" width="6.875" style="1" customWidth="1"/>
    <col min="8" max="8" width="10.125" style="1" customWidth="1"/>
    <col min="9" max="9" width="6.875" style="1" customWidth="1"/>
    <col min="10" max="10" width="10.125" style="1" customWidth="1"/>
    <col min="11" max="11" width="6.875" style="1" customWidth="1"/>
    <col min="12" max="12" width="10.125" style="1" customWidth="1"/>
    <col min="13" max="13" width="6.875" style="1" customWidth="1"/>
    <col min="14" max="14" width="10.125" style="1" customWidth="1"/>
    <col min="15" max="15" width="6.625" style="1" customWidth="1"/>
    <col min="16" max="16" width="10.125" style="1" customWidth="1"/>
    <col min="17" max="17" width="6.625" style="1" customWidth="1"/>
    <col min="18" max="19" width="8.125" style="1" customWidth="1"/>
    <col min="20" max="16384" width="9" style="1"/>
  </cols>
  <sheetData>
    <row r="1" spans="1:23" ht="16.5" customHeight="1" thickBot="1">
      <c r="A1" s="397" t="s">
        <v>27</v>
      </c>
      <c r="B1" s="123"/>
      <c r="C1" s="123"/>
      <c r="D1" s="123"/>
      <c r="E1" s="123"/>
      <c r="L1" s="51"/>
      <c r="M1" s="69"/>
      <c r="N1" s="278"/>
      <c r="O1" s="69" t="s">
        <v>410</v>
      </c>
      <c r="P1" s="278"/>
      <c r="Q1" s="278"/>
    </row>
    <row r="2" spans="1:23" s="51" customFormat="1" ht="18.75" customHeight="1">
      <c r="A2" s="942" t="s">
        <v>34</v>
      </c>
      <c r="B2" s="945" t="s">
        <v>220</v>
      </c>
      <c r="C2" s="946"/>
      <c r="D2" s="917" t="s">
        <v>287</v>
      </c>
      <c r="E2" s="921"/>
      <c r="F2" s="917" t="s">
        <v>280</v>
      </c>
      <c r="G2" s="921"/>
      <c r="H2" s="936" t="s">
        <v>440</v>
      </c>
      <c r="I2" s="937"/>
      <c r="J2" s="917" t="s">
        <v>46</v>
      </c>
      <c r="K2" s="921"/>
      <c r="L2" s="917" t="s">
        <v>171</v>
      </c>
      <c r="M2" s="921"/>
      <c r="N2" s="917" t="s">
        <v>258</v>
      </c>
      <c r="O2" s="918"/>
      <c r="P2" s="278"/>
      <c r="Q2" s="278"/>
      <c r="R2" s="278"/>
      <c r="S2" s="278"/>
    </row>
    <row r="3" spans="1:23" s="51" customFormat="1" ht="18.75" customHeight="1">
      <c r="A3" s="943"/>
      <c r="B3" s="926" t="s">
        <v>208</v>
      </c>
      <c r="C3" s="928" t="s">
        <v>305</v>
      </c>
      <c r="D3" s="930" t="s">
        <v>208</v>
      </c>
      <c r="E3" s="932" t="s">
        <v>305</v>
      </c>
      <c r="F3" s="930" t="s">
        <v>208</v>
      </c>
      <c r="G3" s="932" t="s">
        <v>305</v>
      </c>
      <c r="H3" s="938" t="s">
        <v>208</v>
      </c>
      <c r="I3" s="932" t="s">
        <v>441</v>
      </c>
      <c r="J3" s="930" t="s">
        <v>208</v>
      </c>
      <c r="K3" s="932" t="s">
        <v>305</v>
      </c>
      <c r="L3" s="930" t="s">
        <v>208</v>
      </c>
      <c r="M3" s="932" t="s">
        <v>305</v>
      </c>
      <c r="N3" s="930" t="s">
        <v>208</v>
      </c>
      <c r="O3" s="934" t="s">
        <v>305</v>
      </c>
      <c r="P3" s="278"/>
      <c r="Q3" s="278"/>
      <c r="R3" s="278"/>
      <c r="S3" s="278"/>
    </row>
    <row r="4" spans="1:23" s="51" customFormat="1" ht="18.75" customHeight="1" thickBot="1">
      <c r="A4" s="944"/>
      <c r="B4" s="927"/>
      <c r="C4" s="929"/>
      <c r="D4" s="931"/>
      <c r="E4" s="933"/>
      <c r="F4" s="931"/>
      <c r="G4" s="933"/>
      <c r="H4" s="939"/>
      <c r="I4" s="933"/>
      <c r="J4" s="931"/>
      <c r="K4" s="933"/>
      <c r="L4" s="931"/>
      <c r="M4" s="933"/>
      <c r="N4" s="931"/>
      <c r="O4" s="935"/>
      <c r="P4" s="278"/>
      <c r="Q4" s="278"/>
      <c r="R4" s="278"/>
      <c r="S4" s="278"/>
    </row>
    <row r="5" spans="1:23" s="39" customFormat="1" ht="18.75" customHeight="1">
      <c r="A5" s="52" t="s">
        <v>443</v>
      </c>
      <c r="B5" s="398">
        <v>14890</v>
      </c>
      <c r="C5" s="399">
        <v>1401</v>
      </c>
      <c r="D5" s="400">
        <v>1072</v>
      </c>
      <c r="E5" s="401">
        <v>1436</v>
      </c>
      <c r="F5" s="400">
        <v>438</v>
      </c>
      <c r="G5" s="401">
        <v>987</v>
      </c>
      <c r="H5" s="655">
        <v>495</v>
      </c>
      <c r="I5" s="656">
        <v>3366</v>
      </c>
      <c r="J5" s="400">
        <v>1360</v>
      </c>
      <c r="K5" s="401">
        <v>1123</v>
      </c>
      <c r="L5" s="400">
        <v>198</v>
      </c>
      <c r="M5" s="401">
        <v>9765</v>
      </c>
      <c r="N5" s="398">
        <v>18453</v>
      </c>
      <c r="O5" s="403">
        <v>1515</v>
      </c>
      <c r="P5" s="278"/>
      <c r="Q5" s="278"/>
      <c r="R5" s="51" t="s">
        <v>391</v>
      </c>
      <c r="S5" s="51"/>
      <c r="T5" s="51"/>
      <c r="U5" s="51"/>
      <c r="V5" s="51"/>
      <c r="W5" s="51"/>
    </row>
    <row r="6" spans="1:23" s="39" customFormat="1" ht="18.75" customHeight="1">
      <c r="A6" s="52" t="s">
        <v>431</v>
      </c>
      <c r="B6" s="398">
        <v>16989</v>
      </c>
      <c r="C6" s="399">
        <v>1797</v>
      </c>
      <c r="D6" s="400">
        <v>1051</v>
      </c>
      <c r="E6" s="401">
        <v>1638</v>
      </c>
      <c r="F6" s="400">
        <v>478</v>
      </c>
      <c r="G6" s="401">
        <v>1551</v>
      </c>
      <c r="H6" s="657">
        <v>450</v>
      </c>
      <c r="I6" s="658">
        <v>2741</v>
      </c>
      <c r="J6" s="400">
        <v>1581</v>
      </c>
      <c r="K6" s="401">
        <v>1051</v>
      </c>
      <c r="L6" s="400">
        <v>117</v>
      </c>
      <c r="M6" s="401">
        <v>9546</v>
      </c>
      <c r="N6" s="398">
        <v>20666</v>
      </c>
      <c r="O6" s="403">
        <v>1790</v>
      </c>
      <c r="P6" s="278"/>
      <c r="Q6" s="278"/>
      <c r="R6" s="919" t="s">
        <v>286</v>
      </c>
      <c r="S6" s="920"/>
      <c r="T6" s="920"/>
      <c r="U6" s="920"/>
      <c r="V6" s="920"/>
      <c r="W6" s="920"/>
    </row>
    <row r="7" spans="1:23" s="39" customFormat="1" ht="18.75" customHeight="1">
      <c r="A7" s="52" t="s">
        <v>432</v>
      </c>
      <c r="B7" s="398">
        <v>16897</v>
      </c>
      <c r="C7" s="399">
        <v>1792</v>
      </c>
      <c r="D7" s="400">
        <v>834</v>
      </c>
      <c r="E7" s="401">
        <v>1669</v>
      </c>
      <c r="F7" s="400">
        <v>126</v>
      </c>
      <c r="G7" s="401">
        <v>1068</v>
      </c>
      <c r="H7" s="657">
        <v>380</v>
      </c>
      <c r="I7" s="658">
        <v>2627</v>
      </c>
      <c r="J7" s="400">
        <v>1821</v>
      </c>
      <c r="K7" s="401">
        <v>1116</v>
      </c>
      <c r="L7" s="400">
        <v>92</v>
      </c>
      <c r="M7" s="401">
        <v>9866</v>
      </c>
      <c r="N7" s="398">
        <v>20150</v>
      </c>
      <c r="O7" s="403">
        <v>1774</v>
      </c>
      <c r="P7" s="278"/>
      <c r="Q7" s="278"/>
      <c r="R7" s="920"/>
      <c r="S7" s="920"/>
      <c r="T7" s="920"/>
      <c r="U7" s="920"/>
      <c r="V7" s="920"/>
      <c r="W7" s="920"/>
    </row>
    <row r="8" spans="1:23" s="39" customFormat="1" ht="18.75" customHeight="1">
      <c r="A8" s="52" t="s">
        <v>444</v>
      </c>
      <c r="B8" s="398">
        <v>15699</v>
      </c>
      <c r="C8" s="399">
        <v>1687</v>
      </c>
      <c r="D8" s="400">
        <v>955</v>
      </c>
      <c r="E8" s="401">
        <v>2041</v>
      </c>
      <c r="F8" s="400">
        <v>103</v>
      </c>
      <c r="G8" s="401">
        <v>942</v>
      </c>
      <c r="H8" s="940" t="s">
        <v>442</v>
      </c>
      <c r="I8" s="941"/>
      <c r="J8" s="400">
        <v>1744</v>
      </c>
      <c r="K8" s="401">
        <v>1071</v>
      </c>
      <c r="L8" s="400">
        <v>91</v>
      </c>
      <c r="M8" s="401">
        <v>8229</v>
      </c>
      <c r="N8" s="398">
        <v>18592</v>
      </c>
      <c r="O8" s="403">
        <v>1675</v>
      </c>
      <c r="P8" s="278"/>
      <c r="Q8" s="278"/>
      <c r="R8" s="920"/>
      <c r="S8" s="920"/>
      <c r="T8" s="920"/>
      <c r="U8" s="920"/>
      <c r="V8" s="920"/>
      <c r="W8" s="920"/>
    </row>
    <row r="9" spans="1:23" s="39" customFormat="1" ht="18.75" customHeight="1">
      <c r="A9" s="52" t="s">
        <v>436</v>
      </c>
      <c r="B9" s="398">
        <v>16664</v>
      </c>
      <c r="C9" s="399">
        <v>1579</v>
      </c>
      <c r="D9" s="400">
        <v>981</v>
      </c>
      <c r="E9" s="401">
        <v>1844</v>
      </c>
      <c r="F9" s="400">
        <v>156</v>
      </c>
      <c r="G9" s="401">
        <v>1036</v>
      </c>
      <c r="H9" s="940"/>
      <c r="I9" s="941"/>
      <c r="J9" s="400">
        <v>1843</v>
      </c>
      <c r="K9" s="401">
        <v>974</v>
      </c>
      <c r="L9" s="400">
        <v>295</v>
      </c>
      <c r="M9" s="401">
        <v>5165</v>
      </c>
      <c r="N9" s="398">
        <v>19939</v>
      </c>
      <c r="O9" s="403">
        <v>1585</v>
      </c>
      <c r="P9" s="278"/>
      <c r="Q9" s="278"/>
      <c r="R9" s="920"/>
      <c r="S9" s="920"/>
      <c r="T9" s="920"/>
      <c r="U9" s="920"/>
      <c r="V9" s="920"/>
      <c r="W9" s="920"/>
    </row>
    <row r="10" spans="1:23" s="39" customFormat="1" ht="18.75" customHeight="1">
      <c r="A10" s="52" t="s">
        <v>445</v>
      </c>
      <c r="B10" s="398">
        <v>16931</v>
      </c>
      <c r="C10" s="399">
        <v>1576</v>
      </c>
      <c r="D10" s="400">
        <v>1000</v>
      </c>
      <c r="E10" s="401">
        <v>1849</v>
      </c>
      <c r="F10" s="400">
        <v>167</v>
      </c>
      <c r="G10" s="401">
        <v>1566</v>
      </c>
      <c r="H10" s="402"/>
      <c r="I10" s="402"/>
      <c r="J10" s="400">
        <v>2076</v>
      </c>
      <c r="K10" s="401">
        <v>965</v>
      </c>
      <c r="L10" s="400">
        <v>181</v>
      </c>
      <c r="M10" s="401">
        <v>6328</v>
      </c>
      <c r="N10" s="398">
        <v>20355</v>
      </c>
      <c r="O10" s="403">
        <v>1570</v>
      </c>
      <c r="P10" s="278"/>
      <c r="Q10" s="278"/>
    </row>
    <row r="11" spans="1:23" s="51" customFormat="1" ht="18.75" customHeight="1">
      <c r="A11" s="52" t="s">
        <v>282</v>
      </c>
      <c r="B11" s="398">
        <v>16902</v>
      </c>
      <c r="C11" s="399">
        <v>1570</v>
      </c>
      <c r="D11" s="400">
        <v>933</v>
      </c>
      <c r="E11" s="401">
        <v>1859</v>
      </c>
      <c r="F11" s="400">
        <v>159</v>
      </c>
      <c r="G11" s="401">
        <v>1420</v>
      </c>
      <c r="H11" s="402"/>
      <c r="I11" s="402"/>
      <c r="J11" s="400">
        <v>3469</v>
      </c>
      <c r="K11" s="401">
        <v>1000</v>
      </c>
      <c r="L11" s="400">
        <v>192</v>
      </c>
      <c r="M11" s="401">
        <v>5446</v>
      </c>
      <c r="N11" s="398">
        <v>21655</v>
      </c>
      <c r="O11" s="403">
        <v>1524</v>
      </c>
      <c r="P11" s="278"/>
      <c r="Q11" s="278"/>
      <c r="R11" s="278"/>
      <c r="S11" s="278"/>
    </row>
    <row r="12" spans="1:23" s="51" customFormat="1" ht="18.75" customHeight="1">
      <c r="A12" s="52" t="s">
        <v>76</v>
      </c>
      <c r="B12" s="398">
        <v>16814</v>
      </c>
      <c r="C12" s="399">
        <v>1558</v>
      </c>
      <c r="D12" s="400">
        <v>904</v>
      </c>
      <c r="E12" s="401">
        <v>1957</v>
      </c>
      <c r="F12" s="400">
        <v>185</v>
      </c>
      <c r="G12" s="401">
        <v>1206</v>
      </c>
      <c r="H12" s="402"/>
      <c r="I12" s="402"/>
      <c r="J12" s="400">
        <v>3442</v>
      </c>
      <c r="K12" s="401">
        <v>964</v>
      </c>
      <c r="L12" s="400">
        <v>194</v>
      </c>
      <c r="M12" s="401">
        <v>6007</v>
      </c>
      <c r="N12" s="398">
        <v>21539</v>
      </c>
      <c r="O12" s="403">
        <v>1517</v>
      </c>
      <c r="P12" s="278"/>
      <c r="Q12" s="278"/>
      <c r="R12" s="278"/>
      <c r="S12" s="278"/>
    </row>
    <row r="13" spans="1:23" s="39" customFormat="1" ht="18.75" customHeight="1">
      <c r="A13" s="52" t="s">
        <v>150</v>
      </c>
      <c r="B13" s="398">
        <v>16617</v>
      </c>
      <c r="C13" s="399">
        <v>1550</v>
      </c>
      <c r="D13" s="400">
        <v>865</v>
      </c>
      <c r="E13" s="401">
        <v>2055</v>
      </c>
      <c r="F13" s="400">
        <v>195</v>
      </c>
      <c r="G13" s="401">
        <v>1333</v>
      </c>
      <c r="H13" s="402"/>
      <c r="I13" s="402"/>
      <c r="J13" s="400">
        <v>3299</v>
      </c>
      <c r="K13" s="401">
        <v>993</v>
      </c>
      <c r="L13" s="398">
        <v>149</v>
      </c>
      <c r="M13" s="401">
        <v>6132</v>
      </c>
      <c r="N13" s="398">
        <v>21125</v>
      </c>
      <c r="O13" s="403">
        <v>1514</v>
      </c>
      <c r="P13" s="278"/>
      <c r="Q13" s="278"/>
      <c r="R13" s="278"/>
      <c r="S13" s="278"/>
    </row>
    <row r="14" spans="1:23" s="51" customFormat="1" ht="18.75" customHeight="1">
      <c r="A14" s="52" t="s">
        <v>192</v>
      </c>
      <c r="B14" s="398">
        <v>16326</v>
      </c>
      <c r="C14" s="399">
        <v>1533</v>
      </c>
      <c r="D14" s="400">
        <v>803</v>
      </c>
      <c r="E14" s="401">
        <v>1989</v>
      </c>
      <c r="F14" s="400">
        <v>187</v>
      </c>
      <c r="G14" s="401">
        <v>1547</v>
      </c>
      <c r="H14" s="402"/>
      <c r="I14" s="402"/>
      <c r="J14" s="400">
        <v>3234</v>
      </c>
      <c r="K14" s="401">
        <v>946</v>
      </c>
      <c r="L14" s="398">
        <v>87</v>
      </c>
      <c r="M14" s="401">
        <v>7387</v>
      </c>
      <c r="N14" s="398">
        <v>20637</v>
      </c>
      <c r="O14" s="403">
        <v>1484</v>
      </c>
      <c r="P14" s="278"/>
      <c r="Q14" s="278"/>
      <c r="R14" s="60"/>
      <c r="S14" s="60"/>
    </row>
    <row r="15" spans="1:23" s="216" customFormat="1" ht="18.75" customHeight="1">
      <c r="A15" s="405" t="s">
        <v>18</v>
      </c>
      <c r="B15" s="410">
        <v>15570</v>
      </c>
      <c r="C15" s="407">
        <v>1481</v>
      </c>
      <c r="D15" s="408">
        <v>800</v>
      </c>
      <c r="E15" s="409">
        <v>1744</v>
      </c>
      <c r="F15" s="408">
        <v>153</v>
      </c>
      <c r="G15" s="409">
        <v>1404</v>
      </c>
      <c r="H15" s="402"/>
      <c r="I15" s="402"/>
      <c r="J15" s="408">
        <v>3287</v>
      </c>
      <c r="K15" s="409">
        <v>898</v>
      </c>
      <c r="L15" s="408">
        <v>94</v>
      </c>
      <c r="M15" s="409">
        <v>7730</v>
      </c>
      <c r="N15" s="410">
        <v>19904</v>
      </c>
      <c r="O15" s="411">
        <v>1425</v>
      </c>
      <c r="P15" s="278"/>
      <c r="Q15" s="278"/>
      <c r="R15" s="412"/>
      <c r="S15" s="412"/>
    </row>
    <row r="16" spans="1:23" ht="16.5" customHeight="1">
      <c r="A16" s="52" t="s">
        <v>122</v>
      </c>
      <c r="B16" s="57">
        <v>15639</v>
      </c>
      <c r="C16" s="54">
        <v>1482</v>
      </c>
      <c r="D16" s="55">
        <v>788</v>
      </c>
      <c r="E16" s="56">
        <v>1807</v>
      </c>
      <c r="F16" s="55">
        <v>206</v>
      </c>
      <c r="G16" s="56">
        <v>1688</v>
      </c>
      <c r="H16" s="154"/>
      <c r="I16" s="154"/>
      <c r="J16" s="55">
        <v>3332</v>
      </c>
      <c r="K16" s="56">
        <v>905</v>
      </c>
      <c r="L16" s="55">
        <v>88</v>
      </c>
      <c r="M16" s="56">
        <v>5529</v>
      </c>
      <c r="N16" s="57">
        <v>20053</v>
      </c>
      <c r="O16" s="58">
        <v>1420</v>
      </c>
      <c r="P16" s="278"/>
      <c r="Q16" s="278"/>
      <c r="R16" s="69"/>
      <c r="S16" s="69" t="s">
        <v>411</v>
      </c>
      <c r="U16" s="68"/>
    </row>
    <row r="17" spans="1:25" s="51" customFormat="1" ht="18.75" customHeight="1">
      <c r="A17" s="52" t="s">
        <v>78</v>
      </c>
      <c r="B17" s="57">
        <v>15806</v>
      </c>
      <c r="C17" s="54">
        <v>1559</v>
      </c>
      <c r="D17" s="55">
        <v>755</v>
      </c>
      <c r="E17" s="56">
        <v>2060</v>
      </c>
      <c r="F17" s="55">
        <v>186</v>
      </c>
      <c r="G17" s="56">
        <v>1857</v>
      </c>
      <c r="H17" s="154"/>
      <c r="I17" s="154"/>
      <c r="J17" s="55">
        <v>3384</v>
      </c>
      <c r="K17" s="56">
        <v>894</v>
      </c>
      <c r="L17" s="55">
        <v>75</v>
      </c>
      <c r="M17" s="56">
        <v>5618</v>
      </c>
      <c r="N17" s="57">
        <v>20206</v>
      </c>
      <c r="O17" s="58">
        <v>1484</v>
      </c>
      <c r="P17" s="278"/>
      <c r="Q17" s="278"/>
    </row>
    <row r="18" spans="1:25" s="51" customFormat="1" ht="18.75" customHeight="1">
      <c r="A18" s="52" t="s">
        <v>325</v>
      </c>
      <c r="B18" s="57">
        <v>15690</v>
      </c>
      <c r="C18" s="54">
        <v>1547</v>
      </c>
      <c r="D18" s="55">
        <v>724</v>
      </c>
      <c r="E18" s="56">
        <v>1934</v>
      </c>
      <c r="F18" s="55">
        <v>209</v>
      </c>
      <c r="G18" s="56">
        <v>1547</v>
      </c>
      <c r="H18" s="154"/>
      <c r="I18" s="154"/>
      <c r="J18" s="55">
        <v>3330</v>
      </c>
      <c r="K18" s="56">
        <v>873</v>
      </c>
      <c r="L18" s="55">
        <v>88</v>
      </c>
      <c r="M18" s="56">
        <v>5152</v>
      </c>
      <c r="N18" s="57">
        <v>20041</v>
      </c>
      <c r="O18" s="58">
        <v>1465</v>
      </c>
      <c r="P18" s="278"/>
      <c r="Q18" s="278"/>
    </row>
    <row r="19" spans="1:25" s="51" customFormat="1" ht="18.75" customHeight="1" thickBot="1">
      <c r="A19" s="413" t="s">
        <v>414</v>
      </c>
      <c r="B19" s="663">
        <v>15692</v>
      </c>
      <c r="C19" s="660">
        <v>1522</v>
      </c>
      <c r="D19" s="661">
        <v>718</v>
      </c>
      <c r="E19" s="662">
        <v>2074</v>
      </c>
      <c r="F19" s="661">
        <v>193</v>
      </c>
      <c r="G19" s="662">
        <v>1829</v>
      </c>
      <c r="H19" s="155"/>
      <c r="I19" s="156"/>
      <c r="J19" s="661">
        <v>3244</v>
      </c>
      <c r="K19" s="662">
        <v>865</v>
      </c>
      <c r="L19" s="661">
        <v>154</v>
      </c>
      <c r="M19" s="662">
        <v>7885</v>
      </c>
      <c r="N19" s="663">
        <v>20001</v>
      </c>
      <c r="O19" s="664">
        <v>1487</v>
      </c>
      <c r="P19" s="278"/>
      <c r="Q19" s="278"/>
    </row>
    <row r="20" spans="1:25" s="51" customFormat="1" ht="18.75" customHeight="1">
      <c r="A20" s="59"/>
      <c r="B20" s="60"/>
      <c r="C20" s="60"/>
      <c r="D20" s="60"/>
      <c r="E20" s="60"/>
      <c r="F20" s="60"/>
      <c r="G20" s="60"/>
      <c r="H20" s="154"/>
      <c r="I20" s="154"/>
      <c r="J20" s="61"/>
      <c r="K20" s="61"/>
      <c r="L20" s="60"/>
      <c r="M20" s="60"/>
      <c r="N20" s="278"/>
      <c r="O20" s="278"/>
      <c r="P20" s="278"/>
      <c r="Q20" s="278"/>
    </row>
    <row r="21" spans="1:25" s="51" customFormat="1" ht="18.75" customHeight="1" thickBot="1">
      <c r="A21" s="368" t="s">
        <v>146</v>
      </c>
      <c r="B21" s="123"/>
      <c r="C21" s="1"/>
      <c r="D21" s="1"/>
      <c r="E21" s="1"/>
      <c r="F21" s="1"/>
      <c r="G21" s="1"/>
      <c r="H21" s="1"/>
      <c r="I21" s="1"/>
      <c r="J21" s="1"/>
      <c r="K21" s="1"/>
      <c r="L21" s="1"/>
      <c r="M21" s="68"/>
      <c r="O21" s="69" t="s">
        <v>501</v>
      </c>
    </row>
    <row r="22" spans="1:25" s="51" customFormat="1" ht="18.75" customHeight="1">
      <c r="A22" s="922" t="s">
        <v>314</v>
      </c>
      <c r="B22" s="925" t="s">
        <v>430</v>
      </c>
      <c r="C22" s="921"/>
      <c r="D22" s="917" t="s">
        <v>446</v>
      </c>
      <c r="E22" s="921"/>
      <c r="F22" s="917" t="s">
        <v>447</v>
      </c>
      <c r="G22" s="921"/>
      <c r="H22" s="924" t="s">
        <v>448</v>
      </c>
      <c r="I22" s="924"/>
      <c r="J22" s="924" t="s">
        <v>232</v>
      </c>
      <c r="K22" s="924"/>
      <c r="L22" s="917" t="s">
        <v>210</v>
      </c>
      <c r="M22" s="921"/>
      <c r="N22" s="917" t="s">
        <v>186</v>
      </c>
      <c r="O22" s="918"/>
      <c r="P22" s="925" t="s">
        <v>244</v>
      </c>
      <c r="Q22" s="921"/>
      <c r="R22" s="917" t="s">
        <v>0</v>
      </c>
      <c r="S22" s="921"/>
      <c r="T22" s="917" t="s">
        <v>268</v>
      </c>
      <c r="U22" s="921"/>
      <c r="V22" s="917" t="s">
        <v>326</v>
      </c>
      <c r="W22" s="918"/>
      <c r="X22" s="917" t="s">
        <v>415</v>
      </c>
      <c r="Y22" s="918"/>
    </row>
    <row r="23" spans="1:25" s="51" customFormat="1" ht="18.75" customHeight="1" thickBot="1">
      <c r="A23" s="923"/>
      <c r="B23" s="417" t="s">
        <v>88</v>
      </c>
      <c r="C23" s="416" t="s">
        <v>127</v>
      </c>
      <c r="D23" s="124" t="s">
        <v>88</v>
      </c>
      <c r="E23" s="416" t="s">
        <v>127</v>
      </c>
      <c r="F23" s="124" t="s">
        <v>88</v>
      </c>
      <c r="G23" s="416" t="s">
        <v>127</v>
      </c>
      <c r="H23" s="124" t="s">
        <v>88</v>
      </c>
      <c r="I23" s="416" t="s">
        <v>127</v>
      </c>
      <c r="J23" s="124" t="s">
        <v>88</v>
      </c>
      <c r="K23" s="416" t="s">
        <v>127</v>
      </c>
      <c r="L23" s="124" t="s">
        <v>88</v>
      </c>
      <c r="M23" s="416" t="s">
        <v>127</v>
      </c>
      <c r="N23" s="124" t="s">
        <v>88</v>
      </c>
      <c r="O23" s="125" t="s">
        <v>127</v>
      </c>
      <c r="P23" s="417" t="s">
        <v>88</v>
      </c>
      <c r="Q23" s="416" t="s">
        <v>127</v>
      </c>
      <c r="R23" s="417" t="s">
        <v>88</v>
      </c>
      <c r="S23" s="416" t="s">
        <v>127</v>
      </c>
      <c r="T23" s="417" t="s">
        <v>88</v>
      </c>
      <c r="U23" s="416" t="s">
        <v>127</v>
      </c>
      <c r="V23" s="124" t="s">
        <v>88</v>
      </c>
      <c r="W23" s="125" t="s">
        <v>127</v>
      </c>
      <c r="X23" s="124" t="s">
        <v>88</v>
      </c>
      <c r="Y23" s="125" t="s">
        <v>127</v>
      </c>
    </row>
    <row r="24" spans="1:25" s="51" customFormat="1" ht="18" customHeight="1">
      <c r="A24" s="418" t="s">
        <v>56</v>
      </c>
      <c r="B24" s="421">
        <v>1642268</v>
      </c>
      <c r="C24" s="420">
        <v>68.25</v>
      </c>
      <c r="D24" s="419">
        <v>1847679</v>
      </c>
      <c r="E24" s="420">
        <v>93.55</v>
      </c>
      <c r="F24" s="419">
        <v>1714922</v>
      </c>
      <c r="G24" s="420">
        <v>94.25</v>
      </c>
      <c r="H24" s="419">
        <v>1414843</v>
      </c>
      <c r="I24" s="420">
        <v>93.9</v>
      </c>
      <c r="J24" s="419">
        <v>1589157</v>
      </c>
      <c r="K24" s="420">
        <v>94.4</v>
      </c>
      <c r="L24" s="419">
        <v>2017337</v>
      </c>
      <c r="M24" s="420">
        <v>94.8</v>
      </c>
      <c r="N24" s="419">
        <v>2039756</v>
      </c>
      <c r="O24" s="428">
        <v>94.4</v>
      </c>
      <c r="P24" s="421">
        <v>1986748</v>
      </c>
      <c r="Q24" s="420">
        <v>94.2</v>
      </c>
      <c r="R24" s="421">
        <v>1835692</v>
      </c>
      <c r="S24" s="420">
        <v>94.4</v>
      </c>
      <c r="T24" s="421">
        <v>1821127</v>
      </c>
      <c r="U24" s="420">
        <v>95.1</v>
      </c>
      <c r="V24" s="126">
        <v>1885062</v>
      </c>
      <c r="W24" s="127">
        <v>96</v>
      </c>
      <c r="X24" s="126">
        <v>1851565</v>
      </c>
      <c r="Y24" s="127">
        <v>96.8</v>
      </c>
    </row>
    <row r="25" spans="1:25" s="51" customFormat="1" ht="18" customHeight="1">
      <c r="A25" s="422" t="s">
        <v>14</v>
      </c>
      <c r="B25" s="62">
        <v>669540</v>
      </c>
      <c r="C25" s="65">
        <v>96.5</v>
      </c>
      <c r="D25" s="63">
        <v>941258</v>
      </c>
      <c r="E25" s="65">
        <v>98.82</v>
      </c>
      <c r="F25" s="63">
        <v>799419</v>
      </c>
      <c r="G25" s="65">
        <v>99.04</v>
      </c>
      <c r="H25" s="63">
        <v>617913</v>
      </c>
      <c r="I25" s="65">
        <v>98.7</v>
      </c>
      <c r="J25" s="63">
        <v>676874</v>
      </c>
      <c r="K25" s="65">
        <v>98.6</v>
      </c>
      <c r="L25" s="63">
        <v>574755</v>
      </c>
      <c r="M25" s="65">
        <v>98.3</v>
      </c>
      <c r="N25" s="63">
        <v>734085</v>
      </c>
      <c r="O25" s="158">
        <v>98.5</v>
      </c>
      <c r="P25" s="62">
        <v>426673</v>
      </c>
      <c r="Q25" s="65">
        <v>96.6</v>
      </c>
      <c r="R25" s="62">
        <v>636431</v>
      </c>
      <c r="S25" s="65">
        <v>97.6</v>
      </c>
      <c r="T25" s="62">
        <v>643809</v>
      </c>
      <c r="U25" s="65">
        <v>97.5</v>
      </c>
      <c r="V25" s="128">
        <v>544706</v>
      </c>
      <c r="W25" s="129">
        <v>97.3</v>
      </c>
      <c r="X25" s="128">
        <v>614041</v>
      </c>
      <c r="Y25" s="129">
        <v>98.3</v>
      </c>
    </row>
    <row r="26" spans="1:25" s="51" customFormat="1" ht="18" customHeight="1">
      <c r="A26" s="422" t="s">
        <v>140</v>
      </c>
      <c r="B26" s="62">
        <v>2125414</v>
      </c>
      <c r="C26" s="64">
        <v>66.33</v>
      </c>
      <c r="D26" s="63">
        <v>2778067</v>
      </c>
      <c r="E26" s="64">
        <v>93.48</v>
      </c>
      <c r="F26" s="63">
        <v>3085796</v>
      </c>
      <c r="G26" s="64">
        <v>92.6</v>
      </c>
      <c r="H26" s="63">
        <v>3211959</v>
      </c>
      <c r="I26" s="64">
        <v>90.8</v>
      </c>
      <c r="J26" s="63">
        <v>3362835</v>
      </c>
      <c r="K26" s="64">
        <v>90</v>
      </c>
      <c r="L26" s="63">
        <v>3460852</v>
      </c>
      <c r="M26" s="64">
        <v>89.7</v>
      </c>
      <c r="N26" s="63">
        <v>3552702</v>
      </c>
      <c r="O26" s="157">
        <v>89.1</v>
      </c>
      <c r="P26" s="62">
        <v>3435997</v>
      </c>
      <c r="Q26" s="64">
        <v>89.7</v>
      </c>
      <c r="R26" s="62">
        <v>3362108</v>
      </c>
      <c r="S26" s="64">
        <v>89.6</v>
      </c>
      <c r="T26" s="62">
        <v>3306043</v>
      </c>
      <c r="U26" s="64">
        <v>90.4</v>
      </c>
      <c r="V26" s="128">
        <v>3093469</v>
      </c>
      <c r="W26" s="130">
        <v>90.3</v>
      </c>
      <c r="X26" s="128">
        <v>3019238</v>
      </c>
      <c r="Y26" s="130">
        <v>90.8</v>
      </c>
    </row>
    <row r="27" spans="1:25" s="51" customFormat="1" ht="18" customHeight="1">
      <c r="A27" s="423" t="s">
        <v>17</v>
      </c>
      <c r="B27" s="62">
        <v>12513</v>
      </c>
      <c r="C27" s="64">
        <v>100</v>
      </c>
      <c r="D27" s="63">
        <v>14822</v>
      </c>
      <c r="E27" s="64">
        <v>100</v>
      </c>
      <c r="F27" s="63">
        <v>23336</v>
      </c>
      <c r="G27" s="64">
        <v>100</v>
      </c>
      <c r="H27" s="63">
        <v>25833</v>
      </c>
      <c r="I27" s="64">
        <v>100</v>
      </c>
      <c r="J27" s="63">
        <v>28699</v>
      </c>
      <c r="K27" s="64">
        <v>100</v>
      </c>
      <c r="L27" s="63">
        <v>26522</v>
      </c>
      <c r="M27" s="64">
        <v>100</v>
      </c>
      <c r="N27" s="63">
        <v>23040</v>
      </c>
      <c r="O27" s="157">
        <v>100</v>
      </c>
      <c r="P27" s="62">
        <v>24108</v>
      </c>
      <c r="Q27" s="64">
        <v>100</v>
      </c>
      <c r="R27" s="62">
        <v>24304</v>
      </c>
      <c r="S27" s="64">
        <v>100</v>
      </c>
      <c r="T27" s="62">
        <v>24183</v>
      </c>
      <c r="U27" s="64">
        <v>100</v>
      </c>
      <c r="V27" s="128">
        <v>23382</v>
      </c>
      <c r="W27" s="157">
        <v>100</v>
      </c>
      <c r="X27" s="128">
        <v>22174</v>
      </c>
      <c r="Y27" s="157">
        <v>100</v>
      </c>
    </row>
    <row r="28" spans="1:25" s="51" customFormat="1" ht="18" customHeight="1">
      <c r="A28" s="422" t="s">
        <v>284</v>
      </c>
      <c r="B28" s="62">
        <v>1472</v>
      </c>
      <c r="C28" s="64">
        <v>95.9</v>
      </c>
      <c r="D28" s="63">
        <v>1319</v>
      </c>
      <c r="E28" s="64">
        <v>100</v>
      </c>
      <c r="F28" s="63">
        <v>1734</v>
      </c>
      <c r="G28" s="64">
        <v>80.31</v>
      </c>
      <c r="H28" s="63">
        <v>1432</v>
      </c>
      <c r="I28" s="64">
        <v>0</v>
      </c>
      <c r="J28" s="63">
        <v>1395</v>
      </c>
      <c r="K28" s="64">
        <v>0</v>
      </c>
      <c r="L28" s="63">
        <v>1395</v>
      </c>
      <c r="M28" s="64">
        <v>0</v>
      </c>
      <c r="N28" s="63">
        <v>1395</v>
      </c>
      <c r="O28" s="157">
        <v>0</v>
      </c>
      <c r="P28" s="62">
        <v>0</v>
      </c>
      <c r="Q28" s="64">
        <v>0</v>
      </c>
      <c r="R28" s="62">
        <v>0</v>
      </c>
      <c r="S28" s="64">
        <v>0</v>
      </c>
      <c r="T28" s="62">
        <v>0</v>
      </c>
      <c r="U28" s="64">
        <v>0</v>
      </c>
      <c r="V28" s="128">
        <v>0</v>
      </c>
      <c r="W28" s="157">
        <v>0</v>
      </c>
      <c r="X28" s="128">
        <v>0</v>
      </c>
      <c r="Y28" s="157">
        <v>0</v>
      </c>
    </row>
    <row r="29" spans="1:25" s="51" customFormat="1" ht="18" customHeight="1">
      <c r="A29" s="422" t="s">
        <v>229</v>
      </c>
      <c r="B29" s="62">
        <v>70758</v>
      </c>
      <c r="C29" s="64">
        <v>91.63</v>
      </c>
      <c r="D29" s="63">
        <v>84348</v>
      </c>
      <c r="E29" s="64">
        <v>92.52</v>
      </c>
      <c r="F29" s="63">
        <v>98724</v>
      </c>
      <c r="G29" s="64">
        <v>94.24</v>
      </c>
      <c r="H29" s="63">
        <v>111173</v>
      </c>
      <c r="I29" s="64">
        <v>93.8</v>
      </c>
      <c r="J29" s="63">
        <v>130085</v>
      </c>
      <c r="K29" s="64">
        <v>92.7</v>
      </c>
      <c r="L29" s="63">
        <v>133321</v>
      </c>
      <c r="M29" s="64">
        <v>91.8</v>
      </c>
      <c r="N29" s="63">
        <v>135256</v>
      </c>
      <c r="O29" s="157">
        <v>91.2</v>
      </c>
      <c r="P29" s="62">
        <v>138289</v>
      </c>
      <c r="Q29" s="64">
        <v>92</v>
      </c>
      <c r="R29" s="62">
        <v>137911</v>
      </c>
      <c r="S29" s="64">
        <v>92.9</v>
      </c>
      <c r="T29" s="62">
        <v>137733</v>
      </c>
      <c r="U29" s="64">
        <v>93.7</v>
      </c>
      <c r="V29" s="128">
        <v>139242</v>
      </c>
      <c r="W29" s="130">
        <v>94.4</v>
      </c>
      <c r="X29" s="128">
        <v>140503</v>
      </c>
      <c r="Y29" s="130">
        <v>95.1</v>
      </c>
    </row>
    <row r="30" spans="1:25" s="51" customFormat="1" ht="18" hidden="1" customHeight="1">
      <c r="A30" s="422" t="s">
        <v>233</v>
      </c>
      <c r="B30" s="62"/>
      <c r="C30" s="64"/>
      <c r="D30" s="63"/>
      <c r="E30" s="64"/>
      <c r="F30" s="63"/>
      <c r="G30" s="64"/>
      <c r="H30" s="63"/>
      <c r="I30" s="64"/>
      <c r="J30" s="63"/>
      <c r="K30" s="64"/>
      <c r="L30" s="63"/>
      <c r="M30" s="64"/>
      <c r="N30" s="63"/>
      <c r="O30" s="157"/>
      <c r="P30" s="62"/>
      <c r="Q30" s="64"/>
      <c r="R30" s="62"/>
      <c r="S30" s="64"/>
      <c r="T30" s="62"/>
      <c r="U30" s="64"/>
      <c r="V30" s="128"/>
      <c r="W30" s="130"/>
      <c r="X30" s="128"/>
      <c r="Y30" s="130"/>
    </row>
    <row r="31" spans="1:25" s="51" customFormat="1" ht="18" hidden="1" customHeight="1">
      <c r="A31" s="422" t="s">
        <v>124</v>
      </c>
      <c r="B31" s="62"/>
      <c r="C31" s="64"/>
      <c r="D31" s="63"/>
      <c r="E31" s="64"/>
      <c r="F31" s="63"/>
      <c r="G31" s="64"/>
      <c r="H31" s="63"/>
      <c r="I31" s="64"/>
      <c r="J31" s="63"/>
      <c r="K31" s="64"/>
      <c r="L31" s="63"/>
      <c r="M31" s="64"/>
      <c r="N31" s="63"/>
      <c r="O31" s="157"/>
      <c r="P31" s="62"/>
      <c r="Q31" s="64"/>
      <c r="R31" s="62"/>
      <c r="S31" s="64"/>
      <c r="T31" s="62"/>
      <c r="U31" s="64"/>
      <c r="V31" s="128"/>
      <c r="W31" s="130"/>
      <c r="X31" s="128"/>
      <c r="Y31" s="130"/>
    </row>
    <row r="32" spans="1:25" s="51" customFormat="1" ht="18" customHeight="1">
      <c r="A32" s="422" t="s">
        <v>234</v>
      </c>
      <c r="B32" s="62">
        <v>185780</v>
      </c>
      <c r="C32" s="64">
        <v>100</v>
      </c>
      <c r="D32" s="63">
        <v>254989</v>
      </c>
      <c r="E32" s="64">
        <v>100</v>
      </c>
      <c r="F32" s="63">
        <v>339352</v>
      </c>
      <c r="G32" s="64">
        <v>100</v>
      </c>
      <c r="H32" s="63">
        <v>345178</v>
      </c>
      <c r="I32" s="64">
        <v>100</v>
      </c>
      <c r="J32" s="63">
        <v>348060</v>
      </c>
      <c r="K32" s="64">
        <v>100</v>
      </c>
      <c r="L32" s="63">
        <v>339578</v>
      </c>
      <c r="M32" s="64">
        <v>100</v>
      </c>
      <c r="N32" s="63">
        <v>298174</v>
      </c>
      <c r="O32" s="157">
        <v>100</v>
      </c>
      <c r="P32" s="62">
        <v>280950</v>
      </c>
      <c r="Q32" s="64">
        <v>100</v>
      </c>
      <c r="R32" s="62">
        <v>289038</v>
      </c>
      <c r="S32" s="64">
        <v>100</v>
      </c>
      <c r="T32" s="62">
        <v>348660</v>
      </c>
      <c r="U32" s="64">
        <v>100</v>
      </c>
      <c r="V32" s="128">
        <v>340928</v>
      </c>
      <c r="W32" s="157">
        <v>100</v>
      </c>
      <c r="X32" s="128">
        <v>384496</v>
      </c>
      <c r="Y32" s="157">
        <v>100</v>
      </c>
    </row>
    <row r="33" spans="1:25" s="19" customFormat="1" ht="18" hidden="1" customHeight="1">
      <c r="A33" s="422" t="s">
        <v>315</v>
      </c>
      <c r="B33" s="62"/>
      <c r="C33" s="64"/>
      <c r="D33" s="63"/>
      <c r="E33" s="64"/>
      <c r="F33" s="63"/>
      <c r="G33" s="64"/>
      <c r="H33" s="63"/>
      <c r="I33" s="64"/>
      <c r="J33" s="63"/>
      <c r="K33" s="64"/>
      <c r="L33" s="63"/>
      <c r="M33" s="64"/>
      <c r="N33" s="63"/>
      <c r="O33" s="157"/>
      <c r="P33" s="62"/>
      <c r="Q33" s="64"/>
      <c r="R33" s="62"/>
      <c r="S33" s="64"/>
      <c r="T33" s="62"/>
      <c r="U33" s="64"/>
      <c r="V33" s="128"/>
      <c r="W33" s="130"/>
      <c r="X33" s="128"/>
      <c r="Y33" s="130"/>
    </row>
    <row r="34" spans="1:25" s="19" customFormat="1" ht="18" customHeight="1">
      <c r="A34" s="422" t="s">
        <v>196</v>
      </c>
      <c r="B34" s="62">
        <v>194399</v>
      </c>
      <c r="C34" s="64">
        <v>66.11</v>
      </c>
      <c r="D34" s="63">
        <v>244387</v>
      </c>
      <c r="E34" s="64">
        <v>93.38</v>
      </c>
      <c r="F34" s="63">
        <v>273251</v>
      </c>
      <c r="G34" s="64">
        <v>92.63</v>
      </c>
      <c r="H34" s="63">
        <v>279255</v>
      </c>
      <c r="I34" s="64">
        <v>91.1</v>
      </c>
      <c r="J34" s="63">
        <v>276584</v>
      </c>
      <c r="K34" s="64">
        <v>89.8</v>
      </c>
      <c r="L34" s="63">
        <v>284220</v>
      </c>
      <c r="M34" s="64">
        <v>89.5</v>
      </c>
      <c r="N34" s="63">
        <v>289696</v>
      </c>
      <c r="O34" s="157">
        <v>88.9</v>
      </c>
      <c r="P34" s="62">
        <v>282762</v>
      </c>
      <c r="Q34" s="64">
        <v>89.6</v>
      </c>
      <c r="R34" s="62">
        <v>279891</v>
      </c>
      <c r="S34" s="64">
        <v>89.6</v>
      </c>
      <c r="T34" s="62">
        <v>150122</v>
      </c>
      <c r="U34" s="64">
        <v>84.4</v>
      </c>
      <c r="V34" s="128">
        <v>138130</v>
      </c>
      <c r="W34" s="130">
        <v>85</v>
      </c>
      <c r="X34" s="128">
        <v>20007</v>
      </c>
      <c r="Y34" s="130">
        <v>18.3</v>
      </c>
    </row>
    <row r="35" spans="1:25" s="19" customFormat="1" ht="18" customHeight="1">
      <c r="A35" s="424" t="s">
        <v>98</v>
      </c>
      <c r="B35" s="62">
        <v>1316782</v>
      </c>
      <c r="C35" s="64">
        <v>64.459999999999994</v>
      </c>
      <c r="D35" s="63">
        <v>1299330</v>
      </c>
      <c r="E35" s="64">
        <v>88.01</v>
      </c>
      <c r="F35" s="63">
        <v>1360201</v>
      </c>
      <c r="G35" s="64">
        <v>83.98</v>
      </c>
      <c r="H35" s="63">
        <v>1436265</v>
      </c>
      <c r="I35" s="64">
        <v>80.95</v>
      </c>
      <c r="J35" s="63">
        <v>1268676</v>
      </c>
      <c r="K35" s="64">
        <v>78.900000000000006</v>
      </c>
      <c r="L35" s="63">
        <v>1263902</v>
      </c>
      <c r="M35" s="64">
        <v>77.400000000000006</v>
      </c>
      <c r="N35" s="63">
        <v>1136868</v>
      </c>
      <c r="O35" s="157">
        <v>74.8</v>
      </c>
      <c r="P35" s="62">
        <v>1125271</v>
      </c>
      <c r="Q35" s="64">
        <v>75</v>
      </c>
      <c r="R35" s="62">
        <v>1210758</v>
      </c>
      <c r="S35" s="64">
        <v>77.099999999999994</v>
      </c>
      <c r="T35" s="62">
        <v>1247712</v>
      </c>
      <c r="U35" s="64">
        <v>76.599999999999994</v>
      </c>
      <c r="V35" s="128">
        <v>1302639</v>
      </c>
      <c r="W35" s="130">
        <v>79.400000000000006</v>
      </c>
      <c r="X35" s="128">
        <v>1268371</v>
      </c>
      <c r="Y35" s="130">
        <v>80.8</v>
      </c>
    </row>
    <row r="36" spans="1:25" s="19" customFormat="1" ht="18" customHeight="1">
      <c r="A36" s="424" t="s">
        <v>109</v>
      </c>
      <c r="B36" s="62">
        <v>224587</v>
      </c>
      <c r="C36" s="65">
        <v>84.91</v>
      </c>
      <c r="D36" s="63">
        <v>245008</v>
      </c>
      <c r="E36" s="65">
        <v>98.29</v>
      </c>
      <c r="F36" s="63">
        <v>222799</v>
      </c>
      <c r="G36" s="65">
        <v>94.02</v>
      </c>
      <c r="H36" s="63">
        <v>269362</v>
      </c>
      <c r="I36" s="65">
        <v>86.41</v>
      </c>
      <c r="J36" s="63">
        <v>338817</v>
      </c>
      <c r="K36" s="65">
        <v>85.9</v>
      </c>
      <c r="L36" s="63">
        <v>356206</v>
      </c>
      <c r="M36" s="65">
        <v>86.3</v>
      </c>
      <c r="N36" s="63">
        <v>150769</v>
      </c>
      <c r="O36" s="158">
        <v>68.3</v>
      </c>
      <c r="P36" s="62">
        <v>141998</v>
      </c>
      <c r="Q36" s="64">
        <v>67</v>
      </c>
      <c r="R36" s="62">
        <v>165261</v>
      </c>
      <c r="S36" s="64">
        <v>71.3</v>
      </c>
      <c r="T36" s="62">
        <v>130114</v>
      </c>
      <c r="U36" s="64">
        <v>94.4</v>
      </c>
      <c r="V36" s="128">
        <v>143264</v>
      </c>
      <c r="W36" s="130">
        <v>94.9</v>
      </c>
      <c r="X36" s="128">
        <v>128582</v>
      </c>
      <c r="Y36" s="130">
        <v>96.3</v>
      </c>
    </row>
    <row r="37" spans="1:25" ht="18" hidden="1" customHeight="1">
      <c r="A37" s="423" t="s">
        <v>160</v>
      </c>
      <c r="B37" s="62"/>
      <c r="C37" s="64" t="s">
        <v>449</v>
      </c>
      <c r="D37" s="63"/>
      <c r="E37" s="64"/>
      <c r="F37" s="63"/>
      <c r="G37" s="64"/>
      <c r="H37" s="63"/>
      <c r="I37" s="64" t="s">
        <v>449</v>
      </c>
      <c r="J37" s="63"/>
      <c r="K37" s="64"/>
      <c r="L37" s="63"/>
      <c r="M37" s="64"/>
      <c r="N37" s="63"/>
      <c r="O37" s="157"/>
      <c r="P37" s="62"/>
      <c r="Q37" s="64"/>
      <c r="R37" s="62"/>
      <c r="S37" s="64"/>
      <c r="T37" s="62"/>
      <c r="U37" s="64"/>
      <c r="V37" s="128"/>
      <c r="W37" s="130"/>
      <c r="X37" s="128"/>
      <c r="Y37" s="130"/>
    </row>
    <row r="38" spans="1:25" ht="18" customHeight="1" thickBot="1">
      <c r="A38" s="425" t="s">
        <v>262</v>
      </c>
      <c r="B38" s="427" t="s">
        <v>450</v>
      </c>
      <c r="C38" s="66" t="s">
        <v>450</v>
      </c>
      <c r="D38" s="426" t="s">
        <v>450</v>
      </c>
      <c r="E38" s="66" t="s">
        <v>450</v>
      </c>
      <c r="F38" s="426" t="s">
        <v>450</v>
      </c>
      <c r="G38" s="67" t="s">
        <v>450</v>
      </c>
      <c r="H38" s="426">
        <v>2804</v>
      </c>
      <c r="I38" s="66">
        <v>47.2</v>
      </c>
      <c r="J38" s="426">
        <v>4603</v>
      </c>
      <c r="K38" s="67">
        <v>67</v>
      </c>
      <c r="L38" s="426">
        <v>4916</v>
      </c>
      <c r="M38" s="66">
        <v>70.099999999999994</v>
      </c>
      <c r="N38" s="426">
        <v>4134</v>
      </c>
      <c r="O38" s="159">
        <v>64.900000000000006</v>
      </c>
      <c r="P38" s="427">
        <v>3806</v>
      </c>
      <c r="Q38" s="66">
        <v>70.7</v>
      </c>
      <c r="R38" s="427">
        <v>3440</v>
      </c>
      <c r="S38" s="66">
        <v>68.7</v>
      </c>
      <c r="T38" s="427">
        <v>3291</v>
      </c>
      <c r="U38" s="66">
        <v>64.900000000000006</v>
      </c>
      <c r="V38" s="131">
        <v>3252</v>
      </c>
      <c r="W38" s="132">
        <v>66.2</v>
      </c>
      <c r="X38" s="131">
        <v>3353</v>
      </c>
      <c r="Y38" s="132">
        <v>67.2</v>
      </c>
    </row>
    <row r="39" spans="1:25">
      <c r="A39" s="19" t="s">
        <v>398</v>
      </c>
      <c r="B39" s="19"/>
      <c r="C39" s="19"/>
      <c r="D39" s="19"/>
      <c r="E39" s="19"/>
      <c r="F39" s="19"/>
      <c r="G39" s="19"/>
      <c r="H39" s="19"/>
      <c r="I39" s="19"/>
      <c r="J39" s="19"/>
      <c r="K39" s="19"/>
      <c r="L39" s="19"/>
      <c r="M39" s="19"/>
      <c r="N39" s="19"/>
      <c r="O39" s="19"/>
    </row>
    <row r="40" spans="1:25">
      <c r="A40" s="19" t="s">
        <v>522</v>
      </c>
      <c r="B40" s="19"/>
      <c r="C40" s="19"/>
      <c r="D40" s="19"/>
      <c r="E40" s="19"/>
      <c r="F40" s="19"/>
      <c r="G40" s="19"/>
      <c r="H40" s="19"/>
      <c r="I40" s="19"/>
      <c r="J40" s="19"/>
      <c r="K40" s="19"/>
      <c r="L40" s="19"/>
      <c r="M40" s="19"/>
      <c r="N40" s="19"/>
      <c r="O40" s="19"/>
    </row>
    <row r="41" spans="1:25">
      <c r="A41" s="19" t="s">
        <v>399</v>
      </c>
      <c r="B41" s="19"/>
      <c r="C41" s="19"/>
      <c r="D41" s="19"/>
      <c r="E41" s="19"/>
      <c r="F41" s="19"/>
      <c r="G41" s="19"/>
      <c r="H41" s="19"/>
      <c r="I41" s="19"/>
      <c r="J41" s="19"/>
      <c r="K41" s="19"/>
      <c r="L41" s="19"/>
      <c r="M41" s="19"/>
      <c r="N41" s="19"/>
      <c r="O41" s="19"/>
    </row>
    <row r="42" spans="1:25">
      <c r="A42" s="773" t="s">
        <v>530</v>
      </c>
    </row>
  </sheetData>
  <mergeCells count="37">
    <mergeCell ref="I3:I4"/>
    <mergeCell ref="H8:I9"/>
    <mergeCell ref="A2:A4"/>
    <mergeCell ref="B2:C2"/>
    <mergeCell ref="D2:E2"/>
    <mergeCell ref="F2:G2"/>
    <mergeCell ref="G3:G4"/>
    <mergeCell ref="J2:K2"/>
    <mergeCell ref="L2:M2"/>
    <mergeCell ref="N2:O2"/>
    <mergeCell ref="B3:B4"/>
    <mergeCell ref="C3:C4"/>
    <mergeCell ref="D3:D4"/>
    <mergeCell ref="E3:E4"/>
    <mergeCell ref="F3:F4"/>
    <mergeCell ref="J3:J4"/>
    <mergeCell ref="K3:K4"/>
    <mergeCell ref="L3:L4"/>
    <mergeCell ref="M3:M4"/>
    <mergeCell ref="N3:N4"/>
    <mergeCell ref="O3:O4"/>
    <mergeCell ref="H2:I2"/>
    <mergeCell ref="H3:H4"/>
    <mergeCell ref="V22:W22"/>
    <mergeCell ref="X22:Y22"/>
    <mergeCell ref="R6:W9"/>
    <mergeCell ref="T22:U22"/>
    <mergeCell ref="A22:A23"/>
    <mergeCell ref="J22:K22"/>
    <mergeCell ref="L22:M22"/>
    <mergeCell ref="N22:O22"/>
    <mergeCell ref="P22:Q22"/>
    <mergeCell ref="R22:S22"/>
    <mergeCell ref="B22:C22"/>
    <mergeCell ref="D22:E22"/>
    <mergeCell ref="F22:G22"/>
    <mergeCell ref="H22:I22"/>
  </mergeCells>
  <phoneticPr fontId="2"/>
  <pageMargins left="0.98425196850393704" right="0.78740157480314965" top="0.39370078740157483" bottom="0.39370078740157483" header="0.51181102362204722" footer="0.19685039370078741"/>
  <pageSetup paperSize="9" scale="76" firstPageNumber="0" orientation="landscape" r:id="rId1"/>
  <headerFooter alignWithMargins="0">
    <oddFooter>&amp;R&amp;"ＭＳ Ｐ明朝,標準"－３４－１－</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3"/>
  <sheetViews>
    <sheetView view="pageBreakPreview" topLeftCell="A22" zoomScaleNormal="100" zoomScaleSheetLayoutView="100" workbookViewId="0">
      <selection activeCell="B19" sqref="B19"/>
    </sheetView>
  </sheetViews>
  <sheetFormatPr defaultRowHeight="13.5"/>
  <cols>
    <col min="1" max="1" width="16.25" style="1" customWidth="1"/>
    <col min="2" max="2" width="10.125" style="1" hidden="1" customWidth="1"/>
    <col min="3" max="3" width="6.875" style="1" hidden="1" customWidth="1"/>
    <col min="4" max="4" width="10.125" style="1" hidden="1" customWidth="1"/>
    <col min="5" max="5" width="6.875" style="1" hidden="1" customWidth="1"/>
    <col min="6" max="6" width="10.125" style="1" hidden="1" customWidth="1"/>
    <col min="7" max="7" width="6.875" style="1" hidden="1" customWidth="1"/>
    <col min="8" max="8" width="10.125" style="1" hidden="1" customWidth="1"/>
    <col min="9" max="9" width="6.875" style="1" hidden="1" customWidth="1"/>
    <col min="10" max="10" width="10.125" style="1" hidden="1" customWidth="1"/>
    <col min="11" max="11" width="6.875" style="1" hidden="1" customWidth="1"/>
    <col min="12" max="12" width="10.125" style="1" hidden="1" customWidth="1"/>
    <col min="13" max="13" width="6.875" style="1" hidden="1" customWidth="1"/>
    <col min="14" max="14" width="10.125" style="1" hidden="1" customWidth="1"/>
    <col min="15" max="15" width="6.625" style="1" hidden="1" customWidth="1"/>
    <col min="16" max="16" width="10.125" style="1" customWidth="1"/>
    <col min="17" max="17" width="6.625" style="1" customWidth="1"/>
    <col min="18" max="18" width="10.625" style="1" customWidth="1"/>
    <col min="19" max="19" width="8.125" style="1" customWidth="1"/>
    <col min="20" max="16384" width="9" style="1"/>
  </cols>
  <sheetData>
    <row r="1" spans="1:23" ht="16.5" hidden="1" customHeight="1" thickBot="1">
      <c r="A1" s="397" t="s">
        <v>27</v>
      </c>
      <c r="B1" s="123"/>
      <c r="C1" s="123"/>
      <c r="D1" s="123"/>
      <c r="E1" s="123"/>
      <c r="L1" s="51"/>
      <c r="M1" s="69" t="s">
        <v>410</v>
      </c>
      <c r="N1" s="278"/>
      <c r="O1" s="278"/>
      <c r="P1" s="278"/>
      <c r="Q1" s="278"/>
    </row>
    <row r="2" spans="1:23" s="51" customFormat="1" ht="18.75" hidden="1" customHeight="1">
      <c r="A2" s="942" t="s">
        <v>34</v>
      </c>
      <c r="B2" s="945" t="s">
        <v>220</v>
      </c>
      <c r="C2" s="946"/>
      <c r="D2" s="917" t="s">
        <v>287</v>
      </c>
      <c r="E2" s="921"/>
      <c r="F2" s="917" t="s">
        <v>280</v>
      </c>
      <c r="G2" s="921"/>
      <c r="H2" s="936" t="s">
        <v>440</v>
      </c>
      <c r="I2" s="937"/>
      <c r="J2" s="917" t="s">
        <v>46</v>
      </c>
      <c r="K2" s="921"/>
      <c r="L2" s="917" t="s">
        <v>171</v>
      </c>
      <c r="M2" s="921"/>
      <c r="N2" s="917" t="s">
        <v>258</v>
      </c>
      <c r="O2" s="918"/>
      <c r="P2" s="278"/>
      <c r="Q2" s="278"/>
      <c r="R2" s="278"/>
      <c r="S2" s="278"/>
    </row>
    <row r="3" spans="1:23" s="51" customFormat="1" ht="18.75" hidden="1" customHeight="1">
      <c r="A3" s="943"/>
      <c r="B3" s="926" t="s">
        <v>208</v>
      </c>
      <c r="C3" s="928" t="s">
        <v>305</v>
      </c>
      <c r="D3" s="930" t="s">
        <v>208</v>
      </c>
      <c r="E3" s="932" t="s">
        <v>305</v>
      </c>
      <c r="F3" s="930" t="s">
        <v>208</v>
      </c>
      <c r="G3" s="932" t="s">
        <v>305</v>
      </c>
      <c r="H3" s="938" t="s">
        <v>208</v>
      </c>
      <c r="I3" s="932" t="s">
        <v>441</v>
      </c>
      <c r="J3" s="930" t="s">
        <v>208</v>
      </c>
      <c r="K3" s="932" t="s">
        <v>305</v>
      </c>
      <c r="L3" s="930" t="s">
        <v>208</v>
      </c>
      <c r="M3" s="932" t="s">
        <v>305</v>
      </c>
      <c r="N3" s="930" t="s">
        <v>208</v>
      </c>
      <c r="O3" s="934" t="s">
        <v>305</v>
      </c>
      <c r="P3" s="278"/>
      <c r="Q3" s="278"/>
      <c r="R3" s="278"/>
      <c r="S3" s="278"/>
    </row>
    <row r="4" spans="1:23" s="51" customFormat="1" ht="18.75" hidden="1" customHeight="1" thickBot="1">
      <c r="A4" s="944"/>
      <c r="B4" s="927"/>
      <c r="C4" s="929"/>
      <c r="D4" s="931"/>
      <c r="E4" s="933"/>
      <c r="F4" s="931"/>
      <c r="G4" s="933"/>
      <c r="H4" s="939"/>
      <c r="I4" s="933"/>
      <c r="J4" s="931"/>
      <c r="K4" s="933"/>
      <c r="L4" s="931"/>
      <c r="M4" s="933"/>
      <c r="N4" s="931"/>
      <c r="O4" s="935"/>
      <c r="P4" s="278"/>
      <c r="Q4" s="278"/>
      <c r="R4" s="278"/>
      <c r="S4" s="278"/>
    </row>
    <row r="5" spans="1:23" s="39" customFormat="1" ht="18.75" hidden="1" customHeight="1">
      <c r="A5" s="52" t="s">
        <v>443</v>
      </c>
      <c r="B5" s="398">
        <v>14890</v>
      </c>
      <c r="C5" s="399">
        <v>1401</v>
      </c>
      <c r="D5" s="400">
        <v>1072</v>
      </c>
      <c r="E5" s="401">
        <v>1436</v>
      </c>
      <c r="F5" s="400">
        <v>438</v>
      </c>
      <c r="G5" s="401">
        <v>987</v>
      </c>
      <c r="H5" s="655">
        <v>495</v>
      </c>
      <c r="I5" s="656">
        <v>3366</v>
      </c>
      <c r="J5" s="400">
        <v>1360</v>
      </c>
      <c r="K5" s="401">
        <v>1123</v>
      </c>
      <c r="L5" s="400">
        <v>198</v>
      </c>
      <c r="M5" s="401">
        <v>9765</v>
      </c>
      <c r="N5" s="398">
        <v>18453</v>
      </c>
      <c r="O5" s="403">
        <v>1515</v>
      </c>
      <c r="P5" s="278"/>
      <c r="Q5" s="278"/>
      <c r="R5" s="51" t="s">
        <v>391</v>
      </c>
      <c r="S5" s="51"/>
      <c r="T5" s="51"/>
      <c r="U5" s="51"/>
      <c r="V5" s="51"/>
      <c r="W5" s="51"/>
    </row>
    <row r="6" spans="1:23" s="39" customFormat="1" ht="18.75" hidden="1" customHeight="1">
      <c r="A6" s="52" t="s">
        <v>431</v>
      </c>
      <c r="B6" s="398">
        <v>16989</v>
      </c>
      <c r="C6" s="399">
        <v>1797</v>
      </c>
      <c r="D6" s="400">
        <v>1051</v>
      </c>
      <c r="E6" s="401">
        <v>1638</v>
      </c>
      <c r="F6" s="400">
        <v>478</v>
      </c>
      <c r="G6" s="401">
        <v>1551</v>
      </c>
      <c r="H6" s="657">
        <v>450</v>
      </c>
      <c r="I6" s="658">
        <v>2741</v>
      </c>
      <c r="J6" s="400">
        <v>1581</v>
      </c>
      <c r="K6" s="401">
        <v>1051</v>
      </c>
      <c r="L6" s="400">
        <v>117</v>
      </c>
      <c r="M6" s="401">
        <v>9546</v>
      </c>
      <c r="N6" s="398">
        <v>20666</v>
      </c>
      <c r="O6" s="403">
        <v>1790</v>
      </c>
      <c r="P6" s="278"/>
      <c r="Q6" s="278"/>
      <c r="R6" s="919" t="s">
        <v>286</v>
      </c>
      <c r="S6" s="920"/>
      <c r="T6" s="920"/>
      <c r="U6" s="920"/>
      <c r="V6" s="920"/>
      <c r="W6" s="920"/>
    </row>
    <row r="7" spans="1:23" s="39" customFormat="1" ht="18.75" hidden="1" customHeight="1">
      <c r="A7" s="52" t="s">
        <v>432</v>
      </c>
      <c r="B7" s="398">
        <v>16897</v>
      </c>
      <c r="C7" s="399">
        <v>1792</v>
      </c>
      <c r="D7" s="400">
        <v>834</v>
      </c>
      <c r="E7" s="401">
        <v>1669</v>
      </c>
      <c r="F7" s="400">
        <v>126</v>
      </c>
      <c r="G7" s="401">
        <v>1068</v>
      </c>
      <c r="H7" s="657">
        <v>380</v>
      </c>
      <c r="I7" s="658">
        <v>2627</v>
      </c>
      <c r="J7" s="400">
        <v>1821</v>
      </c>
      <c r="K7" s="401">
        <v>1116</v>
      </c>
      <c r="L7" s="400">
        <v>92</v>
      </c>
      <c r="M7" s="401">
        <v>9866</v>
      </c>
      <c r="N7" s="398">
        <v>20150</v>
      </c>
      <c r="O7" s="403">
        <v>1774</v>
      </c>
      <c r="P7" s="278"/>
      <c r="Q7" s="278"/>
      <c r="R7" s="920"/>
      <c r="S7" s="920"/>
      <c r="T7" s="920"/>
      <c r="U7" s="920"/>
      <c r="V7" s="920"/>
      <c r="W7" s="920"/>
    </row>
    <row r="8" spans="1:23" s="39" customFormat="1" ht="18.75" hidden="1" customHeight="1">
      <c r="A8" s="52" t="s">
        <v>444</v>
      </c>
      <c r="B8" s="398">
        <v>15699</v>
      </c>
      <c r="C8" s="399">
        <v>1687</v>
      </c>
      <c r="D8" s="400">
        <v>955</v>
      </c>
      <c r="E8" s="401">
        <v>2041</v>
      </c>
      <c r="F8" s="400">
        <v>103</v>
      </c>
      <c r="G8" s="401">
        <v>942</v>
      </c>
      <c r="H8" s="940" t="s">
        <v>442</v>
      </c>
      <c r="I8" s="941"/>
      <c r="J8" s="400">
        <v>1744</v>
      </c>
      <c r="K8" s="401">
        <v>1071</v>
      </c>
      <c r="L8" s="400">
        <v>91</v>
      </c>
      <c r="M8" s="401">
        <v>8229</v>
      </c>
      <c r="N8" s="398">
        <v>18592</v>
      </c>
      <c r="O8" s="403">
        <v>1675</v>
      </c>
      <c r="P8" s="278"/>
      <c r="Q8" s="278"/>
      <c r="R8" s="920"/>
      <c r="S8" s="920"/>
      <c r="T8" s="920"/>
      <c r="U8" s="920"/>
      <c r="V8" s="920"/>
      <c r="W8" s="920"/>
    </row>
    <row r="9" spans="1:23" s="39" customFormat="1" ht="18.75" hidden="1" customHeight="1">
      <c r="A9" s="52" t="s">
        <v>436</v>
      </c>
      <c r="B9" s="398">
        <v>16664</v>
      </c>
      <c r="C9" s="399">
        <v>1579</v>
      </c>
      <c r="D9" s="400">
        <v>981</v>
      </c>
      <c r="E9" s="401">
        <v>1844</v>
      </c>
      <c r="F9" s="400">
        <v>156</v>
      </c>
      <c r="G9" s="401">
        <v>1036</v>
      </c>
      <c r="H9" s="940"/>
      <c r="I9" s="941"/>
      <c r="J9" s="400">
        <v>1843</v>
      </c>
      <c r="K9" s="401">
        <v>974</v>
      </c>
      <c r="L9" s="400">
        <v>295</v>
      </c>
      <c r="M9" s="401">
        <v>5165</v>
      </c>
      <c r="N9" s="398">
        <v>19939</v>
      </c>
      <c r="O9" s="403">
        <v>1585</v>
      </c>
      <c r="P9" s="278"/>
      <c r="Q9" s="278"/>
      <c r="R9" s="920"/>
      <c r="S9" s="920"/>
      <c r="T9" s="920"/>
      <c r="U9" s="920"/>
      <c r="V9" s="920"/>
      <c r="W9" s="920"/>
    </row>
    <row r="10" spans="1:23" s="39" customFormat="1" ht="18.75" hidden="1" customHeight="1">
      <c r="A10" s="52" t="s">
        <v>445</v>
      </c>
      <c r="B10" s="398">
        <v>16931</v>
      </c>
      <c r="C10" s="399">
        <v>1576</v>
      </c>
      <c r="D10" s="400">
        <v>1000</v>
      </c>
      <c r="E10" s="401">
        <v>1849</v>
      </c>
      <c r="F10" s="400">
        <v>167</v>
      </c>
      <c r="G10" s="401">
        <v>1566</v>
      </c>
      <c r="H10" s="402"/>
      <c r="I10" s="402"/>
      <c r="J10" s="400">
        <v>2076</v>
      </c>
      <c r="K10" s="401">
        <v>965</v>
      </c>
      <c r="L10" s="400">
        <v>181</v>
      </c>
      <c r="M10" s="401">
        <v>6328</v>
      </c>
      <c r="N10" s="398">
        <v>20355</v>
      </c>
      <c r="O10" s="403">
        <v>1570</v>
      </c>
      <c r="P10" s="278"/>
      <c r="Q10" s="278"/>
    </row>
    <row r="11" spans="1:23" s="51" customFormat="1" ht="18.75" hidden="1" customHeight="1">
      <c r="A11" s="52" t="s">
        <v>282</v>
      </c>
      <c r="B11" s="398">
        <v>16902</v>
      </c>
      <c r="C11" s="399">
        <v>1570</v>
      </c>
      <c r="D11" s="400">
        <v>933</v>
      </c>
      <c r="E11" s="401">
        <v>1859</v>
      </c>
      <c r="F11" s="400">
        <v>159</v>
      </c>
      <c r="G11" s="401">
        <v>1420</v>
      </c>
      <c r="H11" s="402"/>
      <c r="I11" s="402"/>
      <c r="J11" s="400">
        <v>3469</v>
      </c>
      <c r="K11" s="401">
        <v>1000</v>
      </c>
      <c r="L11" s="400">
        <v>192</v>
      </c>
      <c r="M11" s="401">
        <v>5446</v>
      </c>
      <c r="N11" s="398">
        <v>21655</v>
      </c>
      <c r="O11" s="403">
        <v>1524</v>
      </c>
      <c r="P11" s="278"/>
      <c r="Q11" s="278"/>
      <c r="R11" s="278"/>
      <c r="S11" s="278"/>
    </row>
    <row r="12" spans="1:23" s="51" customFormat="1" ht="18.75" hidden="1" customHeight="1">
      <c r="A12" s="52" t="s">
        <v>76</v>
      </c>
      <c r="B12" s="404">
        <v>16814</v>
      </c>
      <c r="C12" s="399">
        <v>1558</v>
      </c>
      <c r="D12" s="400">
        <v>904</v>
      </c>
      <c r="E12" s="401">
        <v>1957</v>
      </c>
      <c r="F12" s="400">
        <v>185</v>
      </c>
      <c r="G12" s="401">
        <v>1206</v>
      </c>
      <c r="H12" s="402"/>
      <c r="I12" s="402"/>
      <c r="J12" s="400">
        <v>3442</v>
      </c>
      <c r="K12" s="401">
        <v>964</v>
      </c>
      <c r="L12" s="400">
        <v>194</v>
      </c>
      <c r="M12" s="401">
        <v>6007</v>
      </c>
      <c r="N12" s="398">
        <v>21539</v>
      </c>
      <c r="O12" s="403">
        <v>1517</v>
      </c>
      <c r="P12" s="278"/>
      <c r="Q12" s="278"/>
      <c r="R12" s="278"/>
      <c r="S12" s="278"/>
    </row>
    <row r="13" spans="1:23" s="39" customFormat="1" ht="18.75" hidden="1" customHeight="1">
      <c r="A13" s="52" t="s">
        <v>150</v>
      </c>
      <c r="B13" s="404">
        <v>16617</v>
      </c>
      <c r="C13" s="399">
        <v>1550</v>
      </c>
      <c r="D13" s="400">
        <v>865</v>
      </c>
      <c r="E13" s="401">
        <v>2055</v>
      </c>
      <c r="F13" s="400">
        <v>195</v>
      </c>
      <c r="G13" s="401">
        <v>1333</v>
      </c>
      <c r="H13" s="402"/>
      <c r="I13" s="402"/>
      <c r="J13" s="400">
        <v>3299</v>
      </c>
      <c r="K13" s="401">
        <v>993</v>
      </c>
      <c r="L13" s="398">
        <v>149</v>
      </c>
      <c r="M13" s="401">
        <v>6132</v>
      </c>
      <c r="N13" s="398">
        <v>21125</v>
      </c>
      <c r="O13" s="403">
        <v>1514</v>
      </c>
      <c r="P13" s="278"/>
      <c r="Q13" s="278"/>
      <c r="R13" s="278"/>
      <c r="S13" s="278"/>
    </row>
    <row r="14" spans="1:23" s="51" customFormat="1" ht="18.75" hidden="1" customHeight="1">
      <c r="A14" s="52" t="s">
        <v>192</v>
      </c>
      <c r="B14" s="404">
        <v>16326</v>
      </c>
      <c r="C14" s="399">
        <v>1533</v>
      </c>
      <c r="D14" s="400">
        <v>803</v>
      </c>
      <c r="E14" s="401">
        <v>1989</v>
      </c>
      <c r="F14" s="400">
        <v>187</v>
      </c>
      <c r="G14" s="401">
        <v>1547</v>
      </c>
      <c r="H14" s="402"/>
      <c r="I14" s="402"/>
      <c r="J14" s="400">
        <v>3234</v>
      </c>
      <c r="K14" s="401">
        <v>946</v>
      </c>
      <c r="L14" s="398">
        <v>87</v>
      </c>
      <c r="M14" s="401">
        <v>7387</v>
      </c>
      <c r="N14" s="398">
        <v>20637</v>
      </c>
      <c r="O14" s="403">
        <v>1484</v>
      </c>
      <c r="P14" s="278"/>
      <c r="Q14" s="278"/>
      <c r="R14" s="60"/>
      <c r="S14" s="60"/>
    </row>
    <row r="15" spans="1:23" s="216" customFormat="1" ht="18.75" hidden="1" customHeight="1">
      <c r="A15" s="405" t="s">
        <v>18</v>
      </c>
      <c r="B15" s="406">
        <v>15570</v>
      </c>
      <c r="C15" s="407">
        <v>1481</v>
      </c>
      <c r="D15" s="408">
        <v>800</v>
      </c>
      <c r="E15" s="409">
        <v>1744</v>
      </c>
      <c r="F15" s="408">
        <v>153</v>
      </c>
      <c r="G15" s="409">
        <v>1404</v>
      </c>
      <c r="H15" s="402"/>
      <c r="I15" s="402"/>
      <c r="J15" s="408">
        <v>3287</v>
      </c>
      <c r="K15" s="409">
        <v>898</v>
      </c>
      <c r="L15" s="408">
        <v>94</v>
      </c>
      <c r="M15" s="409">
        <v>7730</v>
      </c>
      <c r="N15" s="410">
        <v>19904</v>
      </c>
      <c r="O15" s="411">
        <v>1425</v>
      </c>
      <c r="P15" s="278"/>
      <c r="Q15" s="278"/>
      <c r="R15" s="412"/>
      <c r="S15" s="412"/>
    </row>
    <row r="16" spans="1:23" ht="16.5" hidden="1" customHeight="1">
      <c r="A16" s="52" t="s">
        <v>122</v>
      </c>
      <c r="B16" s="53">
        <v>15639</v>
      </c>
      <c r="C16" s="54">
        <v>1482</v>
      </c>
      <c r="D16" s="55">
        <v>788</v>
      </c>
      <c r="E16" s="56">
        <v>1807</v>
      </c>
      <c r="F16" s="55">
        <v>206</v>
      </c>
      <c r="G16" s="56">
        <v>1688</v>
      </c>
      <c r="H16" s="154"/>
      <c r="I16" s="154"/>
      <c r="J16" s="55">
        <v>3332</v>
      </c>
      <c r="K16" s="56">
        <v>905</v>
      </c>
      <c r="L16" s="55">
        <v>88</v>
      </c>
      <c r="M16" s="56">
        <v>5529</v>
      </c>
      <c r="N16" s="57">
        <v>20053</v>
      </c>
      <c r="O16" s="58">
        <v>1420</v>
      </c>
      <c r="P16" s="278"/>
      <c r="Q16" s="278"/>
      <c r="R16" s="69"/>
      <c r="S16" s="69" t="s">
        <v>411</v>
      </c>
      <c r="U16" s="68"/>
    </row>
    <row r="17" spans="1:25" s="51" customFormat="1" ht="18.75" hidden="1" customHeight="1">
      <c r="A17" s="52" t="s">
        <v>78</v>
      </c>
      <c r="B17" s="53">
        <v>15806</v>
      </c>
      <c r="C17" s="54">
        <v>1559</v>
      </c>
      <c r="D17" s="55">
        <v>755</v>
      </c>
      <c r="E17" s="56">
        <v>2060</v>
      </c>
      <c r="F17" s="55">
        <v>186</v>
      </c>
      <c r="G17" s="56">
        <v>1857</v>
      </c>
      <c r="H17" s="154"/>
      <c r="I17" s="154"/>
      <c r="J17" s="55">
        <v>3384</v>
      </c>
      <c r="K17" s="56">
        <v>894</v>
      </c>
      <c r="L17" s="55">
        <v>75</v>
      </c>
      <c r="M17" s="56">
        <v>5618</v>
      </c>
      <c r="N17" s="57">
        <v>20206</v>
      </c>
      <c r="O17" s="58">
        <v>1484</v>
      </c>
      <c r="P17" s="278"/>
      <c r="Q17" s="278"/>
    </row>
    <row r="18" spans="1:25" s="51" customFormat="1" ht="18.75" hidden="1" customHeight="1">
      <c r="A18" s="52" t="s">
        <v>325</v>
      </c>
      <c r="B18" s="53">
        <v>15690</v>
      </c>
      <c r="C18" s="54">
        <v>1547</v>
      </c>
      <c r="D18" s="55">
        <v>724</v>
      </c>
      <c r="E18" s="56">
        <v>1934</v>
      </c>
      <c r="F18" s="55">
        <v>209</v>
      </c>
      <c r="G18" s="56">
        <v>1547</v>
      </c>
      <c r="H18" s="154"/>
      <c r="I18" s="154"/>
      <c r="J18" s="55">
        <v>3330</v>
      </c>
      <c r="K18" s="56">
        <v>873</v>
      </c>
      <c r="L18" s="55">
        <v>88</v>
      </c>
      <c r="M18" s="56">
        <v>5152</v>
      </c>
      <c r="N18" s="57">
        <v>20041</v>
      </c>
      <c r="O18" s="58">
        <v>1465</v>
      </c>
      <c r="P18" s="278"/>
      <c r="Q18" s="278"/>
    </row>
    <row r="19" spans="1:25" s="51" customFormat="1" ht="18.75" hidden="1" customHeight="1" thickBot="1">
      <c r="A19" s="413" t="s">
        <v>414</v>
      </c>
      <c r="B19" s="659">
        <v>15692</v>
      </c>
      <c r="C19" s="660">
        <v>1522</v>
      </c>
      <c r="D19" s="661">
        <v>718</v>
      </c>
      <c r="E19" s="662">
        <v>2074</v>
      </c>
      <c r="F19" s="661">
        <v>193</v>
      </c>
      <c r="G19" s="662">
        <v>1829</v>
      </c>
      <c r="H19" s="155"/>
      <c r="I19" s="156"/>
      <c r="J19" s="661">
        <v>3244</v>
      </c>
      <c r="K19" s="662">
        <v>865</v>
      </c>
      <c r="L19" s="661">
        <v>154</v>
      </c>
      <c r="M19" s="662">
        <v>7885</v>
      </c>
      <c r="N19" s="663">
        <v>20001</v>
      </c>
      <c r="O19" s="664">
        <v>1487</v>
      </c>
      <c r="P19" s="278"/>
      <c r="Q19" s="278"/>
    </row>
    <row r="20" spans="1:25" s="51" customFormat="1" ht="18.75" hidden="1" customHeight="1">
      <c r="A20" s="59" t="s">
        <v>388</v>
      </c>
      <c r="B20" s="60"/>
      <c r="C20" s="60"/>
      <c r="D20" s="60"/>
      <c r="E20" s="60"/>
      <c r="F20" s="60"/>
      <c r="G20" s="60"/>
      <c r="H20" s="154"/>
      <c r="I20" s="154"/>
      <c r="J20" s="61"/>
      <c r="K20" s="61"/>
      <c r="L20" s="60"/>
      <c r="M20" s="60"/>
      <c r="N20" s="278"/>
      <c r="O20" s="278"/>
      <c r="P20" s="278"/>
      <c r="Q20" s="278"/>
    </row>
    <row r="21" spans="1:25" s="51" customFormat="1" ht="18.75" hidden="1" customHeight="1">
      <c r="A21" s="414"/>
      <c r="B21" s="412"/>
      <c r="C21" s="412"/>
      <c r="D21" s="412"/>
      <c r="E21" s="412"/>
      <c r="F21" s="415"/>
      <c r="G21" s="415"/>
      <c r="H21" s="412"/>
      <c r="I21" s="412"/>
      <c r="J21" s="412"/>
      <c r="K21" s="412"/>
      <c r="L21" s="412"/>
      <c r="M21" s="412"/>
      <c r="N21" s="412"/>
      <c r="O21" s="412"/>
    </row>
    <row r="22" spans="1:25" s="51" customFormat="1" ht="18.75" customHeight="1" thickBot="1">
      <c r="A22" s="368" t="s">
        <v>146</v>
      </c>
      <c r="B22" s="123"/>
      <c r="C22" s="1"/>
      <c r="D22" s="1"/>
      <c r="E22" s="1"/>
      <c r="F22" s="1"/>
      <c r="G22" s="1"/>
      <c r="H22" s="1"/>
      <c r="I22" s="1"/>
      <c r="J22" s="1"/>
      <c r="K22" s="1"/>
      <c r="L22" s="1"/>
      <c r="M22" s="68"/>
      <c r="O22" s="69"/>
      <c r="Y22" s="69" t="s">
        <v>501</v>
      </c>
    </row>
    <row r="23" spans="1:25" s="51" customFormat="1" ht="18.75" customHeight="1">
      <c r="A23" s="922" t="s">
        <v>314</v>
      </c>
      <c r="B23" s="925" t="s">
        <v>430</v>
      </c>
      <c r="C23" s="921"/>
      <c r="D23" s="917" t="s">
        <v>446</v>
      </c>
      <c r="E23" s="921"/>
      <c r="F23" s="917" t="s">
        <v>447</v>
      </c>
      <c r="G23" s="921"/>
      <c r="H23" s="924" t="s">
        <v>448</v>
      </c>
      <c r="I23" s="924"/>
      <c r="J23" s="924" t="s">
        <v>232</v>
      </c>
      <c r="K23" s="924"/>
      <c r="L23" s="917" t="s">
        <v>210</v>
      </c>
      <c r="M23" s="921"/>
      <c r="N23" s="917" t="s">
        <v>186</v>
      </c>
      <c r="O23" s="921"/>
      <c r="P23" s="917" t="s">
        <v>244</v>
      </c>
      <c r="Q23" s="921"/>
      <c r="R23" s="917" t="s">
        <v>0</v>
      </c>
      <c r="S23" s="921"/>
      <c r="T23" s="917" t="s">
        <v>268</v>
      </c>
      <c r="U23" s="921"/>
      <c r="V23" s="917" t="s">
        <v>326</v>
      </c>
      <c r="W23" s="925"/>
      <c r="X23" s="917" t="s">
        <v>415</v>
      </c>
      <c r="Y23" s="918"/>
    </row>
    <row r="24" spans="1:25" s="51" customFormat="1" ht="18.75" customHeight="1" thickBot="1">
      <c r="A24" s="923"/>
      <c r="B24" s="417" t="s">
        <v>88</v>
      </c>
      <c r="C24" s="416" t="s">
        <v>127</v>
      </c>
      <c r="D24" s="124" t="s">
        <v>88</v>
      </c>
      <c r="E24" s="416" t="s">
        <v>127</v>
      </c>
      <c r="F24" s="124" t="s">
        <v>88</v>
      </c>
      <c r="G24" s="416" t="s">
        <v>127</v>
      </c>
      <c r="H24" s="124" t="s">
        <v>88</v>
      </c>
      <c r="I24" s="416" t="s">
        <v>127</v>
      </c>
      <c r="J24" s="124" t="s">
        <v>88</v>
      </c>
      <c r="K24" s="416" t="s">
        <v>127</v>
      </c>
      <c r="L24" s="124" t="s">
        <v>88</v>
      </c>
      <c r="M24" s="416" t="s">
        <v>127</v>
      </c>
      <c r="N24" s="124" t="s">
        <v>88</v>
      </c>
      <c r="O24" s="416" t="s">
        <v>127</v>
      </c>
      <c r="P24" s="417" t="s">
        <v>88</v>
      </c>
      <c r="Q24" s="416" t="s">
        <v>127</v>
      </c>
      <c r="R24" s="417" t="s">
        <v>88</v>
      </c>
      <c r="S24" s="416" t="s">
        <v>127</v>
      </c>
      <c r="T24" s="417" t="s">
        <v>88</v>
      </c>
      <c r="U24" s="416" t="s">
        <v>127</v>
      </c>
      <c r="V24" s="124" t="s">
        <v>88</v>
      </c>
      <c r="W24" s="191" t="s">
        <v>127</v>
      </c>
      <c r="X24" s="124" t="s">
        <v>88</v>
      </c>
      <c r="Y24" s="125" t="s">
        <v>127</v>
      </c>
    </row>
    <row r="25" spans="1:25" s="51" customFormat="1" ht="18" customHeight="1">
      <c r="A25" s="418" t="s">
        <v>56</v>
      </c>
      <c r="B25" s="421">
        <v>1642268</v>
      </c>
      <c r="C25" s="420">
        <v>68.25</v>
      </c>
      <c r="D25" s="419">
        <v>1847679</v>
      </c>
      <c r="E25" s="420">
        <v>93.55</v>
      </c>
      <c r="F25" s="419">
        <v>1714922</v>
      </c>
      <c r="G25" s="420">
        <v>94.25</v>
      </c>
      <c r="H25" s="419">
        <v>1414843</v>
      </c>
      <c r="I25" s="420">
        <v>93.9</v>
      </c>
      <c r="J25" s="419">
        <v>1589157</v>
      </c>
      <c r="K25" s="420">
        <v>94.4</v>
      </c>
      <c r="L25" s="419">
        <v>2017337</v>
      </c>
      <c r="M25" s="420">
        <v>94.8</v>
      </c>
      <c r="N25" s="419">
        <v>2039756</v>
      </c>
      <c r="O25" s="420">
        <v>94.4</v>
      </c>
      <c r="P25" s="421">
        <v>1986748</v>
      </c>
      <c r="Q25" s="420">
        <v>94.2</v>
      </c>
      <c r="R25" s="421">
        <v>1835692</v>
      </c>
      <c r="S25" s="420">
        <v>94.4</v>
      </c>
      <c r="T25" s="421">
        <v>1821127</v>
      </c>
      <c r="U25" s="420">
        <v>95.1</v>
      </c>
      <c r="V25" s="126">
        <v>1885062</v>
      </c>
      <c r="W25" s="192">
        <v>96</v>
      </c>
      <c r="X25" s="126">
        <v>1851565</v>
      </c>
      <c r="Y25" s="127">
        <v>96.8</v>
      </c>
    </row>
    <row r="26" spans="1:25" s="51" customFormat="1" ht="18" customHeight="1">
      <c r="A26" s="422" t="s">
        <v>14</v>
      </c>
      <c r="B26" s="62">
        <v>669540</v>
      </c>
      <c r="C26" s="65">
        <v>96.5</v>
      </c>
      <c r="D26" s="63">
        <v>941258</v>
      </c>
      <c r="E26" s="65">
        <v>98.82</v>
      </c>
      <c r="F26" s="63">
        <v>799419</v>
      </c>
      <c r="G26" s="65">
        <v>99.04</v>
      </c>
      <c r="H26" s="63">
        <v>617913</v>
      </c>
      <c r="I26" s="65">
        <v>98.7</v>
      </c>
      <c r="J26" s="63">
        <v>676874</v>
      </c>
      <c r="K26" s="65">
        <v>98.6</v>
      </c>
      <c r="L26" s="63">
        <v>574755</v>
      </c>
      <c r="M26" s="65">
        <v>98.3</v>
      </c>
      <c r="N26" s="63">
        <v>734085</v>
      </c>
      <c r="O26" s="65">
        <v>98.5</v>
      </c>
      <c r="P26" s="62">
        <v>426673</v>
      </c>
      <c r="Q26" s="65">
        <v>96.6</v>
      </c>
      <c r="R26" s="62">
        <v>636431</v>
      </c>
      <c r="S26" s="65">
        <v>97.6</v>
      </c>
      <c r="T26" s="62">
        <v>643809</v>
      </c>
      <c r="U26" s="65">
        <v>97.5</v>
      </c>
      <c r="V26" s="128">
        <v>544706</v>
      </c>
      <c r="W26" s="193">
        <v>97.3</v>
      </c>
      <c r="X26" s="128">
        <v>614041</v>
      </c>
      <c r="Y26" s="129">
        <v>98.3</v>
      </c>
    </row>
    <row r="27" spans="1:25" s="51" customFormat="1" ht="18" customHeight="1">
      <c r="A27" s="422" t="s">
        <v>140</v>
      </c>
      <c r="B27" s="62">
        <v>2125414</v>
      </c>
      <c r="C27" s="64">
        <v>66.33</v>
      </c>
      <c r="D27" s="63">
        <v>2778067</v>
      </c>
      <c r="E27" s="64">
        <v>93.48</v>
      </c>
      <c r="F27" s="63">
        <v>3085796</v>
      </c>
      <c r="G27" s="64">
        <v>92.6</v>
      </c>
      <c r="H27" s="63">
        <v>3211959</v>
      </c>
      <c r="I27" s="64">
        <v>90.8</v>
      </c>
      <c r="J27" s="63">
        <v>3362835</v>
      </c>
      <c r="K27" s="64">
        <v>90</v>
      </c>
      <c r="L27" s="63">
        <v>3460852</v>
      </c>
      <c r="M27" s="64">
        <v>89.7</v>
      </c>
      <c r="N27" s="63">
        <v>3552702</v>
      </c>
      <c r="O27" s="64">
        <v>89.1</v>
      </c>
      <c r="P27" s="62">
        <v>3435997</v>
      </c>
      <c r="Q27" s="64">
        <v>89.7</v>
      </c>
      <c r="R27" s="62">
        <v>3362108</v>
      </c>
      <c r="S27" s="64">
        <v>89.6</v>
      </c>
      <c r="T27" s="62">
        <v>3306043</v>
      </c>
      <c r="U27" s="64">
        <v>90.4</v>
      </c>
      <c r="V27" s="128">
        <v>3093469</v>
      </c>
      <c r="W27" s="194">
        <v>90.3</v>
      </c>
      <c r="X27" s="128">
        <v>3019238</v>
      </c>
      <c r="Y27" s="130">
        <v>90.8</v>
      </c>
    </row>
    <row r="28" spans="1:25" s="51" customFormat="1" ht="18" customHeight="1">
      <c r="A28" s="423" t="s">
        <v>17</v>
      </c>
      <c r="B28" s="62">
        <v>12513</v>
      </c>
      <c r="C28" s="64">
        <v>100</v>
      </c>
      <c r="D28" s="63">
        <v>14822</v>
      </c>
      <c r="E28" s="64">
        <v>100</v>
      </c>
      <c r="F28" s="63">
        <v>23336</v>
      </c>
      <c r="G28" s="64">
        <v>100</v>
      </c>
      <c r="H28" s="63">
        <v>25833</v>
      </c>
      <c r="I28" s="64">
        <v>100</v>
      </c>
      <c r="J28" s="63">
        <v>28699</v>
      </c>
      <c r="K28" s="64">
        <v>100</v>
      </c>
      <c r="L28" s="63">
        <v>26522</v>
      </c>
      <c r="M28" s="64">
        <v>100</v>
      </c>
      <c r="N28" s="63">
        <v>23040</v>
      </c>
      <c r="O28" s="64">
        <v>100</v>
      </c>
      <c r="P28" s="62">
        <v>24108</v>
      </c>
      <c r="Q28" s="64">
        <v>100</v>
      </c>
      <c r="R28" s="62">
        <v>24304</v>
      </c>
      <c r="S28" s="64">
        <v>100</v>
      </c>
      <c r="T28" s="62">
        <v>24183</v>
      </c>
      <c r="U28" s="64">
        <v>100</v>
      </c>
      <c r="V28" s="128">
        <v>23382</v>
      </c>
      <c r="W28" s="32">
        <v>100</v>
      </c>
      <c r="X28" s="128">
        <v>22174</v>
      </c>
      <c r="Y28" s="157">
        <v>100</v>
      </c>
    </row>
    <row r="29" spans="1:25" s="51" customFormat="1" ht="18" customHeight="1">
      <c r="A29" s="422" t="s">
        <v>284</v>
      </c>
      <c r="B29" s="62">
        <v>1472</v>
      </c>
      <c r="C29" s="64">
        <v>95.9</v>
      </c>
      <c r="D29" s="63">
        <v>1319</v>
      </c>
      <c r="E29" s="64">
        <v>100</v>
      </c>
      <c r="F29" s="63">
        <v>1734</v>
      </c>
      <c r="G29" s="64">
        <v>80.31</v>
      </c>
      <c r="H29" s="63">
        <v>1432</v>
      </c>
      <c r="I29" s="64">
        <v>0</v>
      </c>
      <c r="J29" s="63">
        <v>1395</v>
      </c>
      <c r="K29" s="64">
        <v>0</v>
      </c>
      <c r="L29" s="63">
        <v>1395</v>
      </c>
      <c r="M29" s="64">
        <v>0</v>
      </c>
      <c r="N29" s="63">
        <v>1395</v>
      </c>
      <c r="O29" s="64">
        <v>0</v>
      </c>
      <c r="P29" s="62">
        <v>0</v>
      </c>
      <c r="Q29" s="64">
        <v>0</v>
      </c>
      <c r="R29" s="62">
        <v>0</v>
      </c>
      <c r="S29" s="64">
        <v>0</v>
      </c>
      <c r="T29" s="62">
        <v>0</v>
      </c>
      <c r="U29" s="64">
        <v>0</v>
      </c>
      <c r="V29" s="128">
        <v>0</v>
      </c>
      <c r="W29" s="32">
        <v>0</v>
      </c>
      <c r="X29" s="128">
        <v>0</v>
      </c>
      <c r="Y29" s="157">
        <v>0</v>
      </c>
    </row>
    <row r="30" spans="1:25" s="51" customFormat="1" ht="18" customHeight="1">
      <c r="A30" s="422" t="s">
        <v>229</v>
      </c>
      <c r="B30" s="62">
        <v>70758</v>
      </c>
      <c r="C30" s="64">
        <v>91.63</v>
      </c>
      <c r="D30" s="63">
        <v>84348</v>
      </c>
      <c r="E30" s="64">
        <v>92.52</v>
      </c>
      <c r="F30" s="63">
        <v>98724</v>
      </c>
      <c r="G30" s="64">
        <v>94.24</v>
      </c>
      <c r="H30" s="63">
        <v>111173</v>
      </c>
      <c r="I30" s="64">
        <v>93.8</v>
      </c>
      <c r="J30" s="63">
        <v>130085</v>
      </c>
      <c r="K30" s="64">
        <v>92.7</v>
      </c>
      <c r="L30" s="63">
        <v>133321</v>
      </c>
      <c r="M30" s="64">
        <v>91.8</v>
      </c>
      <c r="N30" s="63">
        <v>135256</v>
      </c>
      <c r="O30" s="64">
        <v>91.2</v>
      </c>
      <c r="P30" s="62">
        <v>138289</v>
      </c>
      <c r="Q30" s="64">
        <v>92</v>
      </c>
      <c r="R30" s="62">
        <v>137911</v>
      </c>
      <c r="S30" s="64">
        <v>92.9</v>
      </c>
      <c r="T30" s="62">
        <v>137733</v>
      </c>
      <c r="U30" s="64">
        <v>93.7</v>
      </c>
      <c r="V30" s="128">
        <v>139242</v>
      </c>
      <c r="W30" s="194">
        <v>94.4</v>
      </c>
      <c r="X30" s="128">
        <v>140503</v>
      </c>
      <c r="Y30" s="130">
        <v>95.1</v>
      </c>
    </row>
    <row r="31" spans="1:25" s="51" customFormat="1" ht="18" hidden="1" customHeight="1">
      <c r="A31" s="422" t="s">
        <v>233</v>
      </c>
      <c r="B31" s="62"/>
      <c r="C31" s="64"/>
      <c r="D31" s="63"/>
      <c r="E31" s="64"/>
      <c r="F31" s="63"/>
      <c r="G31" s="64"/>
      <c r="H31" s="63"/>
      <c r="I31" s="64"/>
      <c r="J31" s="63"/>
      <c r="K31" s="64"/>
      <c r="L31" s="63"/>
      <c r="M31" s="64"/>
      <c r="N31" s="63"/>
      <c r="O31" s="64"/>
      <c r="P31" s="62"/>
      <c r="Q31" s="64"/>
      <c r="R31" s="62"/>
      <c r="S31" s="64"/>
      <c r="T31" s="62"/>
      <c r="U31" s="64"/>
      <c r="V31" s="128"/>
      <c r="W31" s="194"/>
      <c r="X31" s="128"/>
      <c r="Y31" s="130"/>
    </row>
    <row r="32" spans="1:25" s="51" customFormat="1" ht="18" hidden="1" customHeight="1">
      <c r="A32" s="422" t="s">
        <v>124</v>
      </c>
      <c r="B32" s="62"/>
      <c r="C32" s="64"/>
      <c r="D32" s="63"/>
      <c r="E32" s="64"/>
      <c r="F32" s="63"/>
      <c r="G32" s="64"/>
      <c r="H32" s="63"/>
      <c r="I32" s="64"/>
      <c r="J32" s="63"/>
      <c r="K32" s="64"/>
      <c r="L32" s="63"/>
      <c r="M32" s="64"/>
      <c r="N32" s="63"/>
      <c r="O32" s="64"/>
      <c r="P32" s="62"/>
      <c r="Q32" s="64"/>
      <c r="R32" s="62"/>
      <c r="S32" s="64"/>
      <c r="T32" s="62"/>
      <c r="U32" s="64"/>
      <c r="V32" s="128"/>
      <c r="W32" s="194"/>
      <c r="X32" s="128"/>
      <c r="Y32" s="130"/>
    </row>
    <row r="33" spans="1:25" s="51" customFormat="1" ht="18" customHeight="1">
      <c r="A33" s="422" t="s">
        <v>234</v>
      </c>
      <c r="B33" s="62">
        <v>185780</v>
      </c>
      <c r="C33" s="64">
        <v>100</v>
      </c>
      <c r="D33" s="63">
        <v>254989</v>
      </c>
      <c r="E33" s="64">
        <v>100</v>
      </c>
      <c r="F33" s="63">
        <v>339352</v>
      </c>
      <c r="G33" s="64">
        <v>100</v>
      </c>
      <c r="H33" s="63">
        <v>345178</v>
      </c>
      <c r="I33" s="64">
        <v>100</v>
      </c>
      <c r="J33" s="63">
        <v>348060</v>
      </c>
      <c r="K33" s="64">
        <v>100</v>
      </c>
      <c r="L33" s="63">
        <v>339578</v>
      </c>
      <c r="M33" s="64">
        <v>100</v>
      </c>
      <c r="N33" s="63">
        <v>298174</v>
      </c>
      <c r="O33" s="64">
        <v>100</v>
      </c>
      <c r="P33" s="62">
        <v>280950</v>
      </c>
      <c r="Q33" s="64">
        <v>100</v>
      </c>
      <c r="R33" s="62">
        <v>289038</v>
      </c>
      <c r="S33" s="64">
        <v>100</v>
      </c>
      <c r="T33" s="62">
        <v>348660</v>
      </c>
      <c r="U33" s="64">
        <v>100</v>
      </c>
      <c r="V33" s="128">
        <v>340928</v>
      </c>
      <c r="W33" s="32">
        <v>100</v>
      </c>
      <c r="X33" s="128">
        <v>384496</v>
      </c>
      <c r="Y33" s="157">
        <v>100</v>
      </c>
    </row>
    <row r="34" spans="1:25" s="19" customFormat="1" ht="18" hidden="1" customHeight="1">
      <c r="A34" s="422" t="s">
        <v>315</v>
      </c>
      <c r="B34" s="62"/>
      <c r="C34" s="64"/>
      <c r="D34" s="63"/>
      <c r="E34" s="64"/>
      <c r="F34" s="63"/>
      <c r="G34" s="64"/>
      <c r="H34" s="63"/>
      <c r="I34" s="64"/>
      <c r="J34" s="63"/>
      <c r="K34" s="64"/>
      <c r="L34" s="63"/>
      <c r="M34" s="64"/>
      <c r="N34" s="63"/>
      <c r="O34" s="64"/>
      <c r="P34" s="62"/>
      <c r="Q34" s="64"/>
      <c r="R34" s="62"/>
      <c r="S34" s="64"/>
      <c r="T34" s="62"/>
      <c r="U34" s="64"/>
      <c r="V34" s="128"/>
      <c r="W34" s="194"/>
      <c r="X34" s="128"/>
      <c r="Y34" s="130"/>
    </row>
    <row r="35" spans="1:25" s="19" customFormat="1" ht="18" customHeight="1">
      <c r="A35" s="422" t="s">
        <v>196</v>
      </c>
      <c r="B35" s="62">
        <v>194399</v>
      </c>
      <c r="C35" s="64">
        <v>66.11</v>
      </c>
      <c r="D35" s="63">
        <v>244387</v>
      </c>
      <c r="E35" s="64">
        <v>93.38</v>
      </c>
      <c r="F35" s="63">
        <v>273251</v>
      </c>
      <c r="G35" s="64">
        <v>92.63</v>
      </c>
      <c r="H35" s="63">
        <v>279255</v>
      </c>
      <c r="I35" s="64">
        <v>91.1</v>
      </c>
      <c r="J35" s="63">
        <v>276584</v>
      </c>
      <c r="K35" s="64">
        <v>89.8</v>
      </c>
      <c r="L35" s="63">
        <v>284220</v>
      </c>
      <c r="M35" s="64">
        <v>89.5</v>
      </c>
      <c r="N35" s="63">
        <v>289696</v>
      </c>
      <c r="O35" s="64">
        <v>88.9</v>
      </c>
      <c r="P35" s="62">
        <v>282762</v>
      </c>
      <c r="Q35" s="64">
        <v>89.6</v>
      </c>
      <c r="R35" s="62">
        <v>279891</v>
      </c>
      <c r="S35" s="64">
        <v>89.6</v>
      </c>
      <c r="T35" s="62">
        <v>150122</v>
      </c>
      <c r="U35" s="64">
        <v>84.4</v>
      </c>
      <c r="V35" s="128">
        <v>138130</v>
      </c>
      <c r="W35" s="194">
        <v>85</v>
      </c>
      <c r="X35" s="128">
        <v>20007</v>
      </c>
      <c r="Y35" s="130">
        <v>18.3</v>
      </c>
    </row>
    <row r="36" spans="1:25" s="19" customFormat="1" ht="18" customHeight="1">
      <c r="A36" s="424" t="s">
        <v>98</v>
      </c>
      <c r="B36" s="62">
        <v>1316782</v>
      </c>
      <c r="C36" s="64">
        <v>64.459999999999994</v>
      </c>
      <c r="D36" s="63">
        <v>1299330</v>
      </c>
      <c r="E36" s="64">
        <v>88.01</v>
      </c>
      <c r="F36" s="63">
        <v>1360201</v>
      </c>
      <c r="G36" s="64">
        <v>83.98</v>
      </c>
      <c r="H36" s="63">
        <v>1436265</v>
      </c>
      <c r="I36" s="64">
        <v>80.95</v>
      </c>
      <c r="J36" s="63">
        <v>1268676</v>
      </c>
      <c r="K36" s="64">
        <v>78.900000000000006</v>
      </c>
      <c r="L36" s="63">
        <v>1263902</v>
      </c>
      <c r="M36" s="64">
        <v>77.400000000000006</v>
      </c>
      <c r="N36" s="63">
        <v>1136868</v>
      </c>
      <c r="O36" s="64">
        <v>74.8</v>
      </c>
      <c r="P36" s="62">
        <v>1125271</v>
      </c>
      <c r="Q36" s="64">
        <v>75</v>
      </c>
      <c r="R36" s="62">
        <v>1210758</v>
      </c>
      <c r="S36" s="64">
        <v>77.099999999999994</v>
      </c>
      <c r="T36" s="62">
        <v>1247712</v>
      </c>
      <c r="U36" s="64">
        <v>76.599999999999994</v>
      </c>
      <c r="V36" s="128">
        <v>1302639</v>
      </c>
      <c r="W36" s="194">
        <v>79.400000000000006</v>
      </c>
      <c r="X36" s="128">
        <v>1268371</v>
      </c>
      <c r="Y36" s="130">
        <v>80.8</v>
      </c>
    </row>
    <row r="37" spans="1:25" s="19" customFormat="1" ht="18" customHeight="1">
      <c r="A37" s="424" t="s">
        <v>109</v>
      </c>
      <c r="B37" s="62">
        <v>224587</v>
      </c>
      <c r="C37" s="65">
        <v>84.91</v>
      </c>
      <c r="D37" s="63">
        <v>245008</v>
      </c>
      <c r="E37" s="65">
        <v>98.29</v>
      </c>
      <c r="F37" s="63">
        <v>222799</v>
      </c>
      <c r="G37" s="65">
        <v>94.02</v>
      </c>
      <c r="H37" s="63">
        <v>269362</v>
      </c>
      <c r="I37" s="65">
        <v>86.41</v>
      </c>
      <c r="J37" s="63">
        <v>338817</v>
      </c>
      <c r="K37" s="65">
        <v>85.9</v>
      </c>
      <c r="L37" s="63">
        <v>356206</v>
      </c>
      <c r="M37" s="65">
        <v>86.3</v>
      </c>
      <c r="N37" s="63">
        <v>150769</v>
      </c>
      <c r="O37" s="65">
        <v>68.3</v>
      </c>
      <c r="P37" s="62">
        <v>141998</v>
      </c>
      <c r="Q37" s="64">
        <v>67</v>
      </c>
      <c r="R37" s="62">
        <v>165261</v>
      </c>
      <c r="S37" s="64">
        <v>71.3</v>
      </c>
      <c r="T37" s="62">
        <v>130114</v>
      </c>
      <c r="U37" s="64">
        <v>94.4</v>
      </c>
      <c r="V37" s="128">
        <v>143264</v>
      </c>
      <c r="W37" s="194">
        <v>94.9</v>
      </c>
      <c r="X37" s="128">
        <v>128582</v>
      </c>
      <c r="Y37" s="130">
        <v>96.3</v>
      </c>
    </row>
    <row r="38" spans="1:25" ht="18" hidden="1" customHeight="1">
      <c r="A38" s="423" t="s">
        <v>160</v>
      </c>
      <c r="B38" s="62"/>
      <c r="C38" s="64" t="s">
        <v>449</v>
      </c>
      <c r="D38" s="63"/>
      <c r="E38" s="64"/>
      <c r="F38" s="63"/>
      <c r="G38" s="64"/>
      <c r="H38" s="63"/>
      <c r="I38" s="64" t="s">
        <v>449</v>
      </c>
      <c r="J38" s="63"/>
      <c r="K38" s="64"/>
      <c r="L38" s="63"/>
      <c r="M38" s="64"/>
      <c r="N38" s="63"/>
      <c r="O38" s="64"/>
      <c r="P38" s="62"/>
      <c r="Q38" s="64"/>
      <c r="R38" s="62"/>
      <c r="S38" s="64"/>
      <c r="T38" s="62"/>
      <c r="U38" s="64"/>
      <c r="V38" s="128"/>
      <c r="W38" s="194"/>
      <c r="X38" s="128"/>
      <c r="Y38" s="130"/>
    </row>
    <row r="39" spans="1:25" ht="18" customHeight="1" thickBot="1">
      <c r="A39" s="425" t="s">
        <v>262</v>
      </c>
      <c r="B39" s="427" t="s">
        <v>450</v>
      </c>
      <c r="C39" s="66" t="s">
        <v>450</v>
      </c>
      <c r="D39" s="426" t="s">
        <v>450</v>
      </c>
      <c r="E39" s="66" t="s">
        <v>450</v>
      </c>
      <c r="F39" s="426" t="s">
        <v>450</v>
      </c>
      <c r="G39" s="67" t="s">
        <v>450</v>
      </c>
      <c r="H39" s="426">
        <v>2804</v>
      </c>
      <c r="I39" s="66">
        <v>47.2</v>
      </c>
      <c r="J39" s="426">
        <v>4603</v>
      </c>
      <c r="K39" s="67">
        <v>67</v>
      </c>
      <c r="L39" s="426">
        <v>4916</v>
      </c>
      <c r="M39" s="66">
        <v>70.099999999999994</v>
      </c>
      <c r="N39" s="426">
        <v>4134</v>
      </c>
      <c r="O39" s="66">
        <v>64.900000000000006</v>
      </c>
      <c r="P39" s="427">
        <v>3806</v>
      </c>
      <c r="Q39" s="66">
        <v>70.7</v>
      </c>
      <c r="R39" s="427">
        <v>3440</v>
      </c>
      <c r="S39" s="66">
        <v>68.7</v>
      </c>
      <c r="T39" s="427">
        <v>3291</v>
      </c>
      <c r="U39" s="66">
        <v>64.900000000000006</v>
      </c>
      <c r="V39" s="131">
        <v>3252</v>
      </c>
      <c r="W39" s="195">
        <v>66.2</v>
      </c>
      <c r="X39" s="131">
        <v>3353</v>
      </c>
      <c r="Y39" s="132">
        <v>67.2</v>
      </c>
    </row>
    <row r="40" spans="1:25">
      <c r="A40" s="19" t="s">
        <v>398</v>
      </c>
      <c r="B40" s="19"/>
      <c r="C40" s="19"/>
      <c r="D40" s="19"/>
      <c r="E40" s="19"/>
      <c r="F40" s="19"/>
      <c r="G40" s="19"/>
      <c r="H40" s="19"/>
      <c r="I40" s="19"/>
      <c r="J40" s="19"/>
      <c r="K40" s="19"/>
      <c r="L40" s="19"/>
      <c r="M40" s="19"/>
      <c r="N40" s="19"/>
      <c r="O40" s="19"/>
    </row>
    <row r="41" spans="1:25" ht="3.75" customHeight="1">
      <c r="A41" s="19"/>
      <c r="B41" s="19"/>
      <c r="C41" s="19"/>
      <c r="D41" s="19"/>
      <c r="E41" s="19"/>
      <c r="F41" s="19"/>
      <c r="G41" s="19"/>
      <c r="H41" s="19"/>
      <c r="I41" s="19"/>
      <c r="J41" s="19"/>
      <c r="K41" s="19"/>
      <c r="L41" s="19"/>
      <c r="M41" s="19"/>
      <c r="N41" s="19"/>
      <c r="O41" s="19"/>
    </row>
    <row r="42" spans="1:25">
      <c r="A42" s="19" t="s">
        <v>522</v>
      </c>
      <c r="B42" s="19"/>
      <c r="C42" s="19"/>
      <c r="D42" s="19"/>
      <c r="E42" s="19"/>
      <c r="F42" s="19"/>
      <c r="G42" s="19"/>
      <c r="H42" s="19"/>
      <c r="I42" s="19"/>
      <c r="J42" s="19"/>
      <c r="K42" s="19"/>
      <c r="L42" s="19"/>
      <c r="M42" s="19"/>
      <c r="N42" s="19"/>
      <c r="O42" s="19"/>
    </row>
    <row r="43" spans="1:25">
      <c r="A43" s="19" t="s">
        <v>399</v>
      </c>
      <c r="B43" s="19"/>
      <c r="C43" s="19"/>
      <c r="D43" s="19"/>
      <c r="E43" s="19"/>
      <c r="F43" s="19"/>
      <c r="G43" s="19"/>
      <c r="H43" s="19"/>
      <c r="I43" s="19"/>
      <c r="J43" s="19"/>
      <c r="K43" s="19"/>
      <c r="L43" s="19"/>
      <c r="M43" s="19"/>
      <c r="N43" s="19"/>
      <c r="O43" s="19"/>
    </row>
  </sheetData>
  <mergeCells count="37">
    <mergeCell ref="X23:Y23"/>
    <mergeCell ref="L23:M23"/>
    <mergeCell ref="N23:O23"/>
    <mergeCell ref="P23:Q23"/>
    <mergeCell ref="R23:S23"/>
    <mergeCell ref="T23:U23"/>
    <mergeCell ref="V23:W23"/>
    <mergeCell ref="A23:A24"/>
    <mergeCell ref="B23:C23"/>
    <mergeCell ref="D23:E23"/>
    <mergeCell ref="F23:G23"/>
    <mergeCell ref="H23:I23"/>
    <mergeCell ref="J23:K23"/>
    <mergeCell ref="L3:L4"/>
    <mergeCell ref="M3:M4"/>
    <mergeCell ref="N3:N4"/>
    <mergeCell ref="O3:O4"/>
    <mergeCell ref="R6:W9"/>
    <mergeCell ref="H8:I9"/>
    <mergeCell ref="L2:M2"/>
    <mergeCell ref="N2:O2"/>
    <mergeCell ref="B3:B4"/>
    <mergeCell ref="C3:C4"/>
    <mergeCell ref="D3:D4"/>
    <mergeCell ref="E3:E4"/>
    <mergeCell ref="F3:F4"/>
    <mergeCell ref="G3:G4"/>
    <mergeCell ref="H3:H4"/>
    <mergeCell ref="I3:I4"/>
    <mergeCell ref="J2:K2"/>
    <mergeCell ref="J3:J4"/>
    <mergeCell ref="K3:K4"/>
    <mergeCell ref="A2:A4"/>
    <mergeCell ref="B2:C2"/>
    <mergeCell ref="D2:E2"/>
    <mergeCell ref="F2:G2"/>
    <mergeCell ref="H2:I2"/>
  </mergeCells>
  <phoneticPr fontId="22"/>
  <pageMargins left="0.98425196850393704" right="0.78740157480314965" top="0.39370078740157483" bottom="0.39370078740157483" header="0.51181102362204722" footer="0.19685039370078741"/>
  <pageSetup paperSize="9" scale="76" firstPageNumber="0" orientation="landscape" r:id="rId1"/>
  <headerFooter alignWithMargins="0">
    <oddFooter>&amp;L&amp;"ＭＳ Ｐ明朝,標準"&amp;10－３４－２－</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7"/>
  <sheetViews>
    <sheetView view="pageBreakPreview" zoomScaleNormal="100" zoomScaleSheetLayoutView="100" workbookViewId="0">
      <pane xSplit="2" topLeftCell="C1" activePane="topRight" state="frozen"/>
      <selection activeCell="B19" sqref="B19"/>
      <selection pane="topRight" activeCell="B19" sqref="B19"/>
    </sheetView>
  </sheetViews>
  <sheetFormatPr defaultRowHeight="13.5"/>
  <cols>
    <col min="1" max="1" width="2.75" style="1" customWidth="1"/>
    <col min="2" max="2" width="17.625" style="1" customWidth="1"/>
    <col min="3" max="13" width="10.125" style="1" customWidth="1"/>
    <col min="14" max="16384" width="9" style="1"/>
  </cols>
  <sheetData>
    <row r="1" spans="1:19" ht="16.5" customHeight="1" thickBot="1">
      <c r="A1" s="123" t="s">
        <v>235</v>
      </c>
      <c r="B1" s="123"/>
      <c r="E1" s="68"/>
      <c r="F1" s="68"/>
      <c r="G1" s="68"/>
      <c r="H1" s="68"/>
      <c r="I1" s="68"/>
      <c r="J1" s="68"/>
      <c r="K1" s="68"/>
      <c r="L1" s="68"/>
      <c r="M1" s="69" t="s">
        <v>137</v>
      </c>
    </row>
    <row r="2" spans="1:19" ht="16.5" customHeight="1" thickBot="1">
      <c r="A2" s="953" t="s">
        <v>89</v>
      </c>
      <c r="B2" s="954"/>
      <c r="C2" s="160" t="s">
        <v>430</v>
      </c>
      <c r="D2" s="70" t="s">
        <v>446</v>
      </c>
      <c r="E2" s="70" t="s">
        <v>451</v>
      </c>
      <c r="F2" s="70" t="s">
        <v>452</v>
      </c>
      <c r="G2" s="70" t="s">
        <v>453</v>
      </c>
      <c r="H2" s="70" t="s">
        <v>454</v>
      </c>
      <c r="I2" s="160" t="s">
        <v>133</v>
      </c>
      <c r="J2" s="70" t="s">
        <v>23</v>
      </c>
      <c r="K2" s="70" t="s">
        <v>123</v>
      </c>
      <c r="L2" s="70" t="s">
        <v>273</v>
      </c>
      <c r="M2" s="168" t="s">
        <v>50</v>
      </c>
      <c r="N2" s="160" t="s">
        <v>289</v>
      </c>
      <c r="O2" s="70" t="s">
        <v>223</v>
      </c>
      <c r="P2" s="70" t="s">
        <v>236</v>
      </c>
      <c r="Q2" s="70" t="s">
        <v>256</v>
      </c>
      <c r="R2" s="70" t="s">
        <v>327</v>
      </c>
      <c r="S2" s="378" t="s">
        <v>416</v>
      </c>
    </row>
    <row r="3" spans="1:19" ht="16.5" customHeight="1">
      <c r="A3" s="955" t="s">
        <v>291</v>
      </c>
      <c r="B3" s="956"/>
      <c r="C3" s="628">
        <v>14</v>
      </c>
      <c r="D3" s="606">
        <v>14</v>
      </c>
      <c r="E3" s="606">
        <v>14</v>
      </c>
      <c r="F3" s="635">
        <f t="shared" ref="F3:H3" si="0">SUM(F4:F5)</f>
        <v>14</v>
      </c>
      <c r="G3" s="635">
        <f t="shared" si="0"/>
        <v>14</v>
      </c>
      <c r="H3" s="635">
        <f t="shared" si="0"/>
        <v>14</v>
      </c>
      <c r="I3" s="161">
        <v>14</v>
      </c>
      <c r="J3" s="71">
        <v>16</v>
      </c>
      <c r="K3" s="71">
        <v>16</v>
      </c>
      <c r="L3" s="71">
        <v>16</v>
      </c>
      <c r="M3" s="169">
        <v>16</v>
      </c>
      <c r="N3" s="161">
        <v>16</v>
      </c>
      <c r="O3" s="71">
        <v>16</v>
      </c>
      <c r="P3" s="71">
        <v>16</v>
      </c>
      <c r="Q3" s="71">
        <v>15</v>
      </c>
      <c r="R3" s="71">
        <v>15</v>
      </c>
      <c r="S3" s="636">
        <v>15</v>
      </c>
    </row>
    <row r="4" spans="1:19" ht="16.5" customHeight="1">
      <c r="A4" s="393"/>
      <c r="B4" s="380" t="s">
        <v>165</v>
      </c>
      <c r="C4" s="629">
        <v>12</v>
      </c>
      <c r="D4" s="609">
        <v>12</v>
      </c>
      <c r="E4" s="609">
        <v>12</v>
      </c>
      <c r="F4" s="637">
        <v>12</v>
      </c>
      <c r="G4" s="637">
        <v>12</v>
      </c>
      <c r="H4" s="637">
        <v>12</v>
      </c>
      <c r="I4" s="162">
        <v>12</v>
      </c>
      <c r="J4" s="72">
        <v>14</v>
      </c>
      <c r="K4" s="72">
        <v>14</v>
      </c>
      <c r="L4" s="72">
        <v>14</v>
      </c>
      <c r="M4" s="170">
        <v>14</v>
      </c>
      <c r="N4" s="162">
        <v>14</v>
      </c>
      <c r="O4" s="72">
        <v>14</v>
      </c>
      <c r="P4" s="72">
        <v>14</v>
      </c>
      <c r="Q4" s="72">
        <v>14</v>
      </c>
      <c r="R4" s="72">
        <v>14</v>
      </c>
      <c r="S4" s="638">
        <v>14</v>
      </c>
    </row>
    <row r="5" spans="1:19" ht="16.5" customHeight="1">
      <c r="A5" s="394"/>
      <c r="B5" s="382" t="s">
        <v>296</v>
      </c>
      <c r="C5" s="630">
        <v>2</v>
      </c>
      <c r="D5" s="612">
        <v>2</v>
      </c>
      <c r="E5" s="612">
        <v>2</v>
      </c>
      <c r="F5" s="639">
        <v>2</v>
      </c>
      <c r="G5" s="639">
        <v>2</v>
      </c>
      <c r="H5" s="639">
        <v>2</v>
      </c>
      <c r="I5" s="163">
        <v>2</v>
      </c>
      <c r="J5" s="73">
        <v>2</v>
      </c>
      <c r="K5" s="73">
        <v>2</v>
      </c>
      <c r="L5" s="73">
        <v>2</v>
      </c>
      <c r="M5" s="171">
        <v>2</v>
      </c>
      <c r="N5" s="163">
        <v>2</v>
      </c>
      <c r="O5" s="73">
        <v>2</v>
      </c>
      <c r="P5" s="73">
        <v>2</v>
      </c>
      <c r="Q5" s="73">
        <v>1</v>
      </c>
      <c r="R5" s="73">
        <v>1</v>
      </c>
      <c r="S5" s="640">
        <v>1</v>
      </c>
    </row>
    <row r="6" spans="1:19" ht="16.5" customHeight="1">
      <c r="A6" s="947" t="s">
        <v>271</v>
      </c>
      <c r="B6" s="948"/>
      <c r="C6" s="631">
        <v>153</v>
      </c>
      <c r="D6" s="615">
        <v>137</v>
      </c>
      <c r="E6" s="615">
        <v>133</v>
      </c>
      <c r="F6" s="641">
        <f t="shared" ref="F6:H6" si="1">SUM(F7:F9)</f>
        <v>133</v>
      </c>
      <c r="G6" s="641">
        <f t="shared" si="1"/>
        <v>139</v>
      </c>
      <c r="H6" s="641">
        <f t="shared" si="1"/>
        <v>135</v>
      </c>
      <c r="I6" s="164">
        <v>134</v>
      </c>
      <c r="J6" s="74">
        <v>152</v>
      </c>
      <c r="K6" s="74">
        <v>151</v>
      </c>
      <c r="L6" s="74">
        <v>147</v>
      </c>
      <c r="M6" s="172">
        <v>150</v>
      </c>
      <c r="N6" s="164">
        <v>147</v>
      </c>
      <c r="O6" s="74">
        <v>147</v>
      </c>
      <c r="P6" s="74">
        <v>148</v>
      </c>
      <c r="Q6" s="74">
        <v>150</v>
      </c>
      <c r="R6" s="74">
        <v>151</v>
      </c>
      <c r="S6" s="642">
        <v>155</v>
      </c>
    </row>
    <row r="7" spans="1:19" ht="16.5" customHeight="1">
      <c r="A7" s="393"/>
      <c r="B7" s="380" t="s">
        <v>70</v>
      </c>
      <c r="C7" s="629">
        <v>141</v>
      </c>
      <c r="D7" s="609">
        <v>124</v>
      </c>
      <c r="E7" s="609">
        <v>111</v>
      </c>
      <c r="F7" s="637">
        <v>110</v>
      </c>
      <c r="G7" s="637">
        <v>116</v>
      </c>
      <c r="H7" s="637">
        <v>113</v>
      </c>
      <c r="I7" s="162">
        <v>114</v>
      </c>
      <c r="J7" s="72">
        <v>128</v>
      </c>
      <c r="K7" s="72">
        <v>126</v>
      </c>
      <c r="L7" s="72">
        <v>117</v>
      </c>
      <c r="M7" s="170">
        <v>120</v>
      </c>
      <c r="N7" s="162">
        <v>117</v>
      </c>
      <c r="O7" s="72">
        <v>117</v>
      </c>
      <c r="P7" s="72">
        <v>121</v>
      </c>
      <c r="Q7" s="72">
        <v>119</v>
      </c>
      <c r="R7" s="72">
        <v>120</v>
      </c>
      <c r="S7" s="638">
        <v>119</v>
      </c>
    </row>
    <row r="8" spans="1:19" ht="16.5" customHeight="1">
      <c r="A8" s="393"/>
      <c r="B8" s="383" t="s">
        <v>3</v>
      </c>
      <c r="C8" s="632">
        <v>1</v>
      </c>
      <c r="D8" s="618">
        <v>2</v>
      </c>
      <c r="E8" s="618" t="s">
        <v>450</v>
      </c>
      <c r="F8" s="643" t="s">
        <v>450</v>
      </c>
      <c r="G8" s="643" t="s">
        <v>450</v>
      </c>
      <c r="H8" s="643" t="s">
        <v>450</v>
      </c>
      <c r="I8" s="165" t="s">
        <v>116</v>
      </c>
      <c r="J8" s="75" t="s">
        <v>116</v>
      </c>
      <c r="K8" s="75" t="s">
        <v>116</v>
      </c>
      <c r="L8" s="75">
        <v>3</v>
      </c>
      <c r="M8" s="173">
        <v>1</v>
      </c>
      <c r="N8" s="165" t="s">
        <v>116</v>
      </c>
      <c r="O8" s="75" t="s">
        <v>116</v>
      </c>
      <c r="P8" s="75" t="s">
        <v>116</v>
      </c>
      <c r="Q8" s="75" t="s">
        <v>116</v>
      </c>
      <c r="R8" s="75" t="s">
        <v>116</v>
      </c>
      <c r="S8" s="644" t="s">
        <v>427</v>
      </c>
    </row>
    <row r="9" spans="1:19" ht="16.5" customHeight="1">
      <c r="A9" s="394"/>
      <c r="B9" s="384" t="s">
        <v>60</v>
      </c>
      <c r="C9" s="630">
        <v>11</v>
      </c>
      <c r="D9" s="612">
        <v>11</v>
      </c>
      <c r="E9" s="612">
        <v>22</v>
      </c>
      <c r="F9" s="639">
        <v>23</v>
      </c>
      <c r="G9" s="639">
        <v>23</v>
      </c>
      <c r="H9" s="639">
        <v>22</v>
      </c>
      <c r="I9" s="163">
        <v>20</v>
      </c>
      <c r="J9" s="73">
        <v>24</v>
      </c>
      <c r="K9" s="73">
        <v>25</v>
      </c>
      <c r="L9" s="73">
        <v>27</v>
      </c>
      <c r="M9" s="171">
        <v>29</v>
      </c>
      <c r="N9" s="163">
        <v>30</v>
      </c>
      <c r="O9" s="73">
        <v>30</v>
      </c>
      <c r="P9" s="73">
        <v>27</v>
      </c>
      <c r="Q9" s="73">
        <v>31</v>
      </c>
      <c r="R9" s="73">
        <v>31</v>
      </c>
      <c r="S9" s="640">
        <v>36</v>
      </c>
    </row>
    <row r="10" spans="1:19" ht="16.5" customHeight="1">
      <c r="A10" s="947" t="s">
        <v>15</v>
      </c>
      <c r="B10" s="948"/>
      <c r="C10" s="631">
        <v>4200</v>
      </c>
      <c r="D10" s="615">
        <v>3638</v>
      </c>
      <c r="E10" s="615">
        <v>2982</v>
      </c>
      <c r="F10" s="641">
        <f t="shared" ref="F10:H10" si="2">SUM(F11:F12)</f>
        <v>2929</v>
      </c>
      <c r="G10" s="641">
        <f t="shared" si="2"/>
        <v>2889</v>
      </c>
      <c r="H10" s="641">
        <f t="shared" si="2"/>
        <v>2803</v>
      </c>
      <c r="I10" s="164">
        <v>2744</v>
      </c>
      <c r="J10" s="74">
        <v>2945</v>
      </c>
      <c r="K10" s="74">
        <v>2902</v>
      </c>
      <c r="L10" s="74">
        <v>2832</v>
      </c>
      <c r="M10" s="172">
        <v>2771</v>
      </c>
      <c r="N10" s="164">
        <v>2707</v>
      </c>
      <c r="O10" s="74">
        <v>2636</v>
      </c>
      <c r="P10" s="74">
        <v>2594</v>
      </c>
      <c r="Q10" s="74">
        <v>2535</v>
      </c>
      <c r="R10" s="74">
        <v>2528</v>
      </c>
      <c r="S10" s="642">
        <v>2519</v>
      </c>
    </row>
    <row r="11" spans="1:19" ht="16.5" customHeight="1">
      <c r="A11" s="393"/>
      <c r="B11" s="380" t="s">
        <v>301</v>
      </c>
      <c r="C11" s="629">
        <v>2148</v>
      </c>
      <c r="D11" s="609">
        <v>1825</v>
      </c>
      <c r="E11" s="609">
        <v>1495</v>
      </c>
      <c r="F11" s="637">
        <v>1460</v>
      </c>
      <c r="G11" s="637">
        <v>1442</v>
      </c>
      <c r="H11" s="637">
        <v>1403</v>
      </c>
      <c r="I11" s="162">
        <v>1388</v>
      </c>
      <c r="J11" s="72">
        <v>1508</v>
      </c>
      <c r="K11" s="72">
        <v>1508</v>
      </c>
      <c r="L11" s="72">
        <v>1483</v>
      </c>
      <c r="M11" s="170">
        <v>1460</v>
      </c>
      <c r="N11" s="162">
        <v>1425</v>
      </c>
      <c r="O11" s="72">
        <v>1365</v>
      </c>
      <c r="P11" s="72">
        <v>1334</v>
      </c>
      <c r="Q11" s="72">
        <v>1279</v>
      </c>
      <c r="R11" s="72">
        <v>1293</v>
      </c>
      <c r="S11" s="638">
        <v>1282</v>
      </c>
    </row>
    <row r="12" spans="1:19" ht="16.5" customHeight="1">
      <c r="A12" s="394"/>
      <c r="B12" s="382" t="s">
        <v>120</v>
      </c>
      <c r="C12" s="630">
        <v>2052</v>
      </c>
      <c r="D12" s="612">
        <v>1813</v>
      </c>
      <c r="E12" s="612">
        <v>1487</v>
      </c>
      <c r="F12" s="639">
        <v>1469</v>
      </c>
      <c r="G12" s="639">
        <v>1447</v>
      </c>
      <c r="H12" s="639">
        <v>1400</v>
      </c>
      <c r="I12" s="163">
        <v>1356</v>
      </c>
      <c r="J12" s="73">
        <v>1437</v>
      </c>
      <c r="K12" s="73">
        <v>1394</v>
      </c>
      <c r="L12" s="73">
        <v>1349</v>
      </c>
      <c r="M12" s="171">
        <v>1311</v>
      </c>
      <c r="N12" s="163">
        <v>1282</v>
      </c>
      <c r="O12" s="73">
        <v>1271</v>
      </c>
      <c r="P12" s="73">
        <v>1260</v>
      </c>
      <c r="Q12" s="73">
        <v>1256</v>
      </c>
      <c r="R12" s="73">
        <v>1235</v>
      </c>
      <c r="S12" s="640">
        <v>1237</v>
      </c>
    </row>
    <row r="13" spans="1:19" ht="16.5" customHeight="1">
      <c r="A13" s="947" t="s">
        <v>12</v>
      </c>
      <c r="B13" s="948"/>
      <c r="C13" s="631">
        <v>684</v>
      </c>
      <c r="D13" s="615">
        <v>562</v>
      </c>
      <c r="E13" s="615">
        <v>468</v>
      </c>
      <c r="F13" s="641">
        <f t="shared" ref="F13:H13" si="3">SUM(F14:F15)</f>
        <v>499</v>
      </c>
      <c r="G13" s="641">
        <f t="shared" si="3"/>
        <v>452</v>
      </c>
      <c r="H13" s="641">
        <f t="shared" si="3"/>
        <v>447</v>
      </c>
      <c r="I13" s="164">
        <v>434</v>
      </c>
      <c r="J13" s="74">
        <v>467</v>
      </c>
      <c r="K13" s="74">
        <v>464</v>
      </c>
      <c r="L13" s="74">
        <v>457</v>
      </c>
      <c r="M13" s="172">
        <v>442</v>
      </c>
      <c r="N13" s="164">
        <v>423</v>
      </c>
      <c r="O13" s="74">
        <v>412</v>
      </c>
      <c r="P13" s="74">
        <v>436</v>
      </c>
      <c r="Q13" s="74">
        <v>404</v>
      </c>
      <c r="R13" s="74">
        <v>438</v>
      </c>
      <c r="S13" s="642">
        <v>426</v>
      </c>
    </row>
    <row r="14" spans="1:19" ht="16.5" customHeight="1">
      <c r="A14" s="393"/>
      <c r="B14" s="380" t="s">
        <v>301</v>
      </c>
      <c r="C14" s="645">
        <f>C13-C15</f>
        <v>343</v>
      </c>
      <c r="D14" s="646">
        <v>275</v>
      </c>
      <c r="E14" s="646">
        <f>E13-E15</f>
        <v>242</v>
      </c>
      <c r="F14" s="396">
        <v>239</v>
      </c>
      <c r="G14" s="396">
        <v>217</v>
      </c>
      <c r="H14" s="396">
        <v>225</v>
      </c>
      <c r="I14" s="395">
        <v>239</v>
      </c>
      <c r="J14" s="396">
        <v>257</v>
      </c>
      <c r="K14" s="72">
        <v>256</v>
      </c>
      <c r="L14" s="72">
        <v>228</v>
      </c>
      <c r="M14" s="170">
        <v>222</v>
      </c>
      <c r="N14" s="162">
        <v>207</v>
      </c>
      <c r="O14" s="72">
        <v>200</v>
      </c>
      <c r="P14" s="72">
        <v>232</v>
      </c>
      <c r="Q14" s="72">
        <v>208</v>
      </c>
      <c r="R14" s="72">
        <v>236</v>
      </c>
      <c r="S14" s="638">
        <v>216</v>
      </c>
    </row>
    <row r="15" spans="1:19" ht="16.5" customHeight="1">
      <c r="A15" s="394"/>
      <c r="B15" s="382" t="s">
        <v>120</v>
      </c>
      <c r="C15" s="630">
        <v>341</v>
      </c>
      <c r="D15" s="612">
        <v>287</v>
      </c>
      <c r="E15" s="612">
        <v>226</v>
      </c>
      <c r="F15" s="639">
        <v>260</v>
      </c>
      <c r="G15" s="639">
        <v>235</v>
      </c>
      <c r="H15" s="639">
        <v>222</v>
      </c>
      <c r="I15" s="163">
        <v>195</v>
      </c>
      <c r="J15" s="73">
        <v>210</v>
      </c>
      <c r="K15" s="73">
        <v>208</v>
      </c>
      <c r="L15" s="73">
        <v>229</v>
      </c>
      <c r="M15" s="171">
        <v>220</v>
      </c>
      <c r="N15" s="163">
        <v>216</v>
      </c>
      <c r="O15" s="73">
        <v>212</v>
      </c>
      <c r="P15" s="73">
        <v>204</v>
      </c>
      <c r="Q15" s="73">
        <v>196</v>
      </c>
      <c r="R15" s="73">
        <v>202</v>
      </c>
      <c r="S15" s="640">
        <v>210</v>
      </c>
    </row>
    <row r="16" spans="1:19" ht="16.5" customHeight="1">
      <c r="A16" s="947" t="s">
        <v>306</v>
      </c>
      <c r="B16" s="948"/>
      <c r="C16" s="631">
        <v>656</v>
      </c>
      <c r="D16" s="615">
        <v>544</v>
      </c>
      <c r="E16" s="615">
        <v>467</v>
      </c>
      <c r="F16" s="641">
        <f t="shared" ref="F16:H16" si="4">SUM(F17:F18)</f>
        <v>470</v>
      </c>
      <c r="G16" s="641">
        <f t="shared" si="4"/>
        <v>500</v>
      </c>
      <c r="H16" s="641">
        <f t="shared" si="4"/>
        <v>453</v>
      </c>
      <c r="I16" s="164">
        <v>445</v>
      </c>
      <c r="J16" s="74">
        <v>463</v>
      </c>
      <c r="K16" s="74">
        <v>479</v>
      </c>
      <c r="L16" s="74">
        <v>466</v>
      </c>
      <c r="M16" s="172">
        <v>460</v>
      </c>
      <c r="N16" s="164">
        <v>437</v>
      </c>
      <c r="O16" s="74">
        <v>418</v>
      </c>
      <c r="P16" s="74">
        <v>409</v>
      </c>
      <c r="Q16" s="74">
        <v>436</v>
      </c>
      <c r="R16" s="74">
        <v>402</v>
      </c>
      <c r="S16" s="642">
        <v>434</v>
      </c>
    </row>
    <row r="17" spans="1:19" ht="16.5" customHeight="1">
      <c r="A17" s="393"/>
      <c r="B17" s="380" t="s">
        <v>301</v>
      </c>
      <c r="C17" s="645">
        <f>C16-C18</f>
        <v>337</v>
      </c>
      <c r="D17" s="646">
        <v>261</v>
      </c>
      <c r="E17" s="646">
        <f>E16-E18</f>
        <v>243</v>
      </c>
      <c r="F17" s="396">
        <v>239</v>
      </c>
      <c r="G17" s="396">
        <v>242</v>
      </c>
      <c r="H17" s="396">
        <v>213</v>
      </c>
      <c r="I17" s="395">
        <v>221</v>
      </c>
      <c r="J17" s="396">
        <v>254</v>
      </c>
      <c r="K17" s="72">
        <v>265</v>
      </c>
      <c r="L17" s="72">
        <v>261</v>
      </c>
      <c r="M17" s="170">
        <v>230</v>
      </c>
      <c r="N17" s="162">
        <v>220</v>
      </c>
      <c r="O17" s="72">
        <v>206</v>
      </c>
      <c r="P17" s="72">
        <v>197</v>
      </c>
      <c r="Q17" s="72">
        <v>231</v>
      </c>
      <c r="R17" s="72">
        <v>206</v>
      </c>
      <c r="S17" s="638">
        <v>236</v>
      </c>
    </row>
    <row r="18" spans="1:19" ht="16.5" customHeight="1">
      <c r="A18" s="394"/>
      <c r="B18" s="382" t="s">
        <v>120</v>
      </c>
      <c r="C18" s="630">
        <v>319</v>
      </c>
      <c r="D18" s="612">
        <v>283</v>
      </c>
      <c r="E18" s="612">
        <v>224</v>
      </c>
      <c r="F18" s="639">
        <v>231</v>
      </c>
      <c r="G18" s="639">
        <v>258</v>
      </c>
      <c r="H18" s="639">
        <v>240</v>
      </c>
      <c r="I18" s="163">
        <v>224</v>
      </c>
      <c r="J18" s="73">
        <v>209</v>
      </c>
      <c r="K18" s="73">
        <v>214</v>
      </c>
      <c r="L18" s="73">
        <v>205</v>
      </c>
      <c r="M18" s="171">
        <v>230</v>
      </c>
      <c r="N18" s="163">
        <v>217</v>
      </c>
      <c r="O18" s="73">
        <v>212</v>
      </c>
      <c r="P18" s="73">
        <v>212</v>
      </c>
      <c r="Q18" s="73">
        <v>205</v>
      </c>
      <c r="R18" s="73">
        <v>196</v>
      </c>
      <c r="S18" s="640">
        <v>198</v>
      </c>
    </row>
    <row r="19" spans="1:19" ht="16.5" customHeight="1">
      <c r="A19" s="947" t="s">
        <v>240</v>
      </c>
      <c r="B19" s="948"/>
      <c r="C19" s="631">
        <v>689</v>
      </c>
      <c r="D19" s="615">
        <v>621</v>
      </c>
      <c r="E19" s="615">
        <v>486</v>
      </c>
      <c r="F19" s="641">
        <f t="shared" ref="F19:H19" si="5">SUM(F20:F21)</f>
        <v>453</v>
      </c>
      <c r="G19" s="641">
        <f t="shared" si="5"/>
        <v>463</v>
      </c>
      <c r="H19" s="641">
        <f t="shared" si="5"/>
        <v>497</v>
      </c>
      <c r="I19" s="164">
        <v>456</v>
      </c>
      <c r="J19" s="74">
        <v>471</v>
      </c>
      <c r="K19" s="74">
        <v>461</v>
      </c>
      <c r="L19" s="74">
        <v>482</v>
      </c>
      <c r="M19" s="172">
        <v>463</v>
      </c>
      <c r="N19" s="164">
        <v>455</v>
      </c>
      <c r="O19" s="74">
        <v>428</v>
      </c>
      <c r="P19" s="74">
        <v>413</v>
      </c>
      <c r="Q19" s="74">
        <v>407</v>
      </c>
      <c r="R19" s="74">
        <v>437</v>
      </c>
      <c r="S19" s="642">
        <v>400</v>
      </c>
    </row>
    <row r="20" spans="1:19" ht="16.5" customHeight="1">
      <c r="A20" s="393"/>
      <c r="B20" s="380" t="s">
        <v>301</v>
      </c>
      <c r="C20" s="645">
        <f>C19-C21</f>
        <v>371</v>
      </c>
      <c r="D20" s="646">
        <v>323</v>
      </c>
      <c r="E20" s="646">
        <f>E19-E21</f>
        <v>251</v>
      </c>
      <c r="F20" s="396">
        <v>235</v>
      </c>
      <c r="G20" s="396">
        <v>239</v>
      </c>
      <c r="H20" s="396">
        <v>242</v>
      </c>
      <c r="I20" s="395">
        <v>215</v>
      </c>
      <c r="J20" s="396">
        <v>236</v>
      </c>
      <c r="K20" s="72">
        <v>254</v>
      </c>
      <c r="L20" s="72">
        <v>267</v>
      </c>
      <c r="M20" s="170">
        <v>260</v>
      </c>
      <c r="N20" s="162">
        <v>227</v>
      </c>
      <c r="O20" s="72">
        <v>218</v>
      </c>
      <c r="P20" s="72">
        <v>206</v>
      </c>
      <c r="Q20" s="72">
        <v>197</v>
      </c>
      <c r="R20" s="72">
        <v>236</v>
      </c>
      <c r="S20" s="638">
        <v>201</v>
      </c>
    </row>
    <row r="21" spans="1:19" ht="16.5" customHeight="1">
      <c r="A21" s="394"/>
      <c r="B21" s="382" t="s">
        <v>120</v>
      </c>
      <c r="C21" s="630">
        <v>318</v>
      </c>
      <c r="D21" s="612">
        <v>298</v>
      </c>
      <c r="E21" s="612">
        <v>235</v>
      </c>
      <c r="F21" s="639">
        <v>218</v>
      </c>
      <c r="G21" s="639">
        <v>224</v>
      </c>
      <c r="H21" s="639">
        <v>255</v>
      </c>
      <c r="I21" s="163">
        <v>241</v>
      </c>
      <c r="J21" s="73">
        <v>235</v>
      </c>
      <c r="K21" s="73">
        <v>207</v>
      </c>
      <c r="L21" s="73">
        <v>215</v>
      </c>
      <c r="M21" s="171">
        <v>203</v>
      </c>
      <c r="N21" s="163">
        <v>228</v>
      </c>
      <c r="O21" s="73">
        <v>210</v>
      </c>
      <c r="P21" s="73">
        <v>207</v>
      </c>
      <c r="Q21" s="73">
        <v>210</v>
      </c>
      <c r="R21" s="73">
        <v>201</v>
      </c>
      <c r="S21" s="640">
        <v>199</v>
      </c>
    </row>
    <row r="22" spans="1:19" ht="16.5" customHeight="1">
      <c r="A22" s="947" t="s">
        <v>251</v>
      </c>
      <c r="B22" s="948"/>
      <c r="C22" s="631">
        <v>670</v>
      </c>
      <c r="D22" s="615">
        <v>586</v>
      </c>
      <c r="E22" s="615">
        <v>518</v>
      </c>
      <c r="F22" s="641">
        <f t="shared" ref="F22:H22" si="6">SUM(F23:F24)</f>
        <v>489</v>
      </c>
      <c r="G22" s="641">
        <f t="shared" si="6"/>
        <v>457</v>
      </c>
      <c r="H22" s="641">
        <f t="shared" si="6"/>
        <v>461</v>
      </c>
      <c r="I22" s="164">
        <v>494</v>
      </c>
      <c r="J22" s="74">
        <v>505</v>
      </c>
      <c r="K22" s="74">
        <v>469</v>
      </c>
      <c r="L22" s="74">
        <v>460</v>
      </c>
      <c r="M22" s="172">
        <v>486</v>
      </c>
      <c r="N22" s="164">
        <v>460</v>
      </c>
      <c r="O22" s="74">
        <v>453</v>
      </c>
      <c r="P22" s="74">
        <v>430</v>
      </c>
      <c r="Q22" s="74">
        <v>408</v>
      </c>
      <c r="R22" s="74">
        <v>411</v>
      </c>
      <c r="S22" s="642">
        <v>438</v>
      </c>
    </row>
    <row r="23" spans="1:19" ht="16.5" customHeight="1">
      <c r="A23" s="393"/>
      <c r="B23" s="380" t="s">
        <v>310</v>
      </c>
      <c r="C23" s="645">
        <f>C22-C24</f>
        <v>343</v>
      </c>
      <c r="D23" s="646">
        <v>305</v>
      </c>
      <c r="E23" s="646">
        <f>E22-E24</f>
        <v>248</v>
      </c>
      <c r="F23" s="396">
        <v>253</v>
      </c>
      <c r="G23" s="396">
        <v>235</v>
      </c>
      <c r="H23" s="396">
        <v>235</v>
      </c>
      <c r="I23" s="395">
        <v>240</v>
      </c>
      <c r="J23" s="396">
        <v>242</v>
      </c>
      <c r="K23" s="72">
        <v>239</v>
      </c>
      <c r="L23" s="72">
        <v>253</v>
      </c>
      <c r="M23" s="170">
        <v>266</v>
      </c>
      <c r="N23" s="162">
        <v>258</v>
      </c>
      <c r="O23" s="72">
        <v>229</v>
      </c>
      <c r="P23" s="72">
        <v>220</v>
      </c>
      <c r="Q23" s="72">
        <v>201</v>
      </c>
      <c r="R23" s="72">
        <v>196</v>
      </c>
      <c r="S23" s="638">
        <v>235</v>
      </c>
    </row>
    <row r="24" spans="1:19" ht="16.5" customHeight="1">
      <c r="A24" s="394"/>
      <c r="B24" s="382" t="s">
        <v>28</v>
      </c>
      <c r="C24" s="630">
        <v>327</v>
      </c>
      <c r="D24" s="612">
        <v>281</v>
      </c>
      <c r="E24" s="612">
        <v>270</v>
      </c>
      <c r="F24" s="639">
        <v>236</v>
      </c>
      <c r="G24" s="639">
        <v>222</v>
      </c>
      <c r="H24" s="639">
        <v>226</v>
      </c>
      <c r="I24" s="163">
        <v>254</v>
      </c>
      <c r="J24" s="73">
        <v>263</v>
      </c>
      <c r="K24" s="73">
        <v>230</v>
      </c>
      <c r="L24" s="73">
        <v>207</v>
      </c>
      <c r="M24" s="171">
        <v>220</v>
      </c>
      <c r="N24" s="163">
        <v>202</v>
      </c>
      <c r="O24" s="73">
        <v>224</v>
      </c>
      <c r="P24" s="73">
        <v>210</v>
      </c>
      <c r="Q24" s="73">
        <v>207</v>
      </c>
      <c r="R24" s="73">
        <v>215</v>
      </c>
      <c r="S24" s="640">
        <v>203</v>
      </c>
    </row>
    <row r="25" spans="1:19" ht="16.5" customHeight="1">
      <c r="A25" s="947" t="s">
        <v>11</v>
      </c>
      <c r="B25" s="948"/>
      <c r="C25" s="631">
        <v>761</v>
      </c>
      <c r="D25" s="615">
        <v>656</v>
      </c>
      <c r="E25" s="615">
        <v>490</v>
      </c>
      <c r="F25" s="641">
        <f t="shared" ref="F25:H25" si="7">SUM(F26:F27)</f>
        <v>523</v>
      </c>
      <c r="G25" s="641">
        <f t="shared" si="7"/>
        <v>490</v>
      </c>
      <c r="H25" s="641">
        <f t="shared" si="7"/>
        <v>455</v>
      </c>
      <c r="I25" s="164">
        <v>461</v>
      </c>
      <c r="J25" s="74">
        <v>529</v>
      </c>
      <c r="K25" s="74">
        <v>503</v>
      </c>
      <c r="L25" s="74">
        <v>465</v>
      </c>
      <c r="M25" s="172">
        <v>452</v>
      </c>
      <c r="N25" s="164">
        <v>483</v>
      </c>
      <c r="O25" s="74">
        <v>454</v>
      </c>
      <c r="P25" s="74">
        <v>447</v>
      </c>
      <c r="Q25" s="74">
        <v>429</v>
      </c>
      <c r="R25" s="74">
        <v>409</v>
      </c>
      <c r="S25" s="642">
        <v>411</v>
      </c>
    </row>
    <row r="26" spans="1:19" ht="16.5" customHeight="1">
      <c r="A26" s="393"/>
      <c r="B26" s="380" t="s">
        <v>310</v>
      </c>
      <c r="C26" s="645">
        <f>C25-C27</f>
        <v>381</v>
      </c>
      <c r="D26" s="646">
        <v>321</v>
      </c>
      <c r="E26" s="646">
        <f>E25-E27</f>
        <v>241</v>
      </c>
      <c r="F26" s="396">
        <v>252</v>
      </c>
      <c r="G26" s="396">
        <v>254</v>
      </c>
      <c r="H26" s="396">
        <v>234</v>
      </c>
      <c r="I26" s="395">
        <v>238</v>
      </c>
      <c r="J26" s="396">
        <v>256</v>
      </c>
      <c r="K26" s="72">
        <v>237</v>
      </c>
      <c r="L26" s="72">
        <v>236</v>
      </c>
      <c r="M26" s="170">
        <v>247</v>
      </c>
      <c r="N26" s="162">
        <v>266</v>
      </c>
      <c r="O26" s="72">
        <v>254</v>
      </c>
      <c r="P26" s="72">
        <v>225</v>
      </c>
      <c r="Q26" s="72">
        <v>216</v>
      </c>
      <c r="R26" s="72">
        <v>201</v>
      </c>
      <c r="S26" s="638">
        <v>194</v>
      </c>
    </row>
    <row r="27" spans="1:19" ht="16.5" customHeight="1">
      <c r="A27" s="394"/>
      <c r="B27" s="382" t="s">
        <v>28</v>
      </c>
      <c r="C27" s="630">
        <v>380</v>
      </c>
      <c r="D27" s="612">
        <v>335</v>
      </c>
      <c r="E27" s="612">
        <v>249</v>
      </c>
      <c r="F27" s="639">
        <v>271</v>
      </c>
      <c r="G27" s="639">
        <v>236</v>
      </c>
      <c r="H27" s="639">
        <v>221</v>
      </c>
      <c r="I27" s="163">
        <v>223</v>
      </c>
      <c r="J27" s="73">
        <v>273</v>
      </c>
      <c r="K27" s="73">
        <v>266</v>
      </c>
      <c r="L27" s="73">
        <v>229</v>
      </c>
      <c r="M27" s="171">
        <v>205</v>
      </c>
      <c r="N27" s="163">
        <v>217</v>
      </c>
      <c r="O27" s="73">
        <v>200</v>
      </c>
      <c r="P27" s="73">
        <v>222</v>
      </c>
      <c r="Q27" s="73">
        <v>213</v>
      </c>
      <c r="R27" s="73">
        <v>208</v>
      </c>
      <c r="S27" s="640">
        <v>217</v>
      </c>
    </row>
    <row r="28" spans="1:19" ht="16.5" customHeight="1">
      <c r="A28" s="947" t="s">
        <v>149</v>
      </c>
      <c r="B28" s="948"/>
      <c r="C28" s="631">
        <v>740</v>
      </c>
      <c r="D28" s="615">
        <v>669</v>
      </c>
      <c r="E28" s="615">
        <v>553</v>
      </c>
      <c r="F28" s="641">
        <f t="shared" ref="F28:H28" si="8">SUM(F29:F30)</f>
        <v>495</v>
      </c>
      <c r="G28" s="641">
        <f t="shared" si="8"/>
        <v>527</v>
      </c>
      <c r="H28" s="641">
        <f t="shared" si="8"/>
        <v>490</v>
      </c>
      <c r="I28" s="164">
        <v>454</v>
      </c>
      <c r="J28" s="74">
        <v>510</v>
      </c>
      <c r="K28" s="74">
        <v>526</v>
      </c>
      <c r="L28" s="74">
        <v>502</v>
      </c>
      <c r="M28" s="172">
        <v>468</v>
      </c>
      <c r="N28" s="164">
        <v>449</v>
      </c>
      <c r="O28" s="74">
        <v>471</v>
      </c>
      <c r="P28" s="74">
        <v>459</v>
      </c>
      <c r="Q28" s="74">
        <v>451</v>
      </c>
      <c r="R28" s="74">
        <v>431</v>
      </c>
      <c r="S28" s="642">
        <v>410</v>
      </c>
    </row>
    <row r="29" spans="1:19" ht="16.5" customHeight="1">
      <c r="A29" s="393"/>
      <c r="B29" s="380" t="s">
        <v>310</v>
      </c>
      <c r="C29" s="645">
        <f>C28-C30</f>
        <v>373</v>
      </c>
      <c r="D29" s="646">
        <v>340</v>
      </c>
      <c r="E29" s="646">
        <f>E28-E30</f>
        <v>270</v>
      </c>
      <c r="F29" s="396">
        <v>242</v>
      </c>
      <c r="G29" s="396">
        <v>255</v>
      </c>
      <c r="H29" s="396">
        <v>254</v>
      </c>
      <c r="I29" s="395">
        <v>235</v>
      </c>
      <c r="J29" s="396">
        <v>263</v>
      </c>
      <c r="K29" s="72">
        <v>257</v>
      </c>
      <c r="L29" s="72">
        <v>238</v>
      </c>
      <c r="M29" s="170">
        <v>235</v>
      </c>
      <c r="N29" s="162">
        <v>247</v>
      </c>
      <c r="O29" s="72">
        <v>258</v>
      </c>
      <c r="P29" s="72">
        <v>254</v>
      </c>
      <c r="Q29" s="72">
        <v>226</v>
      </c>
      <c r="R29" s="72">
        <v>218</v>
      </c>
      <c r="S29" s="638">
        <v>200</v>
      </c>
    </row>
    <row r="30" spans="1:19" ht="16.5" customHeight="1">
      <c r="A30" s="394"/>
      <c r="B30" s="382" t="s">
        <v>28</v>
      </c>
      <c r="C30" s="630">
        <v>367</v>
      </c>
      <c r="D30" s="612">
        <v>329</v>
      </c>
      <c r="E30" s="612">
        <v>283</v>
      </c>
      <c r="F30" s="639">
        <v>253</v>
      </c>
      <c r="G30" s="639">
        <v>272</v>
      </c>
      <c r="H30" s="639">
        <v>236</v>
      </c>
      <c r="I30" s="163">
        <v>219</v>
      </c>
      <c r="J30" s="73">
        <v>247</v>
      </c>
      <c r="K30" s="73">
        <v>269</v>
      </c>
      <c r="L30" s="73">
        <v>264</v>
      </c>
      <c r="M30" s="171">
        <v>233</v>
      </c>
      <c r="N30" s="163">
        <v>202</v>
      </c>
      <c r="O30" s="73">
        <v>213</v>
      </c>
      <c r="P30" s="73">
        <v>205</v>
      </c>
      <c r="Q30" s="73">
        <v>225</v>
      </c>
      <c r="R30" s="73">
        <v>213</v>
      </c>
      <c r="S30" s="640">
        <v>210</v>
      </c>
    </row>
    <row r="31" spans="1:19" ht="16.5" customHeight="1">
      <c r="A31" s="947" t="s">
        <v>250</v>
      </c>
      <c r="B31" s="948"/>
      <c r="C31" s="631">
        <v>229</v>
      </c>
      <c r="D31" s="615">
        <v>216</v>
      </c>
      <c r="E31" s="615">
        <v>210</v>
      </c>
      <c r="F31" s="641">
        <f t="shared" ref="F31:H31" si="9">SUM(F32:F33)</f>
        <v>217</v>
      </c>
      <c r="G31" s="641">
        <v>225</v>
      </c>
      <c r="H31" s="641">
        <f t="shared" si="9"/>
        <v>225</v>
      </c>
      <c r="I31" s="164">
        <v>228</v>
      </c>
      <c r="J31" s="74">
        <v>246</v>
      </c>
      <c r="K31" s="74">
        <v>239</v>
      </c>
      <c r="L31" s="74">
        <v>243</v>
      </c>
      <c r="M31" s="172">
        <v>238</v>
      </c>
      <c r="N31" s="164">
        <v>235</v>
      </c>
      <c r="O31" s="74">
        <v>237</v>
      </c>
      <c r="P31" s="74">
        <v>234</v>
      </c>
      <c r="Q31" s="74">
        <v>240</v>
      </c>
      <c r="R31" s="74">
        <v>240</v>
      </c>
      <c r="S31" s="642">
        <v>242</v>
      </c>
    </row>
    <row r="32" spans="1:19" ht="16.5" customHeight="1">
      <c r="A32" s="393"/>
      <c r="B32" s="380" t="s">
        <v>310</v>
      </c>
      <c r="C32" s="629">
        <v>97</v>
      </c>
      <c r="D32" s="609">
        <v>90</v>
      </c>
      <c r="E32" s="609">
        <v>89</v>
      </c>
      <c r="F32" s="637">
        <v>87</v>
      </c>
      <c r="G32" s="637">
        <v>86</v>
      </c>
      <c r="H32" s="637">
        <v>84</v>
      </c>
      <c r="I32" s="162">
        <v>83</v>
      </c>
      <c r="J32" s="72">
        <v>99</v>
      </c>
      <c r="K32" s="72">
        <v>93</v>
      </c>
      <c r="L32" s="72">
        <v>94</v>
      </c>
      <c r="M32" s="170">
        <v>101</v>
      </c>
      <c r="N32" s="162">
        <v>103</v>
      </c>
      <c r="O32" s="72">
        <v>101</v>
      </c>
      <c r="P32" s="72">
        <v>102</v>
      </c>
      <c r="Q32" s="72">
        <v>101</v>
      </c>
      <c r="R32" s="72">
        <v>102</v>
      </c>
      <c r="S32" s="638">
        <v>104</v>
      </c>
    </row>
    <row r="33" spans="1:19" ht="16.5" customHeight="1">
      <c r="A33" s="394"/>
      <c r="B33" s="382" t="s">
        <v>28</v>
      </c>
      <c r="C33" s="630">
        <v>132</v>
      </c>
      <c r="D33" s="612">
        <v>126</v>
      </c>
      <c r="E33" s="612">
        <v>121</v>
      </c>
      <c r="F33" s="639">
        <v>130</v>
      </c>
      <c r="G33" s="639">
        <v>140</v>
      </c>
      <c r="H33" s="639">
        <v>141</v>
      </c>
      <c r="I33" s="163">
        <v>145</v>
      </c>
      <c r="J33" s="73">
        <v>147</v>
      </c>
      <c r="K33" s="73">
        <v>146</v>
      </c>
      <c r="L33" s="73">
        <v>149</v>
      </c>
      <c r="M33" s="171">
        <v>137</v>
      </c>
      <c r="N33" s="163">
        <v>132</v>
      </c>
      <c r="O33" s="73">
        <v>136</v>
      </c>
      <c r="P33" s="73">
        <v>132</v>
      </c>
      <c r="Q33" s="73">
        <v>139</v>
      </c>
      <c r="R33" s="73">
        <v>138</v>
      </c>
      <c r="S33" s="640">
        <v>138</v>
      </c>
    </row>
    <row r="34" spans="1:19" ht="16.5" customHeight="1">
      <c r="A34" s="951" t="s">
        <v>176</v>
      </c>
      <c r="B34" s="952"/>
      <c r="C34" s="647">
        <v>18.3</v>
      </c>
      <c r="D34" s="648">
        <v>16.8</v>
      </c>
      <c r="E34" s="648">
        <v>14.2</v>
      </c>
      <c r="F34" s="649">
        <f t="shared" ref="F34:H34" si="10">F10/F31</f>
        <v>13.497695852534562</v>
      </c>
      <c r="G34" s="649">
        <f t="shared" si="10"/>
        <v>12.84</v>
      </c>
      <c r="H34" s="649">
        <f t="shared" si="10"/>
        <v>12.457777777777778</v>
      </c>
      <c r="I34" s="166">
        <v>12.035087719298245</v>
      </c>
      <c r="J34" s="76">
        <v>11.971544715447154</v>
      </c>
      <c r="K34" s="76">
        <v>12.142259414225942</v>
      </c>
      <c r="L34" s="76">
        <v>11.654320987654321</v>
      </c>
      <c r="M34" s="174">
        <v>11.642857142857142</v>
      </c>
      <c r="N34" s="166">
        <v>11.519148936170213</v>
      </c>
      <c r="O34" s="76">
        <v>11.122362869198312</v>
      </c>
      <c r="P34" s="76">
        <v>11.085470085470085</v>
      </c>
      <c r="Q34" s="76">
        <v>10.5625</v>
      </c>
      <c r="R34" s="76">
        <v>10.533333333333333</v>
      </c>
      <c r="S34" s="650">
        <v>10.4</v>
      </c>
    </row>
    <row r="35" spans="1:19" ht="16.5" customHeight="1" thickBot="1">
      <c r="A35" s="949" t="s">
        <v>281</v>
      </c>
      <c r="B35" s="950"/>
      <c r="C35" s="651">
        <v>27.5</v>
      </c>
      <c r="D35" s="652">
        <v>26.6</v>
      </c>
      <c r="E35" s="652">
        <v>22.4</v>
      </c>
      <c r="F35" s="653">
        <f t="shared" ref="F35:H35" si="11">F10/F6</f>
        <v>22.022556390977442</v>
      </c>
      <c r="G35" s="653">
        <v>16.5</v>
      </c>
      <c r="H35" s="653">
        <f t="shared" si="11"/>
        <v>20.762962962962963</v>
      </c>
      <c r="I35" s="167">
        <v>20.477611940298509</v>
      </c>
      <c r="J35" s="77">
        <v>19.375</v>
      </c>
      <c r="K35" s="77">
        <v>19.218543046357617</v>
      </c>
      <c r="L35" s="77">
        <v>19.26530612244898</v>
      </c>
      <c r="M35" s="175">
        <v>18.473333333333333</v>
      </c>
      <c r="N35" s="167">
        <v>18.414965986394559</v>
      </c>
      <c r="O35" s="77">
        <v>17.931972789115648</v>
      </c>
      <c r="P35" s="77">
        <v>17.527027027027028</v>
      </c>
      <c r="Q35" s="77">
        <v>16.899999999999999</v>
      </c>
      <c r="R35" s="77">
        <v>16.741721854304636</v>
      </c>
      <c r="S35" s="654">
        <v>16.3</v>
      </c>
    </row>
    <row r="36" spans="1:19" s="19" customFormat="1" ht="16.5" customHeight="1">
      <c r="A36" s="19" t="s">
        <v>400</v>
      </c>
    </row>
    <row r="37" spans="1:19" s="19" customFormat="1" ht="16.5" customHeight="1">
      <c r="A37" s="19" t="s">
        <v>401</v>
      </c>
    </row>
  </sheetData>
  <mergeCells count="13">
    <mergeCell ref="A2:B2"/>
    <mergeCell ref="A3:B3"/>
    <mergeCell ref="A6:B6"/>
    <mergeCell ref="A10:B10"/>
    <mergeCell ref="A13:B13"/>
    <mergeCell ref="A16:B16"/>
    <mergeCell ref="A35:B35"/>
    <mergeCell ref="A19:B19"/>
    <mergeCell ref="A22:B22"/>
    <mergeCell ref="A25:B25"/>
    <mergeCell ref="A28:B28"/>
    <mergeCell ref="A31:B31"/>
    <mergeCell ref="A34:B34"/>
  </mergeCells>
  <phoneticPr fontId="2"/>
  <pageMargins left="0.98425196850393704" right="0.78740157480314965" top="0.39370078740157483" bottom="0.39370078740157483" header="0.51181102362204722" footer="0.19685039370078741"/>
  <pageSetup paperSize="9" scale="91" firstPageNumber="0" orientation="landscape" r:id="rId1"/>
  <headerFooter alignWithMargins="0">
    <oddFooter>&amp;R&amp;"ＭＳ Ｐ明朝,標準"&amp;10－３５－１－</oddFooter>
  </headerFooter>
  <colBreaks count="1" manualBreakCount="1">
    <brk id="13"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7"/>
  <sheetViews>
    <sheetView view="pageBreakPreview" zoomScaleNormal="100" zoomScaleSheetLayoutView="100" workbookViewId="0">
      <pane xSplit="2" topLeftCell="C1" activePane="topRight" state="frozen"/>
      <selection activeCell="B19" sqref="B19"/>
      <selection pane="topRight" activeCell="B19" sqref="B19"/>
    </sheetView>
  </sheetViews>
  <sheetFormatPr defaultRowHeight="13.5"/>
  <cols>
    <col min="1" max="1" width="2.75" style="1" customWidth="1"/>
    <col min="2" max="2" width="17.625" style="1" customWidth="1"/>
    <col min="3" max="13" width="10.125" style="1" hidden="1" customWidth="1"/>
    <col min="14" max="16384" width="9" style="1"/>
  </cols>
  <sheetData>
    <row r="1" spans="1:19" ht="16.5" customHeight="1" thickBot="1">
      <c r="A1" s="123" t="s">
        <v>235</v>
      </c>
      <c r="B1" s="123"/>
      <c r="E1" s="68"/>
      <c r="F1" s="68"/>
      <c r="G1" s="68"/>
      <c r="H1" s="68"/>
      <c r="I1" s="68"/>
      <c r="J1" s="68"/>
      <c r="K1" s="68"/>
      <c r="L1" s="68"/>
      <c r="M1" s="69" t="s">
        <v>137</v>
      </c>
      <c r="S1" s="69" t="s">
        <v>137</v>
      </c>
    </row>
    <row r="2" spans="1:19" ht="16.5" customHeight="1" thickBot="1">
      <c r="A2" s="953" t="s">
        <v>89</v>
      </c>
      <c r="B2" s="954"/>
      <c r="C2" s="160" t="s">
        <v>430</v>
      </c>
      <c r="D2" s="70" t="s">
        <v>446</v>
      </c>
      <c r="E2" s="70" t="s">
        <v>451</v>
      </c>
      <c r="F2" s="70" t="s">
        <v>452</v>
      </c>
      <c r="G2" s="70" t="s">
        <v>453</v>
      </c>
      <c r="H2" s="70" t="s">
        <v>454</v>
      </c>
      <c r="I2" s="160" t="s">
        <v>133</v>
      </c>
      <c r="J2" s="70" t="s">
        <v>23</v>
      </c>
      <c r="K2" s="70" t="s">
        <v>123</v>
      </c>
      <c r="L2" s="70" t="s">
        <v>273</v>
      </c>
      <c r="M2" s="70" t="s">
        <v>50</v>
      </c>
      <c r="N2" s="70" t="s">
        <v>289</v>
      </c>
      <c r="O2" s="70" t="s">
        <v>223</v>
      </c>
      <c r="P2" s="70" t="s">
        <v>236</v>
      </c>
      <c r="Q2" s="70" t="s">
        <v>256</v>
      </c>
      <c r="R2" s="70" t="s">
        <v>327</v>
      </c>
      <c r="S2" s="378" t="s">
        <v>416</v>
      </c>
    </row>
    <row r="3" spans="1:19" ht="16.5" customHeight="1">
      <c r="A3" s="955" t="s">
        <v>291</v>
      </c>
      <c r="B3" s="956"/>
      <c r="C3" s="628">
        <v>14</v>
      </c>
      <c r="D3" s="606">
        <v>14</v>
      </c>
      <c r="E3" s="606">
        <v>14</v>
      </c>
      <c r="F3" s="635">
        <f t="shared" ref="F3:H3" si="0">SUM(F4:F5)</f>
        <v>14</v>
      </c>
      <c r="G3" s="635">
        <f t="shared" si="0"/>
        <v>14</v>
      </c>
      <c r="H3" s="635">
        <f t="shared" si="0"/>
        <v>14</v>
      </c>
      <c r="I3" s="161">
        <v>14</v>
      </c>
      <c r="J3" s="71">
        <v>16</v>
      </c>
      <c r="K3" s="71">
        <v>16</v>
      </c>
      <c r="L3" s="71">
        <v>16</v>
      </c>
      <c r="M3" s="71">
        <v>16</v>
      </c>
      <c r="N3" s="71">
        <v>16</v>
      </c>
      <c r="O3" s="71">
        <v>16</v>
      </c>
      <c r="P3" s="71">
        <v>16</v>
      </c>
      <c r="Q3" s="71">
        <v>15</v>
      </c>
      <c r="R3" s="71">
        <v>15</v>
      </c>
      <c r="S3" s="636">
        <v>15</v>
      </c>
    </row>
    <row r="4" spans="1:19" ht="16.5" customHeight="1">
      <c r="A4" s="393"/>
      <c r="B4" s="380" t="s">
        <v>165</v>
      </c>
      <c r="C4" s="629">
        <v>12</v>
      </c>
      <c r="D4" s="609">
        <v>12</v>
      </c>
      <c r="E4" s="609">
        <v>12</v>
      </c>
      <c r="F4" s="637">
        <v>12</v>
      </c>
      <c r="G4" s="637">
        <v>12</v>
      </c>
      <c r="H4" s="637">
        <v>12</v>
      </c>
      <c r="I4" s="162">
        <v>12</v>
      </c>
      <c r="J4" s="72">
        <v>14</v>
      </c>
      <c r="K4" s="72">
        <v>14</v>
      </c>
      <c r="L4" s="72">
        <v>14</v>
      </c>
      <c r="M4" s="72">
        <v>14</v>
      </c>
      <c r="N4" s="72">
        <v>14</v>
      </c>
      <c r="O4" s="72">
        <v>14</v>
      </c>
      <c r="P4" s="72">
        <v>14</v>
      </c>
      <c r="Q4" s="72">
        <v>14</v>
      </c>
      <c r="R4" s="72">
        <v>14</v>
      </c>
      <c r="S4" s="638">
        <v>14</v>
      </c>
    </row>
    <row r="5" spans="1:19" ht="16.5" customHeight="1">
      <c r="A5" s="394"/>
      <c r="B5" s="382" t="s">
        <v>296</v>
      </c>
      <c r="C5" s="630">
        <v>2</v>
      </c>
      <c r="D5" s="612">
        <v>2</v>
      </c>
      <c r="E5" s="612">
        <v>2</v>
      </c>
      <c r="F5" s="639">
        <v>2</v>
      </c>
      <c r="G5" s="639">
        <v>2</v>
      </c>
      <c r="H5" s="639">
        <v>2</v>
      </c>
      <c r="I5" s="163">
        <v>2</v>
      </c>
      <c r="J5" s="73">
        <v>2</v>
      </c>
      <c r="K5" s="73">
        <v>2</v>
      </c>
      <c r="L5" s="73">
        <v>2</v>
      </c>
      <c r="M5" s="73">
        <v>2</v>
      </c>
      <c r="N5" s="73">
        <v>2</v>
      </c>
      <c r="O5" s="73">
        <v>2</v>
      </c>
      <c r="P5" s="73">
        <v>2</v>
      </c>
      <c r="Q5" s="73">
        <v>1</v>
      </c>
      <c r="R5" s="73">
        <v>1</v>
      </c>
      <c r="S5" s="640">
        <v>1</v>
      </c>
    </row>
    <row r="6" spans="1:19" ht="16.5" customHeight="1">
      <c r="A6" s="947" t="s">
        <v>271</v>
      </c>
      <c r="B6" s="948"/>
      <c r="C6" s="631">
        <v>153</v>
      </c>
      <c r="D6" s="615">
        <v>137</v>
      </c>
      <c r="E6" s="615">
        <v>133</v>
      </c>
      <c r="F6" s="641">
        <f t="shared" ref="F6:H6" si="1">SUM(F7:F9)</f>
        <v>133</v>
      </c>
      <c r="G6" s="641">
        <f t="shared" si="1"/>
        <v>139</v>
      </c>
      <c r="H6" s="641">
        <f t="shared" si="1"/>
        <v>135</v>
      </c>
      <c r="I6" s="164">
        <v>134</v>
      </c>
      <c r="J6" s="74">
        <v>152</v>
      </c>
      <c r="K6" s="74">
        <v>151</v>
      </c>
      <c r="L6" s="74">
        <v>147</v>
      </c>
      <c r="M6" s="74">
        <v>150</v>
      </c>
      <c r="N6" s="74">
        <v>147</v>
      </c>
      <c r="O6" s="74">
        <v>147</v>
      </c>
      <c r="P6" s="74">
        <v>148</v>
      </c>
      <c r="Q6" s="74">
        <v>150</v>
      </c>
      <c r="R6" s="74">
        <v>151</v>
      </c>
      <c r="S6" s="642">
        <v>155</v>
      </c>
    </row>
    <row r="7" spans="1:19" ht="16.5" customHeight="1">
      <c r="A7" s="393"/>
      <c r="B7" s="380" t="s">
        <v>70</v>
      </c>
      <c r="C7" s="629">
        <v>141</v>
      </c>
      <c r="D7" s="609">
        <v>124</v>
      </c>
      <c r="E7" s="609">
        <v>111</v>
      </c>
      <c r="F7" s="637">
        <v>110</v>
      </c>
      <c r="G7" s="637">
        <v>116</v>
      </c>
      <c r="H7" s="637">
        <v>113</v>
      </c>
      <c r="I7" s="162">
        <v>114</v>
      </c>
      <c r="J7" s="72">
        <v>128</v>
      </c>
      <c r="K7" s="72">
        <v>126</v>
      </c>
      <c r="L7" s="72">
        <v>117</v>
      </c>
      <c r="M7" s="72">
        <v>120</v>
      </c>
      <c r="N7" s="72">
        <v>117</v>
      </c>
      <c r="O7" s="72">
        <v>117</v>
      </c>
      <c r="P7" s="72">
        <v>121</v>
      </c>
      <c r="Q7" s="72">
        <v>119</v>
      </c>
      <c r="R7" s="72">
        <v>120</v>
      </c>
      <c r="S7" s="638">
        <v>119</v>
      </c>
    </row>
    <row r="8" spans="1:19" ht="16.5" customHeight="1">
      <c r="A8" s="393"/>
      <c r="B8" s="383" t="s">
        <v>3</v>
      </c>
      <c r="C8" s="632">
        <v>1</v>
      </c>
      <c r="D8" s="618">
        <v>2</v>
      </c>
      <c r="E8" s="618" t="s">
        <v>450</v>
      </c>
      <c r="F8" s="643" t="s">
        <v>450</v>
      </c>
      <c r="G8" s="643" t="s">
        <v>450</v>
      </c>
      <c r="H8" s="643" t="s">
        <v>450</v>
      </c>
      <c r="I8" s="165" t="s">
        <v>116</v>
      </c>
      <c r="J8" s="75" t="s">
        <v>116</v>
      </c>
      <c r="K8" s="75" t="s">
        <v>116</v>
      </c>
      <c r="L8" s="75">
        <v>3</v>
      </c>
      <c r="M8" s="75">
        <v>1</v>
      </c>
      <c r="N8" s="75" t="s">
        <v>116</v>
      </c>
      <c r="O8" s="75" t="s">
        <v>116</v>
      </c>
      <c r="P8" s="75" t="s">
        <v>116</v>
      </c>
      <c r="Q8" s="75" t="s">
        <v>116</v>
      </c>
      <c r="R8" s="75" t="s">
        <v>116</v>
      </c>
      <c r="S8" s="644" t="s">
        <v>230</v>
      </c>
    </row>
    <row r="9" spans="1:19" ht="16.5" customHeight="1">
      <c r="A9" s="394"/>
      <c r="B9" s="384" t="s">
        <v>60</v>
      </c>
      <c r="C9" s="630">
        <v>11</v>
      </c>
      <c r="D9" s="612">
        <v>11</v>
      </c>
      <c r="E9" s="612">
        <v>22</v>
      </c>
      <c r="F9" s="639">
        <v>23</v>
      </c>
      <c r="G9" s="639">
        <v>23</v>
      </c>
      <c r="H9" s="639">
        <v>22</v>
      </c>
      <c r="I9" s="163">
        <v>20</v>
      </c>
      <c r="J9" s="73">
        <v>24</v>
      </c>
      <c r="K9" s="73">
        <v>25</v>
      </c>
      <c r="L9" s="73">
        <v>27</v>
      </c>
      <c r="M9" s="73">
        <v>29</v>
      </c>
      <c r="N9" s="73">
        <v>30</v>
      </c>
      <c r="O9" s="73">
        <v>30</v>
      </c>
      <c r="P9" s="73">
        <v>27</v>
      </c>
      <c r="Q9" s="73">
        <v>31</v>
      </c>
      <c r="R9" s="73">
        <v>31</v>
      </c>
      <c r="S9" s="640">
        <v>36</v>
      </c>
    </row>
    <row r="10" spans="1:19" ht="16.5" customHeight="1">
      <c r="A10" s="947" t="s">
        <v>15</v>
      </c>
      <c r="B10" s="948"/>
      <c r="C10" s="631">
        <v>4200</v>
      </c>
      <c r="D10" s="615">
        <v>3638</v>
      </c>
      <c r="E10" s="615">
        <v>2982</v>
      </c>
      <c r="F10" s="641">
        <f t="shared" ref="F10:H10" si="2">SUM(F11:F12)</f>
        <v>2929</v>
      </c>
      <c r="G10" s="641">
        <f t="shared" si="2"/>
        <v>2889</v>
      </c>
      <c r="H10" s="641">
        <f t="shared" si="2"/>
        <v>2803</v>
      </c>
      <c r="I10" s="164">
        <v>2744</v>
      </c>
      <c r="J10" s="74">
        <v>2945</v>
      </c>
      <c r="K10" s="74">
        <v>2902</v>
      </c>
      <c r="L10" s="74">
        <v>2832</v>
      </c>
      <c r="M10" s="74">
        <v>2771</v>
      </c>
      <c r="N10" s="74">
        <v>2707</v>
      </c>
      <c r="O10" s="74">
        <v>2636</v>
      </c>
      <c r="P10" s="74">
        <v>2594</v>
      </c>
      <c r="Q10" s="74">
        <v>2535</v>
      </c>
      <c r="R10" s="74">
        <v>2528</v>
      </c>
      <c r="S10" s="642">
        <v>2519</v>
      </c>
    </row>
    <row r="11" spans="1:19" ht="16.5" customHeight="1">
      <c r="A11" s="393"/>
      <c r="B11" s="380" t="s">
        <v>301</v>
      </c>
      <c r="C11" s="629">
        <v>2148</v>
      </c>
      <c r="D11" s="609">
        <v>1825</v>
      </c>
      <c r="E11" s="609">
        <v>1495</v>
      </c>
      <c r="F11" s="637">
        <v>1460</v>
      </c>
      <c r="G11" s="637">
        <v>1442</v>
      </c>
      <c r="H11" s="637">
        <v>1403</v>
      </c>
      <c r="I11" s="162">
        <v>1388</v>
      </c>
      <c r="J11" s="72">
        <v>1508</v>
      </c>
      <c r="K11" s="72">
        <v>1508</v>
      </c>
      <c r="L11" s="72">
        <v>1483</v>
      </c>
      <c r="M11" s="72">
        <v>1460</v>
      </c>
      <c r="N11" s="72">
        <v>1425</v>
      </c>
      <c r="O11" s="72">
        <v>1365</v>
      </c>
      <c r="P11" s="72">
        <v>1334</v>
      </c>
      <c r="Q11" s="72">
        <v>1279</v>
      </c>
      <c r="R11" s="72">
        <v>1293</v>
      </c>
      <c r="S11" s="638">
        <v>1282</v>
      </c>
    </row>
    <row r="12" spans="1:19" ht="16.5" customHeight="1">
      <c r="A12" s="394"/>
      <c r="B12" s="382" t="s">
        <v>120</v>
      </c>
      <c r="C12" s="630">
        <v>2052</v>
      </c>
      <c r="D12" s="612">
        <v>1813</v>
      </c>
      <c r="E12" s="612">
        <v>1487</v>
      </c>
      <c r="F12" s="639">
        <v>1469</v>
      </c>
      <c r="G12" s="639">
        <v>1447</v>
      </c>
      <c r="H12" s="639">
        <v>1400</v>
      </c>
      <c r="I12" s="163">
        <v>1356</v>
      </c>
      <c r="J12" s="73">
        <v>1437</v>
      </c>
      <c r="K12" s="73">
        <v>1394</v>
      </c>
      <c r="L12" s="73">
        <v>1349</v>
      </c>
      <c r="M12" s="73">
        <v>1311</v>
      </c>
      <c r="N12" s="73">
        <v>1282</v>
      </c>
      <c r="O12" s="73">
        <v>1271</v>
      </c>
      <c r="P12" s="73">
        <v>1260</v>
      </c>
      <c r="Q12" s="73">
        <v>1256</v>
      </c>
      <c r="R12" s="73">
        <v>1235</v>
      </c>
      <c r="S12" s="640">
        <v>1237</v>
      </c>
    </row>
    <row r="13" spans="1:19" ht="16.5" customHeight="1">
      <c r="A13" s="947" t="s">
        <v>12</v>
      </c>
      <c r="B13" s="948"/>
      <c r="C13" s="631">
        <v>684</v>
      </c>
      <c r="D13" s="615">
        <v>562</v>
      </c>
      <c r="E13" s="615">
        <v>468</v>
      </c>
      <c r="F13" s="641">
        <f t="shared" ref="F13:H13" si="3">SUM(F14:F15)</f>
        <v>499</v>
      </c>
      <c r="G13" s="641">
        <f t="shared" si="3"/>
        <v>452</v>
      </c>
      <c r="H13" s="641">
        <f t="shared" si="3"/>
        <v>447</v>
      </c>
      <c r="I13" s="164">
        <v>434</v>
      </c>
      <c r="J13" s="74">
        <v>467</v>
      </c>
      <c r="K13" s="74">
        <v>464</v>
      </c>
      <c r="L13" s="74">
        <v>457</v>
      </c>
      <c r="M13" s="74">
        <v>442</v>
      </c>
      <c r="N13" s="74">
        <v>423</v>
      </c>
      <c r="O13" s="74">
        <v>412</v>
      </c>
      <c r="P13" s="74">
        <v>436</v>
      </c>
      <c r="Q13" s="74">
        <v>404</v>
      </c>
      <c r="R13" s="74">
        <v>438</v>
      </c>
      <c r="S13" s="642">
        <v>426</v>
      </c>
    </row>
    <row r="14" spans="1:19" ht="16.5" customHeight="1">
      <c r="A14" s="393"/>
      <c r="B14" s="380" t="s">
        <v>301</v>
      </c>
      <c r="C14" s="645">
        <f>C13-C15</f>
        <v>343</v>
      </c>
      <c r="D14" s="646">
        <v>275</v>
      </c>
      <c r="E14" s="646">
        <f>E13-E15</f>
        <v>242</v>
      </c>
      <c r="F14" s="396">
        <v>239</v>
      </c>
      <c r="G14" s="396">
        <v>217</v>
      </c>
      <c r="H14" s="396">
        <v>225</v>
      </c>
      <c r="I14" s="395">
        <v>239</v>
      </c>
      <c r="J14" s="396">
        <v>257</v>
      </c>
      <c r="K14" s="72">
        <v>256</v>
      </c>
      <c r="L14" s="72">
        <v>228</v>
      </c>
      <c r="M14" s="72">
        <v>222</v>
      </c>
      <c r="N14" s="72">
        <v>207</v>
      </c>
      <c r="O14" s="72">
        <v>200</v>
      </c>
      <c r="P14" s="72">
        <v>232</v>
      </c>
      <c r="Q14" s="72">
        <v>208</v>
      </c>
      <c r="R14" s="72">
        <v>236</v>
      </c>
      <c r="S14" s="638">
        <v>216</v>
      </c>
    </row>
    <row r="15" spans="1:19" ht="16.5" customHeight="1">
      <c r="A15" s="394"/>
      <c r="B15" s="382" t="s">
        <v>120</v>
      </c>
      <c r="C15" s="630">
        <v>341</v>
      </c>
      <c r="D15" s="612">
        <v>287</v>
      </c>
      <c r="E15" s="612">
        <v>226</v>
      </c>
      <c r="F15" s="639">
        <v>260</v>
      </c>
      <c r="G15" s="639">
        <v>235</v>
      </c>
      <c r="H15" s="639">
        <v>222</v>
      </c>
      <c r="I15" s="163">
        <v>195</v>
      </c>
      <c r="J15" s="73">
        <v>210</v>
      </c>
      <c r="K15" s="73">
        <v>208</v>
      </c>
      <c r="L15" s="73">
        <v>229</v>
      </c>
      <c r="M15" s="73">
        <v>220</v>
      </c>
      <c r="N15" s="73">
        <v>216</v>
      </c>
      <c r="O15" s="73">
        <v>212</v>
      </c>
      <c r="P15" s="73">
        <v>204</v>
      </c>
      <c r="Q15" s="73">
        <v>196</v>
      </c>
      <c r="R15" s="73">
        <v>202</v>
      </c>
      <c r="S15" s="640">
        <v>210</v>
      </c>
    </row>
    <row r="16" spans="1:19" ht="16.5" customHeight="1">
      <c r="A16" s="947" t="s">
        <v>306</v>
      </c>
      <c r="B16" s="948"/>
      <c r="C16" s="631">
        <v>656</v>
      </c>
      <c r="D16" s="615">
        <v>544</v>
      </c>
      <c r="E16" s="615">
        <v>467</v>
      </c>
      <c r="F16" s="641">
        <f t="shared" ref="F16:H16" si="4">SUM(F17:F18)</f>
        <v>470</v>
      </c>
      <c r="G16" s="641">
        <f t="shared" si="4"/>
        <v>500</v>
      </c>
      <c r="H16" s="641">
        <f t="shared" si="4"/>
        <v>453</v>
      </c>
      <c r="I16" s="164">
        <v>445</v>
      </c>
      <c r="J16" s="74">
        <v>463</v>
      </c>
      <c r="K16" s="74">
        <v>479</v>
      </c>
      <c r="L16" s="74">
        <v>466</v>
      </c>
      <c r="M16" s="74">
        <v>460</v>
      </c>
      <c r="N16" s="74">
        <v>437</v>
      </c>
      <c r="O16" s="74">
        <v>418</v>
      </c>
      <c r="P16" s="74">
        <v>409</v>
      </c>
      <c r="Q16" s="74">
        <v>436</v>
      </c>
      <c r="R16" s="74">
        <v>402</v>
      </c>
      <c r="S16" s="642">
        <v>434</v>
      </c>
    </row>
    <row r="17" spans="1:19" ht="16.5" customHeight="1">
      <c r="A17" s="393"/>
      <c r="B17" s="380" t="s">
        <v>301</v>
      </c>
      <c r="C17" s="645">
        <f>C16-C18</f>
        <v>337</v>
      </c>
      <c r="D17" s="646">
        <v>261</v>
      </c>
      <c r="E17" s="646">
        <f>E16-E18</f>
        <v>243</v>
      </c>
      <c r="F17" s="396">
        <v>239</v>
      </c>
      <c r="G17" s="396">
        <v>242</v>
      </c>
      <c r="H17" s="396">
        <v>213</v>
      </c>
      <c r="I17" s="395">
        <v>221</v>
      </c>
      <c r="J17" s="396">
        <v>254</v>
      </c>
      <c r="K17" s="72">
        <v>265</v>
      </c>
      <c r="L17" s="72">
        <v>261</v>
      </c>
      <c r="M17" s="72">
        <v>230</v>
      </c>
      <c r="N17" s="72">
        <v>220</v>
      </c>
      <c r="O17" s="72">
        <v>206</v>
      </c>
      <c r="P17" s="72">
        <v>197</v>
      </c>
      <c r="Q17" s="72">
        <v>231</v>
      </c>
      <c r="R17" s="72">
        <v>206</v>
      </c>
      <c r="S17" s="638">
        <v>236</v>
      </c>
    </row>
    <row r="18" spans="1:19" ht="16.5" customHeight="1">
      <c r="A18" s="394"/>
      <c r="B18" s="382" t="s">
        <v>120</v>
      </c>
      <c r="C18" s="630">
        <v>319</v>
      </c>
      <c r="D18" s="612">
        <v>283</v>
      </c>
      <c r="E18" s="612">
        <v>224</v>
      </c>
      <c r="F18" s="639">
        <v>231</v>
      </c>
      <c r="G18" s="639">
        <v>258</v>
      </c>
      <c r="H18" s="639">
        <v>240</v>
      </c>
      <c r="I18" s="163">
        <v>224</v>
      </c>
      <c r="J18" s="73">
        <v>209</v>
      </c>
      <c r="K18" s="73">
        <v>214</v>
      </c>
      <c r="L18" s="73">
        <v>205</v>
      </c>
      <c r="M18" s="73">
        <v>230</v>
      </c>
      <c r="N18" s="73">
        <v>217</v>
      </c>
      <c r="O18" s="73">
        <v>212</v>
      </c>
      <c r="P18" s="73">
        <v>212</v>
      </c>
      <c r="Q18" s="73">
        <v>205</v>
      </c>
      <c r="R18" s="73">
        <v>196</v>
      </c>
      <c r="S18" s="640">
        <v>198</v>
      </c>
    </row>
    <row r="19" spans="1:19" ht="16.5" customHeight="1">
      <c r="A19" s="947" t="s">
        <v>240</v>
      </c>
      <c r="B19" s="948"/>
      <c r="C19" s="631">
        <v>689</v>
      </c>
      <c r="D19" s="615">
        <v>621</v>
      </c>
      <c r="E19" s="615">
        <v>486</v>
      </c>
      <c r="F19" s="641">
        <f t="shared" ref="F19:H19" si="5">SUM(F20:F21)</f>
        <v>453</v>
      </c>
      <c r="G19" s="641">
        <f t="shared" si="5"/>
        <v>463</v>
      </c>
      <c r="H19" s="641">
        <f t="shared" si="5"/>
        <v>497</v>
      </c>
      <c r="I19" s="164">
        <v>456</v>
      </c>
      <c r="J19" s="74">
        <v>471</v>
      </c>
      <c r="K19" s="74">
        <v>461</v>
      </c>
      <c r="L19" s="74">
        <v>482</v>
      </c>
      <c r="M19" s="74">
        <v>463</v>
      </c>
      <c r="N19" s="74">
        <v>455</v>
      </c>
      <c r="O19" s="74">
        <v>428</v>
      </c>
      <c r="P19" s="74">
        <v>413</v>
      </c>
      <c r="Q19" s="74">
        <v>407</v>
      </c>
      <c r="R19" s="74">
        <v>437</v>
      </c>
      <c r="S19" s="642">
        <v>400</v>
      </c>
    </row>
    <row r="20" spans="1:19" ht="16.5" customHeight="1">
      <c r="A20" s="393"/>
      <c r="B20" s="380" t="s">
        <v>301</v>
      </c>
      <c r="C20" s="645">
        <f>C19-C21</f>
        <v>371</v>
      </c>
      <c r="D20" s="646">
        <v>323</v>
      </c>
      <c r="E20" s="646">
        <f>E19-E21</f>
        <v>251</v>
      </c>
      <c r="F20" s="396">
        <v>235</v>
      </c>
      <c r="G20" s="396">
        <v>239</v>
      </c>
      <c r="H20" s="396">
        <v>242</v>
      </c>
      <c r="I20" s="395">
        <v>215</v>
      </c>
      <c r="J20" s="396">
        <v>236</v>
      </c>
      <c r="K20" s="72">
        <v>254</v>
      </c>
      <c r="L20" s="72">
        <v>267</v>
      </c>
      <c r="M20" s="72">
        <v>260</v>
      </c>
      <c r="N20" s="72">
        <v>227</v>
      </c>
      <c r="O20" s="72">
        <v>218</v>
      </c>
      <c r="P20" s="72">
        <v>206</v>
      </c>
      <c r="Q20" s="72">
        <v>197</v>
      </c>
      <c r="R20" s="72">
        <v>236</v>
      </c>
      <c r="S20" s="638">
        <v>201</v>
      </c>
    </row>
    <row r="21" spans="1:19" ht="16.5" customHeight="1">
      <c r="A21" s="394"/>
      <c r="B21" s="382" t="s">
        <v>120</v>
      </c>
      <c r="C21" s="630">
        <v>318</v>
      </c>
      <c r="D21" s="612">
        <v>298</v>
      </c>
      <c r="E21" s="612">
        <v>235</v>
      </c>
      <c r="F21" s="639">
        <v>218</v>
      </c>
      <c r="G21" s="639">
        <v>224</v>
      </c>
      <c r="H21" s="639">
        <v>255</v>
      </c>
      <c r="I21" s="163">
        <v>241</v>
      </c>
      <c r="J21" s="73">
        <v>235</v>
      </c>
      <c r="K21" s="73">
        <v>207</v>
      </c>
      <c r="L21" s="73">
        <v>215</v>
      </c>
      <c r="M21" s="73">
        <v>203</v>
      </c>
      <c r="N21" s="73">
        <v>228</v>
      </c>
      <c r="O21" s="73">
        <v>210</v>
      </c>
      <c r="P21" s="73">
        <v>207</v>
      </c>
      <c r="Q21" s="73">
        <v>210</v>
      </c>
      <c r="R21" s="73">
        <v>201</v>
      </c>
      <c r="S21" s="640">
        <v>199</v>
      </c>
    </row>
    <row r="22" spans="1:19" ht="16.5" customHeight="1">
      <c r="A22" s="947" t="s">
        <v>251</v>
      </c>
      <c r="B22" s="948"/>
      <c r="C22" s="631">
        <v>670</v>
      </c>
      <c r="D22" s="615">
        <v>586</v>
      </c>
      <c r="E22" s="615">
        <v>518</v>
      </c>
      <c r="F22" s="641">
        <f t="shared" ref="F22:H22" si="6">SUM(F23:F24)</f>
        <v>489</v>
      </c>
      <c r="G22" s="641">
        <f t="shared" si="6"/>
        <v>457</v>
      </c>
      <c r="H22" s="641">
        <f t="shared" si="6"/>
        <v>461</v>
      </c>
      <c r="I22" s="164">
        <v>494</v>
      </c>
      <c r="J22" s="74">
        <v>505</v>
      </c>
      <c r="K22" s="74">
        <v>469</v>
      </c>
      <c r="L22" s="74">
        <v>460</v>
      </c>
      <c r="M22" s="74">
        <v>486</v>
      </c>
      <c r="N22" s="74">
        <v>460</v>
      </c>
      <c r="O22" s="74">
        <v>453</v>
      </c>
      <c r="P22" s="74">
        <v>430</v>
      </c>
      <c r="Q22" s="74">
        <v>408</v>
      </c>
      <c r="R22" s="74">
        <v>411</v>
      </c>
      <c r="S22" s="642">
        <v>438</v>
      </c>
    </row>
    <row r="23" spans="1:19" ht="16.5" customHeight="1">
      <c r="A23" s="393"/>
      <c r="B23" s="380" t="s">
        <v>310</v>
      </c>
      <c r="C23" s="645">
        <f>C22-C24</f>
        <v>343</v>
      </c>
      <c r="D23" s="646">
        <v>305</v>
      </c>
      <c r="E23" s="646">
        <f>E22-E24</f>
        <v>248</v>
      </c>
      <c r="F23" s="396">
        <v>253</v>
      </c>
      <c r="G23" s="396">
        <v>235</v>
      </c>
      <c r="H23" s="396">
        <v>235</v>
      </c>
      <c r="I23" s="395">
        <v>240</v>
      </c>
      <c r="J23" s="396">
        <v>242</v>
      </c>
      <c r="K23" s="72">
        <v>239</v>
      </c>
      <c r="L23" s="72">
        <v>253</v>
      </c>
      <c r="M23" s="72">
        <v>266</v>
      </c>
      <c r="N23" s="72">
        <v>258</v>
      </c>
      <c r="O23" s="72">
        <v>229</v>
      </c>
      <c r="P23" s="72">
        <v>220</v>
      </c>
      <c r="Q23" s="72">
        <v>201</v>
      </c>
      <c r="R23" s="72">
        <v>196</v>
      </c>
      <c r="S23" s="638">
        <v>235</v>
      </c>
    </row>
    <row r="24" spans="1:19" ht="16.5" customHeight="1">
      <c r="A24" s="394"/>
      <c r="B24" s="382" t="s">
        <v>28</v>
      </c>
      <c r="C24" s="630">
        <v>327</v>
      </c>
      <c r="D24" s="612">
        <v>281</v>
      </c>
      <c r="E24" s="612">
        <v>270</v>
      </c>
      <c r="F24" s="639">
        <v>236</v>
      </c>
      <c r="G24" s="639">
        <v>222</v>
      </c>
      <c r="H24" s="639">
        <v>226</v>
      </c>
      <c r="I24" s="163">
        <v>254</v>
      </c>
      <c r="J24" s="73">
        <v>263</v>
      </c>
      <c r="K24" s="73">
        <v>230</v>
      </c>
      <c r="L24" s="73">
        <v>207</v>
      </c>
      <c r="M24" s="73">
        <v>220</v>
      </c>
      <c r="N24" s="73">
        <v>202</v>
      </c>
      <c r="O24" s="73">
        <v>224</v>
      </c>
      <c r="P24" s="73">
        <v>210</v>
      </c>
      <c r="Q24" s="73">
        <v>207</v>
      </c>
      <c r="R24" s="73">
        <v>215</v>
      </c>
      <c r="S24" s="640">
        <v>203</v>
      </c>
    </row>
    <row r="25" spans="1:19" ht="16.5" customHeight="1">
      <c r="A25" s="947" t="s">
        <v>11</v>
      </c>
      <c r="B25" s="948"/>
      <c r="C25" s="631">
        <v>761</v>
      </c>
      <c r="D25" s="615">
        <v>656</v>
      </c>
      <c r="E25" s="615">
        <v>490</v>
      </c>
      <c r="F25" s="641">
        <f t="shared" ref="F25:H25" si="7">SUM(F26:F27)</f>
        <v>523</v>
      </c>
      <c r="G25" s="641">
        <f t="shared" si="7"/>
        <v>490</v>
      </c>
      <c r="H25" s="641">
        <f t="shared" si="7"/>
        <v>455</v>
      </c>
      <c r="I25" s="164">
        <v>461</v>
      </c>
      <c r="J25" s="74">
        <v>529</v>
      </c>
      <c r="K25" s="74">
        <v>503</v>
      </c>
      <c r="L25" s="74">
        <v>465</v>
      </c>
      <c r="M25" s="74">
        <v>452</v>
      </c>
      <c r="N25" s="74">
        <v>483</v>
      </c>
      <c r="O25" s="74">
        <v>454</v>
      </c>
      <c r="P25" s="74">
        <v>447</v>
      </c>
      <c r="Q25" s="74">
        <v>429</v>
      </c>
      <c r="R25" s="74">
        <v>409</v>
      </c>
      <c r="S25" s="642">
        <v>411</v>
      </c>
    </row>
    <row r="26" spans="1:19" ht="16.5" customHeight="1">
      <c r="A26" s="393"/>
      <c r="B26" s="380" t="s">
        <v>310</v>
      </c>
      <c r="C26" s="645">
        <f>C25-C27</f>
        <v>381</v>
      </c>
      <c r="D26" s="646">
        <v>321</v>
      </c>
      <c r="E26" s="646">
        <f>E25-E27</f>
        <v>241</v>
      </c>
      <c r="F26" s="396">
        <v>252</v>
      </c>
      <c r="G26" s="396">
        <v>254</v>
      </c>
      <c r="H26" s="396">
        <v>234</v>
      </c>
      <c r="I26" s="395">
        <v>238</v>
      </c>
      <c r="J26" s="396">
        <v>256</v>
      </c>
      <c r="K26" s="72">
        <v>237</v>
      </c>
      <c r="L26" s="72">
        <v>236</v>
      </c>
      <c r="M26" s="72">
        <v>247</v>
      </c>
      <c r="N26" s="72">
        <v>266</v>
      </c>
      <c r="O26" s="72">
        <v>254</v>
      </c>
      <c r="P26" s="72">
        <v>225</v>
      </c>
      <c r="Q26" s="72">
        <v>216</v>
      </c>
      <c r="R26" s="72">
        <v>201</v>
      </c>
      <c r="S26" s="638">
        <v>194</v>
      </c>
    </row>
    <row r="27" spans="1:19" ht="16.5" customHeight="1">
      <c r="A27" s="394"/>
      <c r="B27" s="382" t="s">
        <v>28</v>
      </c>
      <c r="C27" s="630">
        <v>380</v>
      </c>
      <c r="D27" s="612">
        <v>335</v>
      </c>
      <c r="E27" s="612">
        <v>249</v>
      </c>
      <c r="F27" s="639">
        <v>271</v>
      </c>
      <c r="G27" s="639">
        <v>236</v>
      </c>
      <c r="H27" s="639">
        <v>221</v>
      </c>
      <c r="I27" s="163">
        <v>223</v>
      </c>
      <c r="J27" s="73">
        <v>273</v>
      </c>
      <c r="K27" s="73">
        <v>266</v>
      </c>
      <c r="L27" s="73">
        <v>229</v>
      </c>
      <c r="M27" s="73">
        <v>205</v>
      </c>
      <c r="N27" s="73">
        <v>217</v>
      </c>
      <c r="O27" s="73">
        <v>200</v>
      </c>
      <c r="P27" s="73">
        <v>222</v>
      </c>
      <c r="Q27" s="73">
        <v>213</v>
      </c>
      <c r="R27" s="73">
        <v>208</v>
      </c>
      <c r="S27" s="640">
        <v>217</v>
      </c>
    </row>
    <row r="28" spans="1:19" ht="16.5" customHeight="1">
      <c r="A28" s="947" t="s">
        <v>149</v>
      </c>
      <c r="B28" s="948"/>
      <c r="C28" s="631">
        <v>740</v>
      </c>
      <c r="D28" s="615">
        <v>669</v>
      </c>
      <c r="E28" s="615">
        <v>553</v>
      </c>
      <c r="F28" s="641">
        <f t="shared" ref="F28:H28" si="8">SUM(F29:F30)</f>
        <v>495</v>
      </c>
      <c r="G28" s="641">
        <f t="shared" si="8"/>
        <v>527</v>
      </c>
      <c r="H28" s="641">
        <f t="shared" si="8"/>
        <v>490</v>
      </c>
      <c r="I28" s="164">
        <v>454</v>
      </c>
      <c r="J28" s="74">
        <v>510</v>
      </c>
      <c r="K28" s="74">
        <v>526</v>
      </c>
      <c r="L28" s="74">
        <v>502</v>
      </c>
      <c r="M28" s="74">
        <v>468</v>
      </c>
      <c r="N28" s="74">
        <v>449</v>
      </c>
      <c r="O28" s="74">
        <v>471</v>
      </c>
      <c r="P28" s="74">
        <v>459</v>
      </c>
      <c r="Q28" s="74">
        <v>451</v>
      </c>
      <c r="R28" s="74">
        <v>431</v>
      </c>
      <c r="S28" s="642">
        <v>410</v>
      </c>
    </row>
    <row r="29" spans="1:19" ht="16.5" customHeight="1">
      <c r="A29" s="393"/>
      <c r="B29" s="380" t="s">
        <v>310</v>
      </c>
      <c r="C29" s="645">
        <f>C28-C30</f>
        <v>373</v>
      </c>
      <c r="D29" s="646">
        <v>340</v>
      </c>
      <c r="E29" s="646">
        <f>E28-E30</f>
        <v>270</v>
      </c>
      <c r="F29" s="396">
        <v>242</v>
      </c>
      <c r="G29" s="396">
        <v>255</v>
      </c>
      <c r="H29" s="396">
        <v>254</v>
      </c>
      <c r="I29" s="395">
        <v>235</v>
      </c>
      <c r="J29" s="396">
        <v>263</v>
      </c>
      <c r="K29" s="72">
        <v>257</v>
      </c>
      <c r="L29" s="72">
        <v>238</v>
      </c>
      <c r="M29" s="72">
        <v>235</v>
      </c>
      <c r="N29" s="72">
        <v>247</v>
      </c>
      <c r="O29" s="72">
        <v>258</v>
      </c>
      <c r="P29" s="72">
        <v>254</v>
      </c>
      <c r="Q29" s="72">
        <v>226</v>
      </c>
      <c r="R29" s="72">
        <v>218</v>
      </c>
      <c r="S29" s="638">
        <v>200</v>
      </c>
    </row>
    <row r="30" spans="1:19" ht="16.5" customHeight="1">
      <c r="A30" s="394"/>
      <c r="B30" s="382" t="s">
        <v>28</v>
      </c>
      <c r="C30" s="630">
        <v>367</v>
      </c>
      <c r="D30" s="612">
        <v>329</v>
      </c>
      <c r="E30" s="612">
        <v>283</v>
      </c>
      <c r="F30" s="639">
        <v>253</v>
      </c>
      <c r="G30" s="639">
        <v>272</v>
      </c>
      <c r="H30" s="639">
        <v>236</v>
      </c>
      <c r="I30" s="163">
        <v>219</v>
      </c>
      <c r="J30" s="73">
        <v>247</v>
      </c>
      <c r="K30" s="73">
        <v>269</v>
      </c>
      <c r="L30" s="73">
        <v>264</v>
      </c>
      <c r="M30" s="73">
        <v>233</v>
      </c>
      <c r="N30" s="73">
        <v>202</v>
      </c>
      <c r="O30" s="73">
        <v>213</v>
      </c>
      <c r="P30" s="73">
        <v>205</v>
      </c>
      <c r="Q30" s="73">
        <v>225</v>
      </c>
      <c r="R30" s="73">
        <v>213</v>
      </c>
      <c r="S30" s="640">
        <v>210</v>
      </c>
    </row>
    <row r="31" spans="1:19" ht="16.5" customHeight="1">
      <c r="A31" s="947" t="s">
        <v>250</v>
      </c>
      <c r="B31" s="948"/>
      <c r="C31" s="631">
        <v>229</v>
      </c>
      <c r="D31" s="615">
        <v>216</v>
      </c>
      <c r="E31" s="615">
        <v>210</v>
      </c>
      <c r="F31" s="641">
        <f t="shared" ref="F31:H31" si="9">SUM(F32:F33)</f>
        <v>217</v>
      </c>
      <c r="G31" s="641">
        <f t="shared" si="9"/>
        <v>226</v>
      </c>
      <c r="H31" s="641">
        <f t="shared" si="9"/>
        <v>225</v>
      </c>
      <c r="I31" s="164">
        <v>228</v>
      </c>
      <c r="J31" s="74">
        <v>246</v>
      </c>
      <c r="K31" s="74">
        <v>239</v>
      </c>
      <c r="L31" s="74">
        <v>243</v>
      </c>
      <c r="M31" s="74">
        <v>238</v>
      </c>
      <c r="N31" s="74">
        <v>235</v>
      </c>
      <c r="O31" s="74">
        <v>237</v>
      </c>
      <c r="P31" s="74">
        <v>234</v>
      </c>
      <c r="Q31" s="74">
        <v>240</v>
      </c>
      <c r="R31" s="74">
        <v>240</v>
      </c>
      <c r="S31" s="642">
        <v>242</v>
      </c>
    </row>
    <row r="32" spans="1:19" ht="16.5" customHeight="1">
      <c r="A32" s="393"/>
      <c r="B32" s="380" t="s">
        <v>310</v>
      </c>
      <c r="C32" s="629">
        <v>97</v>
      </c>
      <c r="D32" s="609">
        <v>90</v>
      </c>
      <c r="E32" s="609">
        <v>89</v>
      </c>
      <c r="F32" s="637">
        <v>87</v>
      </c>
      <c r="G32" s="637">
        <v>86</v>
      </c>
      <c r="H32" s="637">
        <v>84</v>
      </c>
      <c r="I32" s="162">
        <v>83</v>
      </c>
      <c r="J32" s="72">
        <v>99</v>
      </c>
      <c r="K32" s="72">
        <v>93</v>
      </c>
      <c r="L32" s="72">
        <v>94</v>
      </c>
      <c r="M32" s="72">
        <v>101</v>
      </c>
      <c r="N32" s="72">
        <v>103</v>
      </c>
      <c r="O32" s="72">
        <v>101</v>
      </c>
      <c r="P32" s="72">
        <v>102</v>
      </c>
      <c r="Q32" s="72">
        <v>101</v>
      </c>
      <c r="R32" s="72">
        <v>102</v>
      </c>
      <c r="S32" s="638">
        <v>104</v>
      </c>
    </row>
    <row r="33" spans="1:19" ht="16.5" customHeight="1">
      <c r="A33" s="394"/>
      <c r="B33" s="382" t="s">
        <v>28</v>
      </c>
      <c r="C33" s="630">
        <v>132</v>
      </c>
      <c r="D33" s="612">
        <v>126</v>
      </c>
      <c r="E33" s="612">
        <v>121</v>
      </c>
      <c r="F33" s="639">
        <v>130</v>
      </c>
      <c r="G33" s="639">
        <v>140</v>
      </c>
      <c r="H33" s="639">
        <v>141</v>
      </c>
      <c r="I33" s="163">
        <v>145</v>
      </c>
      <c r="J33" s="73">
        <v>147</v>
      </c>
      <c r="K33" s="73">
        <v>146</v>
      </c>
      <c r="L33" s="73">
        <v>149</v>
      </c>
      <c r="M33" s="73">
        <v>137</v>
      </c>
      <c r="N33" s="73">
        <v>132</v>
      </c>
      <c r="O33" s="73">
        <v>136</v>
      </c>
      <c r="P33" s="73">
        <v>132</v>
      </c>
      <c r="Q33" s="73">
        <v>139</v>
      </c>
      <c r="R33" s="73">
        <v>138</v>
      </c>
      <c r="S33" s="640">
        <v>138</v>
      </c>
    </row>
    <row r="34" spans="1:19" ht="16.5" customHeight="1">
      <c r="A34" s="951" t="s">
        <v>176</v>
      </c>
      <c r="B34" s="952"/>
      <c r="C34" s="647">
        <v>18.3</v>
      </c>
      <c r="D34" s="648">
        <v>16.8</v>
      </c>
      <c r="E34" s="648">
        <v>14.2</v>
      </c>
      <c r="F34" s="649">
        <f t="shared" ref="F34:H34" si="10">F10/F31</f>
        <v>13.497695852534562</v>
      </c>
      <c r="G34" s="649">
        <f t="shared" si="10"/>
        <v>12.783185840707965</v>
      </c>
      <c r="H34" s="649">
        <f t="shared" si="10"/>
        <v>12.457777777777778</v>
      </c>
      <c r="I34" s="166">
        <v>12.035087719298245</v>
      </c>
      <c r="J34" s="76">
        <v>11.971544715447154</v>
      </c>
      <c r="K34" s="76">
        <v>12.142259414225942</v>
      </c>
      <c r="L34" s="76">
        <v>11.654320987654321</v>
      </c>
      <c r="M34" s="76">
        <v>11.642857142857142</v>
      </c>
      <c r="N34" s="76">
        <v>11.519148936170213</v>
      </c>
      <c r="O34" s="76">
        <v>11.122362869198312</v>
      </c>
      <c r="P34" s="76">
        <v>11.085470085470085</v>
      </c>
      <c r="Q34" s="76">
        <v>10.5625</v>
      </c>
      <c r="R34" s="76">
        <v>10.533333333333333</v>
      </c>
      <c r="S34" s="650">
        <v>10.4</v>
      </c>
    </row>
    <row r="35" spans="1:19" ht="16.5" customHeight="1" thickBot="1">
      <c r="A35" s="949" t="s">
        <v>281</v>
      </c>
      <c r="B35" s="950"/>
      <c r="C35" s="651">
        <v>27.5</v>
      </c>
      <c r="D35" s="652">
        <v>26.6</v>
      </c>
      <c r="E35" s="652">
        <v>22.4</v>
      </c>
      <c r="F35" s="653">
        <f t="shared" ref="F35:H35" si="11">F10/F6</f>
        <v>22.022556390977442</v>
      </c>
      <c r="G35" s="653">
        <f t="shared" si="11"/>
        <v>20.784172661870503</v>
      </c>
      <c r="H35" s="653">
        <f t="shared" si="11"/>
        <v>20.762962962962963</v>
      </c>
      <c r="I35" s="167">
        <v>20.477611940298509</v>
      </c>
      <c r="J35" s="77">
        <v>19.375</v>
      </c>
      <c r="K35" s="77">
        <v>19.218543046357617</v>
      </c>
      <c r="L35" s="77">
        <v>19.26530612244898</v>
      </c>
      <c r="M35" s="77">
        <v>18.473333333333333</v>
      </c>
      <c r="N35" s="77">
        <v>18.414965986394559</v>
      </c>
      <c r="O35" s="77">
        <v>17.931972789115648</v>
      </c>
      <c r="P35" s="77">
        <v>17.527027027027028</v>
      </c>
      <c r="Q35" s="77">
        <v>16.899999999999999</v>
      </c>
      <c r="R35" s="77">
        <v>16.741721854304636</v>
      </c>
      <c r="S35" s="654">
        <v>16.3</v>
      </c>
    </row>
    <row r="36" spans="1:19" s="19" customFormat="1" ht="16.5" customHeight="1">
      <c r="A36" s="19" t="s">
        <v>400</v>
      </c>
    </row>
    <row r="37" spans="1:19" s="19" customFormat="1" ht="16.5" customHeight="1">
      <c r="A37" s="19" t="s">
        <v>401</v>
      </c>
    </row>
  </sheetData>
  <mergeCells count="13">
    <mergeCell ref="A35:B35"/>
    <mergeCell ref="A19:B19"/>
    <mergeCell ref="A22:B22"/>
    <mergeCell ref="A25:B25"/>
    <mergeCell ref="A28:B28"/>
    <mergeCell ref="A31:B31"/>
    <mergeCell ref="A34:B34"/>
    <mergeCell ref="A16:B16"/>
    <mergeCell ref="A2:B2"/>
    <mergeCell ref="A3:B3"/>
    <mergeCell ref="A6:B6"/>
    <mergeCell ref="A10:B10"/>
    <mergeCell ref="A13:B13"/>
  </mergeCells>
  <phoneticPr fontId="22"/>
  <pageMargins left="0.98425196850393704" right="0.78740157480314965" top="0.39370078740157483" bottom="0.39370078740157483" header="0.51181102362204722" footer="0.19685039370078741"/>
  <pageSetup paperSize="9" scale="91" firstPageNumber="0" orientation="landscape" r:id="rId1"/>
  <headerFooter alignWithMargins="0">
    <oddFooter>&amp;L&amp;"ＭＳ Ｐ明朝,標準"－３５－２－</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30</vt:lpstr>
      <vt:lpstr>31</vt:lpstr>
      <vt:lpstr>32-1</vt:lpstr>
      <vt:lpstr>32-2</vt:lpstr>
      <vt:lpstr>33</vt:lpstr>
      <vt:lpstr>34-1</vt:lpstr>
      <vt:lpstr>34-2</vt:lpstr>
      <vt:lpstr>35-1</vt:lpstr>
      <vt:lpstr>35-2</vt:lpstr>
      <vt:lpstr>36-1</vt:lpstr>
      <vt:lpstr>36-2</vt:lpstr>
      <vt:lpstr>37</vt:lpstr>
      <vt:lpstr>38</vt:lpstr>
      <vt:lpstr>39-1</vt:lpstr>
      <vt:lpstr>39-2</vt:lpstr>
      <vt:lpstr>'30'!Print_Area</vt:lpstr>
      <vt:lpstr>'31'!Print_Area</vt:lpstr>
      <vt:lpstr>'32-1'!Print_Area</vt:lpstr>
      <vt:lpstr>'32-2'!Print_Area</vt:lpstr>
      <vt:lpstr>'33'!Print_Area</vt:lpstr>
      <vt:lpstr>'34-1'!Print_Area</vt:lpstr>
      <vt:lpstr>'34-2'!Print_Area</vt:lpstr>
      <vt:lpstr>'35-1'!Print_Area</vt:lpstr>
      <vt:lpstr>'35-2'!Print_Area</vt:lpstr>
      <vt:lpstr>'36-1'!Print_Area</vt:lpstr>
      <vt:lpstr>'36-2'!Print_Area</vt:lpstr>
      <vt:lpstr>'37'!Print_Area</vt:lpstr>
      <vt:lpstr>'39-1'!Print_Area</vt:lpstr>
      <vt:lpstr>'39-2'!Print_Area</vt:lpstr>
    </vt:vector>
  </TitlesOfParts>
  <Company>倉吉市役所</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企画課</dc:creator>
  <cp:lastModifiedBy>パブコメ後</cp:lastModifiedBy>
  <cp:lastPrinted>2015-03-03T11:10:31Z</cp:lastPrinted>
  <dcterms:created xsi:type="dcterms:W3CDTF">2001-01-05T07:32:22Z</dcterms:created>
  <dcterms:modified xsi:type="dcterms:W3CDTF">2015-04-01T07:07:03Z</dcterms:modified>
</cp:coreProperties>
</file>