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5110" windowHeight="12255" tabRatio="891" activeTab="1"/>
  </bookViews>
  <sheets>
    <sheet name="更新履歴" sheetId="1" r:id="rId1"/>
    <sheet name="様式一覧" sheetId="2" r:id="rId2"/>
    <sheet name="データ" sheetId="3" r:id="rId3"/>
    <sheet name="基本情報１-１" sheetId="17" r:id="rId4"/>
    <sheet name="調査職員設計書" sheetId="4" r:id="rId5"/>
    <sheet name="調査職員通知" sheetId="5" r:id="rId6"/>
    <sheet name="貸与品等引渡書" sheetId="6" r:id="rId7"/>
    <sheet name="受注者通知" sheetId="7" r:id="rId8"/>
    <sheet name="監督員設計書" sheetId="8" r:id="rId9"/>
    <sheet name="監督員通知" sheetId="9" r:id="rId10"/>
    <sheet name="指示協議書" sheetId="11" r:id="rId11"/>
    <sheet name="打合" sheetId="12" r:id="rId12"/>
    <sheet name="協議書等の整理表" sheetId="23" r:id="rId13"/>
    <sheet name="変更通知" sheetId="13" r:id="rId14"/>
    <sheet name="変更委託料算出" sheetId="14" r:id="rId15"/>
    <sheet name="変更理由書" sheetId="15" r:id="rId16"/>
    <sheet name="変更理由書(起工用)" sheetId="24" r:id="rId17"/>
    <sheet name="変更理由書(契約用)" sheetId="25" r:id="rId18"/>
    <sheet name="業務出来形部分確認依頼書" sheetId="26" r:id="rId19"/>
    <sheet name="出来形検定書" sheetId="27" r:id="rId20"/>
    <sheet name="出来形検定検査依頼書" sheetId="28" r:id="rId21"/>
    <sheet name="出来形検定書検査調書" sheetId="29" r:id="rId22"/>
    <sheet name="業務出来形部分等確認通知書" sheetId="30" r:id="rId23"/>
    <sheet name="業務中止" sheetId="16" r:id="rId24"/>
    <sheet name="中止解除" sheetId="18" r:id="rId25"/>
    <sheet name="復命書" sheetId="19" r:id="rId26"/>
    <sheet name="完成検査通知" sheetId="10" r:id="rId27"/>
    <sheet name="契約用設計書回覧" sheetId="21" r:id="rId28"/>
    <sheet name="覚書（温度測定）" sheetId="31" r:id="rId29"/>
  </sheets>
  <definedNames>
    <definedName name="労務">#REF!</definedName>
    <definedName name="労務" localSheetId="13">#REF!</definedName>
    <definedName name="労務" localSheetId="14">#REF!</definedName>
    <definedName name="労務" localSheetId="15">#REF!</definedName>
    <definedName name="労務" localSheetId="23">#REF!</definedName>
    <definedName name="労務" localSheetId="24">#REF!</definedName>
    <definedName name="\P">#REF!</definedName>
    <definedName name="\P" localSheetId="13">#REF!</definedName>
    <definedName name="\P" localSheetId="14">#REF!</definedName>
    <definedName name="\P" localSheetId="15">#REF!</definedName>
    <definedName name="\P" localSheetId="23">#REF!</definedName>
    <definedName name="\P" localSheetId="24">#REF!</definedName>
    <definedName name="_xlnm.Print_Area" localSheetId="2">データ!$A$1:$F$79</definedName>
    <definedName name="_xlnm.Print_Area" localSheetId="4">調査職員設計書!$A$1:$AU$12</definedName>
    <definedName name="_xlnm.Print_Area" localSheetId="5">調査職員通知!$A$1:$H$29</definedName>
    <definedName name="Z_D60E5760_4E7C_40A4_8B5D_23B1C7C3A8AF_.wvu.PrintArea" localSheetId="5" hidden="1">調査職員通知!$A$1:$H$29</definedName>
    <definedName name="_xlnm.Print_Area" localSheetId="9">監督員通知!$A$1:$H$29</definedName>
    <definedName name="Z_D60E5760_4E7C_40A4_8B5D_23B1C7C3A8AF_.wvu.PrintArea" localSheetId="9" hidden="1">監督員通知!$A$1:$H$29</definedName>
    <definedName name="_xlnm.Print_Area" localSheetId="26">完成検査通知!$A$1:$I$46</definedName>
    <definedName name="Z_D60E5760_4E7C_40A4_8B5D_23B1C7C3A8AF_.wvu.PrintArea" localSheetId="26" hidden="1">完成検査通知!$A$1:$I$46</definedName>
    <definedName name="_xlnm.Print_Area" localSheetId="11">打合!$A$1:$AA$54</definedName>
    <definedName name="_xlnm.Print_Area" localSheetId="13">変更通知!$A$1:$AJ$42</definedName>
    <definedName name="_xlnm.Print_Area" localSheetId="23">業務中止!$A$1:$H$29</definedName>
    <definedName name="Z_D60E5760_4E7C_40A4_8B5D_23B1C7C3A8AF_.wvu.PrintArea" localSheetId="23" hidden="1">業務中止!$A$1:$H$29</definedName>
    <definedName name="_xlnm.Print_Area" localSheetId="24">中止解除!$A$1:$H$29</definedName>
    <definedName name="Z_D60E5760_4E7C_40A4_8B5D_23B1C7C3A8AF_.wvu.PrintArea" localSheetId="24" hidden="1">中止解除!$A$1:$H$29</definedName>
    <definedName name="_xlnm.Print_Area" localSheetId="25">復命書!$A$10:$Q$96</definedName>
    <definedName name="_xlnm.Print_Area" localSheetId="27">契約用設計書回覧!$A$1:$J$69</definedName>
    <definedName name="_xlnm._FilterDatabase" localSheetId="27" hidden="1">契約用設計書回覧!$L$4:$N$5</definedName>
    <definedName name="_xlnm.Print_Area" localSheetId="12">協議書等の整理表!$A$2:$I$38</definedName>
    <definedName name="_xlnm.Print_Area" localSheetId="16">'変更理由書(起工用)'!$A$2:$D$48</definedName>
    <definedName name="_xlnm.Print_Area" localSheetId="17">'変更理由書(契約用)'!$A$2:$C$50</definedName>
    <definedName name="_xlnm.Print_Area" localSheetId="18">業務出来形部分確認依頼書!$A$2:$G$26</definedName>
    <definedName name="_xlnm.Print_Area" localSheetId="19">出来形検定書!$A$2:$I$60</definedName>
    <definedName name="_xlnm.Print_Area" localSheetId="20">出来形検定検査依頼書!$A$4:$AO$49</definedName>
    <definedName name="_xlnm.Print_Area" localSheetId="22">業務出来形部分等確認通知書!$A$2:$R$31</definedName>
    <definedName name="_xlnm.Print_Area" localSheetId="28">'覚書（温度測定）'!$A$4:$AE$51</definedName>
  </definedNames>
  <calcPr calcId="191029" concurrentCalc="1"/>
  <customWorkbookViews>
    <customWorkbookView name="足利 信治 - 個人用ビュー" guid="{D60E5760-4E7C-40A4-8B5D-23B1C7C3A8AF}" personalView="1" xWindow="340" yWindow="27" windowWidth="1505" windowHeight="105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景山 靖</author>
  </authors>
  <commentList>
    <comment ref="B6" authorId="0">
      <text>
        <r>
          <rPr>
            <sz val="11"/>
            <color theme="1"/>
            <rFont val="ＭＳ Ｐゴシック"/>
          </rPr>
          <t>景山 靖:
これは契約書に定めがないので任意書式として考える。</t>
        </r>
      </text>
    </comment>
  </commentList>
</comments>
</file>

<file path=xl/comments2.xml><?xml version="1.0" encoding="utf-8"?>
<comments xmlns="http://schemas.openxmlformats.org/spreadsheetml/2006/main">
  <authors>
    <author>景山 靖</author>
  </authors>
  <commentList>
    <comment ref="O2" authorId="0">
      <text>
        <r>
          <rPr>
            <sz val="11"/>
            <color theme="1"/>
            <rFont val="ＭＳ Ｐゴシック"/>
          </rPr>
          <t>景山 靖:
調査職員設計書です。
監督員ではないです。</t>
        </r>
      </text>
    </comment>
    <comment ref="B4" authorId="0">
      <text>
        <r>
          <rPr>
            <sz val="11"/>
            <color theme="1"/>
            <rFont val="ＭＳ Ｐゴシック"/>
          </rPr>
          <t>景山 靖:
調査職員です。
監督員ではないです。</t>
        </r>
      </text>
    </comment>
    <comment ref="G5" authorId="0">
      <text>
        <r>
          <rPr>
            <sz val="11"/>
            <color theme="1"/>
            <rFont val="ＭＳ Ｐゴシック"/>
          </rPr>
          <t>景山 靖:
建築住宅課回答文の内容と整合。
押印は省略</t>
        </r>
      </text>
    </comment>
    <comment ref="G7" authorId="0">
      <text>
        <r>
          <rPr>
            <sz val="11"/>
            <color theme="1"/>
            <rFont val="ＭＳ Ｐゴシック"/>
          </rPr>
          <t>景山 靖:
契約書に整合</t>
        </r>
      </text>
    </comment>
    <comment ref="G6" authorId="0">
      <text>
        <r>
          <rPr>
            <sz val="11"/>
            <color theme="1"/>
            <rFont val="ＭＳ Ｐゴシック"/>
          </rPr>
          <t>景山 靖:
契約書に整合</t>
        </r>
      </text>
    </comment>
    <comment ref="G9" authorId="0">
      <text>
        <r>
          <rPr>
            <sz val="11"/>
            <color theme="1"/>
            <rFont val="ＭＳ Ｐゴシック"/>
          </rPr>
          <t>景山 靖:
契約書に整合</t>
        </r>
      </text>
    </comment>
    <comment ref="AI9" authorId="0">
      <text>
        <r>
          <rPr>
            <sz val="11"/>
            <color theme="1"/>
            <rFont val="ＭＳ Ｐゴシック"/>
          </rPr>
          <t>景山 靖:
契約書に整合</t>
        </r>
      </text>
    </comment>
    <comment ref="K10" authorId="0">
      <text>
        <r>
          <rPr>
            <sz val="11"/>
            <color theme="1"/>
            <rFont val="ＭＳ Ｐゴシック"/>
          </rPr>
          <t>景山 靖:
契約書に整合</t>
        </r>
      </text>
    </comment>
    <comment ref="AE10" authorId="0">
      <text>
        <r>
          <rPr>
            <sz val="11"/>
            <color theme="1"/>
            <rFont val="ＭＳ Ｐゴシック"/>
          </rPr>
          <t>景山 靖:
契約書に整合</t>
        </r>
      </text>
    </comment>
    <comment ref="K12" authorId="0">
      <text>
        <r>
          <rPr>
            <sz val="11"/>
            <color theme="1"/>
            <rFont val="ＭＳ Ｐゴシック"/>
          </rPr>
          <t>景山 靖:
契約書に整合</t>
        </r>
      </text>
    </comment>
    <comment ref="AE12" authorId="0">
      <text>
        <r>
          <rPr>
            <sz val="11"/>
            <color theme="1"/>
            <rFont val="ＭＳ Ｐゴシック"/>
          </rPr>
          <t>景山 靖:
契約書に整合</t>
        </r>
      </text>
    </comment>
    <comment ref="F3" authorId="0">
      <text>
        <r>
          <rPr>
            <sz val="11"/>
            <color theme="1"/>
            <rFont val="ＭＳ Ｐゴシック"/>
          </rPr>
          <t>景山 靖:
発注課決裁後建築住宅課合議</t>
        </r>
      </text>
    </comment>
  </commentList>
</comments>
</file>

<file path=xl/comments3.xml><?xml version="1.0" encoding="utf-8"?>
<comments xmlns="http://schemas.openxmlformats.org/spreadsheetml/2006/main">
  <authors>
    <author>景山 靖</author>
  </authors>
  <commentList>
    <comment ref="L5" authorId="0">
      <text>
        <r>
          <rPr>
            <sz val="11"/>
            <color theme="1"/>
            <rFont val="ＭＳ Ｐゴシック"/>
          </rPr>
          <t>景山 靖:
日付を選択</t>
        </r>
      </text>
    </comment>
    <comment ref="B1" authorId="0">
      <text>
        <r>
          <rPr>
            <sz val="11"/>
            <color theme="1"/>
            <rFont val="ＭＳ Ｐゴシック"/>
          </rPr>
          <t>景山 靖:
設計書の受渡し方法を変えるのでこの様式は廃止します。</t>
        </r>
      </text>
    </comment>
  </commentList>
</comments>
</file>

<file path=xl/comments4.xml><?xml version="1.0" encoding="utf-8"?>
<comments xmlns="http://schemas.openxmlformats.org/spreadsheetml/2006/main">
  <authors>
    <author>西村 修</author>
  </authors>
  <commentList>
    <comment ref="AG6" authorId="0">
      <text>
        <r>
          <rPr>
            <sz val="9"/>
            <color auto="1"/>
            <rFont val="ＭＳ Ｐゴシック"/>
          </rPr>
          <t>西村 修:
ここの表現は工事内容によって変更する事。
※測定対象は工事内できなかった測定のみ。
・夏期：冷房測定を実施
・冬期：暖房測定を実施</t>
        </r>
      </text>
    </comment>
  </commentList>
</comments>
</file>

<file path=xl/sharedStrings.xml><?xml version="1.0" encoding="utf-8"?>
<sst xmlns="http://schemas.openxmlformats.org/spreadsheetml/2006/main" xmlns:r="http://schemas.openxmlformats.org/officeDocument/2006/relationships" count="653" uniqueCount="653">
  <si>
    <t>増　</t>
    <rPh sb="0" eb="1">
      <t>ゾウ</t>
    </rPh>
    <phoneticPr fontId="10"/>
  </si>
  <si>
    <t>監督設計書</t>
    <rPh sb="0" eb="2">
      <t>カントク</t>
    </rPh>
    <rPh sb="2" eb="5">
      <t>セッケイショ</t>
    </rPh>
    <phoneticPr fontId="10"/>
  </si>
  <si>
    <t>次のとおり受注者等が決定したので、通知します。</t>
    <rPh sb="5" eb="7">
      <t>ジュチュウ</t>
    </rPh>
    <rPh sb="7" eb="8">
      <t>シャ</t>
    </rPh>
    <rPh sb="8" eb="9">
      <t>トウ</t>
    </rPh>
    <phoneticPr fontId="10"/>
  </si>
  <si>
    <t>令和5年10月26日(木)</t>
    <rPh sb="0" eb="2">
      <t>レイワ</t>
    </rPh>
    <rPh sb="3" eb="4">
      <t>トシ</t>
    </rPh>
    <rPh sb="6" eb="7">
      <t>ツキ</t>
    </rPh>
    <rPh sb="9" eb="10">
      <t>ヒ</t>
    </rPh>
    <rPh sb="11" eb="12">
      <t>モク</t>
    </rPh>
    <phoneticPr fontId="10"/>
  </si>
  <si>
    <t>（</t>
  </si>
  <si>
    <t>課　長</t>
    <rPh sb="0" eb="1">
      <t>カ</t>
    </rPh>
    <rPh sb="2" eb="3">
      <t>チョウ</t>
    </rPh>
    <phoneticPr fontId="10"/>
  </si>
  <si>
    <t>工事名</t>
    <rPh sb="0" eb="2">
      <t>コウジ</t>
    </rPh>
    <rPh sb="2" eb="3">
      <t>メイ</t>
    </rPh>
    <phoneticPr fontId="10"/>
  </si>
  <si>
    <t>５．</t>
  </si>
  <si>
    <t>履行期限</t>
    <rPh sb="0" eb="2">
      <t>リコウ</t>
    </rPh>
    <rPh sb="2" eb="4">
      <t>キゲン</t>
    </rPh>
    <phoneticPr fontId="10"/>
  </si>
  <si>
    <t>担　当</t>
    <rPh sb="0" eb="1">
      <t>タン</t>
    </rPh>
    <rPh sb="2" eb="3">
      <t>トウ</t>
    </rPh>
    <phoneticPr fontId="10"/>
  </si>
  <si>
    <t>係　長</t>
    <rPh sb="0" eb="1">
      <t>カカリ</t>
    </rPh>
    <rPh sb="2" eb="3">
      <t>チョウ</t>
    </rPh>
    <phoneticPr fontId="10"/>
  </si>
  <si>
    <t>指示・協議書</t>
    <rPh sb="0" eb="2">
      <t>シジ</t>
    </rPh>
    <rPh sb="3" eb="6">
      <t>キョウギショ</t>
    </rPh>
    <phoneticPr fontId="10"/>
  </si>
  <si>
    <t>□□　□□</t>
  </si>
  <si>
    <t>課長補佐</t>
    <rPh sb="0" eb="2">
      <t>カチョウ</t>
    </rPh>
    <rPh sb="2" eb="4">
      <t>ホサ</t>
    </rPh>
    <phoneticPr fontId="10"/>
  </si>
  <si>
    <t>業務名</t>
    <rPh sb="0" eb="3">
      <t>ギョウムメイ</t>
    </rPh>
    <phoneticPr fontId="52"/>
  </si>
  <si>
    <t>業務打合せ簿</t>
    <rPh sb="0" eb="2">
      <t>ギョウム</t>
    </rPh>
    <rPh sb="2" eb="4">
      <t>ウチアワ</t>
    </rPh>
    <rPh sb="5" eb="6">
      <t>ボ</t>
    </rPh>
    <phoneticPr fontId="10"/>
  </si>
  <si>
    <t>内容及び履行期間</t>
    <rPh sb="0" eb="2">
      <t>ナイヨウ</t>
    </rPh>
    <rPh sb="2" eb="3">
      <t>オヨ</t>
    </rPh>
    <rPh sb="4" eb="6">
      <t>リコウ</t>
    </rPh>
    <rPh sb="6" eb="8">
      <t>キカン</t>
    </rPh>
    <phoneticPr fontId="10"/>
  </si>
  <si>
    <t>変更通知書を追加しました</t>
    <rPh sb="0" eb="2">
      <t>ヘンコウ</t>
    </rPh>
    <rPh sb="2" eb="5">
      <t>ツウチショ</t>
    </rPh>
    <rPh sb="6" eb="8">
      <t>ツイカ</t>
    </rPh>
    <phoneticPr fontId="10"/>
  </si>
  <si>
    <t>◎◎　◎◎</t>
  </si>
  <si>
    <t>円</t>
    <rPh sb="0" eb="1">
      <t>エン</t>
    </rPh>
    <phoneticPr fontId="10"/>
  </si>
  <si>
    <t>なお、同契約書第27条第１項に規定する協議を次によりおこないます。</t>
    <rPh sb="11" eb="12">
      <t>ダイ</t>
    </rPh>
    <rPh sb="19" eb="21">
      <t>キョウギ</t>
    </rPh>
    <phoneticPr fontId="10"/>
  </si>
  <si>
    <t>主任技術者</t>
    <rPh sb="0" eb="2">
      <t>シュニン</t>
    </rPh>
    <rPh sb="2" eb="5">
      <t>ギジュツシャ</t>
    </rPh>
    <phoneticPr fontId="10"/>
  </si>
  <si>
    <t>調査職員設計書</t>
  </si>
  <si>
    <t>）</t>
  </si>
  <si>
    <t>合　議</t>
    <rPh sb="0" eb="1">
      <t>ゴウ</t>
    </rPh>
    <rPh sb="2" eb="3">
      <t>ギ</t>
    </rPh>
    <phoneticPr fontId="10"/>
  </si>
  <si>
    <t>主 体 側</t>
  </si>
  <si>
    <t>工事場所</t>
    <rPh sb="0" eb="2">
      <t>コウジ</t>
    </rPh>
    <rPh sb="2" eb="4">
      <t>バショ</t>
    </rPh>
    <phoneticPr fontId="10"/>
  </si>
  <si>
    <t>受注者</t>
    <rPh sb="0" eb="2">
      <t>ジュチュウ</t>
    </rPh>
    <rPh sb="2" eb="3">
      <t>シャ</t>
    </rPh>
    <phoneticPr fontId="10"/>
  </si>
  <si>
    <t>調査職員設計書修正、調査職員の押印を省略</t>
    <rPh sb="0" eb="2">
      <t>チョウサ</t>
    </rPh>
    <rPh sb="2" eb="4">
      <t>ショクイン</t>
    </rPh>
    <rPh sb="4" eb="7">
      <t>セッケイショ</t>
    </rPh>
    <rPh sb="7" eb="9">
      <t>シュウセイ</t>
    </rPh>
    <rPh sb="10" eb="12">
      <t>チョウサ</t>
    </rPh>
    <rPh sb="12" eb="14">
      <t>ショクイン</t>
    </rPh>
    <rPh sb="15" eb="17">
      <t>オウイン</t>
    </rPh>
    <rPh sb="18" eb="20">
      <t>ショウリャク</t>
    </rPh>
    <phoneticPr fontId="10"/>
  </si>
  <si>
    <t>所属</t>
    <rPh sb="0" eb="1">
      <t>トコロ</t>
    </rPh>
    <rPh sb="1" eb="2">
      <t>ゾク</t>
    </rPh>
    <phoneticPr fontId="10"/>
  </si>
  <si>
    <t>担当者</t>
    <rPh sb="0" eb="3">
      <t>タントウシャ</t>
    </rPh>
    <phoneticPr fontId="10"/>
  </si>
  <si>
    <t>委託料</t>
    <rPh sb="0" eb="3">
      <t>イタクリョウ</t>
    </rPh>
    <phoneticPr fontId="52"/>
  </si>
  <si>
    <t>請負金額</t>
    <rPh sb="0" eb="2">
      <t>ウケオイ</t>
    </rPh>
    <rPh sb="2" eb="4">
      <t>キンガク</t>
    </rPh>
    <phoneticPr fontId="10"/>
  </si>
  <si>
    <t>自</t>
    <rPh sb="0" eb="1">
      <t>ジ</t>
    </rPh>
    <phoneticPr fontId="52"/>
  </si>
  <si>
    <t>品名</t>
  </si>
  <si>
    <t>職員</t>
    <rPh sb="0" eb="2">
      <t>しょくいん</t>
    </rPh>
    <phoneticPr fontId="20" type="Hiragana"/>
  </si>
  <si>
    <t>年</t>
    <rPh sb="0" eb="1">
      <t>ねん</t>
    </rPh>
    <phoneticPr fontId="20" type="Hiragana"/>
  </si>
  <si>
    <t>（うち取引に係る消費税及び地方消費税の額</t>
  </si>
  <si>
    <t>下記のとおり同意し、この覚書の証として本書２通を作成し、当事者記名押印の上各自</t>
    <rPh sb="0" eb="2">
      <t>かき</t>
    </rPh>
    <rPh sb="6" eb="8">
      <t>どうい</t>
    </rPh>
    <rPh sb="12" eb="13">
      <t>おぼ</t>
    </rPh>
    <rPh sb="13" eb="14">
      <t>が</t>
    </rPh>
    <rPh sb="15" eb="16">
      <t>あかし</t>
    </rPh>
    <rPh sb="19" eb="21">
      <t>ほんしょ</t>
    </rPh>
    <rPh sb="22" eb="23">
      <t>つう</t>
    </rPh>
    <rPh sb="24" eb="26">
      <t>さくせい</t>
    </rPh>
    <rPh sb="28" eb="31">
      <t>とうじしゃ</t>
    </rPh>
    <rPh sb="31" eb="33">
      <t>きめい</t>
    </rPh>
    <rPh sb="33" eb="35">
      <t>おういん</t>
    </rPh>
    <rPh sb="36" eb="37">
      <t>うえ</t>
    </rPh>
    <rPh sb="37" eb="39">
      <t>かくじ</t>
    </rPh>
    <phoneticPr fontId="20" type="Hiragana"/>
  </si>
  <si>
    <t>円（うち消費税等相当額）</t>
    <rPh sb="0" eb="1">
      <t>エン</t>
    </rPh>
    <rPh sb="4" eb="7">
      <t>ショウヒゼイ</t>
    </rPh>
    <rPh sb="7" eb="8">
      <t>トウ</t>
    </rPh>
    <rPh sb="8" eb="11">
      <t>ソウトウガク</t>
    </rPh>
    <phoneticPr fontId="52"/>
  </si>
  <si>
    <t>完了検査年月日</t>
    <rPh sb="0" eb="2">
      <t>カンリョウ</t>
    </rPh>
    <rPh sb="2" eb="4">
      <t>ケンサ</t>
    </rPh>
    <rPh sb="4" eb="7">
      <t>ネンガッピ</t>
    </rPh>
    <phoneticPr fontId="10"/>
  </si>
  <si>
    <t>一時中止の部分</t>
    <rPh sb="0" eb="2">
      <t>イチジ</t>
    </rPh>
    <rPh sb="2" eb="4">
      <t>チュウシ</t>
    </rPh>
    <rPh sb="5" eb="7">
      <t>ブブン</t>
    </rPh>
    <phoneticPr fontId="10"/>
  </si>
  <si>
    <t>工期</t>
    <rPh sb="0" eb="2">
      <t>コウキ</t>
    </rPh>
    <phoneticPr fontId="10"/>
  </si>
  <si>
    <t>業務内容</t>
    <rPh sb="0" eb="2">
      <t>ギョウム</t>
    </rPh>
    <rPh sb="2" eb="4">
      <t>ナイヨウ</t>
    </rPh>
    <phoneticPr fontId="10"/>
  </si>
  <si>
    <t>完　成</t>
    <rPh sb="0" eb="1">
      <t>カン</t>
    </rPh>
    <rPh sb="2" eb="3">
      <t>シゲル</t>
    </rPh>
    <phoneticPr fontId="10"/>
  </si>
  <si>
    <t>不合格</t>
    <rPh sb="0" eb="3">
      <t>フゴウカク</t>
    </rPh>
    <phoneticPr fontId="10"/>
  </si>
  <si>
    <t>契約後</t>
    <rPh sb="0" eb="3">
      <t>ケイヤクゴ</t>
    </rPh>
    <phoneticPr fontId="10"/>
  </si>
  <si>
    <t>完　　成</t>
    <rPh sb="0" eb="1">
      <t>カン</t>
    </rPh>
    <rPh sb="3" eb="4">
      <t>シゲル</t>
    </rPh>
    <phoneticPr fontId="10"/>
  </si>
  <si>
    <t>調査職員設計書の起案について記入</t>
    <rPh sb="0" eb="2">
      <t>チョウサ</t>
    </rPh>
    <rPh sb="2" eb="4">
      <t>ショクイン</t>
    </rPh>
    <rPh sb="4" eb="7">
      <t>セッケイショ</t>
    </rPh>
    <rPh sb="8" eb="10">
      <t>キアン</t>
    </rPh>
    <rPh sb="14" eb="16">
      <t>キニュウ</t>
    </rPh>
    <phoneticPr fontId="10"/>
  </si>
  <si>
    <t>15,20,21</t>
  </si>
  <si>
    <t>発注者</t>
    <rPh sb="0" eb="3">
      <t>ハッチュウシャ</t>
    </rPh>
    <phoneticPr fontId="52"/>
  </si>
  <si>
    <t>受注者名</t>
    <rPh sb="0" eb="2">
      <t>ジュチュウ</t>
    </rPh>
    <rPh sb="2" eb="3">
      <t>シャ</t>
    </rPh>
    <rPh sb="3" eb="4">
      <t>ナ</t>
    </rPh>
    <phoneticPr fontId="10"/>
  </si>
  <si>
    <t>発注者</t>
    <rPh sb="0" eb="3">
      <t>はっちゅうしゃ</t>
    </rPh>
    <phoneticPr fontId="20" type="Hiragana"/>
  </si>
  <si>
    <t>結果</t>
    <rPh sb="0" eb="2">
      <t>ケッカ</t>
    </rPh>
    <phoneticPr fontId="10"/>
  </si>
  <si>
    <t>実地完成</t>
    <rPh sb="0" eb="2">
      <t>ジッチ</t>
    </rPh>
    <rPh sb="2" eb="4">
      <t>カンセイ</t>
    </rPh>
    <phoneticPr fontId="10"/>
  </si>
  <si>
    <t>職名</t>
    <rPh sb="0" eb="1">
      <t>ショク</t>
    </rPh>
    <rPh sb="1" eb="2">
      <t>メイ</t>
    </rPh>
    <phoneticPr fontId="10"/>
  </si>
  <si>
    <t>案件名称</t>
  </si>
  <si>
    <t>業務場所</t>
    <rPh sb="0" eb="2">
      <t>ギョウム</t>
    </rPh>
    <rPh sb="2" eb="4">
      <t>バショ</t>
    </rPh>
    <phoneticPr fontId="52"/>
  </si>
  <si>
    <t>契約期間（着工日）</t>
  </si>
  <si>
    <t>氏名</t>
    <rPh sb="0" eb="1">
      <t>シ</t>
    </rPh>
    <rPh sb="1" eb="2">
      <t>メイ</t>
    </rPh>
    <phoneticPr fontId="10"/>
  </si>
  <si>
    <t>受注者等決定通知書</t>
    <rPh sb="0" eb="2">
      <t>ジュチュウ</t>
    </rPh>
    <rPh sb="2" eb="3">
      <t>シャ</t>
    </rPh>
    <rPh sb="3" eb="4">
      <t>トウ</t>
    </rPh>
    <rPh sb="4" eb="6">
      <t>ケッテイ</t>
    </rPh>
    <rPh sb="6" eb="9">
      <t>ツウチショ</t>
    </rPh>
    <phoneticPr fontId="10"/>
  </si>
  <si>
    <t>基本情報１－１は倉吉市契約管理システムより出力した執行報告中の</t>
  </si>
  <si>
    <t>期　間</t>
    <rPh sb="0" eb="1">
      <t>キ</t>
    </rPh>
    <rPh sb="2" eb="3">
      <t>アイダ</t>
    </rPh>
    <phoneticPr fontId="10"/>
  </si>
  <si>
    <t>－</t>
  </si>
  <si>
    <t>午前○時○分</t>
    <rPh sb="0" eb="2">
      <t>ゴゼン</t>
    </rPh>
    <rPh sb="3" eb="4">
      <t>ジ</t>
    </rPh>
    <rPh sb="5" eb="6">
      <t>フン</t>
    </rPh>
    <phoneticPr fontId="10"/>
  </si>
  <si>
    <t>課</t>
    <rPh sb="0" eb="1">
      <t>カ</t>
    </rPh>
    <phoneticPr fontId="10"/>
  </si>
  <si>
    <t>６　工事完成情報</t>
    <rPh sb="2" eb="4">
      <t>コウジ</t>
    </rPh>
    <rPh sb="4" eb="6">
      <t>カンセイ</t>
    </rPh>
    <rPh sb="6" eb="8">
      <t>ジョウホウ</t>
    </rPh>
    <phoneticPr fontId="10"/>
  </si>
  <si>
    <t>調査職員設計書処理手順</t>
  </si>
  <si>
    <t>～</t>
  </si>
  <si>
    <t>（温度測定について）</t>
    <rPh sb="1" eb="3">
      <t>おんど</t>
    </rPh>
    <rPh sb="3" eb="5">
      <t>そくてい</t>
    </rPh>
    <phoneticPr fontId="20" type="Hiragana"/>
  </si>
  <si>
    <t>月</t>
    <rPh sb="0" eb="1">
      <t>ガツ</t>
    </rPh>
    <phoneticPr fontId="10"/>
  </si>
  <si>
    <t>現場代理人</t>
    <rPh sb="0" eb="2">
      <t>ゲンバ</t>
    </rPh>
    <rPh sb="2" eb="5">
      <t>ダイリニン</t>
    </rPh>
    <phoneticPr fontId="10"/>
  </si>
  <si>
    <t>変更契約日</t>
    <rPh sb="0" eb="2">
      <t>ヘンコウ</t>
    </rPh>
    <rPh sb="2" eb="5">
      <t>ケイヤクビ</t>
    </rPh>
    <phoneticPr fontId="10"/>
  </si>
  <si>
    <t>１　契約情報</t>
    <rPh sb="2" eb="4">
      <t>ケイヤク</t>
    </rPh>
    <rPh sb="4" eb="6">
      <t>ジョウホウ</t>
    </rPh>
    <phoneticPr fontId="52"/>
  </si>
  <si>
    <t>概算増減額</t>
    <rPh sb="0" eb="2">
      <t>ガイサン</t>
    </rPh>
    <rPh sb="2" eb="4">
      <t>ゾウゲン</t>
    </rPh>
    <rPh sb="4" eb="5">
      <t>ガク</t>
    </rPh>
    <phoneticPr fontId="10"/>
  </si>
  <si>
    <t>ファイル形式をExcel97-2003ﾌﾞｯｸからExcelﾌﾞｯｸに変更</t>
    <rPh sb="4" eb="6">
      <t>ケイシキ</t>
    </rPh>
    <rPh sb="35" eb="37">
      <t>ヘンコウ</t>
    </rPh>
    <phoneticPr fontId="10"/>
  </si>
  <si>
    <t>変更通知</t>
    <rPh sb="0" eb="2">
      <t>ヘンコウ</t>
    </rPh>
    <rPh sb="2" eb="4">
      <t>ツウチ</t>
    </rPh>
    <phoneticPr fontId="10"/>
  </si>
  <si>
    <t>変更前</t>
    <rPh sb="0" eb="2">
      <t>ヘンコウ</t>
    </rPh>
    <rPh sb="2" eb="3">
      <t>マエ</t>
    </rPh>
    <phoneticPr fontId="10"/>
  </si>
  <si>
    <t>○○係</t>
    <rPh sb="2" eb="3">
      <t>カカリ</t>
    </rPh>
    <phoneticPr fontId="10"/>
  </si>
  <si>
    <t>業務中止解除通知書</t>
  </si>
  <si>
    <t>内容及び業務委託料</t>
    <rPh sb="0" eb="2">
      <t>ナイヨウ</t>
    </rPh>
    <rPh sb="2" eb="3">
      <t>オヨ</t>
    </rPh>
    <rPh sb="4" eb="6">
      <t>ギョウム</t>
    </rPh>
    <rPh sb="6" eb="9">
      <t>イタクリョウ</t>
    </rPh>
    <phoneticPr fontId="10"/>
  </si>
  <si>
    <t>履行期限</t>
    <rPh sb="0" eb="2">
      <t>リコウ</t>
    </rPh>
    <rPh sb="2" eb="4">
      <t>キゲン</t>
    </rPh>
    <phoneticPr fontId="52"/>
  </si>
  <si>
    <t>※変更契約後に有りにする</t>
    <rPh sb="1" eb="3">
      <t>ヘンコウ</t>
    </rPh>
    <rPh sb="3" eb="5">
      <t>ケイヤク</t>
    </rPh>
    <rPh sb="5" eb="6">
      <t>ゴ</t>
    </rPh>
    <rPh sb="7" eb="8">
      <t>ア</t>
    </rPh>
    <phoneticPr fontId="10"/>
  </si>
  <si>
    <t>至</t>
    <rPh sb="0" eb="1">
      <t>イタ</t>
    </rPh>
    <phoneticPr fontId="52"/>
  </si>
  <si>
    <t xml:space="preserve"> 業務完了通知のあった下記の業務について、検査の結果合格したので委託契約書第31条第２項の規定により通知します。</t>
  </si>
  <si>
    <t>金</t>
    <rPh sb="0" eb="1">
      <t>キン</t>
    </rPh>
    <phoneticPr fontId="52"/>
  </si>
  <si>
    <t>Ｃ　－　ｂ</t>
  </si>
  <si>
    <t>契約年月日</t>
    <rPh sb="0" eb="2">
      <t>ケイヤク</t>
    </rPh>
    <rPh sb="2" eb="5">
      <t>ネンガッピ</t>
    </rPh>
    <phoneticPr fontId="10"/>
  </si>
  <si>
    <t>業務委託料</t>
    <rPh sb="0" eb="2">
      <t>ギョウム</t>
    </rPh>
    <rPh sb="2" eb="5">
      <t>イタクリョウ</t>
    </rPh>
    <phoneticPr fontId="10"/>
  </si>
  <si>
    <t>氏名</t>
    <rPh sb="0" eb="2">
      <t>シメイ</t>
    </rPh>
    <phoneticPr fontId="10"/>
  </si>
  <si>
    <t>案件概要</t>
  </si>
  <si>
    <t>契約年月日</t>
    <rPh sb="0" eb="2">
      <t>ケイヤク</t>
    </rPh>
    <rPh sb="2" eb="5">
      <t>ネンガッピ</t>
    </rPh>
    <phoneticPr fontId="52"/>
  </si>
  <si>
    <t>引渡場所</t>
  </si>
  <si>
    <t>主事</t>
    <rPh sb="0" eb="2">
      <t>シュジ</t>
    </rPh>
    <phoneticPr fontId="10"/>
  </si>
  <si>
    <t>○○　○○</t>
  </si>
  <si>
    <t>受注者</t>
    <rPh sb="0" eb="3">
      <t>ジュチュウシャ</t>
    </rPh>
    <phoneticPr fontId="52"/>
  </si>
  <si>
    <t>（内容）</t>
    <rPh sb="1" eb="3">
      <t>ナイヨウ</t>
    </rPh>
    <phoneticPr fontId="10"/>
  </si>
  <si>
    <t>業務の名称</t>
    <rPh sb="0" eb="2">
      <t>ギョウム</t>
    </rPh>
    <rPh sb="3" eb="5">
      <t>メイショウ</t>
    </rPh>
    <phoneticPr fontId="10"/>
  </si>
  <si>
    <t>代表者</t>
    <rPh sb="0" eb="3">
      <t>ダイヒョウシャ</t>
    </rPh>
    <phoneticPr fontId="10"/>
  </si>
  <si>
    <t>調査職員</t>
    <rPh sb="0" eb="2">
      <t>チョウサ</t>
    </rPh>
    <rPh sb="2" eb="4">
      <t>ショクイン</t>
    </rPh>
    <phoneticPr fontId="10"/>
  </si>
  <si>
    <t>履行場所</t>
    <rPh sb="0" eb="2">
      <t>リコウ</t>
    </rPh>
    <rPh sb="2" eb="4">
      <t>バショ</t>
    </rPh>
    <phoneticPr fontId="10"/>
  </si>
  <si>
    <t>解除の時期</t>
    <rPh sb="0" eb="2">
      <t>カイジョ</t>
    </rPh>
    <rPh sb="3" eb="5">
      <t>ジキ</t>
    </rPh>
    <phoneticPr fontId="10"/>
  </si>
  <si>
    <t>履行期限延期</t>
    <rPh sb="0" eb="2">
      <t>リコウ</t>
    </rPh>
    <rPh sb="2" eb="4">
      <t>キゲン</t>
    </rPh>
    <rPh sb="4" eb="6">
      <t>エンキ</t>
    </rPh>
    <phoneticPr fontId="10"/>
  </si>
  <si>
    <t>受注者</t>
    <rPh sb="0" eb="3">
      <t>ジュチュウシャ</t>
    </rPh>
    <phoneticPr fontId="10"/>
  </si>
  <si>
    <t>設計金額（税込み）</t>
  </si>
  <si>
    <t>倉吉市役所第３会議室（東庁舎３階）</t>
  </si>
  <si>
    <t>令和7年12月2日(火)</t>
    <rPh sb="0" eb="12">
      <t>キョウ</t>
    </rPh>
    <phoneticPr fontId="10"/>
  </si>
  <si>
    <t>着　手</t>
    <rPh sb="0" eb="1">
      <t>キ</t>
    </rPh>
    <rPh sb="2" eb="3">
      <t>シュ</t>
    </rPh>
    <phoneticPr fontId="10"/>
  </si>
  <si>
    <t>第２回変更契約日</t>
    <rPh sb="0" eb="1">
      <t>ダイ</t>
    </rPh>
    <rPh sb="2" eb="3">
      <t>カイ</t>
    </rPh>
    <rPh sb="3" eb="5">
      <t>ヘンコウ</t>
    </rPh>
    <rPh sb="5" eb="8">
      <t>ケイヤクビ</t>
    </rPh>
    <phoneticPr fontId="10"/>
  </si>
  <si>
    <t>部</t>
    <rPh sb="0" eb="1">
      <t>ブ</t>
    </rPh>
    <phoneticPr fontId="10"/>
  </si>
  <si>
    <t>変更時</t>
    <rPh sb="0" eb="3">
      <t>ヘンコウジ</t>
    </rPh>
    <phoneticPr fontId="10"/>
  </si>
  <si>
    <t>管理技術者</t>
    <rPh sb="0" eb="2">
      <t>カンリ</t>
    </rPh>
    <rPh sb="2" eb="5">
      <t>ギジュツシャ</t>
    </rPh>
    <phoneticPr fontId="10"/>
  </si>
  <si>
    <t>夏期</t>
    <rPh sb="0" eb="2">
      <t>かき</t>
    </rPh>
    <phoneticPr fontId="20" type="Hiragana"/>
  </si>
  <si>
    <t>係</t>
    <rPh sb="0" eb="1">
      <t>カカリ</t>
    </rPh>
    <phoneticPr fontId="10"/>
  </si>
  <si>
    <t>役職</t>
    <rPh sb="0" eb="2">
      <t>ヤクショク</t>
    </rPh>
    <phoneticPr fontId="10"/>
  </si>
  <si>
    <t>○○○○部</t>
    <rPh sb="4" eb="5">
      <t>ブ</t>
    </rPh>
    <phoneticPr fontId="10"/>
  </si>
  <si>
    <t>○○○○○○○課</t>
    <rPh sb="7" eb="8">
      <t>カ</t>
    </rPh>
    <phoneticPr fontId="10"/>
  </si>
  <si>
    <t>報告</t>
    <rPh sb="0" eb="2">
      <t>ホウコク</t>
    </rPh>
    <phoneticPr fontId="10"/>
  </si>
  <si>
    <t>中止解除時</t>
    <rPh sb="0" eb="2">
      <t>チュウシ</t>
    </rPh>
    <rPh sb="2" eb="4">
      <t>カイジョ</t>
    </rPh>
    <rPh sb="4" eb="5">
      <t>ジ</t>
    </rPh>
    <phoneticPr fontId="10"/>
  </si>
  <si>
    <t>監督員・氏名</t>
  </si>
  <si>
    <t>宛先</t>
    <rPh sb="0" eb="2">
      <t>アテサキ</t>
    </rPh>
    <phoneticPr fontId="10"/>
  </si>
  <si>
    <t>監督員</t>
    <rPh sb="0" eb="2">
      <t>カントク</t>
    </rPh>
    <rPh sb="2" eb="3">
      <t>イン</t>
    </rPh>
    <phoneticPr fontId="10"/>
  </si>
  <si>
    <t>名称</t>
    <rPh sb="0" eb="2">
      <t>メイショウ</t>
    </rPh>
    <phoneticPr fontId="10"/>
  </si>
  <si>
    <t>△△　△△</t>
  </si>
  <si>
    <t>その他</t>
  </si>
  <si>
    <t>現契約内容</t>
    <rPh sb="0" eb="1">
      <t>ゲン</t>
    </rPh>
    <rPh sb="1" eb="3">
      <t>ケイヤク</t>
    </rPh>
    <rPh sb="3" eb="5">
      <t>ナイヨウ</t>
    </rPh>
    <phoneticPr fontId="10"/>
  </si>
  <si>
    <t>着手</t>
    <rPh sb="0" eb="2">
      <t>チャクシュ</t>
    </rPh>
    <phoneticPr fontId="10"/>
  </si>
  <si>
    <t>設計書原本と内容整合</t>
    <rPh sb="0" eb="3">
      <t>セッケイショ</t>
    </rPh>
    <rPh sb="3" eb="5">
      <t>ゲンポン</t>
    </rPh>
    <rPh sb="6" eb="8">
      <t>ナイヨウ</t>
    </rPh>
    <rPh sb="8" eb="10">
      <t>セイゴウ</t>
    </rPh>
    <phoneticPr fontId="10"/>
  </si>
  <si>
    <t>様式名</t>
    <rPh sb="0" eb="2">
      <t>ヨウシキ</t>
    </rPh>
    <rPh sb="2" eb="3">
      <t>メイ</t>
    </rPh>
    <phoneticPr fontId="10"/>
  </si>
  <si>
    <t>倉吉市堺町</t>
    <rPh sb="0" eb="3">
      <t>クラヨシシ</t>
    </rPh>
    <rPh sb="3" eb="5">
      <t>サカエマチ</t>
    </rPh>
    <phoneticPr fontId="10"/>
  </si>
  <si>
    <t>○○建設㈱</t>
    <rPh sb="2" eb="4">
      <t>ケンセツ</t>
    </rPh>
    <phoneticPr fontId="10"/>
  </si>
  <si>
    <t>　１　提出すべき書類の名称及び数量確認</t>
    <rPh sb="3" eb="5">
      <t>テイシュツ</t>
    </rPh>
    <rPh sb="8" eb="10">
      <t>ショルイ</t>
    </rPh>
    <rPh sb="11" eb="13">
      <t>メイショウ</t>
    </rPh>
    <rPh sb="13" eb="14">
      <t>オヨ</t>
    </rPh>
    <rPh sb="15" eb="17">
      <t>スウリョウ</t>
    </rPh>
    <rPh sb="17" eb="19">
      <t>カクニン</t>
    </rPh>
    <phoneticPr fontId="10"/>
  </si>
  <si>
    <t>※様式名をクリックするとシートに移動します。</t>
    <rPh sb="1" eb="3">
      <t>ヨウシキ</t>
    </rPh>
    <rPh sb="3" eb="4">
      <t>メイ</t>
    </rPh>
    <rPh sb="16" eb="18">
      <t>イドウ</t>
    </rPh>
    <phoneticPr fontId="10"/>
  </si>
  <si>
    <t>◇◇　◇◇</t>
  </si>
  <si>
    <t>ver.2.11</t>
  </si>
  <si>
    <t>工事名</t>
    <rPh sb="0" eb="3">
      <t>コウジメイ</t>
    </rPh>
    <phoneticPr fontId="10"/>
  </si>
  <si>
    <t>倉吉市葵町</t>
    <rPh sb="0" eb="3">
      <t>クラヨシシ</t>
    </rPh>
    <rPh sb="3" eb="5">
      <t>アオイマチ</t>
    </rPh>
    <phoneticPr fontId="10"/>
  </si>
  <si>
    <t>○○工事</t>
    <rPh sb="2" eb="4">
      <t>コウジ</t>
    </rPh>
    <phoneticPr fontId="10"/>
  </si>
  <si>
    <t>上記の契約用業務設計書を作成しましたので、担当課へ提出します。</t>
    <rPh sb="0" eb="2">
      <t>ジョウキ</t>
    </rPh>
    <rPh sb="3" eb="5">
      <t>ケイヤク</t>
    </rPh>
    <rPh sb="5" eb="6">
      <t>ヨウ</t>
    </rPh>
    <rPh sb="6" eb="8">
      <t>ギョウム</t>
    </rPh>
    <rPh sb="8" eb="11">
      <t>セッケイショ</t>
    </rPh>
    <rPh sb="12" eb="14">
      <t>サクセイ</t>
    </rPh>
    <rPh sb="21" eb="24">
      <t>タントウカ</t>
    </rPh>
    <rPh sb="25" eb="27">
      <t>テイシュツ</t>
    </rPh>
    <phoneticPr fontId="10"/>
  </si>
  <si>
    <t>次のとおり監督員を命じてよろしいか。</t>
    <rPh sb="5" eb="7">
      <t>カントク</t>
    </rPh>
    <rPh sb="7" eb="8">
      <t>イン</t>
    </rPh>
    <phoneticPr fontId="10"/>
  </si>
  <si>
    <t>建築
住宅課
合議</t>
    <rPh sb="0" eb="2">
      <t>ケンチク</t>
    </rPh>
    <rPh sb="3" eb="6">
      <t>ジュウタクカ</t>
    </rPh>
    <rPh sb="7" eb="9">
      <t>ゴウギ</t>
    </rPh>
    <phoneticPr fontId="10"/>
  </si>
  <si>
    <t>代表取締役　☆☆　☆☆</t>
    <rPh sb="0" eb="2">
      <t>ダイヒョウ</t>
    </rPh>
    <rPh sb="2" eb="5">
      <t>トリシマリヤク</t>
    </rPh>
    <phoneticPr fontId="52"/>
  </si>
  <si>
    <t>業務成果物　一式</t>
    <rPh sb="0" eb="2">
      <t>ギョウム</t>
    </rPh>
    <rPh sb="2" eb="5">
      <t>セイカブツ</t>
    </rPh>
    <rPh sb="6" eb="8">
      <t>イッシキ</t>
    </rPh>
    <phoneticPr fontId="10"/>
  </si>
  <si>
    <t>業務中止解除通知書を追加しました</t>
    <rPh sb="0" eb="2">
      <t>ギョウム</t>
    </rPh>
    <rPh sb="2" eb="4">
      <t>チュウシ</t>
    </rPh>
    <rPh sb="4" eb="6">
      <t>カイジョ</t>
    </rPh>
    <rPh sb="6" eb="9">
      <t>ツウチショ</t>
    </rPh>
    <rPh sb="10" eb="12">
      <t>ツイカ</t>
    </rPh>
    <phoneticPr fontId="10"/>
  </si>
  <si>
    <t>検査員</t>
    <rPh sb="0" eb="3">
      <t>ケンサイン</t>
    </rPh>
    <phoneticPr fontId="10"/>
  </si>
  <si>
    <t>工期延期</t>
    <rPh sb="0" eb="2">
      <t>コウキ</t>
    </rPh>
    <rPh sb="2" eb="4">
      <t>エンキ</t>
    </rPh>
    <phoneticPr fontId="10"/>
  </si>
  <si>
    <t>変更委託料算出計算書</t>
    <rPh sb="7" eb="10">
      <t>ケイサンショ</t>
    </rPh>
    <phoneticPr fontId="10"/>
  </si>
  <si>
    <t>変更通知書</t>
    <rPh sb="0" eb="2">
      <t>ヘンコウ</t>
    </rPh>
    <rPh sb="2" eb="5">
      <t>ツウチショ</t>
    </rPh>
    <phoneticPr fontId="10"/>
  </si>
  <si>
    <t>着　工</t>
    <rPh sb="0" eb="1">
      <t>キ</t>
    </rPh>
    <rPh sb="2" eb="3">
      <t>コウ</t>
    </rPh>
    <phoneticPr fontId="10"/>
  </si>
  <si>
    <t>№</t>
  </si>
  <si>
    <t>委　託　業　務  検　査　調　書</t>
    <rPh sb="0" eb="1">
      <t>イ</t>
    </rPh>
    <rPh sb="2" eb="3">
      <t>タク</t>
    </rPh>
    <rPh sb="4" eb="5">
      <t>ギョウ</t>
    </rPh>
    <rPh sb="6" eb="7">
      <t>ツトム</t>
    </rPh>
    <phoneticPr fontId="10"/>
  </si>
  <si>
    <t>調査職員通知</t>
  </si>
  <si>
    <t>工事契約後</t>
    <rPh sb="0" eb="2">
      <t>コウジ</t>
    </rPh>
    <rPh sb="2" eb="5">
      <t>ケイヤクゴ</t>
    </rPh>
    <phoneticPr fontId="10"/>
  </si>
  <si>
    <t>受注者通知</t>
  </si>
  <si>
    <t>倉吉市</t>
    <rPh sb="0" eb="3">
      <t>クラヨシシ</t>
    </rPh>
    <phoneticPr fontId="10"/>
  </si>
  <si>
    <t>（１）</t>
  </si>
  <si>
    <t>監督員設計書</t>
  </si>
  <si>
    <t>監督員通知</t>
  </si>
  <si>
    <t>貸与品（有の場合に入力）</t>
    <rPh sb="0" eb="2">
      <t>タイヨ</t>
    </rPh>
    <rPh sb="2" eb="3">
      <t>ヒン</t>
    </rPh>
    <rPh sb="4" eb="5">
      <t>ア</t>
    </rPh>
    <rPh sb="6" eb="8">
      <t>バアイ</t>
    </rPh>
    <rPh sb="9" eb="11">
      <t>ニュウリョク</t>
    </rPh>
    <phoneticPr fontId="10"/>
  </si>
  <si>
    <t>委託業務完成検査の結果について（通知）</t>
    <rPh sb="0" eb="2">
      <t>イタク</t>
    </rPh>
    <rPh sb="2" eb="4">
      <t>ギョウム</t>
    </rPh>
    <rPh sb="4" eb="6">
      <t>カンセイ</t>
    </rPh>
    <rPh sb="6" eb="8">
      <t>ケンサ</t>
    </rPh>
    <rPh sb="9" eb="11">
      <t>ケッカ</t>
    </rPh>
    <rPh sb="16" eb="18">
      <t>ツウチ</t>
    </rPh>
    <phoneticPr fontId="10"/>
  </si>
  <si>
    <t>受注者</t>
    <rPh sb="0" eb="3">
      <t>ジュチュウシャシャ</t>
    </rPh>
    <phoneticPr fontId="10"/>
  </si>
  <si>
    <t>当初</t>
    <rPh sb="0" eb="2">
      <t>トウショ</t>
    </rPh>
    <phoneticPr fontId="10"/>
  </si>
  <si>
    <t>履行期間及び業務委託料の変更</t>
    <rPh sb="0" eb="2">
      <t>リコウ</t>
    </rPh>
    <rPh sb="2" eb="4">
      <t>キカン</t>
    </rPh>
    <rPh sb="4" eb="5">
      <t>オヨ</t>
    </rPh>
    <rPh sb="6" eb="8">
      <t>ギョウム</t>
    </rPh>
    <rPh sb="8" eb="11">
      <t>イタクリョウ</t>
    </rPh>
    <phoneticPr fontId="10"/>
  </si>
  <si>
    <t>記</t>
    <rPh sb="0" eb="1">
      <t>キ</t>
    </rPh>
    <phoneticPr fontId="10"/>
  </si>
  <si>
    <t>日時</t>
    <rPh sb="0" eb="2">
      <t>ニチジ</t>
    </rPh>
    <phoneticPr fontId="10"/>
  </si>
  <si>
    <t>委託業務の名称</t>
    <rPh sb="0" eb="2">
      <t>イタク</t>
    </rPh>
    <rPh sb="2" eb="4">
      <t>ギョウム</t>
    </rPh>
    <rPh sb="5" eb="7">
      <t>メイショウ</t>
    </rPh>
    <phoneticPr fontId="10"/>
  </si>
  <si>
    <t>委託業務の場所</t>
    <rPh sb="0" eb="2">
      <t>イタク</t>
    </rPh>
    <rPh sb="2" eb="4">
      <t>ギョウム</t>
    </rPh>
    <rPh sb="5" eb="7">
      <t>バショ</t>
    </rPh>
    <phoneticPr fontId="10"/>
  </si>
  <si>
    <t>受理</t>
    <rPh sb="0" eb="2">
      <t>ジュリ</t>
    </rPh>
    <phoneticPr fontId="10"/>
  </si>
  <si>
    <t>受託金額</t>
    <rPh sb="0" eb="2">
      <t>ジュタク</t>
    </rPh>
    <rPh sb="2" eb="4">
      <t>キンガク</t>
    </rPh>
    <phoneticPr fontId="10"/>
  </si>
  <si>
    <t>Ｂ</t>
  </si>
  <si>
    <t>現場代理人</t>
  </si>
  <si>
    <t>１．業務の名称</t>
    <rPh sb="2" eb="4">
      <t>ギョウム</t>
    </rPh>
    <rPh sb="5" eb="7">
      <t>メイショウ</t>
    </rPh>
    <phoneticPr fontId="10"/>
  </si>
  <si>
    <t>委託業務完了年月日</t>
    <rPh sb="0" eb="2">
      <t>イタク</t>
    </rPh>
    <rPh sb="2" eb="4">
      <t>ギョウム</t>
    </rPh>
    <rPh sb="4" eb="6">
      <t>カンリョウ</t>
    </rPh>
    <rPh sb="6" eb="9">
      <t>ネンガッピ</t>
    </rPh>
    <phoneticPr fontId="10"/>
  </si>
  <si>
    <t>検査員職氏名</t>
    <rPh sb="0" eb="3">
      <t>ケンサイン</t>
    </rPh>
    <rPh sb="3" eb="4">
      <t>ショク</t>
    </rPh>
    <rPh sb="4" eb="6">
      <t>シメイ</t>
    </rPh>
    <phoneticPr fontId="10"/>
  </si>
  <si>
    <t>□</t>
  </si>
  <si>
    <t>倉吉市長　　広田　一恭</t>
  </si>
  <si>
    <t>１．</t>
  </si>
  <si>
    <t>第12条</t>
    <rPh sb="0" eb="1">
      <t>ダイ</t>
    </rPh>
    <rPh sb="3" eb="4">
      <t>ジョウ</t>
    </rPh>
    <phoneticPr fontId="10"/>
  </si>
  <si>
    <t>引渡時</t>
    <rPh sb="0" eb="2">
      <t>ヒキワタシ</t>
    </rPh>
    <rPh sb="2" eb="3">
      <t>ジ</t>
    </rPh>
    <phoneticPr fontId="10"/>
  </si>
  <si>
    <t>２．</t>
  </si>
  <si>
    <t>時期</t>
  </si>
  <si>
    <t>３．</t>
  </si>
  <si>
    <t>４．</t>
  </si>
  <si>
    <t>主体側</t>
    <rPh sb="0" eb="2">
      <t>シュタイ</t>
    </rPh>
    <rPh sb="2" eb="3">
      <t>ガワ</t>
    </rPh>
    <phoneticPr fontId="10"/>
  </si>
  <si>
    <t>変更委託料</t>
    <rPh sb="2" eb="5">
      <t>イタクリョウ</t>
    </rPh>
    <phoneticPr fontId="10"/>
  </si>
  <si>
    <t>第１条</t>
    <rPh sb="0" eb="1">
      <t>だい</t>
    </rPh>
    <rPh sb="2" eb="3">
      <t>じょう</t>
    </rPh>
    <phoneticPr fontId="20" type="Hiragana"/>
  </si>
  <si>
    <t>６．</t>
  </si>
  <si>
    <t>電話</t>
    <rPh sb="0" eb="2">
      <t>デンワ</t>
    </rPh>
    <phoneticPr fontId="10"/>
  </si>
  <si>
    <t>５　業務完了情報</t>
    <rPh sb="2" eb="4">
      <t>ギョウム</t>
    </rPh>
    <rPh sb="4" eb="6">
      <t>カンリョウ</t>
    </rPh>
    <rPh sb="6" eb="8">
      <t>ジョウホウ</t>
    </rPh>
    <phoneticPr fontId="10"/>
  </si>
  <si>
    <t>業務に関する</t>
    <rPh sb="0" eb="2">
      <t>ギョウム</t>
    </rPh>
    <phoneticPr fontId="10"/>
  </si>
  <si>
    <t>完了日</t>
    <rPh sb="0" eb="3">
      <t>カンリョウビ</t>
    </rPh>
    <phoneticPr fontId="10"/>
  </si>
  <si>
    <t>完了検査日</t>
    <rPh sb="0" eb="2">
      <t>カンリョウ</t>
    </rPh>
    <rPh sb="2" eb="5">
      <t>ケンサビ</t>
    </rPh>
    <phoneticPr fontId="10"/>
  </si>
  <si>
    <t>約</t>
    <rPh sb="0" eb="1">
      <t>ヤク</t>
    </rPh>
    <phoneticPr fontId="10"/>
  </si>
  <si>
    <t>職</t>
    <rPh sb="0" eb="1">
      <t>ショク</t>
    </rPh>
    <phoneticPr fontId="10"/>
  </si>
  <si>
    <t>※※　※※</t>
  </si>
  <si>
    <t>担　　当</t>
    <rPh sb="0" eb="1">
      <t>タン</t>
    </rPh>
    <rPh sb="3" eb="4">
      <t>トウ</t>
    </rPh>
    <phoneticPr fontId="10"/>
  </si>
  <si>
    <t>上記承諾する。</t>
    <rPh sb="0" eb="2">
      <t>ジョウキ</t>
    </rPh>
    <rPh sb="2" eb="4">
      <t>ショウダク</t>
    </rPh>
    <phoneticPr fontId="10"/>
  </si>
  <si>
    <t>内訳別紙のとおり</t>
    <rPh sb="0" eb="2">
      <t>ウチワケ</t>
    </rPh>
    <rPh sb="2" eb="4">
      <t>ベッシ</t>
    </rPh>
    <phoneticPr fontId="10"/>
  </si>
  <si>
    <t>業務の
名称</t>
    <rPh sb="0" eb="2">
      <t>ギョウム</t>
    </rPh>
    <rPh sb="4" eb="6">
      <t>メイショウ</t>
    </rPh>
    <phoneticPr fontId="10"/>
  </si>
  <si>
    <t>第22条</t>
    <rPh sb="0" eb="1">
      <t>ダイ</t>
    </rPh>
    <rPh sb="3" eb="4">
      <t>ジョウ</t>
    </rPh>
    <phoneticPr fontId="10"/>
  </si>
  <si>
    <r>
      <t>次のとおり調査職員を決定</t>
    </r>
    <r>
      <rPr>
        <strike/>
        <sz val="11"/>
        <color auto="1"/>
        <rFont val="ＭＳ 明朝"/>
      </rPr>
      <t>（変更）</t>
    </r>
    <r>
      <rPr>
        <sz val="11"/>
        <color auto="1"/>
        <rFont val="ＭＳ 明朝"/>
      </rPr>
      <t>したので通知します。</t>
    </r>
    <rPh sb="0" eb="1">
      <t>ツギ</t>
    </rPh>
    <rPh sb="5" eb="7">
      <t>チョウサ</t>
    </rPh>
    <rPh sb="7" eb="9">
      <t>ショクイン</t>
    </rPh>
    <rPh sb="10" eb="12">
      <t>ケッテイ</t>
    </rPh>
    <rPh sb="13" eb="15">
      <t>ヘンコウ</t>
    </rPh>
    <rPh sb="20" eb="22">
      <t>ツウチ</t>
    </rPh>
    <phoneticPr fontId="10"/>
  </si>
  <si>
    <r>
      <t>調査職員決定</t>
    </r>
    <r>
      <rPr>
        <strike/>
        <sz val="14"/>
        <color auto="1"/>
        <rFont val="ＭＳ 明朝"/>
      </rPr>
      <t>（変更）</t>
    </r>
    <r>
      <rPr>
        <sz val="14"/>
        <color auto="1"/>
        <rFont val="ＭＳ 明朝"/>
      </rPr>
      <t>通知書</t>
    </r>
    <rPh sb="0" eb="2">
      <t>チョウサ</t>
    </rPh>
    <rPh sb="2" eb="4">
      <t>ショクイン</t>
    </rPh>
    <rPh sb="4" eb="6">
      <t>ケッテイ</t>
    </rPh>
    <rPh sb="7" eb="9">
      <t>ヘンコウ</t>
    </rPh>
    <rPh sb="10" eb="13">
      <t>ツウチショ</t>
    </rPh>
    <phoneticPr fontId="10"/>
  </si>
  <si>
    <t>住　　所</t>
  </si>
  <si>
    <t>１</t>
  </si>
  <si>
    <r>
      <t>次のとおり監督員を決定</t>
    </r>
    <r>
      <rPr>
        <strike/>
        <sz val="11"/>
        <color auto="1"/>
        <rFont val="ＭＳ 明朝"/>
      </rPr>
      <t>（変更）</t>
    </r>
    <r>
      <rPr>
        <sz val="11"/>
        <color auto="1"/>
        <rFont val="ＭＳ 明朝"/>
      </rPr>
      <t>したので通知します。</t>
    </r>
    <rPh sb="0" eb="1">
      <t>ツギ</t>
    </rPh>
    <rPh sb="5" eb="7">
      <t>カントク</t>
    </rPh>
    <rPh sb="7" eb="8">
      <t>イン</t>
    </rPh>
    <rPh sb="9" eb="11">
      <t>ケッテイ</t>
    </rPh>
    <rPh sb="12" eb="14">
      <t>ヘンコウ</t>
    </rPh>
    <rPh sb="19" eb="21">
      <t>ツウチ</t>
    </rPh>
    <phoneticPr fontId="10"/>
  </si>
  <si>
    <t>×</t>
  </si>
  <si>
    <r>
      <t>監督員決定</t>
    </r>
    <r>
      <rPr>
        <strike/>
        <sz val="14"/>
        <color auto="1"/>
        <rFont val="ＭＳ 明朝"/>
      </rPr>
      <t>（変更）</t>
    </r>
    <r>
      <rPr>
        <sz val="14"/>
        <color auto="1"/>
        <rFont val="ＭＳ 明朝"/>
      </rPr>
      <t>通知書</t>
    </r>
    <rPh sb="0" eb="2">
      <t>カントク</t>
    </rPh>
    <rPh sb="2" eb="3">
      <t>イン</t>
    </rPh>
    <rPh sb="3" eb="5">
      <t>ケッテイ</t>
    </rPh>
    <rPh sb="6" eb="8">
      <t>ヘンコウ</t>
    </rPh>
    <rPh sb="9" eb="12">
      <t>ツウチショ</t>
    </rPh>
    <phoneticPr fontId="10"/>
  </si>
  <si>
    <t>元設計額（a）</t>
    <rPh sb="0" eb="1">
      <t>モト</t>
    </rPh>
    <rPh sb="1" eb="3">
      <t>セッケイ</t>
    </rPh>
    <rPh sb="3" eb="4">
      <t>ガク</t>
    </rPh>
    <phoneticPr fontId="10"/>
  </si>
  <si>
    <t>別紙のとおり</t>
    <rPh sb="0" eb="2">
      <t>ベッシ</t>
    </rPh>
    <phoneticPr fontId="10"/>
  </si>
  <si>
    <t>　　部分払金額</t>
    <rPh sb="2" eb="4">
      <t>ブブン</t>
    </rPh>
    <rPh sb="4" eb="5">
      <t>バライ</t>
    </rPh>
    <rPh sb="5" eb="6">
      <t>キン</t>
    </rPh>
    <rPh sb="6" eb="7">
      <t>ガク</t>
    </rPh>
    <phoneticPr fontId="10"/>
  </si>
  <si>
    <t>施　工</t>
    <rPh sb="0" eb="1">
      <t>シ</t>
    </rPh>
    <rPh sb="2" eb="3">
      <t>コウ</t>
    </rPh>
    <phoneticPr fontId="10"/>
  </si>
  <si>
    <t>【問い合わせ先】</t>
    <rPh sb="1" eb="2">
      <t>ト</t>
    </rPh>
    <rPh sb="3" eb="4">
      <t>ア</t>
    </rPh>
    <rPh sb="6" eb="7">
      <t>サキ</t>
    </rPh>
    <phoneticPr fontId="10"/>
  </si>
  <si>
    <t>このことについて、次のとおり調査職員を命じ、その決定を受注者に通知してよろしいか。</t>
    <rPh sb="9" eb="10">
      <t>ツギ</t>
    </rPh>
    <rPh sb="14" eb="16">
      <t>チョウサ</t>
    </rPh>
    <rPh sb="16" eb="18">
      <t>ショクイン</t>
    </rPh>
    <rPh sb="19" eb="20">
      <t>メイ</t>
    </rPh>
    <rPh sb="24" eb="26">
      <t>ケッテイ</t>
    </rPh>
    <rPh sb="27" eb="30">
      <t>ジュチュウシャ</t>
    </rPh>
    <rPh sb="31" eb="33">
      <t>ツウチ</t>
    </rPh>
    <phoneticPr fontId="10"/>
  </si>
  <si>
    <t>１通を保有する。</t>
    <rPh sb="1" eb="2">
      <t>つう</t>
    </rPh>
    <rPh sb="3" eb="5">
      <t>ほゆう</t>
    </rPh>
    <phoneticPr fontId="20" type="Hiragana"/>
  </si>
  <si>
    <t>事務担当者</t>
    <rPh sb="0" eb="2">
      <t>ジム</t>
    </rPh>
    <rPh sb="2" eb="4">
      <t>タントウ</t>
    </rPh>
    <rPh sb="4" eb="5">
      <t>シャ</t>
    </rPh>
    <phoneticPr fontId="10"/>
  </si>
  <si>
    <t>合　格</t>
    <rPh sb="0" eb="1">
      <t>ア</t>
    </rPh>
    <rPh sb="2" eb="3">
      <t>カク</t>
    </rPh>
    <phoneticPr fontId="10"/>
  </si>
  <si>
    <t>　　　　商号又は名称</t>
  </si>
  <si>
    <t>主任</t>
    <rPh sb="0" eb="2">
      <t>シュニン</t>
    </rPh>
    <phoneticPr fontId="10"/>
  </si>
  <si>
    <t>0858-22-8175</t>
  </si>
  <si>
    <t>履行期間の変更</t>
    <rPh sb="0" eb="2">
      <t>リコウ</t>
    </rPh>
    <rPh sb="2" eb="4">
      <t>キカン</t>
    </rPh>
    <phoneticPr fontId="10"/>
  </si>
  <si>
    <t>通知発番</t>
    <rPh sb="0" eb="2">
      <t>ツウチ</t>
    </rPh>
    <rPh sb="2" eb="3">
      <t>ハツ</t>
    </rPh>
    <rPh sb="3" eb="4">
      <t>バン</t>
    </rPh>
    <phoneticPr fontId="10"/>
  </si>
  <si>
    <t>数量</t>
  </si>
  <si>
    <t>発○○第◎号</t>
    <rPh sb="0" eb="1">
      <t>ハツ</t>
    </rPh>
    <rPh sb="3" eb="4">
      <t>ダイ</t>
    </rPh>
    <rPh sb="5" eb="6">
      <t>ゴウ</t>
    </rPh>
    <phoneticPr fontId="10"/>
  </si>
  <si>
    <t>葉、その他添付図書</t>
    <rPh sb="0" eb="1">
      <t>ハ</t>
    </rPh>
    <rPh sb="4" eb="5">
      <t>タ</t>
    </rPh>
    <rPh sb="5" eb="7">
      <t>テンプ</t>
    </rPh>
    <rPh sb="7" eb="9">
      <t>トショ</t>
    </rPh>
    <phoneticPr fontId="10"/>
  </si>
  <si>
    <t>完成検査通知</t>
    <rPh sb="0" eb="2">
      <t>カンセイ</t>
    </rPh>
    <rPh sb="2" eb="4">
      <t>ケンサ</t>
    </rPh>
    <rPh sb="4" eb="6">
      <t>ツウチ</t>
    </rPh>
    <phoneticPr fontId="10"/>
  </si>
  <si>
    <t>業務受注者</t>
    <rPh sb="0" eb="2">
      <t>ギョウム</t>
    </rPh>
    <rPh sb="2" eb="5">
      <t>ジュチュウシャ</t>
    </rPh>
    <phoneticPr fontId="10"/>
  </si>
  <si>
    <t>概算増減額</t>
    <rPh sb="0" eb="2">
      <t>ガイサン</t>
    </rPh>
    <rPh sb="2" eb="5">
      <t>ゾウゲンガク</t>
    </rPh>
    <phoneticPr fontId="10"/>
  </si>
  <si>
    <t>■</t>
  </si>
  <si>
    <t>内部文書</t>
    <rPh sb="0" eb="2">
      <t>ナイブ</t>
    </rPh>
    <rPh sb="2" eb="4">
      <t>ブンショ</t>
    </rPh>
    <phoneticPr fontId="10"/>
  </si>
  <si>
    <t>上記の10分の９の金額</t>
    <rPh sb="0" eb="2">
      <t>ジョウキ</t>
    </rPh>
    <rPh sb="3" eb="6">
      <t>１０ブン</t>
    </rPh>
    <rPh sb="9" eb="11">
      <t>キンガク</t>
    </rPh>
    <phoneticPr fontId="10"/>
  </si>
  <si>
    <t>工事受注者</t>
    <rPh sb="0" eb="2">
      <t>コウジ</t>
    </rPh>
    <rPh sb="2" eb="5">
      <t>ジュチュウシャ</t>
    </rPh>
    <phoneticPr fontId="10"/>
  </si>
  <si>
    <t>数　量</t>
    <rPh sb="0" eb="3">
      <t>スウリョウ</t>
    </rPh>
    <phoneticPr fontId="10"/>
  </si>
  <si>
    <t>第　回</t>
    <rPh sb="0" eb="1">
      <t>ダイ</t>
    </rPh>
    <rPh sb="2" eb="3">
      <t>カイ</t>
    </rPh>
    <phoneticPr fontId="10"/>
  </si>
  <si>
    <t>検　査</t>
    <rPh sb="0" eb="1">
      <t>ケン</t>
    </rPh>
    <rPh sb="2" eb="3">
      <t>サ</t>
    </rPh>
    <phoneticPr fontId="10"/>
  </si>
  <si>
    <t>２　発注者情報</t>
    <rPh sb="2" eb="4">
      <t>ハッチュウ</t>
    </rPh>
    <rPh sb="4" eb="5">
      <t>シャ</t>
    </rPh>
    <rPh sb="5" eb="7">
      <t>ジョウホウ</t>
    </rPh>
    <phoneticPr fontId="10"/>
  </si>
  <si>
    <t>確認検査を行いましたところ、検査内容及び結果は次のとおりでした。</t>
    <rPh sb="0" eb="2">
      <t>カクニン</t>
    </rPh>
    <rPh sb="2" eb="4">
      <t>ケンサ</t>
    </rPh>
    <rPh sb="5" eb="6">
      <t>オコナ</t>
    </rPh>
    <rPh sb="14" eb="16">
      <t>ケンサ</t>
    </rPh>
    <rPh sb="16" eb="18">
      <t>ナイヨウ</t>
    </rPh>
    <rPh sb="18" eb="19">
      <t>オヨ</t>
    </rPh>
    <rPh sb="20" eb="22">
      <t>ケッカ</t>
    </rPh>
    <rPh sb="23" eb="24">
      <t>ツギ</t>
    </rPh>
    <phoneticPr fontId="10"/>
  </si>
  <si>
    <t>６</t>
  </si>
  <si>
    <t>３　業務受注者情報</t>
    <rPh sb="2" eb="4">
      <t>ギョウム</t>
    </rPh>
    <rPh sb="4" eb="7">
      <t>ジュチュウシャ</t>
    </rPh>
    <rPh sb="7" eb="9">
      <t>ジョウホウ</t>
    </rPh>
    <phoneticPr fontId="10"/>
  </si>
  <si>
    <t>４　工事情報</t>
    <rPh sb="2" eb="4">
      <t>コウジ</t>
    </rPh>
    <rPh sb="4" eb="6">
      <t>ジョウホウ</t>
    </rPh>
    <phoneticPr fontId="10"/>
  </si>
  <si>
    <t>依頼元情報-担当者氏名</t>
  </si>
  <si>
    <t>協議書</t>
    <rPh sb="0" eb="3">
      <t>キョウギショ</t>
    </rPh>
    <phoneticPr fontId="10"/>
  </si>
  <si>
    <t>※データシートの着色部を入力することにより、文書に反映されます。</t>
    <rPh sb="8" eb="10">
      <t>チャクショク</t>
    </rPh>
    <rPh sb="10" eb="11">
      <t>ブ</t>
    </rPh>
    <rPh sb="12" eb="14">
      <t>ニュウリョク</t>
    </rPh>
    <rPh sb="22" eb="24">
      <t>ブンショ</t>
    </rPh>
    <rPh sb="25" eb="27">
      <t>ハンエイ</t>
    </rPh>
    <phoneticPr fontId="10"/>
  </si>
  <si>
    <t>設計監理業務文書一覧表（発注者用）</t>
    <rPh sb="0" eb="2">
      <t>セッケイ</t>
    </rPh>
    <rPh sb="2" eb="4">
      <t>カンリ</t>
    </rPh>
    <rPh sb="4" eb="6">
      <t>ギョウム</t>
    </rPh>
    <rPh sb="6" eb="8">
      <t>ブンショ</t>
    </rPh>
    <rPh sb="8" eb="10">
      <t>イチラン</t>
    </rPh>
    <rPh sb="10" eb="11">
      <t>ヒョウ</t>
    </rPh>
    <rPh sb="12" eb="15">
      <t>ハッチュウシャ</t>
    </rPh>
    <rPh sb="15" eb="16">
      <t>ヨウ</t>
    </rPh>
    <phoneticPr fontId="10"/>
  </si>
  <si>
    <t>※文書の日付については、自動で入力日となるので変更したい場合は直接入力してください。</t>
    <rPh sb="1" eb="3">
      <t>ブンショ</t>
    </rPh>
    <rPh sb="4" eb="6">
      <t>ヒヅケ</t>
    </rPh>
    <rPh sb="12" eb="14">
      <t>ジドウ</t>
    </rPh>
    <rPh sb="15" eb="17">
      <t>ニュウリョク</t>
    </rPh>
    <rPh sb="17" eb="18">
      <t>ビ</t>
    </rPh>
    <rPh sb="23" eb="25">
      <t>ヘンコウ</t>
    </rPh>
    <rPh sb="28" eb="30">
      <t>バアイ</t>
    </rPh>
    <rPh sb="31" eb="33">
      <t>チョクセツ</t>
    </rPh>
    <rPh sb="33" eb="35">
      <t>ニュウリョク</t>
    </rPh>
    <phoneticPr fontId="10"/>
  </si>
  <si>
    <t>費　目</t>
    <rPh sb="0" eb="3">
      <t>ヒモク</t>
    </rPh>
    <phoneticPr fontId="10"/>
  </si>
  <si>
    <t>指示</t>
  </si>
  <si>
    <t>完成検査日</t>
    <rPh sb="0" eb="2">
      <t>カンセイ</t>
    </rPh>
    <rPh sb="2" eb="5">
      <t>ケンサビ</t>
    </rPh>
    <phoneticPr fontId="10"/>
  </si>
  <si>
    <t>変更設計額（c）</t>
    <rPh sb="0" eb="2">
      <t>ヘンコウ</t>
    </rPh>
    <rPh sb="2" eb="4">
      <t>セッケイ</t>
    </rPh>
    <rPh sb="4" eb="5">
      <t>ガク</t>
    </rPh>
    <phoneticPr fontId="10"/>
  </si>
  <si>
    <t>依頼元情報-担当課</t>
  </si>
  <si>
    <t>業務出来形部分等確認通知書</t>
    <rPh sb="0" eb="2">
      <t>ギョウム</t>
    </rPh>
    <rPh sb="2" eb="4">
      <t>デキ</t>
    </rPh>
    <rPh sb="4" eb="5">
      <t>カタ</t>
    </rPh>
    <rPh sb="5" eb="7">
      <t>ブブン</t>
    </rPh>
    <rPh sb="7" eb="8">
      <t>トウ</t>
    </rPh>
    <rPh sb="8" eb="10">
      <t>カクニン</t>
    </rPh>
    <rPh sb="10" eb="13">
      <t>ツウチショ</t>
    </rPh>
    <phoneticPr fontId="10"/>
  </si>
  <si>
    <t>完成日</t>
    <rPh sb="0" eb="2">
      <t>カンセイ</t>
    </rPh>
    <rPh sb="2" eb="3">
      <t>ビ</t>
    </rPh>
    <phoneticPr fontId="10"/>
  </si>
  <si>
    <t>千円</t>
    <rPh sb="0" eb="2">
      <t>センエン</t>
    </rPh>
    <phoneticPr fontId="10"/>
  </si>
  <si>
    <t>付で委託契約を締結した下記業務の履行期間を変更しますので、設計業務等委託契約書第20条第１項に規定する協議を次により行います。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1" eb="23">
      <t>ヘンコウ</t>
    </rPh>
    <rPh sb="29" eb="31">
      <t>セッケイ</t>
    </rPh>
    <rPh sb="31" eb="33">
      <t>ギョウム</t>
    </rPh>
    <rPh sb="33" eb="34">
      <t>トウ</t>
    </rPh>
    <rPh sb="34" eb="36">
      <t>イタク</t>
    </rPh>
    <rPh sb="36" eb="39">
      <t>ケイヤクショ</t>
    </rPh>
    <rPh sb="39" eb="40">
      <t>ダイ</t>
    </rPh>
    <rPh sb="42" eb="43">
      <t>ジョウ</t>
    </rPh>
    <rPh sb="43" eb="44">
      <t>ダイ</t>
    </rPh>
    <rPh sb="45" eb="46">
      <t>コウ</t>
    </rPh>
    <rPh sb="47" eb="49">
      <t>キテイ</t>
    </rPh>
    <rPh sb="51" eb="53">
      <t>キョウギ</t>
    </rPh>
    <rPh sb="54" eb="55">
      <t>ツギ</t>
    </rPh>
    <rPh sb="58" eb="59">
      <t>オコナ</t>
    </rPh>
    <phoneticPr fontId="10"/>
  </si>
  <si>
    <t>会計課</t>
    <rPh sb="0" eb="3">
      <t>カイケイカ</t>
    </rPh>
    <phoneticPr fontId="10"/>
  </si>
  <si>
    <t>検査専門員</t>
    <rPh sb="0" eb="2">
      <t>ケンサ</t>
    </rPh>
    <rPh sb="2" eb="5">
      <t>センモンイン</t>
    </rPh>
    <phoneticPr fontId="10"/>
  </si>
  <si>
    <t>付で委託契約を締結した下記業務の業務内容を別添設計書のとおり変更したので、設計業務等委託契約書第15条の規定により通知します。</t>
    <rPh sb="0" eb="1">
      <t>ヅケ</t>
    </rPh>
    <rPh sb="2" eb="4">
      <t>イタク</t>
    </rPh>
    <rPh sb="4" eb="6">
      <t>ケイヤク</t>
    </rPh>
    <rPh sb="7" eb="9">
      <t>テイケツ</t>
    </rPh>
    <rPh sb="11" eb="13">
      <t>カキ</t>
    </rPh>
    <rPh sb="13" eb="15">
      <t>ギョウム</t>
    </rPh>
    <rPh sb="16" eb="18">
      <t>ギョウム</t>
    </rPh>
    <rPh sb="18" eb="20">
      <t>ナイヨウ</t>
    </rPh>
    <rPh sb="21" eb="23">
      <t>ベッテン</t>
    </rPh>
    <rPh sb="23" eb="25">
      <t>セッケイ</t>
    </rPh>
    <rPh sb="25" eb="26">
      <t>ショ</t>
    </rPh>
    <rPh sb="30" eb="32">
      <t>ヘンコウ</t>
    </rPh>
    <rPh sb="37" eb="39">
      <t>セッケイ</t>
    </rPh>
    <rPh sb="39" eb="41">
      <t>ギョウム</t>
    </rPh>
    <rPh sb="41" eb="42">
      <t>トウ</t>
    </rPh>
    <rPh sb="42" eb="44">
      <t>イタク</t>
    </rPh>
    <rPh sb="44" eb="47">
      <t>ケイヤクショ</t>
    </rPh>
    <rPh sb="47" eb="48">
      <t>ダイ</t>
    </rPh>
    <rPh sb="50" eb="51">
      <t>ジョウ</t>
    </rPh>
    <rPh sb="52" eb="54">
      <t>キテイ</t>
    </rPh>
    <rPh sb="57" eb="59">
      <t>ツウチ</t>
    </rPh>
    <phoneticPr fontId="10"/>
  </si>
  <si>
    <t>若竹　耕二</t>
    <rPh sb="0" eb="2">
      <t>ワカタケ</t>
    </rPh>
    <rPh sb="3" eb="5">
      <t>コウジ</t>
    </rPh>
    <phoneticPr fontId="10"/>
  </si>
  <si>
    <t>作成時期</t>
    <rPh sb="0" eb="2">
      <t>サクセイ</t>
    </rPh>
    <rPh sb="2" eb="4">
      <t>ジキ</t>
    </rPh>
    <phoneticPr fontId="10"/>
  </si>
  <si>
    <t>完成検査後</t>
    <rPh sb="0" eb="2">
      <t>カンセイ</t>
    </rPh>
    <rPh sb="2" eb="5">
      <t>ケンサゴ</t>
    </rPh>
    <phoneticPr fontId="10"/>
  </si>
  <si>
    <t>品質・規格・銘柄等</t>
  </si>
  <si>
    <t>付で委託契約を締結した下記業務の業務委託料を変更しますので、設計業務等委託契約書第21条第１項に規定する協議を次により行います。</t>
    <rPh sb="0" eb="1">
      <t>ヅケ</t>
    </rPh>
    <rPh sb="2" eb="4">
      <t>イタク</t>
    </rPh>
    <rPh sb="4" eb="6">
      <t>ケイヤク</t>
    </rPh>
    <rPh sb="7" eb="9">
      <t>テイケツ</t>
    </rPh>
    <rPh sb="11" eb="13">
      <t>カキ</t>
    </rPh>
    <rPh sb="13" eb="15">
      <t>ギョウム</t>
    </rPh>
    <rPh sb="16" eb="18">
      <t>ギョウム</t>
    </rPh>
    <rPh sb="18" eb="21">
      <t>イタクリョウ</t>
    </rPh>
    <rPh sb="21" eb="22">
      <t>キンガク</t>
    </rPh>
    <rPh sb="22" eb="24">
      <t>ヘンコウ</t>
    </rPh>
    <rPh sb="30" eb="32">
      <t>セッケイ</t>
    </rPh>
    <rPh sb="32" eb="34">
      <t>ギョウム</t>
    </rPh>
    <rPh sb="34" eb="35">
      <t>トウ</t>
    </rPh>
    <rPh sb="35" eb="37">
      <t>イタク</t>
    </rPh>
    <rPh sb="37" eb="40">
      <t>ケイヤクショ</t>
    </rPh>
    <rPh sb="40" eb="41">
      <t>ダイ</t>
    </rPh>
    <rPh sb="43" eb="44">
      <t>ジョウ</t>
    </rPh>
    <rPh sb="44" eb="45">
      <t>ダイ</t>
    </rPh>
    <rPh sb="46" eb="47">
      <t>コウ</t>
    </rPh>
    <rPh sb="48" eb="50">
      <t>キテイ</t>
    </rPh>
    <rPh sb="52" eb="54">
      <t>キョウギ</t>
    </rPh>
    <rPh sb="55" eb="56">
      <t>ツギ</t>
    </rPh>
    <rPh sb="59" eb="60">
      <t>オコナ</t>
    </rPh>
    <phoneticPr fontId="10"/>
  </si>
  <si>
    <t>次の委託業務に係る下記の物品を貸し付けます。</t>
    <rPh sb="0" eb="1">
      <t>ツギ</t>
    </rPh>
    <rPh sb="2" eb="4">
      <t>イタク</t>
    </rPh>
    <rPh sb="4" eb="6">
      <t>ギョウム</t>
    </rPh>
    <rPh sb="7" eb="8">
      <t>カカワ</t>
    </rPh>
    <rPh sb="9" eb="11">
      <t>カキ</t>
    </rPh>
    <rPh sb="12" eb="14">
      <t>ブッピン</t>
    </rPh>
    <rPh sb="15" eb="16">
      <t>カ</t>
    </rPh>
    <rPh sb="17" eb="18">
      <t>ツ</t>
    </rPh>
    <phoneticPr fontId="10"/>
  </si>
  <si>
    <t>円（消費税等相当額込み）</t>
    <rPh sb="0" eb="1">
      <t>エン</t>
    </rPh>
    <rPh sb="2" eb="5">
      <t>ショウヒゼイ</t>
    </rPh>
    <rPh sb="5" eb="6">
      <t>トウ</t>
    </rPh>
    <rPh sb="6" eb="9">
      <t>ソウトウガク</t>
    </rPh>
    <rPh sb="9" eb="10">
      <t>コ</t>
    </rPh>
    <phoneticPr fontId="52"/>
  </si>
  <si>
    <t>貸与品等引渡書</t>
    <rPh sb="0" eb="2">
      <t>タイヨ</t>
    </rPh>
    <rPh sb="2" eb="4">
      <t>ヒントウ</t>
    </rPh>
    <rPh sb="4" eb="6">
      <t>ヒキワタシ</t>
    </rPh>
    <rPh sb="6" eb="7">
      <t>ショ</t>
    </rPh>
    <phoneticPr fontId="10"/>
  </si>
  <si>
    <t>２．貸与期間</t>
    <rPh sb="2" eb="4">
      <t>タイヨ</t>
    </rPh>
    <rPh sb="4" eb="6">
      <t>キカン</t>
    </rPh>
    <phoneticPr fontId="10"/>
  </si>
  <si>
    <t>倉吉市役所小会議室（本庁舎４階）</t>
    <rPh sb="5" eb="6">
      <t>ショウ</t>
    </rPh>
    <rPh sb="10" eb="11">
      <t>ホン</t>
    </rPh>
    <phoneticPr fontId="10"/>
  </si>
  <si>
    <t>特記仕様書</t>
    <rPh sb="0" eb="2">
      <t>トッキ</t>
    </rPh>
    <rPh sb="2" eb="5">
      <t>シヨウショ</t>
    </rPh>
    <phoneticPr fontId="10"/>
  </si>
  <si>
    <t>第18条</t>
    <rPh sb="0" eb="1">
      <t>ダイ</t>
    </rPh>
    <rPh sb="3" eb="4">
      <t>ジョウ</t>
    </rPh>
    <phoneticPr fontId="10"/>
  </si>
  <si>
    <t>３．貸与物品</t>
    <rPh sb="2" eb="4">
      <t>タイヨ</t>
    </rPh>
    <rPh sb="4" eb="6">
      <t>ブッピン</t>
    </rPh>
    <phoneticPr fontId="10"/>
  </si>
  <si>
    <t>貸与期間</t>
    <rPh sb="0" eb="2">
      <t>タイヨ</t>
    </rPh>
    <rPh sb="2" eb="4">
      <t>キカン</t>
    </rPh>
    <phoneticPr fontId="10"/>
  </si>
  <si>
    <t>貸与品等は直接入力してください。</t>
    <rPh sb="0" eb="2">
      <t>タイヨ</t>
    </rPh>
    <rPh sb="2" eb="3">
      <t>ヒン</t>
    </rPh>
    <rPh sb="3" eb="4">
      <t>トウ</t>
    </rPh>
    <rPh sb="5" eb="7">
      <t>チョクセツ</t>
    </rPh>
    <rPh sb="7" eb="9">
      <t>ニュウリョク</t>
    </rPh>
    <phoneticPr fontId="10"/>
  </si>
  <si>
    <t>元委託料に対する増減額（Ｄ)</t>
    <rPh sb="1" eb="4">
      <t>イタクリョウ</t>
    </rPh>
    <phoneticPr fontId="10"/>
  </si>
  <si>
    <t>約款</t>
    <rPh sb="0" eb="2">
      <t>ヤッカン</t>
    </rPh>
    <phoneticPr fontId="10"/>
  </si>
  <si>
    <t>受注者から
の回答日</t>
    <rPh sb="0" eb="3">
      <t>ジュチュウシャ</t>
    </rPh>
    <rPh sb="7" eb="10">
      <t>カイトウビ</t>
    </rPh>
    <phoneticPr fontId="10"/>
  </si>
  <si>
    <t>第8条</t>
    <rPh sb="0" eb="1">
      <t>ダイ</t>
    </rPh>
    <rPh sb="2" eb="3">
      <t>ジョウ</t>
    </rPh>
    <phoneticPr fontId="10"/>
  </si>
  <si>
    <t>（第8条）</t>
    <rPh sb="1" eb="2">
      <t>ダイ</t>
    </rPh>
    <rPh sb="3" eb="4">
      <t>ジョウ</t>
    </rPh>
    <phoneticPr fontId="10"/>
  </si>
  <si>
    <t>（以下「甲」という。）と</t>
    <rPh sb="1" eb="3">
      <t>いか</t>
    </rPh>
    <rPh sb="4" eb="5">
      <t>こう</t>
    </rPh>
    <phoneticPr fontId="20" type="Hiragana"/>
  </si>
  <si>
    <t>倉吉市長　広田　一恭</t>
    <rPh sb="0" eb="2">
      <t>クラヨシ</t>
    </rPh>
    <rPh sb="2" eb="4">
      <t>シチョウ</t>
    </rPh>
    <rPh sb="5" eb="7">
      <t>ヒロタ</t>
    </rPh>
    <rPh sb="8" eb="10">
      <t>カズヤス</t>
    </rPh>
    <phoneticPr fontId="52"/>
  </si>
  <si>
    <t>令和7年8月14日(木)</t>
    <rPh sb="0" eb="2">
      <t>レイワ</t>
    </rPh>
    <rPh sb="3" eb="4">
      <t>ネン</t>
    </rPh>
    <rPh sb="5" eb="6">
      <t>ガツ</t>
    </rPh>
    <rPh sb="8" eb="9">
      <t>ニチ</t>
    </rPh>
    <rPh sb="10" eb="11">
      <t>モク</t>
    </rPh>
    <phoneticPr fontId="10"/>
  </si>
  <si>
    <t>設計変更に係る協議書等の整理表</t>
    <rPh sb="0" eb="2">
      <t>セッケイ</t>
    </rPh>
    <rPh sb="2" eb="4">
      <t>ヘンコウ</t>
    </rPh>
    <rPh sb="5" eb="6">
      <t>カカ</t>
    </rPh>
    <rPh sb="7" eb="9">
      <t>キョウギ</t>
    </rPh>
    <rPh sb="9" eb="10">
      <t>ショ</t>
    </rPh>
    <rPh sb="10" eb="11">
      <t>トウ</t>
    </rPh>
    <rPh sb="12" eb="14">
      <t>セイリ</t>
    </rPh>
    <rPh sb="14" eb="15">
      <t>ヒョウ</t>
    </rPh>
    <phoneticPr fontId="10"/>
  </si>
  <si>
    <t>氏　　名</t>
    <rPh sb="0" eb="1">
      <t>シ</t>
    </rPh>
    <rPh sb="3" eb="4">
      <t>メイ</t>
    </rPh>
    <phoneticPr fontId="10"/>
  </si>
  <si>
    <t>第25条</t>
    <rPh sb="0" eb="1">
      <t>ダイ</t>
    </rPh>
    <rPh sb="3" eb="4">
      <t>ジョウ</t>
    </rPh>
    <phoneticPr fontId="10"/>
  </si>
  <si>
    <t>※発注者から受注者への通知等の作成を省力化、効率化するために作成しました。</t>
    <rPh sb="1" eb="3">
      <t>ハッチュウ</t>
    </rPh>
    <rPh sb="3" eb="4">
      <t>シャ</t>
    </rPh>
    <rPh sb="6" eb="9">
      <t>ジュチュウシャ</t>
    </rPh>
    <rPh sb="11" eb="13">
      <t>ツウチ</t>
    </rPh>
    <rPh sb="13" eb="14">
      <t>トウ</t>
    </rPh>
    <rPh sb="15" eb="17">
      <t>サクセイ</t>
    </rPh>
    <rPh sb="18" eb="20">
      <t>ショウリョク</t>
    </rPh>
    <rPh sb="20" eb="21">
      <t>カ</t>
    </rPh>
    <rPh sb="22" eb="25">
      <t>コウリツカ</t>
    </rPh>
    <rPh sb="30" eb="32">
      <t>サクセイ</t>
    </rPh>
    <phoneticPr fontId="10"/>
  </si>
  <si>
    <t>ver.1.00</t>
  </si>
  <si>
    <t>version</t>
  </si>
  <si>
    <t>中止時</t>
    <rPh sb="0" eb="2">
      <t>チュウシ</t>
    </rPh>
    <rPh sb="2" eb="3">
      <t>ジ</t>
    </rPh>
    <phoneticPr fontId="10"/>
  </si>
  <si>
    <t>更新内容</t>
    <rPh sb="0" eb="2">
      <t>コウシン</t>
    </rPh>
    <rPh sb="2" eb="4">
      <t>ナイヨウ</t>
    </rPh>
    <phoneticPr fontId="10"/>
  </si>
  <si>
    <t>＋</t>
  </si>
  <si>
    <t>確認事項</t>
    <rPh sb="0" eb="2">
      <t>カクニン</t>
    </rPh>
    <rPh sb="2" eb="4">
      <t>ジコウ</t>
    </rPh>
    <phoneticPr fontId="10"/>
  </si>
  <si>
    <t>業務名</t>
    <rPh sb="0" eb="3">
      <t>ギョウムメイ</t>
    </rPh>
    <phoneticPr fontId="10"/>
  </si>
  <si>
    <t>国、県の様式を参考に、発注者から受注者への通知等の作成を省力化、効率化するために作成</t>
    <rPh sb="0" eb="1">
      <t>クニ</t>
    </rPh>
    <rPh sb="2" eb="3">
      <t>ケン</t>
    </rPh>
    <rPh sb="4" eb="6">
      <t>ヨウシキ</t>
    </rPh>
    <rPh sb="7" eb="9">
      <t>サンコウ</t>
    </rPh>
    <phoneticPr fontId="10"/>
  </si>
  <si>
    <t>課税</t>
    <rPh sb="0" eb="2">
      <t>カゼイ</t>
    </rPh>
    <phoneticPr fontId="10"/>
  </si>
  <si>
    <t>主任技師</t>
    <rPh sb="0" eb="2">
      <t>シュニン</t>
    </rPh>
    <rPh sb="2" eb="4">
      <t>ギシ</t>
    </rPh>
    <phoneticPr fontId="10"/>
  </si>
  <si>
    <t>設計</t>
    <rPh sb="0" eb="2">
      <t>セッケイ</t>
    </rPh>
    <phoneticPr fontId="10"/>
  </si>
  <si>
    <t>監理・設計監理</t>
    <rPh sb="0" eb="2">
      <t>カンリ</t>
    </rPh>
    <rPh sb="3" eb="5">
      <t>セッケイ</t>
    </rPh>
    <rPh sb="5" eb="7">
      <t>カンリ</t>
    </rPh>
    <phoneticPr fontId="10"/>
  </si>
  <si>
    <t>完了年月日</t>
  </si>
  <si>
    <t>（第14条）</t>
    <rPh sb="1" eb="2">
      <t>ダイ</t>
    </rPh>
    <rPh sb="4" eb="5">
      <t>ジョウ</t>
    </rPh>
    <phoneticPr fontId="10"/>
  </si>
  <si>
    <t>発○○第　　号</t>
  </si>
  <si>
    <t>第14条</t>
    <rPh sb="0" eb="1">
      <t>ダイ</t>
    </rPh>
    <rPh sb="3" eb="4">
      <t>ジョウ</t>
    </rPh>
    <phoneticPr fontId="10"/>
  </si>
  <si>
    <t>４変更契約</t>
    <rPh sb="1" eb="3">
      <t>ヘンコウ</t>
    </rPh>
    <rPh sb="3" eb="5">
      <t>ケイヤク</t>
    </rPh>
    <phoneticPr fontId="10"/>
  </si>
  <si>
    <t>第31条</t>
    <rPh sb="0" eb="1">
      <t>ダイ</t>
    </rPh>
    <rPh sb="3" eb="4">
      <t>ジョウ</t>
    </rPh>
    <phoneticPr fontId="10"/>
  </si>
  <si>
    <t>　（緑色のセルはドロップダウンリストから選択）</t>
    <rPh sb="2" eb="4">
      <t>ミドリイロ</t>
    </rPh>
    <rPh sb="20" eb="22">
      <t>センタク</t>
    </rPh>
    <phoneticPr fontId="10"/>
  </si>
  <si>
    <t>設計のみ</t>
    <rPh sb="0" eb="2">
      <t>セッケイ</t>
    </rPh>
    <phoneticPr fontId="10"/>
  </si>
  <si>
    <t>工事監理のみ</t>
    <rPh sb="0" eb="2">
      <t>コウジ</t>
    </rPh>
    <rPh sb="2" eb="4">
      <t>カンリ</t>
    </rPh>
    <phoneticPr fontId="10"/>
  </si>
  <si>
    <t>設計と工事監理</t>
    <rPh sb="0" eb="2">
      <t>セッケイ</t>
    </rPh>
    <rPh sb="3" eb="5">
      <t>コウジ</t>
    </rPh>
    <rPh sb="5" eb="7">
      <t>カンリ</t>
    </rPh>
    <phoneticPr fontId="10"/>
  </si>
  <si>
    <t xml:space="preserve"> 業務完了通知のあった下記の業務について、検査の結果合格したので委託契約書第25条第２項の規定により通知します。</t>
  </si>
  <si>
    <t>業務中止通知書を追加しました</t>
    <rPh sb="0" eb="2">
      <t>ギョウム</t>
    </rPh>
    <rPh sb="2" eb="4">
      <t>チュウシ</t>
    </rPh>
    <rPh sb="4" eb="7">
      <t>ツウチショ</t>
    </rPh>
    <rPh sb="8" eb="10">
      <t>ツイカ</t>
    </rPh>
    <phoneticPr fontId="10"/>
  </si>
  <si>
    <t>課長</t>
    <rPh sb="0" eb="2">
      <t>カチョウ</t>
    </rPh>
    <phoneticPr fontId="10"/>
  </si>
  <si>
    <t>出来型検定書検査依頼書</t>
    <rPh sb="0" eb="2">
      <t>でき</t>
    </rPh>
    <rPh sb="2" eb="3">
      <t>かた</t>
    </rPh>
    <rPh sb="3" eb="5">
      <t>けんてい</t>
    </rPh>
    <rPh sb="5" eb="6">
      <t>しょ</t>
    </rPh>
    <rPh sb="6" eb="8">
      <t>けんさ</t>
    </rPh>
    <rPh sb="8" eb="11">
      <t>いらいしょ</t>
    </rPh>
    <phoneticPr fontId="20" type="Hiragana"/>
  </si>
  <si>
    <t>契約用設計書回覧</t>
    <rPh sb="0" eb="2">
      <t>ケイヤク</t>
    </rPh>
    <rPh sb="2" eb="3">
      <t>ヨウ</t>
    </rPh>
    <rPh sb="3" eb="6">
      <t>セッケイショ</t>
    </rPh>
    <rPh sb="6" eb="8">
      <t>カイラン</t>
    </rPh>
    <phoneticPr fontId="10"/>
  </si>
  <si>
    <t>増</t>
    <rPh sb="0" eb="1">
      <t>ゾウ</t>
    </rPh>
    <phoneticPr fontId="10"/>
  </si>
  <si>
    <t>円</t>
  </si>
  <si>
    <t>係長</t>
    <rPh sb="0" eb="2">
      <t>カカリチョウ</t>
    </rPh>
    <phoneticPr fontId="10"/>
  </si>
  <si>
    <t>主幹</t>
    <rPh sb="0" eb="2">
      <t>シュカン</t>
    </rPh>
    <phoneticPr fontId="10"/>
  </si>
  <si>
    <t>5　履行期限　着手　</t>
  </si>
  <si>
    <t>変更回数を２回までほぼ対応しました</t>
    <rPh sb="0" eb="2">
      <t>ヘンコウ</t>
    </rPh>
    <rPh sb="2" eb="4">
      <t>カイスウ</t>
    </rPh>
    <rPh sb="6" eb="7">
      <t>カイ</t>
    </rPh>
    <rPh sb="11" eb="13">
      <t>タイオウ</t>
    </rPh>
    <phoneticPr fontId="10"/>
  </si>
  <si>
    <t>記</t>
    <rPh sb="0" eb="1">
      <t>き</t>
    </rPh>
    <phoneticPr fontId="20" type="Hiragana"/>
  </si>
  <si>
    <t>技師</t>
    <rPh sb="0" eb="2">
      <t>ギシ</t>
    </rPh>
    <phoneticPr fontId="10"/>
  </si>
  <si>
    <t>指示書</t>
    <rPh sb="0" eb="3">
      <t>シジショ</t>
    </rPh>
    <phoneticPr fontId="10"/>
  </si>
  <si>
    <t>免税</t>
    <rPh sb="0" eb="2">
      <t>メンゼイ</t>
    </rPh>
    <phoneticPr fontId="10"/>
  </si>
  <si>
    <t>発注者</t>
    <rPh sb="0" eb="3">
      <t>ハッチュウシャ</t>
    </rPh>
    <phoneticPr fontId="10"/>
  </si>
  <si>
    <t>検査員職氏名</t>
    <rPh sb="0" eb="2">
      <t>ケンサ</t>
    </rPh>
    <rPh sb="2" eb="3">
      <t>イン</t>
    </rPh>
    <rPh sb="3" eb="4">
      <t>ショク</t>
    </rPh>
    <rPh sb="4" eb="6">
      <t>シメイ</t>
    </rPh>
    <phoneticPr fontId="10"/>
  </si>
  <si>
    <t>消費税等</t>
    <rPh sb="0" eb="3">
      <t>ショウヒゼイ</t>
    </rPh>
    <rPh sb="3" eb="4">
      <t>トウ</t>
    </rPh>
    <phoneticPr fontId="10"/>
  </si>
  <si>
    <t>代表者役職</t>
  </si>
  <si>
    <t>（金額変更を伴わないもの）</t>
    <rPh sb="1" eb="3">
      <t>キンガク</t>
    </rPh>
    <rPh sb="3" eb="5">
      <t>ヘンコウ</t>
    </rPh>
    <rPh sb="6" eb="7">
      <t>トモナ</t>
    </rPh>
    <phoneticPr fontId="10"/>
  </si>
  <si>
    <t>　契約約款第27条第４項の規定により、次のとおり出来形部分等の確認の結果を通知します。</t>
    <rPh sb="1" eb="3">
      <t>ケイヤク</t>
    </rPh>
    <rPh sb="3" eb="5">
      <t>ヤッカン</t>
    </rPh>
    <rPh sb="5" eb="6">
      <t>ダイ</t>
    </rPh>
    <rPh sb="8" eb="9">
      <t>ジョウ</t>
    </rPh>
    <rPh sb="9" eb="10">
      <t>ダイ</t>
    </rPh>
    <rPh sb="11" eb="12">
      <t>コウ</t>
    </rPh>
    <rPh sb="13" eb="15">
      <t>キテイ</t>
    </rPh>
    <rPh sb="19" eb="20">
      <t>ツギ</t>
    </rPh>
    <rPh sb="24" eb="26">
      <t>デキ</t>
    </rPh>
    <rPh sb="26" eb="27">
      <t>ガタ</t>
    </rPh>
    <rPh sb="27" eb="29">
      <t>ブブン</t>
    </rPh>
    <rPh sb="29" eb="30">
      <t>トウ</t>
    </rPh>
    <rPh sb="31" eb="33">
      <t>カクニン</t>
    </rPh>
    <rPh sb="34" eb="36">
      <t>ケッカ</t>
    </rPh>
    <rPh sb="37" eb="39">
      <t>ツウチ</t>
    </rPh>
    <phoneticPr fontId="10"/>
  </si>
  <si>
    <t>付で委託契約を締結した下記業務の業務委託料を変更しますので、設計業務等委託契約書第27条第１項に規定する協議を次により行います。</t>
    <rPh sb="0" eb="1">
      <t>ヅケ</t>
    </rPh>
    <rPh sb="2" eb="4">
      <t>イタク</t>
    </rPh>
    <rPh sb="4" eb="6">
      <t>ケイヤク</t>
    </rPh>
    <rPh sb="7" eb="9">
      <t>テイケツ</t>
    </rPh>
    <rPh sb="11" eb="13">
      <t>カキ</t>
    </rPh>
    <rPh sb="13" eb="15">
      <t>ギョウム</t>
    </rPh>
    <rPh sb="16" eb="18">
      <t>ギョウム</t>
    </rPh>
    <rPh sb="18" eb="21">
      <t>イタクリョウ</t>
    </rPh>
    <rPh sb="21" eb="22">
      <t>キンガク</t>
    </rPh>
    <rPh sb="22" eb="24">
      <t>ヘンコウ</t>
    </rPh>
    <rPh sb="30" eb="32">
      <t>セッケイ</t>
    </rPh>
    <rPh sb="32" eb="34">
      <t>ギョウム</t>
    </rPh>
    <rPh sb="34" eb="35">
      <t>トウ</t>
    </rPh>
    <rPh sb="35" eb="37">
      <t>イタク</t>
    </rPh>
    <rPh sb="37" eb="40">
      <t>ケイヤクショ</t>
    </rPh>
    <rPh sb="40" eb="41">
      <t>ダイ</t>
    </rPh>
    <rPh sb="43" eb="44">
      <t>ジョウ</t>
    </rPh>
    <rPh sb="44" eb="45">
      <t>ダイ</t>
    </rPh>
    <rPh sb="46" eb="47">
      <t>コウ</t>
    </rPh>
    <rPh sb="48" eb="50">
      <t>キテイ</t>
    </rPh>
    <rPh sb="52" eb="54">
      <t>キョウギ</t>
    </rPh>
    <rPh sb="55" eb="56">
      <t>ツギ</t>
    </rPh>
    <rPh sb="59" eb="60">
      <t>オコナ</t>
    </rPh>
    <phoneticPr fontId="10"/>
  </si>
  <si>
    <t>ver.2.00</t>
  </si>
  <si>
    <t>（金額変更を伴うもの）</t>
    <rPh sb="1" eb="3">
      <t>キンガク</t>
    </rPh>
    <rPh sb="3" eb="5">
      <t>ヘンコウ</t>
    </rPh>
    <rPh sb="6" eb="7">
      <t>トモナ</t>
    </rPh>
    <phoneticPr fontId="10"/>
  </si>
  <si>
    <t>内容、履行期間及び業務委託料</t>
    <rPh sb="0" eb="2">
      <t>ナイヨウ</t>
    </rPh>
    <rPh sb="3" eb="5">
      <t>リコウ</t>
    </rPh>
    <rPh sb="5" eb="7">
      <t>キカン</t>
    </rPh>
    <rPh sb="7" eb="8">
      <t>オヨ</t>
    </rPh>
    <rPh sb="9" eb="11">
      <t>ギョウム</t>
    </rPh>
    <rPh sb="11" eb="14">
      <t>イタクリョウ</t>
    </rPh>
    <phoneticPr fontId="10"/>
  </si>
  <si>
    <t>事　項</t>
    <rPh sb="0" eb="1">
      <t>コト</t>
    </rPh>
    <rPh sb="2" eb="3">
      <t>コウ</t>
    </rPh>
    <phoneticPr fontId="10"/>
  </si>
  <si>
    <t>上記について</t>
  </si>
  <si>
    <t>理　由</t>
    <rPh sb="0" eb="1">
      <t>リ</t>
    </rPh>
    <rPh sb="2" eb="3">
      <t>ヨシ</t>
    </rPh>
    <phoneticPr fontId="10"/>
  </si>
  <si>
    <t>内容変更</t>
    <rPh sb="0" eb="2">
      <t>ナイヨウ</t>
    </rPh>
    <rPh sb="2" eb="4">
      <t>ヘンコウ</t>
    </rPh>
    <phoneticPr fontId="10"/>
  </si>
  <si>
    <t>千円</t>
    <rPh sb="0" eb="1">
      <t>セン</t>
    </rPh>
    <rPh sb="1" eb="2">
      <t>エン</t>
    </rPh>
    <phoneticPr fontId="10"/>
  </si>
  <si>
    <t>業務出来形部分等確認依頼書</t>
    <rPh sb="0" eb="2">
      <t>ギョウム</t>
    </rPh>
    <rPh sb="2" eb="4">
      <t>デキ</t>
    </rPh>
    <rPh sb="4" eb="5">
      <t>ガタ</t>
    </rPh>
    <rPh sb="5" eb="7">
      <t>ブブン</t>
    </rPh>
    <rPh sb="7" eb="8">
      <t>トウ</t>
    </rPh>
    <rPh sb="8" eb="10">
      <t>カクニン</t>
    </rPh>
    <rPh sb="10" eb="13">
      <t>イライショ</t>
    </rPh>
    <phoneticPr fontId="10"/>
  </si>
  <si>
    <t>提出</t>
    <rPh sb="0" eb="2">
      <t>テイシュツ</t>
    </rPh>
    <phoneticPr fontId="10"/>
  </si>
  <si>
    <t>平成　年　月　日</t>
    <rPh sb="0" eb="2">
      <t>ヘイセイ</t>
    </rPh>
    <rPh sb="3" eb="4">
      <t>ネン</t>
    </rPh>
    <rPh sb="5" eb="6">
      <t>ツキ</t>
    </rPh>
    <rPh sb="7" eb="8">
      <t>ニチ</t>
    </rPh>
    <phoneticPr fontId="10"/>
  </si>
  <si>
    <t>部長</t>
    <rPh sb="0" eb="2">
      <t>ブチョウ</t>
    </rPh>
    <phoneticPr fontId="10"/>
  </si>
  <si>
    <t>合議</t>
    <rPh sb="0" eb="2">
      <t>ゴウギ</t>
    </rPh>
    <phoneticPr fontId="10"/>
  </si>
  <si>
    <t>上記のとおり〔　承諾　・　別途のとおり再協議　〕します。</t>
    <rPh sb="0" eb="2">
      <t>ジョウキ</t>
    </rPh>
    <rPh sb="8" eb="10">
      <t>ショウダク</t>
    </rPh>
    <rPh sb="13" eb="15">
      <t>ベット</t>
    </rPh>
    <rPh sb="19" eb="22">
      <t>サイキョウギ</t>
    </rPh>
    <phoneticPr fontId="10"/>
  </si>
  <si>
    <t>平成　年　月　日</t>
  </si>
  <si>
    <t>受注者側</t>
    <rPh sb="0" eb="3">
      <t>ジュチュウシャ</t>
    </rPh>
    <rPh sb="3" eb="4">
      <t>ガワ</t>
    </rPh>
    <phoneticPr fontId="10"/>
  </si>
  <si>
    <t>業務名</t>
    <rPh sb="0" eb="2">
      <t>ギョウム</t>
    </rPh>
    <rPh sb="2" eb="3">
      <t>メイ</t>
    </rPh>
    <phoneticPr fontId="10"/>
  </si>
  <si>
    <t>変　更　理　由　書</t>
    <rPh sb="0" eb="1">
      <t>ヘン</t>
    </rPh>
    <rPh sb="2" eb="3">
      <t>サラ</t>
    </rPh>
    <rPh sb="4" eb="5">
      <t>リ</t>
    </rPh>
    <rPh sb="6" eb="7">
      <t>ヨシ</t>
    </rPh>
    <rPh sb="8" eb="9">
      <t>ショ</t>
    </rPh>
    <phoneticPr fontId="10"/>
  </si>
  <si>
    <t>業務場所</t>
    <rPh sb="0" eb="2">
      <t>ギョウム</t>
    </rPh>
    <rPh sb="3" eb="4">
      <t>コウジョウ</t>
    </rPh>
    <phoneticPr fontId="10"/>
  </si>
  <si>
    <t>（消費税抜）</t>
    <rPh sb="1" eb="4">
      <t>ショウヒゼイ</t>
    </rPh>
    <rPh sb="4" eb="5">
      <t>ヌキ</t>
    </rPh>
    <phoneticPr fontId="10"/>
  </si>
  <si>
    <t>委託料</t>
    <rPh sb="0" eb="3">
      <t>イタクリョウ</t>
    </rPh>
    <phoneticPr fontId="10"/>
  </si>
  <si>
    <t>10％</t>
  </si>
  <si>
    <t>発注者発議用協議書を追加しました</t>
    <rPh sb="0" eb="3">
      <t>ハッチュウシャ</t>
    </rPh>
    <rPh sb="3" eb="5">
      <t>ハツギ</t>
    </rPh>
    <rPh sb="5" eb="6">
      <t>ヨウ</t>
    </rPh>
    <rPh sb="6" eb="9">
      <t>キョウギショ</t>
    </rPh>
    <rPh sb="10" eb="12">
      <t>ツイカ</t>
    </rPh>
    <phoneticPr fontId="10"/>
  </si>
  <si>
    <t>契約金額（税込み）</t>
  </si>
  <si>
    <t>着　　手</t>
    <rPh sb="0" eb="1">
      <t>キ</t>
    </rPh>
    <rPh sb="3" eb="4">
      <t>テ</t>
    </rPh>
    <phoneticPr fontId="10"/>
  </si>
  <si>
    <t>建築住宅課
（合議）</t>
    <rPh sb="0" eb="2">
      <t>ケンチク</t>
    </rPh>
    <rPh sb="2" eb="5">
      <t>ジュウタクカ</t>
    </rPh>
    <rPh sb="7" eb="9">
      <t>ゴウギ</t>
    </rPh>
    <phoneticPr fontId="10"/>
  </si>
  <si>
    <t>について（通知）</t>
    <rPh sb="5" eb="7">
      <t>ツウチ</t>
    </rPh>
    <phoneticPr fontId="10"/>
  </si>
  <si>
    <t>倉吉市長</t>
    <rPh sb="0" eb="2">
      <t>クラヨシ</t>
    </rPh>
    <rPh sb="2" eb="4">
      <t>シチョウ</t>
    </rPh>
    <phoneticPr fontId="10"/>
  </si>
  <si>
    <t>石田　耕太郎</t>
    <rPh sb="0" eb="2">
      <t>イシダ</t>
    </rPh>
    <rPh sb="3" eb="6">
      <t>コウタロウ</t>
    </rPh>
    <phoneticPr fontId="10"/>
  </si>
  <si>
    <t>及び</t>
    <rPh sb="0" eb="1">
      <t>オヨ</t>
    </rPh>
    <phoneticPr fontId="10"/>
  </si>
  <si>
    <t>、</t>
  </si>
  <si>
    <t>変更委託料算出計算書を追加しました</t>
    <rPh sb="0" eb="2">
      <t>ヘンコウ</t>
    </rPh>
    <rPh sb="2" eb="5">
      <t>イタクリョウ</t>
    </rPh>
    <rPh sb="5" eb="7">
      <t>サンシュツ</t>
    </rPh>
    <rPh sb="7" eb="10">
      <t>ケイサンショ</t>
    </rPh>
    <rPh sb="11" eb="13">
      <t>ツイカ</t>
    </rPh>
    <phoneticPr fontId="10"/>
  </si>
  <si>
    <t>変更内容</t>
    <rPh sb="0" eb="2">
      <t>ヘンコウ</t>
    </rPh>
    <rPh sb="2" eb="4">
      <t>ナイヨウ</t>
    </rPh>
    <phoneticPr fontId="10"/>
  </si>
  <si>
    <t>場所</t>
    <rPh sb="0" eb="2">
      <t>バショ</t>
    </rPh>
    <phoneticPr fontId="10"/>
  </si>
  <si>
    <t>業務の変更について（通知）</t>
    <rPh sb="0" eb="2">
      <t>ギョウム</t>
    </rPh>
    <rPh sb="3" eb="5">
      <t>ヘンコウ</t>
    </rPh>
    <rPh sb="10" eb="12">
      <t>ツウチ</t>
    </rPh>
    <phoneticPr fontId="10"/>
  </si>
  <si>
    <t>発注課</t>
    <rPh sb="0" eb="3">
      <t>ハッチュウカ</t>
    </rPh>
    <phoneticPr fontId="10"/>
  </si>
  <si>
    <t>受注者</t>
  </si>
  <si>
    <t>通知文</t>
    <rPh sb="0" eb="3">
      <t>ツウチブン</t>
    </rPh>
    <phoneticPr fontId="10"/>
  </si>
  <si>
    <t>２</t>
  </si>
  <si>
    <t>商号又は名称</t>
    <rPh sb="0" eb="1">
      <t>しょう</t>
    </rPh>
    <rPh sb="1" eb="2">
      <t>ごう</t>
    </rPh>
    <rPh sb="2" eb="3">
      <t>また</t>
    </rPh>
    <rPh sb="4" eb="6">
      <t>めいしょう</t>
    </rPh>
    <phoneticPr fontId="20" type="Hiragana"/>
  </si>
  <si>
    <t>業務場所</t>
    <rPh sb="0" eb="2">
      <t>ギョウム</t>
    </rPh>
    <rPh sb="2" eb="4">
      <t>バショ</t>
    </rPh>
    <phoneticPr fontId="10"/>
  </si>
  <si>
    <t>３</t>
  </si>
  <si>
    <t>月</t>
    <rPh sb="0" eb="1">
      <t>がつ</t>
    </rPh>
    <phoneticPr fontId="20" type="Hiragana"/>
  </si>
  <si>
    <t>４</t>
  </si>
  <si>
    <t>５</t>
  </si>
  <si>
    <t>変更理由</t>
    <rPh sb="0" eb="2">
      <t>ヘンコウ</t>
    </rPh>
    <rPh sb="2" eb="4">
      <t>リユウ</t>
    </rPh>
    <phoneticPr fontId="10"/>
  </si>
  <si>
    <t>付で委託契約を締結した下記業務の業務内容を別添設計書のとおり変更したので、設計業務等委託契約書第21条の規定により通知します。</t>
    <rPh sb="0" eb="1">
      <t>ヅケ</t>
    </rPh>
    <rPh sb="2" eb="4">
      <t>イタク</t>
    </rPh>
    <rPh sb="4" eb="6">
      <t>ケイヤク</t>
    </rPh>
    <rPh sb="7" eb="9">
      <t>テイケツ</t>
    </rPh>
    <rPh sb="11" eb="13">
      <t>カキ</t>
    </rPh>
    <rPh sb="13" eb="15">
      <t>ギョウム</t>
    </rPh>
    <rPh sb="16" eb="18">
      <t>ギョウム</t>
    </rPh>
    <rPh sb="18" eb="20">
      <t>ナイヨウ</t>
    </rPh>
    <rPh sb="21" eb="23">
      <t>ベッテン</t>
    </rPh>
    <rPh sb="23" eb="25">
      <t>セッケイ</t>
    </rPh>
    <rPh sb="25" eb="26">
      <t>ショ</t>
    </rPh>
    <rPh sb="30" eb="32">
      <t>ヘンコウ</t>
    </rPh>
    <rPh sb="37" eb="39">
      <t>セッケイ</t>
    </rPh>
    <rPh sb="39" eb="41">
      <t>ギョウム</t>
    </rPh>
    <rPh sb="41" eb="42">
      <t>トウ</t>
    </rPh>
    <rPh sb="42" eb="44">
      <t>イタク</t>
    </rPh>
    <rPh sb="44" eb="47">
      <t>ケイヤクショ</t>
    </rPh>
    <rPh sb="47" eb="48">
      <t>ダイ</t>
    </rPh>
    <rPh sb="50" eb="51">
      <t>ジョウ</t>
    </rPh>
    <rPh sb="52" eb="54">
      <t>キテイ</t>
    </rPh>
    <rPh sb="57" eb="59">
      <t>ツウチ</t>
    </rPh>
    <phoneticPr fontId="10"/>
  </si>
  <si>
    <t>変更協議</t>
    <rPh sb="0" eb="2">
      <t>ヘンコウ</t>
    </rPh>
    <rPh sb="2" eb="4">
      <t>キョウギ</t>
    </rPh>
    <phoneticPr fontId="10"/>
  </si>
  <si>
    <t>平成　　年　　月　　日</t>
    <rPh sb="0" eb="2">
      <t>ヘイセイ</t>
    </rPh>
    <rPh sb="4" eb="5">
      <t>ネン</t>
    </rPh>
    <rPh sb="7" eb="8">
      <t>ツキ</t>
    </rPh>
    <rPh sb="10" eb="11">
      <t>ニチ</t>
    </rPh>
    <phoneticPr fontId="10"/>
  </si>
  <si>
    <t>出来形検定書</t>
    <rPh sb="0" eb="2">
      <t>でき</t>
    </rPh>
    <rPh sb="2" eb="3">
      <t>かた</t>
    </rPh>
    <rPh sb="3" eb="6">
      <t>けんていしょ</t>
    </rPh>
    <phoneticPr fontId="20" type="Hiragana"/>
  </si>
  <si>
    <t>受注者　住　　　　所</t>
    <rPh sb="0" eb="2">
      <t>ジュチュウ</t>
    </rPh>
    <phoneticPr fontId="10"/>
  </si>
  <si>
    <t>　　　　代表者職氏名</t>
  </si>
  <si>
    <t>変更伺年月日</t>
    <rPh sb="0" eb="2">
      <t>ヘンコウ</t>
    </rPh>
    <rPh sb="2" eb="3">
      <t>ウカガ</t>
    </rPh>
    <rPh sb="3" eb="6">
      <t>ネンガッピ</t>
    </rPh>
    <phoneticPr fontId="10"/>
  </si>
  <si>
    <t>変更設計額</t>
    <rPh sb="0" eb="2">
      <t>ヘンコウ</t>
    </rPh>
    <rPh sb="2" eb="4">
      <t>セッケイ</t>
    </rPh>
    <rPh sb="4" eb="5">
      <t>ガク</t>
    </rPh>
    <phoneticPr fontId="10"/>
  </si>
  <si>
    <t>変更契約年月日</t>
    <rPh sb="0" eb="2">
      <t>ヘンコウ</t>
    </rPh>
    <rPh sb="2" eb="4">
      <t>ケイヤク</t>
    </rPh>
    <rPh sb="4" eb="7">
      <t>ネンガッピ</t>
    </rPh>
    <phoneticPr fontId="10"/>
  </si>
  <si>
    <t>係長</t>
    <rPh sb="0" eb="1">
      <t>カカリ</t>
    </rPh>
    <rPh sb="1" eb="2">
      <t>チョウ</t>
    </rPh>
    <phoneticPr fontId="10"/>
  </si>
  <si>
    <t>変更委託料</t>
    <rPh sb="0" eb="2">
      <t>ヘンコウ</t>
    </rPh>
    <rPh sb="2" eb="5">
      <t>イタクリョウ</t>
    </rPh>
    <phoneticPr fontId="10"/>
  </si>
  <si>
    <t>変更工期</t>
    <rPh sb="0" eb="2">
      <t>ヘンコウ</t>
    </rPh>
    <rPh sb="2" eb="4">
      <t>コウキ</t>
    </rPh>
    <phoneticPr fontId="10"/>
  </si>
  <si>
    <t>日</t>
    <rPh sb="0" eb="1">
      <t>にち</t>
    </rPh>
    <phoneticPr fontId="20" type="Hiragana"/>
  </si>
  <si>
    <t>の履行を一時中止しますので、通知します。</t>
    <rPh sb="1" eb="3">
      <t>リコウ</t>
    </rPh>
    <rPh sb="4" eb="6">
      <t>イチジ</t>
    </rPh>
    <rPh sb="6" eb="8">
      <t>チュウシ</t>
    </rPh>
    <rPh sb="14" eb="16">
      <t>ツウチ</t>
    </rPh>
    <phoneticPr fontId="10"/>
  </si>
  <si>
    <t>内容変更のみ</t>
    <rPh sb="0" eb="2">
      <t>ナイヨウ</t>
    </rPh>
    <rPh sb="2" eb="4">
      <t>ヘンコウ</t>
    </rPh>
    <phoneticPr fontId="10"/>
  </si>
  <si>
    <t>変更無し</t>
    <rPh sb="0" eb="2">
      <t>ヘンコウ</t>
    </rPh>
    <rPh sb="2" eb="3">
      <t>ナ</t>
    </rPh>
    <phoneticPr fontId="10"/>
  </si>
  <si>
    <t>番号</t>
    <rPh sb="0" eb="2">
      <t>バンゴウ</t>
    </rPh>
    <phoneticPr fontId="10"/>
  </si>
  <si>
    <t>次の委託業務に係る業務の</t>
    <rPh sb="0" eb="1">
      <t>ツギ</t>
    </rPh>
    <rPh sb="2" eb="4">
      <t>イタク</t>
    </rPh>
    <rPh sb="4" eb="6">
      <t>ギョウム</t>
    </rPh>
    <rPh sb="7" eb="8">
      <t>カカ</t>
    </rPh>
    <rPh sb="9" eb="11">
      <t>ギョウム</t>
    </rPh>
    <phoneticPr fontId="10"/>
  </si>
  <si>
    <t>Ｃ</t>
  </si>
  <si>
    <t>覚書＿空調設備温度測定を追加</t>
    <rPh sb="0" eb="1">
      <t>オボ</t>
    </rPh>
    <rPh sb="1" eb="2">
      <t>ガ</t>
    </rPh>
    <rPh sb="3" eb="5">
      <t>クウチョウ</t>
    </rPh>
    <rPh sb="5" eb="7">
      <t>セツビ</t>
    </rPh>
    <rPh sb="7" eb="9">
      <t>オンド</t>
    </rPh>
    <rPh sb="9" eb="11">
      <t>ソクテイ</t>
    </rPh>
    <rPh sb="12" eb="14">
      <t>ツイカ</t>
    </rPh>
    <phoneticPr fontId="10"/>
  </si>
  <si>
    <t>日付</t>
    <rPh sb="0" eb="2">
      <t>ヒヅケ</t>
    </rPh>
    <phoneticPr fontId="10"/>
  </si>
  <si>
    <t>発建住第○号</t>
    <rPh sb="0" eb="1">
      <t>ハツ</t>
    </rPh>
    <rPh sb="1" eb="2">
      <t>ケン</t>
    </rPh>
    <rPh sb="2" eb="3">
      <t>ジュウ</t>
    </rPh>
    <rPh sb="3" eb="4">
      <t>ダイ</t>
    </rPh>
    <rPh sb="5" eb="6">
      <t>ゴウ</t>
    </rPh>
    <phoneticPr fontId="10"/>
  </si>
  <si>
    <t>着工</t>
    <rPh sb="0" eb="2">
      <t>チャッコウ</t>
    </rPh>
    <phoneticPr fontId="10"/>
  </si>
  <si>
    <t>平成○年○月○日</t>
    <rPh sb="0" eb="2">
      <t>ヘイセイ</t>
    </rPh>
    <rPh sb="3" eb="4">
      <t>ネン</t>
    </rPh>
    <rPh sb="5" eb="6">
      <t>ガツ</t>
    </rPh>
    <rPh sb="7" eb="8">
      <t>ニチ</t>
    </rPh>
    <phoneticPr fontId="10"/>
  </si>
  <si>
    <t>記事</t>
    <rPh sb="0" eb="2">
      <t>キジ</t>
    </rPh>
    <phoneticPr fontId="10"/>
  </si>
  <si>
    <t>倉吉市役所第２会議室（本庁舎３階）</t>
    <rPh sb="11" eb="12">
      <t>ホン</t>
    </rPh>
    <phoneticPr fontId="10"/>
  </si>
  <si>
    <t>Ｄ</t>
  </si>
  <si>
    <t>倉吉市役所第１会議室（本庁舎４階）</t>
    <rPh sb="11" eb="12">
      <t>ホン</t>
    </rPh>
    <phoneticPr fontId="10"/>
  </si>
  <si>
    <t>倉吉市役所南庁舎会議室</t>
    <rPh sb="0" eb="5">
      <t>クラヨシシヤクショ</t>
    </rPh>
    <rPh sb="5" eb="6">
      <t>ミナミ</t>
    </rPh>
    <rPh sb="6" eb="8">
      <t>チョウシャ</t>
    </rPh>
    <rPh sb="8" eb="11">
      <t>カイギシツ</t>
    </rPh>
    <phoneticPr fontId="10"/>
  </si>
  <si>
    <t>なお、同契約書第26条第１項に規定する協議を次によりおこないます。</t>
    <rPh sb="11" eb="12">
      <t>ダイ</t>
    </rPh>
    <rPh sb="19" eb="21">
      <t>キョウギ</t>
    </rPh>
    <phoneticPr fontId="10"/>
  </si>
  <si>
    <t>測定時期</t>
    <rPh sb="0" eb="2">
      <t>そくてい</t>
    </rPh>
    <rPh sb="2" eb="4">
      <t>じき</t>
    </rPh>
    <phoneticPr fontId="20" type="Hiragana"/>
  </si>
  <si>
    <t>履行場所又は納入場所</t>
  </si>
  <si>
    <t>なお、同契約書第26条第１項及び第27条第１項に規定する協議を次によりおこないます。</t>
    <rPh sb="11" eb="12">
      <t>ダイ</t>
    </rPh>
    <rPh sb="14" eb="15">
      <t>オヨ</t>
    </rPh>
    <rPh sb="16" eb="17">
      <t>ダイ</t>
    </rPh>
    <rPh sb="19" eb="20">
      <t>ジョウ</t>
    </rPh>
    <rPh sb="20" eb="21">
      <t>ダイ</t>
    </rPh>
    <rPh sb="22" eb="23">
      <t>コウ</t>
    </rPh>
    <rPh sb="28" eb="30">
      <t>キョウギ</t>
    </rPh>
    <phoneticPr fontId="10"/>
  </si>
  <si>
    <t>履行期間</t>
    <rPh sb="0" eb="2">
      <t>リコウ</t>
    </rPh>
    <rPh sb="2" eb="4">
      <t>キカン</t>
    </rPh>
    <phoneticPr fontId="10"/>
  </si>
  <si>
    <t>契約用業務設計書回覧</t>
    <rPh sb="0" eb="2">
      <t>ケイヤク</t>
    </rPh>
    <rPh sb="2" eb="3">
      <t>ヨウ</t>
    </rPh>
    <rPh sb="3" eb="5">
      <t>ギョウム</t>
    </rPh>
    <rPh sb="5" eb="8">
      <t>セッケイショ</t>
    </rPh>
    <rPh sb="8" eb="10">
      <t>カイラン</t>
    </rPh>
    <phoneticPr fontId="10"/>
  </si>
  <si>
    <t>付で委託契約を締結した下記業務の履行期間を変更しますので、設計業務等委託契約書第26条第１項に規定する協議を次により行います。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1" eb="23">
      <t>ヘンコウ</t>
    </rPh>
    <rPh sb="29" eb="31">
      <t>セッケイ</t>
    </rPh>
    <rPh sb="31" eb="33">
      <t>ギョウム</t>
    </rPh>
    <rPh sb="33" eb="34">
      <t>トウ</t>
    </rPh>
    <rPh sb="34" eb="36">
      <t>イタク</t>
    </rPh>
    <rPh sb="36" eb="39">
      <t>ケイヤクショ</t>
    </rPh>
    <rPh sb="39" eb="40">
      <t>ダイ</t>
    </rPh>
    <rPh sb="42" eb="43">
      <t>ジョウ</t>
    </rPh>
    <rPh sb="43" eb="44">
      <t>ダイ</t>
    </rPh>
    <rPh sb="45" eb="46">
      <t>コウ</t>
    </rPh>
    <rPh sb="47" eb="49">
      <t>キテイ</t>
    </rPh>
    <rPh sb="51" eb="53">
      <t>キョウギ</t>
    </rPh>
    <rPh sb="54" eb="55">
      <t>ツギ</t>
    </rPh>
    <rPh sb="58" eb="59">
      <t>オコナ</t>
    </rPh>
    <phoneticPr fontId="10"/>
  </si>
  <si>
    <t>付で委託契約を締結した下記業務の履行期間及び業務委託料を変更しますので、設計業務等委託契約書第26条第１項及び第27条第１項に規定する協議を次により行います。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0" eb="21">
      <t>オヨ</t>
    </rPh>
    <rPh sb="22" eb="24">
      <t>ギョウム</t>
    </rPh>
    <rPh sb="24" eb="27">
      <t>イタクリョウ</t>
    </rPh>
    <rPh sb="27" eb="28">
      <t>キンガク</t>
    </rPh>
    <rPh sb="28" eb="30">
      <t>ヘンコウ</t>
    </rPh>
    <rPh sb="36" eb="38">
      <t>セッケイ</t>
    </rPh>
    <rPh sb="38" eb="40">
      <t>ギョウム</t>
    </rPh>
    <rPh sb="40" eb="41">
      <t>トウ</t>
    </rPh>
    <rPh sb="41" eb="43">
      <t>イタク</t>
    </rPh>
    <rPh sb="43" eb="46">
      <t>ケイヤクショ</t>
    </rPh>
    <rPh sb="46" eb="47">
      <t>ダイ</t>
    </rPh>
    <rPh sb="49" eb="50">
      <t>ジョウ</t>
    </rPh>
    <rPh sb="50" eb="51">
      <t>ダイ</t>
    </rPh>
    <rPh sb="52" eb="53">
      <t>コウ</t>
    </rPh>
    <rPh sb="53" eb="54">
      <t>オヨ</t>
    </rPh>
    <rPh sb="55" eb="56">
      <t>ダイ</t>
    </rPh>
    <rPh sb="58" eb="59">
      <t>ジョウ</t>
    </rPh>
    <rPh sb="59" eb="60">
      <t>ダイ</t>
    </rPh>
    <rPh sb="61" eb="62">
      <t>コウ</t>
    </rPh>
    <rPh sb="63" eb="65">
      <t>キテイ</t>
    </rPh>
    <rPh sb="67" eb="69">
      <t>キョウギ</t>
    </rPh>
    <rPh sb="70" eb="71">
      <t>ツギ</t>
    </rPh>
    <rPh sb="74" eb="75">
      <t>オコナ</t>
    </rPh>
    <phoneticPr fontId="10"/>
  </si>
  <si>
    <t>（消費税込）</t>
    <rPh sb="1" eb="3">
      <t>ショウヒ</t>
    </rPh>
    <rPh sb="3" eb="5">
      <t>ゼイコミ</t>
    </rPh>
    <phoneticPr fontId="10"/>
  </si>
  <si>
    <t>なお、同契約書第21条第１項に規定する協議を次によりおこないます。</t>
    <rPh sb="11" eb="12">
      <t>ダイ</t>
    </rPh>
    <rPh sb="19" eb="21">
      <t>キョウギ</t>
    </rPh>
    <phoneticPr fontId="10"/>
  </si>
  <si>
    <t>履行期間のみ</t>
    <rPh sb="0" eb="2">
      <t>リコウ</t>
    </rPh>
    <rPh sb="2" eb="4">
      <t>キカン</t>
    </rPh>
    <phoneticPr fontId="10"/>
  </si>
  <si>
    <t>業務委託料のみ</t>
    <rPh sb="0" eb="2">
      <t>ギョウム</t>
    </rPh>
    <rPh sb="2" eb="5">
      <t>イタクリョウ</t>
    </rPh>
    <phoneticPr fontId="10"/>
  </si>
  <si>
    <t>出来形検定書</t>
    <rPh sb="0" eb="2">
      <t>デキ</t>
    </rPh>
    <rPh sb="2" eb="3">
      <t>ガタ</t>
    </rPh>
    <rPh sb="3" eb="6">
      <t>ケンテイショ</t>
    </rPh>
    <phoneticPr fontId="10"/>
  </si>
  <si>
    <t>履行期間及び業務委託料</t>
    <rPh sb="0" eb="2">
      <t>リコウ</t>
    </rPh>
    <rPh sb="2" eb="4">
      <t>キカン</t>
    </rPh>
    <rPh sb="4" eb="5">
      <t>オヨ</t>
    </rPh>
    <rPh sb="6" eb="8">
      <t>ギョウム</t>
    </rPh>
    <rPh sb="8" eb="11">
      <t>イタクリョウ</t>
    </rPh>
    <phoneticPr fontId="10"/>
  </si>
  <si>
    <t>業務の変更</t>
    <rPh sb="0" eb="2">
      <t>ギョウム</t>
    </rPh>
    <rPh sb="3" eb="5">
      <t>ヘンコウ</t>
    </rPh>
    <phoneticPr fontId="10"/>
  </si>
  <si>
    <t>累計額
（千円）</t>
    <rPh sb="0" eb="2">
      <t>ルイケイ</t>
    </rPh>
    <rPh sb="2" eb="3">
      <t>ガク</t>
    </rPh>
    <rPh sb="5" eb="7">
      <t>センエン</t>
    </rPh>
    <phoneticPr fontId="10"/>
  </si>
  <si>
    <t>業務委託料の変更</t>
    <rPh sb="0" eb="2">
      <t>ギョウム</t>
    </rPh>
    <rPh sb="2" eb="5">
      <t>イタクリョウ</t>
    </rPh>
    <phoneticPr fontId="10"/>
  </si>
  <si>
    <t>契約日</t>
  </si>
  <si>
    <t>なお、同契約書第20条第１項に規定する協議を次によりおこないます。</t>
    <rPh sb="11" eb="12">
      <t>ダイ</t>
    </rPh>
    <rPh sb="19" eb="21">
      <t>キョウギ</t>
    </rPh>
    <phoneticPr fontId="10"/>
  </si>
  <si>
    <t>なお、同契約書第20条第１項及び第21条第１項に規定する協議を次によりおこないます。</t>
    <rPh sb="11" eb="12">
      <t>ダイ</t>
    </rPh>
    <rPh sb="14" eb="15">
      <t>オヨ</t>
    </rPh>
    <rPh sb="16" eb="17">
      <t>ダイ</t>
    </rPh>
    <rPh sb="19" eb="20">
      <t>ジョウ</t>
    </rPh>
    <rPh sb="20" eb="21">
      <t>ダイ</t>
    </rPh>
    <rPh sb="22" eb="23">
      <t>コウ</t>
    </rPh>
    <rPh sb="28" eb="30">
      <t>キョウギ</t>
    </rPh>
    <phoneticPr fontId="10"/>
  </si>
  <si>
    <t>氏名</t>
    <rPh sb="0" eb="2">
      <t>しめい</t>
    </rPh>
    <phoneticPr fontId="20" type="Hiragana"/>
  </si>
  <si>
    <t>付で委託契約を締結した下記業務の履行期間及び業務委託料を変更しますので、設計業務等委託契約書第20条第１項及び第21条第１項に規定する協議を次により行います。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0" eb="21">
      <t>オヨ</t>
    </rPh>
    <rPh sb="22" eb="24">
      <t>ギョウム</t>
    </rPh>
    <rPh sb="24" eb="27">
      <t>イタクリョウ</t>
    </rPh>
    <rPh sb="27" eb="28">
      <t>キンガク</t>
    </rPh>
    <rPh sb="28" eb="30">
      <t>ヘンコウ</t>
    </rPh>
    <rPh sb="36" eb="38">
      <t>セッケイ</t>
    </rPh>
    <rPh sb="38" eb="40">
      <t>ギョウム</t>
    </rPh>
    <rPh sb="40" eb="41">
      <t>トウ</t>
    </rPh>
    <rPh sb="41" eb="43">
      <t>イタク</t>
    </rPh>
    <rPh sb="43" eb="46">
      <t>ケイヤクショ</t>
    </rPh>
    <rPh sb="46" eb="47">
      <t>ダイ</t>
    </rPh>
    <rPh sb="49" eb="50">
      <t>ジョウ</t>
    </rPh>
    <rPh sb="50" eb="51">
      <t>ダイ</t>
    </rPh>
    <rPh sb="52" eb="53">
      <t>コウ</t>
    </rPh>
    <rPh sb="53" eb="54">
      <t>オヨ</t>
    </rPh>
    <rPh sb="55" eb="56">
      <t>ダイ</t>
    </rPh>
    <rPh sb="58" eb="59">
      <t>ジョウ</t>
    </rPh>
    <rPh sb="59" eb="60">
      <t>ダイ</t>
    </rPh>
    <rPh sb="61" eb="62">
      <t>コウ</t>
    </rPh>
    <rPh sb="63" eb="65">
      <t>キテイ</t>
    </rPh>
    <rPh sb="67" eb="69">
      <t>キョウギ</t>
    </rPh>
    <rPh sb="70" eb="71">
      <t>ツギ</t>
    </rPh>
    <rPh sb="74" eb="75">
      <t>オコナ</t>
    </rPh>
    <phoneticPr fontId="10"/>
  </si>
  <si>
    <t>：</t>
  </si>
  <si>
    <t>（受注者発議）</t>
    <rPh sb="1" eb="4">
      <t>ジュチュウシャ</t>
    </rPh>
    <rPh sb="4" eb="6">
      <t>ハツギ</t>
    </rPh>
    <phoneticPr fontId="10"/>
  </si>
  <si>
    <t>＝</t>
  </si>
  <si>
    <t>Ａ</t>
  </si>
  <si>
    <t>所 管 機 関 名</t>
  </si>
  <si>
    <t>ｂ　×　ｃ</t>
  </si>
  <si>
    <t>の一時中止を解除します。</t>
    <rPh sb="1" eb="3">
      <t>イチジ</t>
    </rPh>
    <rPh sb="3" eb="5">
      <t>チュウシ</t>
    </rPh>
    <rPh sb="6" eb="8">
      <t>カイジョ</t>
    </rPh>
    <phoneticPr fontId="10"/>
  </si>
  <si>
    <t>ａ</t>
  </si>
  <si>
    <t>（千円未満切捨て）</t>
    <rPh sb="1" eb="3">
      <t>センエン</t>
    </rPh>
    <rPh sb="3" eb="5">
      <t>ミマン</t>
    </rPh>
    <rPh sb="5" eb="7">
      <t>キリス</t>
    </rPh>
    <phoneticPr fontId="10"/>
  </si>
  <si>
    <t>摘　要</t>
    <rPh sb="0" eb="3">
      <t>テキヨウ</t>
    </rPh>
    <phoneticPr fontId="10"/>
  </si>
  <si>
    <t>Ａ　＋　Ｂ</t>
  </si>
  <si>
    <t>提出部数　２　部</t>
    <rPh sb="0" eb="2">
      <t>テイシュツ</t>
    </rPh>
    <rPh sb="2" eb="4">
      <t>ブスウ</t>
    </rPh>
    <rPh sb="7" eb="8">
      <t>ブ</t>
    </rPh>
    <phoneticPr fontId="10"/>
  </si>
  <si>
    <t>覚　　　書</t>
    <rPh sb="0" eb="1">
      <t>おぼ</t>
    </rPh>
    <rPh sb="4" eb="5">
      <t>が</t>
    </rPh>
    <phoneticPr fontId="20" type="Hiragana"/>
  </si>
  <si>
    <t>設計金額</t>
    <rPh sb="0" eb="2">
      <t>セッケイ</t>
    </rPh>
    <rPh sb="2" eb="4">
      <t>キンガク</t>
    </rPh>
    <phoneticPr fontId="10"/>
  </si>
  <si>
    <t>変更委託料算出計算書</t>
    <rPh sb="0" eb="2">
      <t>ヘンコウ</t>
    </rPh>
    <rPh sb="2" eb="5">
      <t>イタクリョウ</t>
    </rPh>
    <rPh sb="5" eb="7">
      <t>サンシュツ</t>
    </rPh>
    <rPh sb="7" eb="10">
      <t>ケイサンショ</t>
    </rPh>
    <phoneticPr fontId="10"/>
  </si>
  <si>
    <t>元委託料（b）</t>
    <rPh sb="1" eb="4">
      <t>イタクリョウ</t>
    </rPh>
    <phoneticPr fontId="10"/>
  </si>
  <si>
    <t>その他</t>
    <rPh sb="2" eb="3">
      <t>タ</t>
    </rPh>
    <phoneticPr fontId="10"/>
  </si>
  <si>
    <t>変更理由書を追加しました</t>
    <rPh sb="0" eb="2">
      <t>ヘンコウ</t>
    </rPh>
    <rPh sb="2" eb="5">
      <t>リユウショ</t>
    </rPh>
    <rPh sb="6" eb="8">
      <t>ツイカ</t>
    </rPh>
    <phoneticPr fontId="10"/>
  </si>
  <si>
    <t>変更委託料（消費税抜）　（Ａ）</t>
    <rPh sb="2" eb="5">
      <t>イタクリョウ</t>
    </rPh>
    <phoneticPr fontId="10"/>
  </si>
  <si>
    <t>変更委託料に係る消費税額（Ｂ)</t>
    <rPh sb="2" eb="5">
      <t>イタクリョウ</t>
    </rPh>
    <phoneticPr fontId="10"/>
  </si>
  <si>
    <t>変更委託料（Ｃ)</t>
    <rPh sb="2" eb="5">
      <t>イタクリョウ</t>
    </rPh>
    <phoneticPr fontId="10"/>
  </si>
  <si>
    <t>種　別</t>
    <rPh sb="0" eb="3">
      <t>シュベツ</t>
    </rPh>
    <phoneticPr fontId="10"/>
  </si>
  <si>
    <t>発議事項</t>
    <rPh sb="0" eb="2">
      <t>ハツギ</t>
    </rPh>
    <rPh sb="2" eb="4">
      <t>ジコウ</t>
    </rPh>
    <phoneticPr fontId="10"/>
  </si>
  <si>
    <t>変更理由書</t>
    <rPh sb="0" eb="2">
      <t>ヘンコウ</t>
    </rPh>
    <rPh sb="2" eb="5">
      <t>リユウショ</t>
    </rPh>
    <phoneticPr fontId="10"/>
  </si>
  <si>
    <t>部局・課所名</t>
    <rPh sb="0" eb="2">
      <t>ブキョク</t>
    </rPh>
    <rPh sb="3" eb="4">
      <t>カ</t>
    </rPh>
    <rPh sb="4" eb="5">
      <t>ショ</t>
    </rPh>
    <rPh sb="5" eb="6">
      <t>メイ</t>
    </rPh>
    <phoneticPr fontId="10"/>
  </si>
  <si>
    <t>添付図</t>
    <rPh sb="0" eb="2">
      <t>テンプ</t>
    </rPh>
    <rPh sb="2" eb="3">
      <t>ズ</t>
    </rPh>
    <phoneticPr fontId="10"/>
  </si>
  <si>
    <t>業務中</t>
    <rPh sb="0" eb="3">
      <t>ギョウムチュウ</t>
    </rPh>
    <phoneticPr fontId="10"/>
  </si>
  <si>
    <t>変更理由書</t>
  </si>
  <si>
    <t>変更協議開始前</t>
    <rPh sb="0" eb="2">
      <t>ヘンコウ</t>
    </rPh>
    <rPh sb="2" eb="4">
      <t>キョウギ</t>
    </rPh>
    <rPh sb="4" eb="7">
      <t>カイシマエ</t>
    </rPh>
    <phoneticPr fontId="10"/>
  </si>
  <si>
    <t>消費税率1.08→1.1に訂正(今頃？)</t>
    <rPh sb="0" eb="3">
      <t>ショウヒゼイ</t>
    </rPh>
    <rPh sb="3" eb="4">
      <t>リツ</t>
    </rPh>
    <rPh sb="13" eb="15">
      <t>テイセイ</t>
    </rPh>
    <rPh sb="16" eb="18">
      <t>イマゴロ</t>
    </rPh>
    <phoneticPr fontId="10"/>
  </si>
  <si>
    <t>業務中止通知書</t>
  </si>
  <si>
    <t>業務中止通知書</t>
    <rPh sb="0" eb="2">
      <t>ギョウム</t>
    </rPh>
    <rPh sb="2" eb="4">
      <t>チュウシ</t>
    </rPh>
    <rPh sb="4" eb="7">
      <t>ツウチショ</t>
    </rPh>
    <phoneticPr fontId="10"/>
  </si>
  <si>
    <t>場　　所</t>
  </si>
  <si>
    <t>ver.2.10</t>
  </si>
  <si>
    <t>施行主体名</t>
    <rPh sb="0" eb="2">
      <t>セコウ</t>
    </rPh>
    <rPh sb="2" eb="4">
      <t>シュタイ</t>
    </rPh>
    <rPh sb="4" eb="5">
      <t>ナ</t>
    </rPh>
    <phoneticPr fontId="10"/>
  </si>
  <si>
    <t>全部</t>
    <rPh sb="0" eb="2">
      <t>ゼンブ</t>
    </rPh>
    <phoneticPr fontId="10"/>
  </si>
  <si>
    <t>一部</t>
    <rPh sb="0" eb="2">
      <t>イチブ</t>
    </rPh>
    <phoneticPr fontId="10"/>
  </si>
  <si>
    <t>一時中止の理由</t>
    <rPh sb="0" eb="2">
      <t>イチジ</t>
    </rPh>
    <rPh sb="2" eb="4">
      <t>チュウシ</t>
    </rPh>
    <rPh sb="5" eb="7">
      <t>リユウ</t>
    </rPh>
    <phoneticPr fontId="10"/>
  </si>
  <si>
    <t>内　　　　　　容</t>
    <rPh sb="0" eb="1">
      <t>ウチ</t>
    </rPh>
    <rPh sb="7" eb="8">
      <t>カタチ</t>
    </rPh>
    <phoneticPr fontId="10"/>
  </si>
  <si>
    <t>中止区分</t>
    <rPh sb="0" eb="2">
      <t>チュウシ</t>
    </rPh>
    <rPh sb="2" eb="4">
      <t>クブン</t>
    </rPh>
    <phoneticPr fontId="10"/>
  </si>
  <si>
    <t>業務中止解除通知書</t>
    <rPh sb="0" eb="2">
      <t>ギョウム</t>
    </rPh>
    <rPh sb="2" eb="4">
      <t>チュウシ</t>
    </rPh>
    <rPh sb="4" eb="6">
      <t>カイジョ</t>
    </rPh>
    <rPh sb="6" eb="9">
      <t>ツウチショ</t>
    </rPh>
    <phoneticPr fontId="10"/>
  </si>
  <si>
    <t>第16条</t>
    <rPh sb="0" eb="1">
      <t>ダイ</t>
    </rPh>
    <rPh sb="3" eb="4">
      <t>ジョウ</t>
    </rPh>
    <phoneticPr fontId="10"/>
  </si>
  <si>
    <t>21,26,27</t>
  </si>
  <si>
    <t>変更時</t>
    <rPh sb="0" eb="2">
      <t>ヘンコウ</t>
    </rPh>
    <rPh sb="2" eb="3">
      <t>ジ</t>
    </rPh>
    <phoneticPr fontId="10"/>
  </si>
  <si>
    <t>合　　議</t>
    <rPh sb="0" eb="1">
      <t>ゴウ</t>
    </rPh>
    <rPh sb="3" eb="4">
      <t>ギ</t>
    </rPh>
    <phoneticPr fontId="10"/>
  </si>
  <si>
    <t>倉吉市長　石田　耕太郎　様</t>
    <rPh sb="0" eb="2">
      <t>クラヨシ</t>
    </rPh>
    <rPh sb="2" eb="4">
      <t>シチョウ</t>
    </rPh>
    <rPh sb="5" eb="7">
      <t>イシダ</t>
    </rPh>
    <rPh sb="8" eb="11">
      <t>コウタロウ</t>
    </rPh>
    <phoneticPr fontId="10"/>
  </si>
  <si>
    <t>　委託業務の検査をしたところ、検査内容及び結果は、下記のとおりでした。</t>
  </si>
  <si>
    <t>　検査員　</t>
  </si>
  <si>
    <t>印</t>
  </si>
  <si>
    <t>記</t>
  </si>
  <si>
    <t>施 行 主 体 名</t>
  </si>
  <si>
    <t>施 行 年 度</t>
  </si>
  <si>
    <t>平成27年度</t>
    <rPh sb="0" eb="2">
      <t>ヘイセイ</t>
    </rPh>
    <rPh sb="4" eb="5">
      <t>トシ</t>
    </rPh>
    <rPh sb="5" eb="6">
      <t>ド</t>
    </rPh>
    <phoneticPr fontId="10"/>
  </si>
  <si>
    <t>します。</t>
  </si>
  <si>
    <t>名　　称</t>
  </si>
  <si>
    <t>完了</t>
    <rPh sb="0" eb="2">
      <t>カンリョウ</t>
    </rPh>
    <phoneticPr fontId="10"/>
  </si>
  <si>
    <t>検査年月日</t>
  </si>
  <si>
    <t>年</t>
    <rPh sb="0" eb="1">
      <t>ネン</t>
    </rPh>
    <phoneticPr fontId="10"/>
  </si>
  <si>
    <t>検　　　査</t>
  </si>
  <si>
    <t>立  会  者</t>
  </si>
  <si>
    <t>職　氏　名</t>
  </si>
  <si>
    <t>職  氏  名</t>
  </si>
  <si>
    <t>管理技術者</t>
    <rPh sb="0" eb="2">
      <t>カンリ</t>
    </rPh>
    <rPh sb="2" eb="4">
      <t>ギジュツ</t>
    </rPh>
    <rPh sb="4" eb="5">
      <t>シャ</t>
    </rPh>
    <phoneticPr fontId="10"/>
  </si>
  <si>
    <t>　検査の概要及び意見又は注意事項</t>
  </si>
  <si>
    <t>　　</t>
  </si>
  <si>
    <t>既支払済金額</t>
    <rPh sb="0" eb="1">
      <t>キ</t>
    </rPh>
    <rPh sb="1" eb="3">
      <t>シハライ</t>
    </rPh>
    <rPh sb="3" eb="4">
      <t>ズミ</t>
    </rPh>
    <rPh sb="4" eb="5">
      <t>キン</t>
    </rPh>
    <rPh sb="5" eb="6">
      <t>ガク</t>
    </rPh>
    <phoneticPr fontId="10"/>
  </si>
  <si>
    <t>施　  行</t>
    <rPh sb="4" eb="5">
      <t>イ</t>
    </rPh>
    <phoneticPr fontId="10"/>
  </si>
  <si>
    <t>　委　託　業　務　検　査  復  命  書</t>
    <rPh sb="1" eb="2">
      <t>イ</t>
    </rPh>
    <rPh sb="3" eb="4">
      <t>タク</t>
    </rPh>
    <rPh sb="5" eb="6">
      <t>ギョウ</t>
    </rPh>
    <rPh sb="7" eb="8">
      <t>ツトム</t>
    </rPh>
    <phoneticPr fontId="10"/>
  </si>
  <si>
    <t>完　　了</t>
    <rPh sb="0" eb="1">
      <t>カン</t>
    </rPh>
    <rPh sb="3" eb="4">
      <t>リョウ</t>
    </rPh>
    <phoneticPr fontId="10"/>
  </si>
  <si>
    <t>変更</t>
    <rPh sb="0" eb="2">
      <t>ヘンコウ</t>
    </rPh>
    <phoneticPr fontId="10"/>
  </si>
  <si>
    <t>無し</t>
    <rPh sb="0" eb="1">
      <t>ナ</t>
    </rPh>
    <phoneticPr fontId="10"/>
  </si>
  <si>
    <t>条件入力</t>
    <rPh sb="0" eb="2">
      <t>ジョウケン</t>
    </rPh>
    <rPh sb="2" eb="4">
      <t>ニュウリョク</t>
    </rPh>
    <phoneticPr fontId="10"/>
  </si>
  <si>
    <t>現場代理人の出席</t>
    <rPh sb="0" eb="2">
      <t>ゲンバ</t>
    </rPh>
    <rPh sb="2" eb="5">
      <t>ダイリニン</t>
    </rPh>
    <rPh sb="6" eb="8">
      <t>シュッセキ</t>
    </rPh>
    <phoneticPr fontId="10"/>
  </si>
  <si>
    <t>検査結果</t>
    <rPh sb="0" eb="2">
      <t>ケンサ</t>
    </rPh>
    <rPh sb="2" eb="4">
      <t>ケッカ</t>
    </rPh>
    <phoneticPr fontId="10"/>
  </si>
  <si>
    <t>業務履行状況</t>
    <rPh sb="0" eb="2">
      <t>ギョウム</t>
    </rPh>
    <rPh sb="2" eb="4">
      <t>リコウ</t>
    </rPh>
    <rPh sb="4" eb="6">
      <t>ジョウキョウ</t>
    </rPh>
    <phoneticPr fontId="10"/>
  </si>
  <si>
    <t>検査良</t>
    <rPh sb="0" eb="2">
      <t>ケンサ</t>
    </rPh>
    <rPh sb="2" eb="3">
      <t>リョウ</t>
    </rPh>
    <phoneticPr fontId="10"/>
  </si>
  <si>
    <t>検査不良</t>
    <rPh sb="0" eb="2">
      <t>ケンサ</t>
    </rPh>
    <rPh sb="2" eb="4">
      <t>フリョウ</t>
    </rPh>
    <phoneticPr fontId="10"/>
  </si>
  <si>
    <t>その他あれば入力</t>
    <rPh sb="2" eb="3">
      <t>タ</t>
    </rPh>
    <rPh sb="6" eb="8">
      <t>ニュウリョク</t>
    </rPh>
    <phoneticPr fontId="10"/>
  </si>
  <si>
    <t>復命書・調書</t>
  </si>
  <si>
    <t>出来形請負代金額</t>
    <rPh sb="0" eb="2">
      <t>デキ</t>
    </rPh>
    <rPh sb="2" eb="3">
      <t>カタ</t>
    </rPh>
    <rPh sb="3" eb="5">
      <t>ウケオイ</t>
    </rPh>
    <rPh sb="5" eb="6">
      <t>ダイ</t>
    </rPh>
    <rPh sb="6" eb="7">
      <t>キン</t>
    </rPh>
    <rPh sb="7" eb="8">
      <t>ガク</t>
    </rPh>
    <phoneticPr fontId="10"/>
  </si>
  <si>
    <t>受理日</t>
    <rPh sb="0" eb="2">
      <t>ジュリ</t>
    </rPh>
    <rPh sb="2" eb="3">
      <t>ビ</t>
    </rPh>
    <phoneticPr fontId="10"/>
  </si>
  <si>
    <t>市長</t>
    <rPh sb="0" eb="2">
      <t>シチョウ</t>
    </rPh>
    <phoneticPr fontId="10"/>
  </si>
  <si>
    <t>委託業務検査復命書・調書を追加しました</t>
    <rPh sb="0" eb="2">
      <t>イタク</t>
    </rPh>
    <rPh sb="2" eb="4">
      <t>ギョウム</t>
    </rPh>
    <rPh sb="4" eb="6">
      <t>ケンサ</t>
    </rPh>
    <rPh sb="6" eb="8">
      <t>フクメイ</t>
    </rPh>
    <rPh sb="8" eb="9">
      <t>ショ</t>
    </rPh>
    <rPh sb="10" eb="12">
      <t>チョウショ</t>
    </rPh>
    <rPh sb="13" eb="15">
      <t>ツイカ</t>
    </rPh>
    <phoneticPr fontId="10"/>
  </si>
  <si>
    <t>有り</t>
    <rPh sb="0" eb="1">
      <t>ア</t>
    </rPh>
    <phoneticPr fontId="10"/>
  </si>
  <si>
    <t>第1回</t>
    <rPh sb="0" eb="1">
      <t>ダイ</t>
    </rPh>
    <rPh sb="2" eb="3">
      <t>カイ</t>
    </rPh>
    <phoneticPr fontId="10"/>
  </si>
  <si>
    <t/>
  </si>
  <si>
    <t>第2回</t>
    <rPh sb="0" eb="1">
      <t>ダイ</t>
    </rPh>
    <rPh sb="2" eb="3">
      <t>カイ</t>
    </rPh>
    <phoneticPr fontId="10"/>
  </si>
  <si>
    <t>○</t>
  </si>
  <si>
    <t>─</t>
  </si>
  <si>
    <t>住所</t>
    <rPh sb="0" eb="2">
      <t>ジュウショ</t>
    </rPh>
    <phoneticPr fontId="10"/>
  </si>
  <si>
    <t>　令和**年**月**日受注者より願出のあった下記工事の出来形部分等確認について、</t>
    <rPh sb="1" eb="3">
      <t>レイワ</t>
    </rPh>
    <rPh sb="5" eb="6">
      <t>ネン</t>
    </rPh>
    <rPh sb="8" eb="9">
      <t>ガツ</t>
    </rPh>
    <rPh sb="11" eb="12">
      <t>ニチ</t>
    </rPh>
    <rPh sb="12" eb="14">
      <t>ジュチュウ</t>
    </rPh>
    <rPh sb="14" eb="15">
      <t>モノ</t>
    </rPh>
    <rPh sb="17" eb="18">
      <t>ネガ</t>
    </rPh>
    <rPh sb="18" eb="19">
      <t>デ</t>
    </rPh>
    <rPh sb="23" eb="25">
      <t>カキ</t>
    </rPh>
    <rPh sb="25" eb="27">
      <t>コウジ</t>
    </rPh>
    <rPh sb="28" eb="30">
      <t>デキ</t>
    </rPh>
    <rPh sb="30" eb="31">
      <t>ガタ</t>
    </rPh>
    <rPh sb="31" eb="33">
      <t>ブブン</t>
    </rPh>
    <rPh sb="33" eb="34">
      <t>ナド</t>
    </rPh>
    <rPh sb="34" eb="36">
      <t>カクニン</t>
    </rPh>
    <phoneticPr fontId="10"/>
  </si>
  <si>
    <t>職氏名</t>
    <rPh sb="0" eb="1">
      <t>ショク</t>
    </rPh>
    <rPh sb="1" eb="3">
      <t>シメイ</t>
    </rPh>
    <phoneticPr fontId="10"/>
  </si>
  <si>
    <t>調査職員設計書</t>
    <rPh sb="0" eb="2">
      <t>チョウサ</t>
    </rPh>
    <rPh sb="2" eb="4">
      <t>ショクイン</t>
    </rPh>
    <rPh sb="4" eb="7">
      <t>セッケイショ</t>
    </rPh>
    <phoneticPr fontId="10"/>
  </si>
  <si>
    <t>発議者</t>
    <rPh sb="0" eb="3">
      <t>ハツギシャ</t>
    </rPh>
    <phoneticPr fontId="10"/>
  </si>
  <si>
    <t>景山作成様式</t>
    <rPh sb="0" eb="2">
      <t>カゲヤマ</t>
    </rPh>
    <rPh sb="2" eb="4">
      <t>サクセイ</t>
    </rPh>
    <rPh sb="4" eb="6">
      <t>ヨウシキ</t>
    </rPh>
    <phoneticPr fontId="10"/>
  </si>
  <si>
    <t>処理</t>
    <rPh sb="0" eb="2">
      <t>ショリ</t>
    </rPh>
    <phoneticPr fontId="10"/>
  </si>
  <si>
    <t>発注者</t>
  </si>
  <si>
    <t>・</t>
  </si>
  <si>
    <t>回答</t>
    <rPh sb="0" eb="2">
      <t>カイトウ</t>
    </rPh>
    <phoneticPr fontId="10"/>
  </si>
  <si>
    <t>決裁者</t>
    <rPh sb="0" eb="2">
      <t>ケッサイ</t>
    </rPh>
    <rPh sb="2" eb="3">
      <t>シャ</t>
    </rPh>
    <phoneticPr fontId="10"/>
  </si>
  <si>
    <t>業務打合せ簿</t>
    <rPh sb="0" eb="2">
      <t>ギョウム</t>
    </rPh>
    <phoneticPr fontId="10"/>
  </si>
  <si>
    <t>指示</t>
    <rPh sb="0" eb="2">
      <t>シジ</t>
    </rPh>
    <phoneticPr fontId="10"/>
  </si>
  <si>
    <t>発注課
（合議）</t>
    <rPh sb="0" eb="2">
      <t>ハッチュウ</t>
    </rPh>
    <rPh sb="2" eb="3">
      <t>カ</t>
    </rPh>
    <rPh sb="5" eb="7">
      <t>ゴウギ</t>
    </rPh>
    <phoneticPr fontId="10"/>
  </si>
  <si>
    <t>承諾</t>
    <rPh sb="0" eb="2">
      <t>ショウダク</t>
    </rPh>
    <phoneticPr fontId="10"/>
  </si>
  <si>
    <t>協議</t>
    <rPh sb="0" eb="2">
      <t>キョウギ</t>
    </rPh>
    <phoneticPr fontId="10"/>
  </si>
  <si>
    <t>発議年月日</t>
    <rPh sb="0" eb="2">
      <t>ハツギ</t>
    </rPh>
    <rPh sb="2" eb="5">
      <t>ネンガッピ</t>
    </rPh>
    <phoneticPr fontId="10"/>
  </si>
  <si>
    <t>通知</t>
    <rPh sb="0" eb="2">
      <t>ツウチ</t>
    </rPh>
    <phoneticPr fontId="10"/>
  </si>
  <si>
    <t>契約期間（完成日）</t>
  </si>
  <si>
    <t>Ａ　×　10％</t>
  </si>
  <si>
    <t>金、数抜き</t>
    <rPh sb="0" eb="1">
      <t>キン</t>
    </rPh>
    <rPh sb="2" eb="3">
      <t>スウ</t>
    </rPh>
    <rPh sb="3" eb="4">
      <t>ヌ</t>
    </rPh>
    <phoneticPr fontId="10"/>
  </si>
  <si>
    <t>年月日：</t>
    <rPh sb="0" eb="3">
      <t>ネンガッピ</t>
    </rPh>
    <phoneticPr fontId="10"/>
  </si>
  <si>
    <t>ver.3.00</t>
  </si>
  <si>
    <t>指示書・協議書を廃止し、業務打合せ簿に変更</t>
    <rPh sb="0" eb="3">
      <t>シジショ</t>
    </rPh>
    <phoneticPr fontId="10"/>
  </si>
  <si>
    <t xml:space="preserve"> </t>
  </si>
  <si>
    <t>出来形設計額(出来形率)</t>
    <rPh sb="0" eb="2">
      <t>デキ</t>
    </rPh>
    <rPh sb="2" eb="3">
      <t>ガタ</t>
    </rPh>
    <rPh sb="3" eb="5">
      <t>セッケイ</t>
    </rPh>
    <rPh sb="5" eb="6">
      <t>ガク</t>
    </rPh>
    <rPh sb="7" eb="9">
      <t>デキ</t>
    </rPh>
    <rPh sb="9" eb="10">
      <t>ガタ</t>
    </rPh>
    <rPh sb="10" eb="11">
      <t>リツ</t>
    </rPh>
    <phoneticPr fontId="10"/>
  </si>
  <si>
    <t>日</t>
    <rPh sb="0" eb="1">
      <t>ヒ</t>
    </rPh>
    <phoneticPr fontId="10"/>
  </si>
  <si>
    <t>チェックリスト</t>
  </si>
  <si>
    <t>出来形</t>
    <rPh sb="0" eb="2">
      <t>デキ</t>
    </rPh>
    <rPh sb="2" eb="3">
      <t>カタ</t>
    </rPh>
    <phoneticPr fontId="10"/>
  </si>
  <si>
    <t>次のとおり調査職員を命じ、別添（案）のとおり通知してよろしいか。</t>
    <rPh sb="5" eb="7">
      <t>チョウサ</t>
    </rPh>
    <rPh sb="7" eb="9">
      <t>ショクイン</t>
    </rPh>
    <rPh sb="13" eb="15">
      <t>ベッテン</t>
    </rPh>
    <rPh sb="16" eb="17">
      <t>アン</t>
    </rPh>
    <rPh sb="22" eb="24">
      <t>ツウチ</t>
    </rPh>
    <phoneticPr fontId="10"/>
  </si>
  <si>
    <t>案件番号</t>
  </si>
  <si>
    <t>代表者</t>
  </si>
  <si>
    <t>依頼元情報-担当課（コード）</t>
  </si>
  <si>
    <t>業種（コード）</t>
  </si>
  <si>
    <t>業種</t>
  </si>
  <si>
    <t>契約者・商号又は名称</t>
  </si>
  <si>
    <t>契約者・事業所名</t>
  </si>
  <si>
    <t>所在地</t>
  </si>
  <si>
    <t>年度（コード）</t>
  </si>
  <si>
    <t>年度</t>
  </si>
  <si>
    <t>契約担当者氏名</t>
  </si>
  <si>
    <t>金　額</t>
    <rPh sb="0" eb="3">
      <t>キンガク</t>
    </rPh>
    <phoneticPr fontId="10"/>
  </si>
  <si>
    <t>主任（監理）技術者</t>
  </si>
  <si>
    <t>監督員・職名</t>
  </si>
  <si>
    <t>（発注者発議）</t>
    <rPh sb="1" eb="4">
      <t>ハッチュウシャ</t>
    </rPh>
    <rPh sb="4" eb="6">
      <t>ハツギ</t>
    </rPh>
    <phoneticPr fontId="10"/>
  </si>
  <si>
    <t>起案日</t>
    <rPh sb="0" eb="2">
      <t>キアン</t>
    </rPh>
    <rPh sb="2" eb="3">
      <t>ビ</t>
    </rPh>
    <phoneticPr fontId="10"/>
  </si>
  <si>
    <t>発議日</t>
    <rPh sb="0" eb="2">
      <t>ハツギ</t>
    </rPh>
    <rPh sb="2" eb="3">
      <t>ビ</t>
    </rPh>
    <phoneticPr fontId="10"/>
  </si>
  <si>
    <t>受注者へ
の回答日</t>
    <rPh sb="0" eb="3">
      <t>ジュチュウシャ</t>
    </rPh>
    <rPh sb="6" eb="9">
      <t>カイトウビ</t>
    </rPh>
    <phoneticPr fontId="10"/>
  </si>
  <si>
    <t>概算増減額
（千円）</t>
    <rPh sb="0" eb="2">
      <t>ガイサン</t>
    </rPh>
    <rPh sb="2" eb="4">
      <t>ゾウゲン</t>
    </rPh>
    <rPh sb="4" eb="5">
      <t>ガク</t>
    </rPh>
    <rPh sb="7" eb="9">
      <t>センエン</t>
    </rPh>
    <phoneticPr fontId="10"/>
  </si>
  <si>
    <t>○○○○課</t>
    <rPh sb="4" eb="5">
      <t>カ</t>
    </rPh>
    <phoneticPr fontId="10"/>
  </si>
  <si>
    <t>備考</t>
    <rPh sb="0" eb="2">
      <t>ビコウ</t>
    </rPh>
    <phoneticPr fontId="10"/>
  </si>
  <si>
    <t>工事名：</t>
    <rPh sb="0" eb="2">
      <t>コウジ</t>
    </rPh>
    <rPh sb="2" eb="3">
      <t>メイ</t>
    </rPh>
    <phoneticPr fontId="53"/>
  </si>
  <si>
    <t>番号</t>
    <rPh sb="0" eb="2">
      <t>バンゴウ</t>
    </rPh>
    <phoneticPr fontId="53"/>
  </si>
  <si>
    <t>変更内容</t>
    <rPh sb="0" eb="2">
      <t>ヘンコウ</t>
    </rPh>
    <rPh sb="2" eb="4">
      <t>ナイヨウ</t>
    </rPh>
    <phoneticPr fontId="53"/>
  </si>
  <si>
    <t>変更理由</t>
    <rPh sb="0" eb="2">
      <t>ヘンコウ</t>
    </rPh>
    <rPh sb="2" eb="4">
      <t>リユウ</t>
    </rPh>
    <phoneticPr fontId="53"/>
  </si>
  <si>
    <t>増減</t>
    <rPh sb="0" eb="2">
      <t>ゾウゲン</t>
    </rPh>
    <phoneticPr fontId="53"/>
  </si>
  <si>
    <t>リスト</t>
  </si>
  <si>
    <t>減</t>
    <rPh sb="0" eb="1">
      <t>ゲン</t>
    </rPh>
    <phoneticPr fontId="10"/>
  </si>
  <si>
    <t>打合せ簿_概算増減額○○○千円を追加</t>
    <rPh sb="0" eb="2">
      <t>ウチアワ</t>
    </rPh>
    <rPh sb="3" eb="4">
      <t>ボ</t>
    </rPh>
    <rPh sb="5" eb="7">
      <t>ガイサン</t>
    </rPh>
    <rPh sb="7" eb="10">
      <t>ゾウゲンガク</t>
    </rPh>
    <rPh sb="13" eb="15">
      <t>センエン</t>
    </rPh>
    <rPh sb="16" eb="18">
      <t>ツイカ</t>
    </rPh>
    <phoneticPr fontId="10"/>
  </si>
  <si>
    <t>倉○○第　号</t>
    <rPh sb="0" eb="1">
      <t>くら</t>
    </rPh>
    <rPh sb="3" eb="4">
      <t>だい</t>
    </rPh>
    <rPh sb="5" eb="6">
      <t>ごう</t>
    </rPh>
    <phoneticPr fontId="20" type="Hiragana"/>
  </si>
  <si>
    <t>業務出来形部分等確認通知書</t>
    <rPh sb="0" eb="2">
      <t>ギョウム</t>
    </rPh>
    <rPh sb="2" eb="4">
      <t>デキ</t>
    </rPh>
    <rPh sb="4" eb="5">
      <t>ガタ</t>
    </rPh>
    <rPh sb="5" eb="7">
      <t>ブブン</t>
    </rPh>
    <rPh sb="7" eb="8">
      <t>トウ</t>
    </rPh>
    <rPh sb="8" eb="10">
      <t>カクニン</t>
    </rPh>
    <rPh sb="10" eb="13">
      <t>ツウチショ</t>
    </rPh>
    <phoneticPr fontId="10"/>
  </si>
  <si>
    <t>確認依頼時</t>
    <rPh sb="0" eb="2">
      <t>カクニン</t>
    </rPh>
    <rPh sb="2" eb="5">
      <t>イライジ</t>
    </rPh>
    <phoneticPr fontId="10"/>
  </si>
  <si>
    <t>確認時</t>
    <rPh sb="0" eb="2">
      <t>カクニン</t>
    </rPh>
    <rPh sb="2" eb="3">
      <t>ジ</t>
    </rPh>
    <phoneticPr fontId="10"/>
  </si>
  <si>
    <t>出来形確認時</t>
    <rPh sb="0" eb="2">
      <t>デキ</t>
    </rPh>
    <rPh sb="2" eb="3">
      <t>ガタ</t>
    </rPh>
    <rPh sb="3" eb="5">
      <t>カクニン</t>
    </rPh>
    <rPh sb="5" eb="6">
      <t>ジ</t>
    </rPh>
    <phoneticPr fontId="10"/>
  </si>
  <si>
    <t>出来形基準日</t>
    <rPh sb="0" eb="2">
      <t>デキ</t>
    </rPh>
    <rPh sb="2" eb="3">
      <t>カタ</t>
    </rPh>
    <rPh sb="3" eb="6">
      <t>キジュンビ</t>
    </rPh>
    <phoneticPr fontId="10"/>
  </si>
  <si>
    <t>シートからコピペして使ってください。</t>
  </si>
  <si>
    <t>　調査職員</t>
    <rPh sb="1" eb="3">
      <t>チョウサ</t>
    </rPh>
    <rPh sb="3" eb="5">
      <t>ショクイン</t>
    </rPh>
    <phoneticPr fontId="10"/>
  </si>
  <si>
    <t>下記業務について、出来形部分等の確認をお願いします。</t>
    <rPh sb="0" eb="2">
      <t>カキ</t>
    </rPh>
    <rPh sb="2" eb="4">
      <t>ギョウム</t>
    </rPh>
    <rPh sb="9" eb="11">
      <t>デキ</t>
    </rPh>
    <rPh sb="11" eb="12">
      <t>カタ</t>
    </rPh>
    <rPh sb="12" eb="14">
      <t>ブブン</t>
    </rPh>
    <rPh sb="14" eb="15">
      <t>トウ</t>
    </rPh>
    <rPh sb="16" eb="18">
      <t>カクニン</t>
    </rPh>
    <rPh sb="20" eb="21">
      <t>ネガ</t>
    </rPh>
    <phoneticPr fontId="10"/>
  </si>
  <si>
    <t>請負代金額</t>
    <rPh sb="0" eb="2">
      <t>ウケオイ</t>
    </rPh>
    <rPh sb="2" eb="4">
      <t>ダイキン</t>
    </rPh>
    <rPh sb="4" eb="5">
      <t>ガク</t>
    </rPh>
    <phoneticPr fontId="10"/>
  </si>
  <si>
    <t>業務名</t>
    <rPh sb="0" eb="2">
      <t>ギョウム</t>
    </rPh>
    <rPh sb="2" eb="3">
      <t>ナ</t>
    </rPh>
    <phoneticPr fontId="10"/>
  </si>
  <si>
    <t>出来高</t>
    <rPh sb="0" eb="3">
      <t>デキダカ</t>
    </rPh>
    <phoneticPr fontId="10"/>
  </si>
  <si>
    <t>仕　　　　　　　　　訳</t>
    <rPh sb="0" eb="1">
      <t>ツカ</t>
    </rPh>
    <rPh sb="10" eb="11">
      <t>ヤク</t>
    </rPh>
    <phoneticPr fontId="10"/>
  </si>
  <si>
    <t>別紙出来形検定書のとおり</t>
    <rPh sb="0" eb="2">
      <t>ベッシ</t>
    </rPh>
    <rPh sb="2" eb="4">
      <t>デキ</t>
    </rPh>
    <rPh sb="4" eb="5">
      <t>カタ</t>
    </rPh>
    <rPh sb="5" eb="7">
      <t>ケンテイ</t>
    </rPh>
    <rPh sb="7" eb="8">
      <t>ショ</t>
    </rPh>
    <phoneticPr fontId="10"/>
  </si>
  <si>
    <t>次のとおり検定しました。</t>
    <rPh sb="0" eb="1">
      <t>ツギ</t>
    </rPh>
    <rPh sb="5" eb="7">
      <t>ケンテイ</t>
    </rPh>
    <phoneticPr fontId="10"/>
  </si>
  <si>
    <t>位置</t>
    <rPh sb="0" eb="2">
      <t>イチ</t>
    </rPh>
    <phoneticPr fontId="10"/>
  </si>
  <si>
    <t>確認日</t>
    <rPh sb="0" eb="2">
      <t>カクニン</t>
    </rPh>
    <rPh sb="2" eb="3">
      <t>ビ</t>
    </rPh>
    <phoneticPr fontId="10"/>
  </si>
  <si>
    <t>工　種</t>
    <rPh sb="0" eb="1">
      <t>コウシュ</t>
    </rPh>
    <rPh sb="2" eb="3">
      <t>シュ</t>
    </rPh>
    <phoneticPr fontId="10"/>
  </si>
  <si>
    <t>細　別</t>
    <rPh sb="0" eb="3">
      <t>サイベツ</t>
    </rPh>
    <phoneticPr fontId="10"/>
  </si>
  <si>
    <t>単　位</t>
    <rPh sb="0" eb="3">
      <t>タンイ</t>
    </rPh>
    <phoneticPr fontId="10"/>
  </si>
  <si>
    <t>基準日</t>
    <rPh sb="0" eb="3">
      <t>キジュンビ</t>
    </rPh>
    <phoneticPr fontId="10"/>
  </si>
  <si>
    <t>％</t>
  </si>
  <si>
    <t>単　価</t>
    <rPh sb="0" eb="3">
      <t>タンカ</t>
    </rPh>
    <phoneticPr fontId="10"/>
  </si>
  <si>
    <t>業務</t>
    <rPh sb="0" eb="2">
      <t>ギョウム</t>
    </rPh>
    <phoneticPr fontId="10"/>
  </si>
  <si>
    <t>○○.○</t>
  </si>
  <si>
    <t>名　称</t>
    <rPh sb="0" eb="1">
      <t>な</t>
    </rPh>
    <rPh sb="2" eb="3">
      <t>しょう</t>
    </rPh>
    <phoneticPr fontId="20" type="Hiragana"/>
  </si>
  <si>
    <t>内　容</t>
    <rPh sb="0" eb="1">
      <t>うち</t>
    </rPh>
    <rPh sb="2" eb="3">
      <t>よう</t>
    </rPh>
    <phoneticPr fontId="20" type="Hiragana"/>
  </si>
  <si>
    <t>出来形検定書の検査(出来形検定書検査調書の作成)</t>
    <rPh sb="0" eb="2">
      <t>でき</t>
    </rPh>
    <rPh sb="2" eb="3">
      <t>かた</t>
    </rPh>
    <rPh sb="3" eb="6">
      <t>けんていしょ</t>
    </rPh>
    <rPh sb="7" eb="9">
      <t>けんさ</t>
    </rPh>
    <rPh sb="10" eb="12">
      <t>でき</t>
    </rPh>
    <rPh sb="12" eb="13">
      <t>かた</t>
    </rPh>
    <rPh sb="13" eb="16">
      <t>けんていしょ</t>
    </rPh>
    <rPh sb="16" eb="18">
      <t>けんさ</t>
    </rPh>
    <rPh sb="18" eb="20">
      <t>ちょうしょ</t>
    </rPh>
    <rPh sb="21" eb="23">
      <t>さくせい</t>
    </rPh>
    <phoneticPr fontId="20" type="Hiragana"/>
  </si>
  <si>
    <t>別添の通り</t>
    <rPh sb="0" eb="2">
      <t>べってん</t>
    </rPh>
    <rPh sb="3" eb="4">
      <t>とお</t>
    </rPh>
    <phoneticPr fontId="20" type="Hiragana"/>
  </si>
  <si>
    <t>令和　年　月　日</t>
    <rPh sb="0" eb="2">
      <t>れいわ</t>
    </rPh>
    <rPh sb="3" eb="4">
      <t>ねん</t>
    </rPh>
    <rPh sb="5" eb="6">
      <t>がつ</t>
    </rPh>
    <rPh sb="7" eb="8">
      <t>にち</t>
    </rPh>
    <phoneticPr fontId="20" type="Hiragana"/>
  </si>
  <si>
    <t>=データ!C2</t>
  </si>
  <si>
    <t>出来形検定書検査調書</t>
    <rPh sb="0" eb="2">
      <t>デキ</t>
    </rPh>
    <rPh sb="2" eb="3">
      <t>ガタ</t>
    </rPh>
    <rPh sb="3" eb="5">
      <t>ケンテイ</t>
    </rPh>
    <rPh sb="5" eb="6">
      <t>ショ</t>
    </rPh>
    <rPh sb="6" eb="8">
      <t>ケンサ</t>
    </rPh>
    <rPh sb="8" eb="9">
      <t>シラ</t>
    </rPh>
    <rPh sb="9" eb="10">
      <t>ショ</t>
    </rPh>
    <phoneticPr fontId="10"/>
  </si>
  <si>
    <t>施工年度</t>
    <rPh sb="0" eb="2">
      <t>セコウ</t>
    </rPh>
    <rPh sb="2" eb="4">
      <t>ネンド</t>
    </rPh>
    <phoneticPr fontId="10"/>
  </si>
  <si>
    <t>工事設計額</t>
    <rPh sb="0" eb="2">
      <t>コウジ</t>
    </rPh>
    <rPh sb="2" eb="4">
      <t>セッケイ</t>
    </rPh>
    <rPh sb="4" eb="5">
      <t>ガク</t>
    </rPh>
    <phoneticPr fontId="10"/>
  </si>
  <si>
    <t>令和6年5月28日(火)</t>
    <rPh sb="0" eb="2">
      <t>レイワ</t>
    </rPh>
    <rPh sb="3" eb="4">
      <t>トシ</t>
    </rPh>
    <rPh sb="5" eb="6">
      <t>ツキ</t>
    </rPh>
    <rPh sb="8" eb="9">
      <t>ヒ</t>
    </rPh>
    <rPh sb="10" eb="11">
      <t>カ</t>
    </rPh>
    <phoneticPr fontId="10"/>
  </si>
  <si>
    <t>出来形請負代金額</t>
    <rPh sb="0" eb="2">
      <t>デキ</t>
    </rPh>
    <rPh sb="2" eb="3">
      <t>ガタ</t>
    </rPh>
    <rPh sb="3" eb="5">
      <t>ウケオイ</t>
    </rPh>
    <rPh sb="5" eb="6">
      <t>ダイ</t>
    </rPh>
    <rPh sb="6" eb="7">
      <t>キン</t>
    </rPh>
    <rPh sb="7" eb="8">
      <t>ガク</t>
    </rPh>
    <phoneticPr fontId="10"/>
  </si>
  <si>
    <t>検査立会者職氏名</t>
    <rPh sb="0" eb="2">
      <t>ケンサ</t>
    </rPh>
    <rPh sb="2" eb="4">
      <t>タチア</t>
    </rPh>
    <rPh sb="4" eb="5">
      <t>モノ</t>
    </rPh>
    <rPh sb="5" eb="6">
      <t>ショク</t>
    </rPh>
    <rPh sb="6" eb="8">
      <t>シメイ</t>
    </rPh>
    <phoneticPr fontId="10"/>
  </si>
  <si>
    <t>検査の概要及び意見又は注意事項</t>
    <rPh sb="0" eb="2">
      <t>ケンサ</t>
    </rPh>
    <rPh sb="3" eb="5">
      <t>ガイヨウ</t>
    </rPh>
    <rPh sb="5" eb="6">
      <t>オヨ</t>
    </rPh>
    <rPh sb="7" eb="9">
      <t>イケン</t>
    </rPh>
    <rPh sb="9" eb="10">
      <t>マタ</t>
    </rPh>
    <rPh sb="11" eb="13">
      <t>チュウイ</t>
    </rPh>
    <rPh sb="13" eb="15">
      <t>ジコウ</t>
    </rPh>
    <phoneticPr fontId="10"/>
  </si>
  <si>
    <t>令和**年**月**日</t>
    <rPh sb="0" eb="2">
      <t>レイワ</t>
    </rPh>
    <rPh sb="4" eb="5">
      <t>ネン</t>
    </rPh>
    <rPh sb="7" eb="8">
      <t>ガツ</t>
    </rPh>
    <rPh sb="10" eb="11">
      <t>ニチ</t>
    </rPh>
    <phoneticPr fontId="10"/>
  </si>
  <si>
    <t>施工主体名</t>
    <rPh sb="0" eb="2">
      <t>セコウ</t>
    </rPh>
    <rPh sb="2" eb="4">
      <t>シュタイ</t>
    </rPh>
    <rPh sb="4" eb="5">
      <t>ナ</t>
    </rPh>
    <phoneticPr fontId="10"/>
  </si>
  <si>
    <t>部局名</t>
    <rPh sb="0" eb="2">
      <t>ブキョク</t>
    </rPh>
    <rPh sb="2" eb="3">
      <t>ナ</t>
    </rPh>
    <phoneticPr fontId="10"/>
  </si>
  <si>
    <t>-</t>
  </si>
  <si>
    <t>検査　年月日</t>
    <rPh sb="0" eb="2">
      <t>ケンサ</t>
    </rPh>
    <rPh sb="3" eb="6">
      <t>ネンガッピ</t>
    </rPh>
    <phoneticPr fontId="10"/>
  </si>
  <si>
    <t>管理技術者
氏名</t>
    <rPh sb="0" eb="2">
      <t>カンリ</t>
    </rPh>
    <rPh sb="2" eb="4">
      <t>ギジュツ</t>
    </rPh>
    <rPh sb="4" eb="5">
      <t>シャ</t>
    </rPh>
    <rPh sb="6" eb="8">
      <t>シメイ</t>
    </rPh>
    <phoneticPr fontId="10"/>
  </si>
  <si>
    <t>１　出来形検定書　　１式・・・　検査良</t>
    <rPh sb="2" eb="4">
      <t>デキ</t>
    </rPh>
    <rPh sb="4" eb="5">
      <t>ガタ</t>
    </rPh>
    <rPh sb="5" eb="7">
      <t>ケンテイ</t>
    </rPh>
    <rPh sb="7" eb="8">
      <t>ショ</t>
    </rPh>
    <rPh sb="11" eb="12">
      <t>シキ</t>
    </rPh>
    <rPh sb="16" eb="18">
      <t>ケンサ</t>
    </rPh>
    <rPh sb="18" eb="19">
      <t>リョウ</t>
    </rPh>
    <phoneticPr fontId="10"/>
  </si>
  <si>
    <t>工事出来形部分等確認依頼書、出来形検定書、出来形検定検査依頼書、出来形検定書検査調書作成</t>
    <rPh sb="0" eb="2">
      <t>コウジ</t>
    </rPh>
    <rPh sb="2" eb="4">
      <t>デキ</t>
    </rPh>
    <rPh sb="4" eb="5">
      <t>ガタ</t>
    </rPh>
    <rPh sb="5" eb="7">
      <t>ブブン</t>
    </rPh>
    <rPh sb="7" eb="8">
      <t>トウ</t>
    </rPh>
    <rPh sb="8" eb="10">
      <t>カクニン</t>
    </rPh>
    <rPh sb="10" eb="13">
      <t>イライショ</t>
    </rPh>
    <rPh sb="14" eb="16">
      <t>デキ</t>
    </rPh>
    <rPh sb="16" eb="17">
      <t>ガタ</t>
    </rPh>
    <rPh sb="17" eb="20">
      <t>ケンテイショ</t>
    </rPh>
    <rPh sb="21" eb="23">
      <t>デキ</t>
    </rPh>
    <rPh sb="23" eb="24">
      <t>ガタ</t>
    </rPh>
    <rPh sb="24" eb="26">
      <t>ケンテイ</t>
    </rPh>
    <rPh sb="26" eb="28">
      <t>ケンサ</t>
    </rPh>
    <rPh sb="28" eb="31">
      <t>イライショ</t>
    </rPh>
    <rPh sb="32" eb="34">
      <t>デキ</t>
    </rPh>
    <rPh sb="34" eb="35">
      <t>ガタ</t>
    </rPh>
    <rPh sb="35" eb="37">
      <t>ケンテイ</t>
    </rPh>
    <rPh sb="37" eb="38">
      <t>ショ</t>
    </rPh>
    <rPh sb="38" eb="40">
      <t>ケンサ</t>
    </rPh>
    <rPh sb="40" eb="42">
      <t>チョウショ</t>
    </rPh>
    <rPh sb="42" eb="44">
      <t>サクセイ</t>
    </rPh>
    <phoneticPr fontId="10"/>
  </si>
  <si>
    <t>　 前払金額</t>
    <rPh sb="2" eb="4">
      <t>マエバラ</t>
    </rPh>
    <rPh sb="4" eb="6">
      <t>キンガク</t>
    </rPh>
    <phoneticPr fontId="10"/>
  </si>
  <si>
    <t>今回支払金額</t>
    <rPh sb="0" eb="2">
      <t>コンカイ</t>
    </rPh>
    <rPh sb="2" eb="4">
      <t>シハライ</t>
    </rPh>
    <rPh sb="4" eb="5">
      <t>キン</t>
    </rPh>
    <rPh sb="5" eb="6">
      <t>ガク</t>
    </rPh>
    <phoneticPr fontId="10"/>
  </si>
  <si>
    <t>出来形検定検査依頼書</t>
    <rPh sb="0" eb="2">
      <t>デキ</t>
    </rPh>
    <rPh sb="2" eb="3">
      <t>ガタ</t>
    </rPh>
    <rPh sb="3" eb="5">
      <t>ケンテイ</t>
    </rPh>
    <rPh sb="5" eb="7">
      <t>ケンサ</t>
    </rPh>
    <rPh sb="7" eb="10">
      <t>イライショ</t>
    </rPh>
    <phoneticPr fontId="10"/>
  </si>
  <si>
    <t>出来形検定検査調書</t>
    <rPh sb="0" eb="2">
      <t>デキ</t>
    </rPh>
    <rPh sb="2" eb="3">
      <t>ガタ</t>
    </rPh>
    <rPh sb="3" eb="5">
      <t>ケンテイ</t>
    </rPh>
    <rPh sb="5" eb="7">
      <t>ケンサ</t>
    </rPh>
    <rPh sb="7" eb="9">
      <t>チョウショ</t>
    </rPh>
    <phoneticPr fontId="10"/>
  </si>
  <si>
    <t>覚書＿空調設備温度測定</t>
    <rPh sb="0" eb="1">
      <t>オボ</t>
    </rPh>
    <rPh sb="1" eb="2">
      <t>ガ</t>
    </rPh>
    <rPh sb="3" eb="5">
      <t>クウチョウ</t>
    </rPh>
    <rPh sb="5" eb="7">
      <t>セツビ</t>
    </rPh>
    <rPh sb="7" eb="9">
      <t>オンド</t>
    </rPh>
    <rPh sb="9" eb="11">
      <t>ソクテイ</t>
    </rPh>
    <phoneticPr fontId="10"/>
  </si>
  <si>
    <t>受注者</t>
    <rPh sb="0" eb="3">
      <t>じゅちゅうしゃ</t>
    </rPh>
    <phoneticPr fontId="20" type="Hiragana"/>
  </si>
  <si>
    <t>第２条</t>
    <rPh sb="0" eb="1">
      <t>だい</t>
    </rPh>
    <rPh sb="2" eb="3">
      <t>じょう</t>
    </rPh>
    <phoneticPr fontId="20" type="Hiragana"/>
  </si>
  <si>
    <t>令和</t>
    <rPh sb="0" eb="2">
      <t>れいわ</t>
    </rPh>
    <phoneticPr fontId="20" type="Hiragana"/>
  </si>
  <si>
    <t>（温度測定の結果について）</t>
    <rPh sb="1" eb="3">
      <t>おんど</t>
    </rPh>
    <rPh sb="3" eb="5">
      <t>そくてい</t>
    </rPh>
    <rPh sb="6" eb="8">
      <t>けっか</t>
    </rPh>
    <phoneticPr fontId="20" type="Hiragana"/>
  </si>
  <si>
    <t>住所</t>
    <rPh sb="0" eb="2">
      <t>じゅうしょ</t>
    </rPh>
    <phoneticPr fontId="20" type="Hiragana"/>
  </si>
  <si>
    <t>代表者氏名</t>
    <rPh sb="0" eb="3">
      <t>だいひょうしゃ</t>
    </rPh>
    <rPh sb="3" eb="5">
      <t>しめい</t>
    </rPh>
    <phoneticPr fontId="20" type="Hiragana"/>
  </si>
  <si>
    <t>鳥取県倉吉市葵町７２２</t>
    <rPh sb="0" eb="3">
      <t>とっとりけん</t>
    </rPh>
    <rPh sb="3" eb="6">
      <t>くらよしし</t>
    </rPh>
    <rPh sb="6" eb="8">
      <t>あおいまち</t>
    </rPh>
    <phoneticPr fontId="20" type="Hiragana"/>
  </si>
  <si>
    <t>（以下「乙」という。）とは、</t>
    <rPh sb="1" eb="3">
      <t>いか</t>
    </rPh>
    <rPh sb="4" eb="5">
      <t>おつ</t>
    </rPh>
    <phoneticPr fontId="20" type="Hiragana"/>
  </si>
  <si>
    <t>㊞</t>
  </si>
  <si>
    <t>夏期及び冬期</t>
    <rPh sb="0" eb="2">
      <t>かき</t>
    </rPh>
    <rPh sb="2" eb="3">
      <t>およ</t>
    </rPh>
    <rPh sb="4" eb="6">
      <t>とうき</t>
    </rPh>
    <phoneticPr fontId="20" type="Hiragana"/>
  </si>
  <si>
    <t>冬期</t>
    <rPh sb="0" eb="2">
      <t>とうき</t>
    </rPh>
    <phoneticPr fontId="20" type="Hiragana"/>
  </si>
  <si>
    <t>　乙は、この日から迎える最初の</t>
    <rPh sb="1" eb="2">
      <t>おつ</t>
    </rPh>
    <rPh sb="6" eb="7">
      <t>ひ</t>
    </rPh>
    <rPh sb="9" eb="10">
      <t>むか</t>
    </rPh>
    <rPh sb="12" eb="14">
      <t>さいしょ</t>
    </rPh>
    <phoneticPr fontId="20" type="Hiragana"/>
  </si>
  <si>
    <t>業務名</t>
    <rPh sb="0" eb="3">
      <t>ぎょうむめい</t>
    </rPh>
    <phoneticPr fontId="20" type="Hiragana"/>
  </si>
  <si>
    <t>に、工事において設置した空調設備の温度測定を工事受注者に行わせて、その結果を甲に報告させるものとする。この場合において、乙は、測定基準及び測定方法を定め、工事受注者へ指示するものとする。</t>
    <rPh sb="2" eb="4">
      <t>こうじ</t>
    </rPh>
    <rPh sb="8" eb="10">
      <t>せっち</t>
    </rPh>
    <rPh sb="12" eb="14">
      <t>くうちょう</t>
    </rPh>
    <rPh sb="22" eb="24">
      <t>こうじ</t>
    </rPh>
    <rPh sb="24" eb="27">
      <t>じゅちゅうしゃ</t>
    </rPh>
    <rPh sb="28" eb="29">
      <t>おこな</t>
    </rPh>
    <rPh sb="74" eb="75">
      <t>さだ</t>
    </rPh>
    <rPh sb="77" eb="79">
      <t>こうじ</t>
    </rPh>
    <rPh sb="79" eb="82">
      <t>じゅちゅうしゃ</t>
    </rPh>
    <rPh sb="83" eb="85">
      <t>しじ</t>
    </rPh>
    <phoneticPr fontId="20" type="Hiragana"/>
  </si>
  <si>
    <t>　乙は、温度測定の結果、前条の測定基準に至らなかった場合は、解決に向けて甲と協議するものとする。</t>
    <rPh sb="30" eb="32">
      <t>かいけつ</t>
    </rPh>
    <rPh sb="33" eb="34">
      <t>む</t>
    </rPh>
    <rPh sb="36" eb="37">
      <t>こう</t>
    </rPh>
    <rPh sb="38" eb="40">
      <t>きょうぎ</t>
    </rPh>
    <phoneticPr fontId="20" type="Hiragana"/>
  </si>
  <si>
    <t>起案文例</t>
    <rPh sb="0" eb="2">
      <t>キアン</t>
    </rPh>
    <rPh sb="2" eb="3">
      <t>ブン</t>
    </rPh>
    <rPh sb="3" eb="4">
      <t>レイ</t>
    </rPh>
    <phoneticPr fontId="10"/>
  </si>
  <si>
    <t>　完成　</t>
  </si>
  <si>
    <t>7　通知書　別添(案)のとおり</t>
    <rPh sb="2" eb="5">
      <t>ツウチショ</t>
    </rPh>
    <rPh sb="6" eb="8">
      <t>ベッテン</t>
    </rPh>
    <rPh sb="9" eb="10">
      <t>アン</t>
    </rPh>
    <phoneticPr fontId="10"/>
  </si>
  <si>
    <t>広田　一恭</t>
  </si>
  <si>
    <t>委託金額</t>
    <rPh sb="0" eb="2">
      <t>イタク</t>
    </rPh>
    <rPh sb="2" eb="4">
      <t>キンガク</t>
    </rPh>
    <phoneticPr fontId="10"/>
  </si>
  <si>
    <t>令和7年6月4日(水)</t>
    <rPh sb="0" eb="11">
      <t>キョウ</t>
    </rPh>
    <phoneticPr fontId="10"/>
  </si>
  <si>
    <t>※各種データは基本情報1-1にリンクしているものがあります。</t>
    <rPh sb="1" eb="3">
      <t>カクシュ</t>
    </rPh>
    <rPh sb="7" eb="9">
      <t>キホン</t>
    </rPh>
    <rPh sb="9" eb="11">
      <t>ジョウホウ</t>
    </rPh>
    <phoneticPr fontId="10"/>
  </si>
  <si>
    <t>令和6年12月10日(火)</t>
    <rPh sb="0" eb="2">
      <t>レイワ</t>
    </rPh>
    <rPh sb="3" eb="4">
      <t>トシ</t>
    </rPh>
    <rPh sb="6" eb="7">
      <t>ツキ</t>
    </rPh>
    <rPh sb="9" eb="10">
      <t>ヒ</t>
    </rPh>
    <rPh sb="11" eb="12">
      <t>カ</t>
    </rPh>
    <phoneticPr fontId="10"/>
  </si>
  <si>
    <t>令和7年3月17日(月)</t>
    <rPh sb="0" eb="2">
      <t>レイワ</t>
    </rPh>
    <rPh sb="3" eb="4">
      <t>トシ</t>
    </rPh>
    <rPh sb="5" eb="6">
      <t>ツキ</t>
    </rPh>
    <rPh sb="8" eb="9">
      <t>ヒ</t>
    </rPh>
    <rPh sb="10" eb="11">
      <t>ガツ</t>
    </rPh>
    <phoneticPr fontId="10"/>
  </si>
  <si>
    <t>更新日</t>
    <rPh sb="0" eb="2">
      <t>コウシン</t>
    </rPh>
    <rPh sb="2" eb="3">
      <t>ヒ</t>
    </rPh>
    <phoneticPr fontId="10"/>
  </si>
  <si>
    <t>ホームページ掲載</t>
    <rPh sb="6" eb="8">
      <t>ケイサイ</t>
    </rPh>
    <phoneticPr fontId="10"/>
  </si>
  <si>
    <t>令和7年10月16日(木)</t>
    <rPh sb="0" eb="13">
      <t>キョウ</t>
    </rPh>
    <phoneticPr fontId="10"/>
  </si>
  <si>
    <t>調査職員・監督員通知書　宛名の数式を修正</t>
    <rPh sb="0" eb="2">
      <t>チョウサ</t>
    </rPh>
    <rPh sb="2" eb="4">
      <t>ショクイン</t>
    </rPh>
    <rPh sb="5" eb="7">
      <t>カントク</t>
    </rPh>
    <rPh sb="7" eb="8">
      <t>イン</t>
    </rPh>
    <rPh sb="8" eb="11">
      <t>ツウチショ</t>
    </rPh>
    <rPh sb="12" eb="14">
      <t>アテナ</t>
    </rPh>
    <rPh sb="15" eb="17">
      <t>スウシキ</t>
    </rPh>
    <rPh sb="18" eb="20">
      <t>シュウセイ</t>
    </rPh>
    <phoneticPr fontId="10"/>
  </si>
  <si>
    <t>令和8年6月8日(月)</t>
    <rPh sb="0" eb="11">
      <t>キョウ</t>
    </rPh>
    <phoneticPr fontId="10"/>
  </si>
  <si>
    <t>調査職員設計書の修正</t>
    <rPh sb="0" eb="2">
      <t>チョウサ</t>
    </rPh>
    <rPh sb="2" eb="4">
      <t>ショクイン</t>
    </rPh>
    <rPh sb="4" eb="7">
      <t>セッケイショ</t>
    </rPh>
    <rPh sb="8" eb="10">
      <t>シュウセイ</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</si>
</sst>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21">
    <numFmt numFmtId="41" formatCode="_ * #,##0_ ;_ * \-#,##0_ ;_ * &quot;-&quot;_ ;_ @_ "/>
    <numFmt numFmtId="176" formatCode="[$-411]ggge&quot;年&quot;m&quot;月&quot;d&quot;日&quot;;@"/>
    <numFmt numFmtId="177" formatCode="#,##0_);[Red]\(#,##0\)"/>
    <numFmt numFmtId="178" formatCode="&quot;～&quot;[$-411]ggge&quot;年&quot;m&quot;月&quot;d&quot;日&quot;;@"/>
    <numFmt numFmtId="179" formatCode="0;0;"/>
    <numFmt numFmtId="180" formatCode="0;0;@&quot;　&quot;&quot;　&quot;&quot;御&quot;&quot;中&quot;"/>
    <numFmt numFmtId="181" formatCode="0;0;@&quot;　様&quot;"/>
    <numFmt numFmtId="182" formatCode="#,##0&quot;　円&quot;"/>
    <numFmt numFmtId="183" formatCode="[$-411]ggg\ e&quot;年&quot;\ m&quot;月&quot;\ d&quot;日&quot;;@"/>
    <numFmt numFmtId="184" formatCode="@&quot;　　&quot;&quot;様&quot;"/>
    <numFmt numFmtId="185" formatCode="[$-411]ggge&quot;年&quot;m&quot;月&quot;d&quot;日&quot;&quot;（&quot;aaa&quot;）&quot;"/>
    <numFmt numFmtId="186" formatCode="0;0;@&quot;円&quot;"/>
    <numFmt numFmtId="187" formatCode="@&quot;　円&quot;"/>
    <numFmt numFmtId="188" formatCode="@&quot;　％&quot;"/>
    <numFmt numFmtId="189" formatCode="@&quot;％&quot;"/>
    <numFmt numFmtId="190" formatCode="#,##0&quot;円&quot;"/>
    <numFmt numFmtId="191" formatCode="\(#.#%\)"/>
    <numFmt numFmtId="192" formatCode="@&quot;　　御　中&quot;"/>
    <numFmt numFmtId="193" formatCode="#,##0_ "/>
    <numFmt numFmtId="194" formatCode="0_ "/>
    <numFmt numFmtId="195" formatCode="&quot;（&quot;[$-411]ggge&quot;年&quot;m&quot;月&quot;d&quot;日現在）&quot;"/>
  </numFmts>
  <fonts count="54">
    <font>
      <sz val="11"/>
      <color theme="1"/>
      <name val="ＭＳ Ｐゴシック"/>
      <family val="3"/>
      <scheme val="minor"/>
    </font>
    <font>
      <u/>
      <sz val="11"/>
      <color theme="10"/>
      <name val="ＭＳ Ｐゴシック"/>
      <family val="3"/>
    </font>
    <font>
      <u/>
      <sz val="11"/>
      <color indexed="12"/>
      <name val="ＭＳ Ｐゴシック"/>
      <family val="3"/>
    </font>
    <font>
      <sz val="11"/>
      <color auto="1"/>
      <name val="ＭＳ Ｐゴシック"/>
      <family val="3"/>
    </font>
    <font>
      <sz val="11"/>
      <color theme="1"/>
      <name val="游ゴシック"/>
      <family val="3"/>
    </font>
    <font>
      <sz val="11"/>
      <color indexed="8"/>
      <name val="ＭＳ Ｐゴシック"/>
      <family val="3"/>
    </font>
    <font>
      <sz val="10"/>
      <color auto="1"/>
      <name val="Arial"/>
      <family val="2"/>
    </font>
    <font>
      <sz val="9"/>
      <color auto="1"/>
      <name val="ＭＳ 明朝"/>
      <family val="1"/>
    </font>
    <font>
      <sz val="11"/>
      <color theme="1"/>
      <name val="ＭＳ Ｐゴシック"/>
      <family val="3"/>
      <scheme val="minor"/>
    </font>
    <font>
      <sz val="11"/>
      <color auto="1"/>
      <name val="明朝"/>
      <family val="3"/>
    </font>
    <font>
      <sz val="6"/>
      <color auto="1"/>
      <name val="ＭＳ Ｐゴシック"/>
      <family val="3"/>
    </font>
    <font>
      <sz val="11"/>
      <color theme="1"/>
      <name val="ＭＳ ゴシック"/>
      <family val="3"/>
    </font>
    <font>
      <u/>
      <sz val="11"/>
      <color theme="10"/>
      <name val="ＭＳ ゴシック"/>
      <family val="3"/>
    </font>
    <font>
      <strike/>
      <u/>
      <sz val="11"/>
      <color theme="10"/>
      <name val="ＭＳ Ｐゴシック"/>
      <family val="3"/>
      <scheme val="minor"/>
    </font>
    <font>
      <sz val="11"/>
      <color auto="1"/>
      <name val="ＭＳ ゴシック"/>
      <family val="3"/>
    </font>
    <font>
      <sz val="11"/>
      <color theme="10"/>
      <name val="ＭＳ Ｐゴシック"/>
      <family val="3"/>
      <scheme val="minor"/>
    </font>
    <font>
      <sz val="11"/>
      <color rgb="FFFF0000"/>
      <name val="ＭＳ ゴシック"/>
      <family val="3"/>
    </font>
    <font>
      <sz val="18"/>
      <color rgb="FFFF0000"/>
      <name val="ＭＳ ゴシック"/>
      <family val="3"/>
    </font>
    <font>
      <sz val="11"/>
      <color auto="1"/>
      <name val="ＭＳ 明朝"/>
      <family val="1"/>
    </font>
    <font>
      <sz val="10"/>
      <color auto="1"/>
      <name val="ＭＳ 明朝"/>
      <family val="1"/>
    </font>
    <font>
      <sz val="6"/>
      <color auto="1"/>
      <name val="游ゴシック"/>
      <family val="3"/>
    </font>
    <font>
      <sz val="11"/>
      <color indexed="10"/>
      <name val="ＭＳ Ｐゴシック"/>
      <family val="3"/>
    </font>
    <font>
      <sz val="12"/>
      <color auto="1"/>
      <name val="ＭＳ 明朝"/>
      <family val="1"/>
    </font>
    <font>
      <sz val="18"/>
      <color auto="1"/>
      <name val="ＭＳ 明朝"/>
      <family val="1"/>
    </font>
    <font>
      <sz val="14"/>
      <color auto="1"/>
      <name val="ＭＳ 明朝"/>
      <family val="1"/>
    </font>
    <font>
      <sz val="11"/>
      <color theme="1"/>
      <name val="ＭＳ 明朝"/>
      <family val="1"/>
    </font>
    <font>
      <sz val="10.5"/>
      <color theme="1"/>
      <name val="ＭＳ 明朝"/>
      <family val="1"/>
    </font>
    <font>
      <sz val="16"/>
      <color auto="1"/>
      <name val="ＭＳ ゴシック"/>
      <family val="3"/>
    </font>
    <font>
      <b/>
      <sz val="16"/>
      <color auto="1"/>
      <name val="ＭＳ 明朝"/>
      <family val="1"/>
    </font>
    <font>
      <sz val="11"/>
      <color rgb="FFFF0000"/>
      <name val="ＭＳ 明朝"/>
      <family val="1"/>
    </font>
    <font>
      <sz val="11"/>
      <color rgb="FF0000FF"/>
      <name val="ＭＳ 明朝"/>
      <family val="1"/>
    </font>
    <font>
      <sz val="10"/>
      <color auto="1"/>
      <name val="ＭＳ Ｐゴシック"/>
      <family val="3"/>
    </font>
    <font>
      <sz val="12"/>
      <color auto="1"/>
      <name val="ＭＳ Ｐゴシック"/>
      <family val="3"/>
    </font>
    <font>
      <sz val="16"/>
      <color auto="1"/>
      <name val="ＭＳ 明朝"/>
      <family val="1"/>
    </font>
    <font>
      <sz val="16"/>
      <color auto="1"/>
      <name val="ＭＳ Ｐゴシック"/>
      <family val="3"/>
    </font>
    <font>
      <b/>
      <sz val="12"/>
      <color auto="1"/>
      <name val="ＭＳ Ｐ明朝"/>
      <family val="1"/>
    </font>
    <font>
      <b/>
      <sz val="9"/>
      <color auto="1"/>
      <name val="ＭＳ Ｐ明朝"/>
      <family val="1"/>
    </font>
    <font>
      <sz val="9"/>
      <color auto="1"/>
      <name val="ＭＳ Ｐ明朝"/>
      <family val="1"/>
    </font>
    <font>
      <sz val="10"/>
      <color auto="1"/>
      <name val="ＭＳ Ｐ明朝"/>
      <family val="1"/>
    </font>
    <font>
      <sz val="10"/>
      <color indexed="8"/>
      <name val="ＭＳ Ｐ明朝"/>
      <family val="1"/>
    </font>
    <font>
      <u/>
      <sz val="10"/>
      <color auto="1"/>
      <name val="ＭＳ 明朝"/>
      <family val="1"/>
    </font>
    <font>
      <b/>
      <sz val="12"/>
      <color auto="1"/>
      <name val="ＭＳ 明朝"/>
      <family val="1"/>
    </font>
    <font>
      <sz val="20"/>
      <color auto="1"/>
      <name val="ＭＳ 明朝"/>
      <family val="1"/>
    </font>
    <font>
      <sz val="12"/>
      <color auto="1"/>
      <name val="ＭＳ Ｐ明朝"/>
      <family val="1"/>
    </font>
    <font>
      <sz val="11"/>
      <color auto="1"/>
      <name val="Arial"/>
      <family val="2"/>
    </font>
    <font>
      <sz val="8"/>
      <color auto="1"/>
      <name val="ＭＳ 明朝"/>
      <family val="1"/>
    </font>
    <font>
      <sz val="9"/>
      <color theme="1"/>
      <name val="ＭＳ Ｐゴシック"/>
      <family val="3"/>
    </font>
    <font>
      <strike/>
      <sz val="14"/>
      <color theme="1"/>
      <name val="ＭＳ Ｐゴシック"/>
      <family val="3"/>
    </font>
    <font>
      <sz val="8"/>
      <color theme="1"/>
      <name val="ＭＳ Ｐゴシック"/>
      <family val="3"/>
    </font>
    <font>
      <sz val="11"/>
      <color auto="1"/>
      <name val="ＭＳ Ｐ明朝"/>
      <family val="1"/>
    </font>
    <font>
      <sz val="16"/>
      <color auto="1"/>
      <name val="ＭＳ Ｐ明朝"/>
      <family val="1"/>
    </font>
    <font>
      <sz val="6"/>
      <color auto="1"/>
      <name val="ＭＳ Ｐ明朝"/>
      <family val="1"/>
    </font>
    <font>
      <sz val="6"/>
      <color auto="1"/>
      <name val="ＭＳ Ｐ明朝"/>
      <family val="1"/>
    </font>
    <font>
      <sz val="6"/>
      <color auto="1"/>
      <name val="ＭＳ 明朝"/>
      <family val="1"/>
    </font>
  </fonts>
  <fills count="8">
    <fill>
      <patternFill patternType="none"/>
    </fill>
    <fill>
      <patternFill patternType="gray125"/>
    </fill>
    <fill>
      <patternFill patternType="solid">
        <fgColor theme="8" tint="0.8"/>
        <bgColor indexed="64"/>
      </patternFill>
    </fill>
    <fill>
      <patternFill patternType="solid">
        <fgColor theme="9" tint="0.4"/>
        <bgColor indexed="64"/>
      </patternFill>
    </fill>
    <fill>
      <patternFill patternType="solid">
        <fgColor rgb="FFCCFFCC"/>
        <bgColor indexed="64"/>
      </patternFill>
    </fill>
    <fill>
      <patternFill patternType="solid">
        <fgColor indexed="27"/>
        <bgColor indexed="64"/>
      </patternFill>
    </fill>
    <fill>
      <patternFill patternType="solid">
        <fgColor indexed="22"/>
        <bgColor indexed="64"/>
      </patternFill>
    </fill>
    <fill>
      <patternFill patternType="solid">
        <fgColor theme="6" tint="0.8"/>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auto="1"/>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diagonal/>
    </border>
    <border>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7" fillId="0" borderId="0">
      <alignment vertical="center"/>
    </xf>
    <xf numFmtId="0" fontId="7" fillId="0" borderId="0">
      <alignment vertical="center"/>
    </xf>
    <xf numFmtId="0" fontId="8" fillId="0" borderId="0">
      <alignment vertical="center"/>
    </xf>
    <xf numFmtId="0" fontId="8" fillId="0" borderId="0">
      <alignment vertical="center"/>
    </xf>
    <xf numFmtId="0" fontId="9" fillId="0" borderId="0"/>
    <xf numFmtId="0" fontId="9"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alignment vertical="center"/>
    </xf>
    <xf numFmtId="0" fontId="3" fillId="0" borderId="0">
      <alignment vertical="center"/>
    </xf>
    <xf numFmtId="0" fontId="4"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vertical="center"/>
    </xf>
    <xf numFmtId="0" fontId="3" fillId="0" borderId="0"/>
    <xf numFmtId="0" fontId="1"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76">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Font="1" applyBorder="1" applyAlignment="1">
      <alignment horizontal="left" vertical="center"/>
    </xf>
    <xf numFmtId="0" fontId="0" fillId="0" borderId="5" xfId="0" applyBorder="1" applyAlignment="1">
      <alignment vertical="center" wrapText="1"/>
    </xf>
    <xf numFmtId="0" fontId="0" fillId="0" borderId="1" xfId="0" applyBorder="1">
      <alignment vertical="center"/>
    </xf>
    <xf numFmtId="0" fontId="0" fillId="0" borderId="6" xfId="0" applyFont="1" applyBorder="1" applyAlignment="1">
      <alignment horizontal="left" vertical="center"/>
    </xf>
    <xf numFmtId="0" fontId="0" fillId="0" borderId="6" xfId="0" applyBorder="1" applyAlignment="1">
      <alignment vertical="center" wrapText="1"/>
    </xf>
    <xf numFmtId="0" fontId="0" fillId="0" borderId="7" xfId="0" applyFont="1" applyBorder="1" applyAlignment="1">
      <alignment horizontal="left" vertical="center"/>
    </xf>
    <xf numFmtId="0" fontId="0" fillId="0" borderId="7" xfId="0" applyBorder="1" applyAlignment="1">
      <alignment vertical="center" wrapText="1"/>
    </xf>
    <xf numFmtId="0" fontId="11" fillId="0" borderId="0" xfId="0" applyFont="1">
      <alignmen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lignment vertical="center"/>
    </xf>
    <xf numFmtId="0" fontId="12" fillId="0" borderId="1" xfId="50" applyFont="1" applyBorder="1">
      <alignment vertical="center"/>
    </xf>
    <xf numFmtId="0" fontId="1" fillId="0" borderId="1" xfId="50" applyBorder="1">
      <alignment vertical="center"/>
    </xf>
    <xf numFmtId="0" fontId="13" fillId="0" borderId="1" xfId="50" applyFont="1" applyBorder="1">
      <alignment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1" xfId="5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xf numFmtId="0" fontId="11" fillId="0" borderId="1" xfId="0" applyFont="1" applyBorder="1" applyAlignment="1">
      <alignment vertical="center"/>
    </xf>
    <xf numFmtId="0" fontId="11" fillId="0" borderId="2" xfId="0" applyFont="1" applyBorder="1" applyAlignment="1">
      <alignment vertical="center"/>
    </xf>
    <xf numFmtId="0" fontId="11" fillId="0" borderId="4" xfId="0" applyFont="1" applyBorder="1" applyAlignment="1">
      <alignment vertical="center"/>
    </xf>
    <xf numFmtId="0" fontId="11" fillId="0" borderId="3" xfId="0" applyFont="1" applyBorder="1" applyAlignment="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8" xfId="0" applyFont="1" applyBorder="1">
      <alignment vertical="center"/>
    </xf>
    <xf numFmtId="0" fontId="11" fillId="0" borderId="10" xfId="0" applyFont="1" applyBorder="1">
      <alignment vertical="center"/>
    </xf>
    <xf numFmtId="0" fontId="11" fillId="0" borderId="9" xfId="0" applyFont="1" applyBorder="1">
      <alignment vertical="center"/>
    </xf>
    <xf numFmtId="0" fontId="11" fillId="0" borderId="5" xfId="0" applyFont="1" applyBorder="1">
      <alignment vertical="center"/>
    </xf>
    <xf numFmtId="49" fontId="1" fillId="0" borderId="6" xfId="50" applyNumberFormat="1" applyFill="1" applyBorder="1">
      <alignment vertical="center"/>
    </xf>
    <xf numFmtId="49" fontId="0" fillId="0" borderId="6" xfId="0" applyNumberFormat="1" applyFont="1" applyFill="1" applyBorder="1">
      <alignment vertical="center"/>
    </xf>
    <xf numFmtId="176" fontId="11" fillId="0" borderId="6" xfId="0" applyNumberFormat="1" applyFont="1" applyFill="1" applyBorder="1" applyAlignment="1">
      <alignment vertical="center"/>
    </xf>
    <xf numFmtId="176" fontId="11" fillId="0" borderId="11" xfId="0" applyNumberFormat="1" applyFont="1" applyFill="1" applyBorder="1" applyAlignment="1">
      <alignment vertical="center"/>
    </xf>
    <xf numFmtId="176" fontId="11" fillId="0" borderId="12" xfId="0" applyNumberFormat="1" applyFont="1" applyFill="1" applyBorder="1" applyAlignment="1">
      <alignment vertical="center"/>
    </xf>
    <xf numFmtId="38" fontId="15" fillId="0" borderId="11" xfId="0" applyNumberFormat="1" applyFont="1" applyBorder="1" applyAlignment="1">
      <alignment horizontal="right" vertical="center"/>
    </xf>
    <xf numFmtId="38" fontId="15" fillId="0" borderId="12" xfId="0" applyNumberFormat="1" applyFont="1" applyBorder="1" applyAlignment="1">
      <alignment horizontal="right" vertical="center"/>
    </xf>
    <xf numFmtId="0" fontId="11" fillId="0" borderId="6" xfId="0" applyFont="1" applyFill="1" applyBorder="1" applyAlignment="1">
      <alignment vertical="center"/>
    </xf>
    <xf numFmtId="0" fontId="11" fillId="2" borderId="11" xfId="0" applyFont="1" applyFill="1" applyBorder="1" applyAlignment="1">
      <alignment vertical="center"/>
    </xf>
    <xf numFmtId="0" fontId="11" fillId="2" borderId="0" xfId="0" applyFont="1" applyFill="1" applyBorder="1" applyAlignment="1">
      <alignment vertical="center"/>
    </xf>
    <xf numFmtId="0" fontId="11" fillId="3" borderId="0" xfId="0" applyFont="1" applyFill="1" applyBorder="1" applyAlignment="1">
      <alignment vertical="center"/>
    </xf>
    <xf numFmtId="0" fontId="11" fillId="2" borderId="12" xfId="0" applyFont="1" applyFill="1" applyBorder="1" applyAlignment="1">
      <alignment vertical="center"/>
    </xf>
    <xf numFmtId="49" fontId="11" fillId="0" borderId="11" xfId="0" applyNumberFormat="1" applyFont="1" applyFill="1" applyBorder="1" applyAlignment="1">
      <alignment vertical="center"/>
    </xf>
    <xf numFmtId="49" fontId="11" fillId="0" borderId="0" xfId="0" applyNumberFormat="1" applyFont="1" applyFill="1" applyBorder="1" applyAlignment="1">
      <alignment vertical="center"/>
    </xf>
    <xf numFmtId="0" fontId="11" fillId="0" borderId="12" xfId="0" applyFont="1" applyFill="1" applyBorder="1" applyAlignment="1">
      <alignment vertical="center"/>
    </xf>
    <xf numFmtId="0" fontId="11" fillId="3" borderId="12" xfId="0" applyFont="1" applyFill="1" applyBorder="1" applyAlignment="1">
      <alignment vertical="center"/>
    </xf>
    <xf numFmtId="0" fontId="11" fillId="2" borderId="6" xfId="0" applyFont="1" applyFill="1" applyBorder="1" applyAlignment="1">
      <alignment vertical="center"/>
    </xf>
    <xf numFmtId="0" fontId="11" fillId="2" borderId="6" xfId="0" applyFont="1" applyFill="1" applyBorder="1">
      <alignment vertical="center"/>
    </xf>
    <xf numFmtId="176" fontId="11" fillId="2" borderId="11" xfId="0" applyNumberFormat="1" applyFont="1" applyFill="1" applyBorder="1" applyAlignment="1">
      <alignment vertical="center"/>
    </xf>
    <xf numFmtId="176" fontId="11" fillId="2" borderId="12" xfId="0" applyNumberFormat="1" applyFont="1" applyFill="1" applyBorder="1" applyAlignment="1">
      <alignment vertical="center"/>
    </xf>
    <xf numFmtId="38" fontId="14" fillId="2" borderId="11" xfId="51" applyFont="1" applyFill="1" applyBorder="1" applyAlignment="1">
      <alignment vertical="center"/>
    </xf>
    <xf numFmtId="38" fontId="11" fillId="0" borderId="12" xfId="51" applyFont="1" applyBorder="1" applyAlignment="1">
      <alignment vertical="center"/>
    </xf>
    <xf numFmtId="0" fontId="11" fillId="2" borderId="11" xfId="0" applyFont="1" applyFill="1" applyBorder="1">
      <alignment vertical="center"/>
    </xf>
    <xf numFmtId="0" fontId="11" fillId="2" borderId="0" xfId="0" applyFont="1" applyFill="1" applyBorder="1">
      <alignment vertical="center"/>
    </xf>
    <xf numFmtId="0" fontId="11" fillId="3" borderId="6" xfId="0" applyFont="1" applyFill="1" applyBorder="1">
      <alignment vertical="center"/>
    </xf>
    <xf numFmtId="38" fontId="11" fillId="2" borderId="11" xfId="51" applyFont="1" applyFill="1" applyBorder="1">
      <alignment vertical="center"/>
    </xf>
    <xf numFmtId="0" fontId="11" fillId="2" borderId="12" xfId="0" applyFont="1" applyFill="1" applyBorder="1">
      <alignment vertical="center"/>
    </xf>
    <xf numFmtId="176" fontId="11" fillId="2" borderId="6" xfId="0" applyNumberFormat="1" applyFont="1" applyFill="1" applyBorder="1">
      <alignment vertical="center"/>
    </xf>
    <xf numFmtId="38" fontId="11" fillId="0" borderId="11" xfId="0" applyNumberFormat="1" applyFont="1" applyBorder="1">
      <alignment vertical="center"/>
    </xf>
    <xf numFmtId="0" fontId="11" fillId="0" borderId="6" xfId="0" applyFont="1" applyBorder="1">
      <alignment vertical="center"/>
    </xf>
    <xf numFmtId="0" fontId="11" fillId="3" borderId="0" xfId="0" applyFont="1" applyFill="1" applyBorder="1">
      <alignment vertical="center"/>
    </xf>
    <xf numFmtId="0" fontId="11" fillId="0" borderId="11"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lignment vertical="center"/>
    </xf>
    <xf numFmtId="0" fontId="11" fillId="0" borderId="12" xfId="0" applyFont="1" applyFill="1" applyBorder="1">
      <alignment vertical="center"/>
    </xf>
    <xf numFmtId="0" fontId="11" fillId="0" borderId="7" xfId="0" applyFont="1" applyBorder="1" applyAlignment="1"/>
    <xf numFmtId="0" fontId="11" fillId="0" borderId="11" xfId="0" applyFont="1" applyBorder="1" applyAlignment="1"/>
    <xf numFmtId="0" fontId="11" fillId="0" borderId="12" xfId="0" applyFont="1" applyBorder="1" applyAlignment="1"/>
    <xf numFmtId="0" fontId="11" fillId="0" borderId="13" xfId="0" applyFont="1" applyBorder="1" applyAlignment="1"/>
    <xf numFmtId="0" fontId="11" fillId="0" borderId="14" xfId="0" applyFont="1" applyBorder="1" applyAlignment="1"/>
    <xf numFmtId="0" fontId="11" fillId="0" borderId="13" xfId="0" applyFont="1" applyBorder="1">
      <alignment vertical="center"/>
    </xf>
    <xf numFmtId="0" fontId="11" fillId="0" borderId="15" xfId="0" applyFont="1" applyBorder="1">
      <alignment vertical="center"/>
    </xf>
    <xf numFmtId="0" fontId="11" fillId="0" borderId="14" xfId="0" applyFont="1" applyBorder="1">
      <alignment vertical="center"/>
    </xf>
    <xf numFmtId="0" fontId="11" fillId="0" borderId="15" xfId="0" applyFont="1" applyBorder="1" applyAlignment="1"/>
    <xf numFmtId="0" fontId="11" fillId="0" borderId="7" xfId="0" applyFont="1" applyBorder="1">
      <alignment vertical="center"/>
    </xf>
    <xf numFmtId="0" fontId="11" fillId="0" borderId="11" xfId="0" applyFont="1" applyBorder="1">
      <alignment vertical="center"/>
    </xf>
    <xf numFmtId="0" fontId="16" fillId="0" borderId="7" xfId="0" applyFont="1" applyBorder="1">
      <alignment vertical="center"/>
    </xf>
    <xf numFmtId="0" fontId="11" fillId="2" borderId="7" xfId="0" applyFont="1" applyFill="1" applyBorder="1">
      <alignment vertical="center"/>
    </xf>
    <xf numFmtId="176" fontId="11" fillId="0" borderId="3" xfId="0" applyNumberFormat="1" applyFont="1" applyFill="1" applyBorder="1" applyAlignment="1">
      <alignment horizontal="center" vertical="center"/>
    </xf>
    <xf numFmtId="177" fontId="11" fillId="0" borderId="11" xfId="0" applyNumberFormat="1" applyFont="1" applyFill="1" applyBorder="1">
      <alignment vertical="center"/>
    </xf>
    <xf numFmtId="177" fontId="11" fillId="0" borderId="0" xfId="0" applyNumberFormat="1" applyFont="1" applyBorder="1">
      <alignment vertical="center"/>
    </xf>
    <xf numFmtId="176" fontId="11" fillId="2" borderId="0" xfId="0" applyNumberFormat="1" applyFont="1" applyFill="1">
      <alignment vertical="center"/>
    </xf>
    <xf numFmtId="0" fontId="11" fillId="2" borderId="2" xfId="0" applyFont="1" applyFill="1" applyBorder="1" applyAlignment="1">
      <alignment horizontal="center" vertical="center"/>
    </xf>
    <xf numFmtId="176" fontId="11" fillId="2" borderId="4" xfId="0" applyNumberFormat="1" applyFont="1" applyFill="1" applyBorder="1">
      <alignment vertical="center"/>
    </xf>
    <xf numFmtId="0" fontId="11" fillId="3" borderId="1" xfId="0" applyFont="1" applyFill="1" applyBorder="1">
      <alignment vertical="center"/>
    </xf>
    <xf numFmtId="178" fontId="11" fillId="2" borderId="0" xfId="0" applyNumberFormat="1" applyFont="1" applyFill="1">
      <alignment vertical="center"/>
    </xf>
    <xf numFmtId="0" fontId="17" fillId="0" borderId="0" xfId="0" applyFont="1">
      <alignment vertical="center"/>
    </xf>
    <xf numFmtId="0" fontId="18" fillId="0" borderId="0" xfId="0" applyFont="1" applyBorder="1">
      <alignment vertical="center"/>
    </xf>
    <xf numFmtId="0" fontId="18" fillId="0" borderId="0" xfId="0" applyFont="1" applyBorder="1" applyAlignment="1">
      <alignment vertical="center"/>
    </xf>
    <xf numFmtId="0" fontId="19" fillId="0" borderId="0" xfId="0" applyFont="1" applyAlignment="1">
      <alignment horizontal="center" vertical="center" textRotation="255" shrinkToFit="1"/>
    </xf>
    <xf numFmtId="49" fontId="0" fillId="0" borderId="0" xfId="0" applyNumberFormat="1">
      <alignment vertical="center"/>
    </xf>
    <xf numFmtId="49" fontId="21" fillId="0" borderId="0" xfId="0" applyNumberFormat="1" applyFont="1">
      <alignment vertical="center"/>
    </xf>
    <xf numFmtId="38" fontId="0" fillId="0" borderId="0" xfId="51" applyFont="1">
      <alignment vertical="center"/>
    </xf>
    <xf numFmtId="14" fontId="0" fillId="0" borderId="0" xfId="0" applyNumberFormat="1">
      <alignment vertical="center"/>
    </xf>
    <xf numFmtId="0" fontId="22" fillId="0" borderId="0" xfId="39" applyFont="1" applyAlignment="1">
      <alignment vertical="center"/>
    </xf>
    <xf numFmtId="0" fontId="23" fillId="0" borderId="5" xfId="39" applyFont="1" applyBorder="1" applyAlignment="1">
      <alignment horizontal="distributed" vertical="center"/>
    </xf>
    <xf numFmtId="0" fontId="22" fillId="0" borderId="5" xfId="39" applyFont="1" applyBorder="1" applyAlignment="1">
      <alignment horizontal="center" vertical="center"/>
    </xf>
    <xf numFmtId="0" fontId="22" fillId="0" borderId="5" xfId="39" applyFont="1" applyBorder="1" applyAlignment="1">
      <alignment horizontal="left" vertical="center" wrapText="1"/>
    </xf>
    <xf numFmtId="0" fontId="22" fillId="0" borderId="5" xfId="39" applyFont="1" applyBorder="1" applyAlignment="1">
      <alignment horizontal="center" vertical="center" wrapText="1"/>
    </xf>
    <xf numFmtId="0" fontId="22" fillId="0" borderId="1" xfId="39" applyFont="1" applyBorder="1" applyAlignment="1">
      <alignment horizontal="distributed" vertical="center" wrapText="1" indent="1"/>
    </xf>
    <xf numFmtId="0" fontId="22" fillId="0" borderId="1" xfId="39" applyFont="1" applyBorder="1" applyAlignment="1">
      <alignment horizontal="distributed" vertical="center" indent="1"/>
    </xf>
    <xf numFmtId="0" fontId="22" fillId="0" borderId="1" xfId="39" applyFont="1" applyBorder="1" applyAlignment="1">
      <alignment horizontal="center" vertical="center"/>
    </xf>
    <xf numFmtId="0" fontId="22" fillId="0" borderId="5" xfId="39" applyFont="1" applyBorder="1" applyAlignment="1">
      <alignment horizontal="distributed" vertical="center" indent="1"/>
    </xf>
    <xf numFmtId="0" fontId="23" fillId="0" borderId="6" xfId="39" applyFont="1" applyBorder="1" applyAlignment="1">
      <alignment horizontal="distributed" vertical="center"/>
    </xf>
    <xf numFmtId="0" fontId="22" fillId="0" borderId="6" xfId="39" applyFont="1" applyBorder="1" applyAlignment="1">
      <alignment horizontal="center" vertical="center"/>
    </xf>
    <xf numFmtId="0" fontId="22" fillId="0" borderId="6" xfId="39" applyFont="1" applyBorder="1" applyAlignment="1">
      <alignment horizontal="left" vertical="center" wrapText="1"/>
    </xf>
    <xf numFmtId="0" fontId="22" fillId="0" borderId="6" xfId="39" applyFont="1" applyBorder="1" applyAlignment="1">
      <alignment horizontal="center" vertical="center" wrapText="1"/>
    </xf>
    <xf numFmtId="0" fontId="22" fillId="0" borderId="6" xfId="39" applyFont="1" applyBorder="1" applyAlignment="1">
      <alignment horizontal="distributed" vertical="center" indent="1"/>
    </xf>
    <xf numFmtId="176" fontId="22" fillId="0" borderId="0" xfId="39" applyNumberFormat="1" applyFont="1" applyAlignment="1">
      <alignment vertical="center"/>
    </xf>
    <xf numFmtId="0" fontId="22" fillId="0" borderId="7" xfId="39" applyFont="1" applyBorder="1" applyAlignment="1">
      <alignment horizontal="center" vertical="center"/>
    </xf>
    <xf numFmtId="0" fontId="22" fillId="0" borderId="7" xfId="39" applyFont="1" applyBorder="1" applyAlignment="1">
      <alignment horizontal="center" vertical="center" wrapText="1"/>
    </xf>
    <xf numFmtId="0" fontId="22" fillId="0" borderId="7" xfId="39" applyFont="1" applyBorder="1" applyAlignment="1">
      <alignment horizontal="distributed" vertical="center" indent="1"/>
    </xf>
    <xf numFmtId="0" fontId="22" fillId="0" borderId="5" xfId="39" applyFont="1" applyBorder="1" applyAlignment="1">
      <alignment horizontal="left" vertical="center" indent="1"/>
    </xf>
    <xf numFmtId="38" fontId="22" fillId="0" borderId="5" xfId="51" applyFont="1" applyBorder="1" applyAlignment="1">
      <alignment horizontal="right" vertical="center"/>
    </xf>
    <xf numFmtId="0" fontId="22" fillId="0" borderId="6" xfId="39" applyFont="1" applyBorder="1" applyAlignment="1">
      <alignment horizontal="left" vertical="center" indent="1"/>
    </xf>
    <xf numFmtId="38" fontId="22" fillId="0" borderId="6" xfId="51" applyFont="1" applyBorder="1" applyAlignment="1">
      <alignment horizontal="right" vertical="center"/>
    </xf>
    <xf numFmtId="0" fontId="22" fillId="0" borderId="6" xfId="39" applyFont="1" applyBorder="1" applyAlignment="1">
      <alignment vertical="center"/>
    </xf>
    <xf numFmtId="176" fontId="22" fillId="0" borderId="5" xfId="39" applyNumberFormat="1" applyFont="1" applyBorder="1" applyAlignment="1">
      <alignment horizontal="distributed" vertical="center" indent="4"/>
    </xf>
    <xf numFmtId="0" fontId="23" fillId="0" borderId="6" xfId="39" applyFont="1" applyBorder="1" applyAlignment="1">
      <alignment horizontal="center" vertical="center"/>
    </xf>
    <xf numFmtId="176" fontId="22" fillId="0" borderId="6" xfId="39" applyNumberFormat="1" applyFont="1" applyBorder="1" applyAlignment="1">
      <alignment horizontal="distributed" vertical="center" indent="4"/>
    </xf>
    <xf numFmtId="0" fontId="22" fillId="0" borderId="6" xfId="39" applyFont="1" applyBorder="1" applyAlignment="1">
      <alignment horizontal="left" vertical="center"/>
    </xf>
    <xf numFmtId="0" fontId="22" fillId="0" borderId="7" xfId="39" applyFont="1" applyBorder="1" applyAlignment="1">
      <alignment horizontal="left" vertical="center" wrapText="1"/>
    </xf>
    <xf numFmtId="0" fontId="22" fillId="0" borderId="5" xfId="39" applyFont="1" applyBorder="1" applyAlignment="1">
      <alignment horizontal="left" vertical="center"/>
    </xf>
    <xf numFmtId="176" fontId="22" fillId="0" borderId="7" xfId="39" applyNumberFormat="1" applyFont="1" applyBorder="1" applyAlignment="1">
      <alignment horizontal="distributed" vertical="center" indent="4"/>
    </xf>
    <xf numFmtId="0" fontId="22" fillId="0" borderId="7" xfId="39" applyFont="1" applyBorder="1" applyAlignment="1">
      <alignment horizontal="left" vertical="center"/>
    </xf>
    <xf numFmtId="0" fontId="23" fillId="0" borderId="7" xfId="39" applyFont="1" applyBorder="1" applyAlignment="1">
      <alignment horizontal="distributed" vertical="center"/>
    </xf>
    <xf numFmtId="0" fontId="22" fillId="0" borderId="7" xfId="39" applyFont="1" applyBorder="1" applyAlignment="1">
      <alignment horizontal="left" vertical="center" indent="1"/>
    </xf>
    <xf numFmtId="0" fontId="22" fillId="0" borderId="7" xfId="39" applyFont="1" applyBorder="1" applyAlignment="1">
      <alignment vertical="center"/>
    </xf>
    <xf numFmtId="0" fontId="1" fillId="0" borderId="0" xfId="50" applyFont="1" applyAlignment="1">
      <alignment vertical="center"/>
    </xf>
    <xf numFmtId="0" fontId="18" fillId="0" borderId="0" xfId="39" applyFont="1"/>
    <xf numFmtId="0" fontId="18" fillId="0" borderId="0" xfId="39" applyFont="1" applyAlignment="1">
      <alignment vertical="center"/>
    </xf>
    <xf numFmtId="0" fontId="24" fillId="0" borderId="0" xfId="39" applyFont="1" applyAlignment="1">
      <alignment horizontal="center" vertical="center"/>
    </xf>
    <xf numFmtId="0" fontId="18" fillId="0" borderId="0" xfId="39" applyNumberFormat="1" applyFont="1" applyAlignment="1">
      <alignment horizontal="left" vertical="center" indent="1"/>
    </xf>
    <xf numFmtId="179" fontId="18" fillId="0" borderId="0" xfId="39" applyNumberFormat="1" applyFont="1" applyAlignment="1">
      <alignment vertical="center"/>
    </xf>
    <xf numFmtId="179" fontId="18" fillId="0" borderId="0" xfId="39" applyNumberFormat="1" applyFont="1" applyAlignment="1">
      <alignment horizontal="right" vertical="center"/>
    </xf>
    <xf numFmtId="0" fontId="18" fillId="0" borderId="5" xfId="39" applyFont="1" applyBorder="1" applyAlignment="1">
      <alignment horizontal="distributed" vertical="center" indent="1"/>
    </xf>
    <xf numFmtId="0" fontId="18" fillId="0" borderId="2" xfId="39" applyFont="1" applyBorder="1" applyAlignment="1">
      <alignment horizontal="distributed" vertical="center" wrapText="1" indent="1"/>
    </xf>
    <xf numFmtId="0" fontId="18" fillId="0" borderId="3" xfId="39" applyFont="1" applyBorder="1" applyAlignment="1">
      <alignment horizontal="distributed" vertical="center" wrapText="1" indent="1"/>
    </xf>
    <xf numFmtId="0" fontId="18" fillId="0" borderId="4" xfId="39" applyFont="1" applyBorder="1" applyAlignment="1">
      <alignment horizontal="distributed" vertical="center" wrapText="1" indent="1"/>
    </xf>
    <xf numFmtId="176" fontId="18" fillId="0" borderId="0" xfId="39" applyNumberFormat="1" applyFont="1" applyFill="1" applyAlignment="1">
      <alignment vertical="center"/>
    </xf>
    <xf numFmtId="0" fontId="18" fillId="0" borderId="0" xfId="39" applyFont="1" applyAlignment="1">
      <alignment horizontal="right" vertical="center"/>
    </xf>
    <xf numFmtId="0" fontId="18" fillId="0" borderId="6" xfId="39" applyFont="1" applyBorder="1" applyAlignment="1">
      <alignment horizontal="distributed" vertical="center" indent="1"/>
    </xf>
    <xf numFmtId="179" fontId="18" fillId="0" borderId="5" xfId="39" applyNumberFormat="1" applyFont="1" applyBorder="1" applyAlignment="1">
      <alignment horizontal="center" vertical="center"/>
    </xf>
    <xf numFmtId="179" fontId="18" fillId="0" borderId="6" xfId="39" applyNumberFormat="1" applyFont="1" applyBorder="1" applyAlignment="1">
      <alignment horizontal="center" vertical="center"/>
    </xf>
    <xf numFmtId="180" fontId="18" fillId="0" borderId="0" xfId="39" applyNumberFormat="1" applyFont="1" applyAlignment="1">
      <alignment vertical="center"/>
    </xf>
    <xf numFmtId="0" fontId="18" fillId="0" borderId="0" xfId="39" applyFont="1" applyFill="1" applyAlignment="1">
      <alignment horizontal="center" vertical="center"/>
    </xf>
    <xf numFmtId="179" fontId="18" fillId="0" borderId="7" xfId="39" applyNumberFormat="1" applyFont="1" applyBorder="1" applyAlignment="1">
      <alignment horizontal="center" vertical="center"/>
    </xf>
    <xf numFmtId="0" fontId="25" fillId="0" borderId="0" xfId="0" applyFont="1">
      <alignment vertical="center"/>
    </xf>
    <xf numFmtId="181" fontId="18" fillId="0" borderId="0" xfId="39" applyNumberFormat="1" applyFont="1" applyAlignment="1">
      <alignment horizontal="left" vertical="center" indent="1"/>
    </xf>
    <xf numFmtId="0" fontId="18" fillId="0" borderId="0" xfId="39" applyFont="1" applyAlignment="1">
      <alignment horizontal="centerContinuous" vertical="center"/>
    </xf>
    <xf numFmtId="0" fontId="25" fillId="0" borderId="0" xfId="0" applyFont="1" applyAlignment="1">
      <alignment horizontal="left" vertical="center" indent="1"/>
    </xf>
    <xf numFmtId="0" fontId="26" fillId="0" borderId="1" xfId="0" applyFont="1" applyBorder="1" applyAlignment="1">
      <alignment horizontal="center" vertical="center" wrapText="1"/>
    </xf>
    <xf numFmtId="176" fontId="25" fillId="0" borderId="0" xfId="0" applyNumberFormat="1" applyFont="1" applyAlignment="1">
      <alignment horizontal="left" vertical="center"/>
    </xf>
    <xf numFmtId="0" fontId="25" fillId="0" borderId="0" xfId="0" applyFont="1" applyAlignment="1">
      <alignment horizontal="left" vertical="center"/>
    </xf>
    <xf numFmtId="176" fontId="18" fillId="0" borderId="0" xfId="39" applyNumberFormat="1" applyFont="1" applyAlignment="1">
      <alignment horizontal="distributed" vertical="center"/>
    </xf>
    <xf numFmtId="180" fontId="18" fillId="0" borderId="0" xfId="39" applyNumberFormat="1" applyFont="1" applyAlignment="1">
      <alignment horizontal="left" vertical="center" indent="1"/>
    </xf>
    <xf numFmtId="0" fontId="18" fillId="0" borderId="1" xfId="39" applyFont="1" applyBorder="1" applyAlignment="1">
      <alignment horizontal="distributed" vertical="center" indent="1"/>
    </xf>
    <xf numFmtId="179" fontId="18" fillId="0" borderId="1" xfId="39" applyNumberFormat="1" applyFont="1" applyBorder="1" applyAlignment="1">
      <alignment horizontal="center" vertical="center"/>
    </xf>
    <xf numFmtId="176" fontId="18" fillId="0" borderId="5" xfId="39" applyNumberFormat="1" applyFont="1" applyBorder="1" applyAlignment="1">
      <alignment horizontal="distributed" vertical="center" indent="2"/>
    </xf>
    <xf numFmtId="182" fontId="18" fillId="0" borderId="1" xfId="39" applyNumberFormat="1" applyFont="1" applyBorder="1" applyAlignment="1">
      <alignment horizontal="center" vertical="center"/>
    </xf>
    <xf numFmtId="0" fontId="18" fillId="0" borderId="1" xfId="39" applyFont="1" applyBorder="1" applyAlignment="1">
      <alignment horizontal="center" vertical="center"/>
    </xf>
    <xf numFmtId="176" fontId="18" fillId="0" borderId="6" xfId="39" applyNumberFormat="1" applyFont="1" applyBorder="1" applyAlignment="1">
      <alignment horizontal="distributed" vertical="center" indent="2"/>
    </xf>
    <xf numFmtId="176" fontId="18" fillId="0" borderId="7" xfId="39" applyNumberFormat="1" applyFont="1" applyBorder="1" applyAlignment="1">
      <alignment horizontal="distributed" vertical="center" indent="2"/>
    </xf>
    <xf numFmtId="0" fontId="14" fillId="0" borderId="0" xfId="49" applyFont="1"/>
    <xf numFmtId="0" fontId="27" fillId="0" borderId="5" xfId="49" applyFont="1" applyBorder="1" applyAlignment="1">
      <alignment vertical="center"/>
    </xf>
    <xf numFmtId="0" fontId="14" fillId="0" borderId="4" xfId="49" applyFont="1" applyBorder="1" applyAlignment="1">
      <alignment horizontal="center" vertical="center"/>
    </xf>
    <xf numFmtId="0" fontId="14" fillId="0" borderId="2" xfId="49" applyFont="1" applyBorder="1" applyAlignment="1">
      <alignment horizontal="center" textRotation="255" wrapText="1"/>
    </xf>
    <xf numFmtId="0" fontId="14" fillId="0" borderId="3" xfId="49" applyFont="1" applyBorder="1" applyAlignment="1">
      <alignment horizontal="center" textRotation="255" wrapText="1"/>
    </xf>
    <xf numFmtId="0" fontId="14" fillId="0" borderId="3" xfId="49" applyFont="1" applyBorder="1" applyAlignment="1">
      <alignment horizontal="center" vertical="top" textRotation="255" wrapText="1" indent="1"/>
    </xf>
    <xf numFmtId="0" fontId="14" fillId="0" borderId="4" xfId="49" applyFont="1" applyBorder="1" applyAlignment="1">
      <alignment horizontal="center" vertical="top" textRotation="255" wrapText="1" indent="1"/>
    </xf>
    <xf numFmtId="0" fontId="14" fillId="0" borderId="8" xfId="49" applyFont="1" applyBorder="1" applyAlignment="1">
      <alignment vertical="center"/>
    </xf>
    <xf numFmtId="0" fontId="14" fillId="0" borderId="9" xfId="49" applyFont="1" applyBorder="1" applyAlignment="1">
      <alignment vertical="center" shrinkToFit="1"/>
    </xf>
    <xf numFmtId="0" fontId="14" fillId="0" borderId="8" xfId="49" applyFont="1" applyBorder="1" applyAlignment="1">
      <alignment horizontal="left" vertical="center" indent="2"/>
    </xf>
    <xf numFmtId="0" fontId="14" fillId="0" borderId="10" xfId="49" applyFont="1" applyBorder="1" applyAlignment="1">
      <alignment vertical="center"/>
    </xf>
    <xf numFmtId="0" fontId="14" fillId="0" borderId="2" xfId="49" applyFont="1" applyBorder="1" applyAlignment="1">
      <alignment horizontal="center" vertical="center"/>
    </xf>
    <xf numFmtId="0" fontId="14" fillId="0" borderId="16" xfId="49" applyFont="1" applyBorder="1" applyAlignment="1">
      <alignment vertical="center"/>
    </xf>
    <xf numFmtId="0" fontId="14" fillId="0" borderId="9" xfId="49" applyFont="1" applyBorder="1" applyAlignment="1">
      <alignment horizontal="center" vertical="center"/>
    </xf>
    <xf numFmtId="0" fontId="14" fillId="0" borderId="9" xfId="49" applyFont="1" applyBorder="1" applyAlignment="1">
      <alignment vertical="center"/>
    </xf>
    <xf numFmtId="0" fontId="27" fillId="0" borderId="6" xfId="49" applyFont="1" applyBorder="1" applyAlignment="1">
      <alignment vertical="center"/>
    </xf>
    <xf numFmtId="179" fontId="14" fillId="0" borderId="5" xfId="49" applyNumberFormat="1" applyFont="1" applyBorder="1" applyAlignment="1">
      <alignment horizontal="center" vertical="center" shrinkToFit="1"/>
    </xf>
    <xf numFmtId="179" fontId="14" fillId="0" borderId="5" xfId="49" applyNumberFormat="1" applyFont="1" applyBorder="1" applyAlignment="1">
      <alignment horizontal="center" vertical="center"/>
    </xf>
    <xf numFmtId="183" fontId="14" fillId="0" borderId="5" xfId="49" applyNumberFormat="1" applyFont="1" applyBorder="1" applyAlignment="1">
      <alignment horizontal="right" vertical="center"/>
    </xf>
    <xf numFmtId="38" fontId="14" fillId="0" borderId="5" xfId="51" applyFont="1" applyBorder="1" applyAlignment="1">
      <alignment horizontal="right" vertical="center" indent="1"/>
    </xf>
    <xf numFmtId="0" fontId="14" fillId="0" borderId="8" xfId="49" applyFont="1" applyBorder="1" applyAlignment="1">
      <alignment horizontal="left" vertical="center"/>
    </xf>
    <xf numFmtId="0" fontId="14" fillId="0" borderId="10" xfId="49" applyFont="1" applyBorder="1" applyAlignment="1">
      <alignment horizontal="left" vertical="center"/>
    </xf>
    <xf numFmtId="0" fontId="14" fillId="0" borderId="9" xfId="49" applyFont="1" applyBorder="1" applyAlignment="1">
      <alignment horizontal="left" vertical="center"/>
    </xf>
    <xf numFmtId="0" fontId="14" fillId="0" borderId="11" xfId="49" applyFont="1" applyBorder="1" applyAlignment="1">
      <alignment vertical="center"/>
    </xf>
    <xf numFmtId="0" fontId="14" fillId="0" borderId="12" xfId="49" applyFont="1" applyBorder="1" applyAlignment="1">
      <alignment horizontal="right" vertical="center"/>
    </xf>
    <xf numFmtId="0" fontId="14" fillId="0" borderId="11" xfId="49" applyFont="1" applyBorder="1" applyAlignment="1">
      <alignment horizontal="left" vertical="center" indent="2"/>
    </xf>
    <xf numFmtId="0" fontId="14" fillId="0" borderId="0" xfId="49" applyFont="1" applyBorder="1" applyAlignment="1">
      <alignment vertical="center"/>
    </xf>
    <xf numFmtId="0" fontId="14" fillId="0" borderId="8" xfId="49" applyFont="1" applyBorder="1" applyAlignment="1">
      <alignment horizontal="center" vertical="center"/>
    </xf>
    <xf numFmtId="0" fontId="14" fillId="0" borderId="1" xfId="49" applyFont="1" applyBorder="1" applyAlignment="1">
      <alignment vertical="center"/>
    </xf>
    <xf numFmtId="0" fontId="14" fillId="0" borderId="12" xfId="49" applyFont="1" applyBorder="1" applyAlignment="1">
      <alignment horizontal="center" vertical="center"/>
    </xf>
    <xf numFmtId="0" fontId="14" fillId="0" borderId="12" xfId="49" applyFont="1" applyBorder="1" applyAlignment="1">
      <alignment vertical="center"/>
    </xf>
    <xf numFmtId="179" fontId="14" fillId="0" borderId="6" xfId="49" applyNumberFormat="1" applyFont="1" applyBorder="1" applyAlignment="1">
      <alignment horizontal="center" vertical="center" shrinkToFit="1"/>
    </xf>
    <xf numFmtId="179" fontId="14" fillId="0" borderId="6" xfId="49" applyNumberFormat="1" applyFont="1" applyBorder="1" applyAlignment="1">
      <alignment horizontal="center" vertical="center"/>
    </xf>
    <xf numFmtId="183" fontId="14" fillId="0" borderId="6" xfId="49" applyNumberFormat="1" applyFont="1" applyBorder="1" applyAlignment="1">
      <alignment horizontal="right" vertical="center"/>
    </xf>
    <xf numFmtId="38" fontId="14" fillId="0" borderId="6" xfId="51" applyFont="1" applyBorder="1" applyAlignment="1">
      <alignment horizontal="right" vertical="center" indent="1"/>
    </xf>
    <xf numFmtId="0" fontId="14" fillId="0" borderId="11" xfId="49" applyFont="1" applyBorder="1" applyAlignment="1">
      <alignment horizontal="left" vertical="center"/>
    </xf>
    <xf numFmtId="0" fontId="14" fillId="0" borderId="0" xfId="49" applyFont="1" applyBorder="1" applyAlignment="1">
      <alignment horizontal="left" vertical="center"/>
    </xf>
    <xf numFmtId="0" fontId="14" fillId="0" borderId="12" xfId="49" applyFont="1" applyBorder="1" applyAlignment="1">
      <alignment horizontal="left" vertical="center"/>
    </xf>
    <xf numFmtId="38" fontId="14" fillId="0" borderId="12" xfId="51" applyFont="1" applyBorder="1" applyAlignment="1">
      <alignment horizontal="center" vertical="center"/>
    </xf>
    <xf numFmtId="0" fontId="14" fillId="0" borderId="11" xfId="49" applyFont="1" applyBorder="1" applyAlignment="1">
      <alignment horizontal="center" vertical="center"/>
    </xf>
    <xf numFmtId="0" fontId="14" fillId="0" borderId="6" xfId="49" applyFont="1" applyBorder="1" applyAlignment="1">
      <alignment vertical="center"/>
    </xf>
    <xf numFmtId="0" fontId="27" fillId="0" borderId="6" xfId="49" applyFont="1" applyBorder="1" applyAlignment="1">
      <alignment horizontal="right" vertical="center"/>
    </xf>
    <xf numFmtId="179" fontId="14" fillId="0" borderId="7" xfId="49" applyNumberFormat="1" applyFont="1" applyBorder="1" applyAlignment="1">
      <alignment horizontal="center" vertical="center" shrinkToFit="1"/>
    </xf>
    <xf numFmtId="183" fontId="14" fillId="0" borderId="6" xfId="49" applyNumberFormat="1" applyFont="1" applyBorder="1" applyAlignment="1">
      <alignment horizontal="center" vertical="center"/>
    </xf>
    <xf numFmtId="179" fontId="14" fillId="0" borderId="0" xfId="49" applyNumberFormat="1" applyFont="1" applyBorder="1" applyAlignment="1">
      <alignment vertical="center"/>
    </xf>
    <xf numFmtId="0" fontId="14" fillId="0" borderId="5" xfId="49" applyFont="1" applyBorder="1" applyAlignment="1">
      <alignment vertical="center"/>
    </xf>
    <xf numFmtId="0" fontId="14" fillId="0" borderId="12" xfId="49" applyFont="1" applyBorder="1" applyAlignment="1">
      <alignment horizontal="distributed" vertical="center" indent="2"/>
    </xf>
    <xf numFmtId="0" fontId="27" fillId="0" borderId="6" xfId="49" applyFont="1" applyBorder="1" applyAlignment="1">
      <alignment horizontal="left" vertical="center"/>
    </xf>
    <xf numFmtId="179" fontId="14" fillId="0" borderId="1" xfId="49" applyNumberFormat="1" applyFont="1" applyBorder="1" applyAlignment="1">
      <alignment horizontal="center" vertical="center"/>
    </xf>
    <xf numFmtId="183" fontId="14" fillId="0" borderId="6" xfId="49" applyNumberFormat="1" applyFont="1" applyBorder="1" applyAlignment="1">
      <alignment horizontal="left" vertical="center"/>
    </xf>
    <xf numFmtId="176" fontId="14" fillId="0" borderId="12" xfId="49" applyNumberFormat="1" applyFont="1" applyBorder="1" applyAlignment="1">
      <alignment horizontal="distributed" vertical="center" indent="2"/>
    </xf>
    <xf numFmtId="0" fontId="14" fillId="0" borderId="6" xfId="49" applyFont="1" applyBorder="1" applyAlignment="1">
      <alignment horizontal="center" vertical="center"/>
    </xf>
    <xf numFmtId="0" fontId="14" fillId="0" borderId="7" xfId="49" applyFont="1" applyBorder="1" applyAlignment="1">
      <alignment vertical="center"/>
    </xf>
    <xf numFmtId="0" fontId="14" fillId="0" borderId="13" xfId="49" applyFont="1" applyBorder="1" applyAlignment="1">
      <alignment vertical="center" shrinkToFit="1"/>
    </xf>
    <xf numFmtId="0" fontId="14" fillId="0" borderId="14" xfId="49" applyFont="1" applyBorder="1" applyAlignment="1">
      <alignment vertical="center"/>
    </xf>
    <xf numFmtId="0" fontId="27" fillId="0" borderId="7" xfId="49" applyFont="1" applyBorder="1" applyAlignment="1">
      <alignment vertical="center"/>
    </xf>
    <xf numFmtId="179" fontId="14" fillId="0" borderId="7" xfId="49" applyNumberFormat="1" applyFont="1" applyBorder="1" applyAlignment="1">
      <alignment horizontal="center" vertical="center"/>
    </xf>
    <xf numFmtId="179" fontId="14" fillId="0" borderId="7" xfId="49" applyNumberFormat="1" applyFont="1" applyBorder="1" applyAlignment="1">
      <alignment vertical="center"/>
    </xf>
    <xf numFmtId="179" fontId="14" fillId="0" borderId="15" xfId="49" applyNumberFormat="1" applyFont="1" applyBorder="1" applyAlignment="1">
      <alignment vertical="center"/>
    </xf>
    <xf numFmtId="0" fontId="14" fillId="0" borderId="13" xfId="49" applyFont="1" applyBorder="1" applyAlignment="1">
      <alignment horizontal="left" vertical="center"/>
    </xf>
    <xf numFmtId="0" fontId="14" fillId="0" borderId="15" xfId="49" applyFont="1" applyBorder="1" applyAlignment="1">
      <alignment horizontal="left" vertical="center"/>
    </xf>
    <xf numFmtId="0" fontId="14" fillId="0" borderId="14" xfId="49" applyFont="1" applyBorder="1" applyAlignment="1">
      <alignment horizontal="left" vertical="center"/>
    </xf>
    <xf numFmtId="0" fontId="14" fillId="0" borderId="13" xfId="49" applyFont="1" applyBorder="1" applyAlignment="1">
      <alignment vertical="center"/>
    </xf>
    <xf numFmtId="0" fontId="14" fillId="0" borderId="15" xfId="49" applyFont="1" applyBorder="1" applyAlignment="1">
      <alignment vertical="center"/>
    </xf>
    <xf numFmtId="0" fontId="14" fillId="0" borderId="13" xfId="49" applyFont="1" applyBorder="1" applyAlignment="1">
      <alignment horizontal="center" vertical="center"/>
    </xf>
    <xf numFmtId="0" fontId="14" fillId="0" borderId="1" xfId="49" applyFont="1" applyBorder="1" applyAlignment="1">
      <alignment vertical="center" shrinkToFit="1"/>
    </xf>
    <xf numFmtId="0" fontId="14" fillId="0" borderId="4" xfId="49" applyFont="1" applyBorder="1" applyAlignment="1">
      <alignment vertical="center"/>
    </xf>
    <xf numFmtId="0" fontId="19" fillId="0" borderId="0" xfId="46" applyFont="1" applyAlignment="1">
      <alignment vertical="center"/>
    </xf>
    <xf numFmtId="0" fontId="28" fillId="0" borderId="0" xfId="46" applyFont="1" applyAlignment="1">
      <alignment horizontal="center" vertical="center"/>
    </xf>
    <xf numFmtId="0" fontId="18" fillId="0" borderId="17" xfId="12" applyFont="1" applyFill="1" applyBorder="1" applyAlignment="1">
      <alignment horizontal="center" vertical="center"/>
    </xf>
    <xf numFmtId="0" fontId="18" fillId="0" borderId="18" xfId="12" applyFont="1" applyFill="1" applyBorder="1" applyAlignment="1">
      <alignment horizontal="center" vertical="center"/>
    </xf>
    <xf numFmtId="0" fontId="18" fillId="0" borderId="19" xfId="12" applyFont="1" applyFill="1" applyBorder="1" applyAlignment="1">
      <alignment horizontal="center" vertical="center"/>
    </xf>
    <xf numFmtId="0" fontId="18" fillId="0" borderId="20" xfId="12" applyFont="1" applyFill="1" applyBorder="1" applyAlignment="1">
      <alignment vertical="center"/>
    </xf>
    <xf numFmtId="0" fontId="18" fillId="0" borderId="10" xfId="12" applyFont="1" applyFill="1" applyBorder="1" applyAlignment="1">
      <alignment vertical="center"/>
    </xf>
    <xf numFmtId="0" fontId="19" fillId="0" borderId="9" xfId="19" applyFont="1" applyBorder="1" applyAlignment="1">
      <alignment vertical="center"/>
    </xf>
    <xf numFmtId="0" fontId="18" fillId="0" borderId="20" xfId="12" applyFont="1" applyFill="1" applyBorder="1" applyAlignment="1">
      <alignment vertical="center" textRotation="255"/>
    </xf>
    <xf numFmtId="0" fontId="18" fillId="0" borderId="10" xfId="12" applyFont="1" applyFill="1" applyBorder="1" applyAlignment="1">
      <alignment horizontal="center" vertical="center" textRotation="255"/>
    </xf>
    <xf numFmtId="0" fontId="18" fillId="0" borderId="10" xfId="12" applyFont="1" applyFill="1" applyBorder="1" applyAlignment="1">
      <alignment vertical="center" textRotation="255"/>
    </xf>
    <xf numFmtId="0" fontId="18" fillId="0" borderId="9" xfId="12" applyFont="1" applyFill="1" applyBorder="1" applyAlignment="1">
      <alignment vertical="center" textRotation="255"/>
    </xf>
    <xf numFmtId="0" fontId="19" fillId="0" borderId="17" xfId="12" applyFont="1" applyFill="1" applyBorder="1" applyAlignment="1">
      <alignment horizontal="center" vertical="center"/>
    </xf>
    <xf numFmtId="0" fontId="18" fillId="0" borderId="21" xfId="12" applyFont="1" applyFill="1" applyBorder="1" applyAlignment="1">
      <alignment vertical="center"/>
    </xf>
    <xf numFmtId="0" fontId="29" fillId="0" borderId="9" xfId="12" applyFont="1" applyFill="1" applyBorder="1" applyAlignment="1">
      <alignment vertical="center"/>
    </xf>
    <xf numFmtId="0" fontId="18" fillId="0" borderId="22" xfId="12" applyFont="1" applyFill="1" applyBorder="1" applyAlignment="1">
      <alignment horizontal="center" vertical="center"/>
    </xf>
    <xf numFmtId="0" fontId="18" fillId="0" borderId="23" xfId="12" applyFont="1" applyFill="1" applyBorder="1" applyAlignment="1">
      <alignment horizontal="center" vertical="center"/>
    </xf>
    <xf numFmtId="0" fontId="18" fillId="0" borderId="24" xfId="12" applyFont="1" applyFill="1" applyBorder="1" applyAlignment="1">
      <alignment horizontal="center" vertical="center"/>
    </xf>
    <xf numFmtId="0" fontId="18" fillId="0" borderId="25" xfId="12" applyFont="1" applyFill="1" applyBorder="1" applyAlignment="1">
      <alignment vertical="center"/>
    </xf>
    <xf numFmtId="0" fontId="19" fillId="0" borderId="12" xfId="19" applyFont="1" applyBorder="1" applyAlignment="1">
      <alignment vertical="center"/>
    </xf>
    <xf numFmtId="0" fontId="18" fillId="0" borderId="25" xfId="12" applyFont="1" applyFill="1" applyBorder="1" applyAlignment="1">
      <alignment vertical="center" textRotation="255"/>
    </xf>
    <xf numFmtId="0" fontId="18" fillId="0" borderId="0" xfId="12" applyFont="1" applyFill="1" applyBorder="1" applyAlignment="1">
      <alignment horizontal="center" vertical="center" textRotation="255"/>
    </xf>
    <xf numFmtId="0" fontId="18" fillId="0" borderId="0" xfId="12" applyFont="1" applyFill="1" applyBorder="1" applyAlignment="1">
      <alignment vertical="center" textRotation="255"/>
    </xf>
    <xf numFmtId="0" fontId="18" fillId="0" borderId="12" xfId="12" applyFont="1" applyFill="1" applyBorder="1" applyAlignment="1">
      <alignment vertical="center" textRotation="255"/>
    </xf>
    <xf numFmtId="0" fontId="19" fillId="0" borderId="22" xfId="12" applyFont="1" applyFill="1" applyBorder="1" applyAlignment="1">
      <alignment horizontal="center" vertical="center"/>
    </xf>
    <xf numFmtId="0" fontId="18" fillId="0" borderId="26" xfId="12" applyFont="1" applyFill="1" applyBorder="1" applyAlignment="1">
      <alignment vertical="center"/>
    </xf>
    <xf numFmtId="0" fontId="29" fillId="0" borderId="12" xfId="12" applyFont="1" applyFill="1" applyBorder="1" applyAlignment="1">
      <alignment vertical="center"/>
    </xf>
    <xf numFmtId="0" fontId="18" fillId="0" borderId="0" xfId="12" applyFont="1" applyFill="1" applyBorder="1" applyAlignment="1">
      <alignment horizontal="left" vertical="top"/>
    </xf>
    <xf numFmtId="0" fontId="19" fillId="0" borderId="12" xfId="12" applyFont="1" applyFill="1" applyBorder="1" applyAlignment="1">
      <alignment horizontal="center" vertical="center"/>
    </xf>
    <xf numFmtId="0" fontId="18" fillId="0" borderId="27" xfId="12" applyFont="1" applyFill="1" applyBorder="1" applyAlignment="1">
      <alignment horizontal="center" vertical="center" textRotation="255"/>
    </xf>
    <xf numFmtId="0" fontId="18" fillId="0" borderId="28" xfId="12" applyFont="1" applyFill="1" applyBorder="1" applyAlignment="1">
      <alignment horizontal="center" vertical="center" textRotation="255"/>
    </xf>
    <xf numFmtId="0" fontId="18" fillId="0" borderId="29" xfId="12" applyFont="1" applyFill="1" applyBorder="1" applyAlignment="1">
      <alignment horizontal="center" vertical="center" textRotation="255"/>
    </xf>
    <xf numFmtId="0" fontId="18" fillId="0" borderId="30" xfId="12" applyFont="1" applyFill="1" applyBorder="1" applyAlignment="1">
      <alignment vertical="center"/>
    </xf>
    <xf numFmtId="0" fontId="18" fillId="0" borderId="9" xfId="46" applyFont="1" applyBorder="1" applyAlignment="1">
      <alignment vertical="center"/>
    </xf>
    <xf numFmtId="0" fontId="19" fillId="0" borderId="31" xfId="12" applyFont="1" applyFill="1" applyBorder="1" applyAlignment="1">
      <alignment horizontal="center" vertical="center"/>
    </xf>
    <xf numFmtId="0" fontId="18" fillId="0" borderId="32" xfId="12" applyFont="1" applyFill="1" applyBorder="1" applyAlignment="1">
      <alignment vertical="center"/>
    </xf>
    <xf numFmtId="0" fontId="18" fillId="0" borderId="33" xfId="12" applyFont="1" applyFill="1" applyBorder="1" applyAlignment="1">
      <alignment vertical="center"/>
    </xf>
    <xf numFmtId="0" fontId="29" fillId="0" borderId="34" xfId="12" applyFont="1" applyFill="1" applyBorder="1" applyAlignment="1">
      <alignment vertical="center"/>
    </xf>
    <xf numFmtId="0" fontId="18" fillId="0" borderId="35" xfId="12" applyFont="1" applyFill="1" applyBorder="1" applyAlignment="1">
      <alignment horizontal="center" vertical="center"/>
    </xf>
    <xf numFmtId="0" fontId="18" fillId="0" borderId="36" xfId="12" applyFont="1" applyFill="1" applyBorder="1" applyAlignment="1">
      <alignment horizontal="center" vertical="center"/>
    </xf>
    <xf numFmtId="0" fontId="18" fillId="0" borderId="37" xfId="12" applyFont="1" applyFill="1" applyBorder="1" applyAlignment="1">
      <alignment horizontal="center" vertical="center"/>
    </xf>
    <xf numFmtId="0" fontId="18" fillId="0" borderId="38" xfId="12" applyFont="1" applyFill="1" applyBorder="1" applyAlignment="1">
      <alignment vertical="center"/>
    </xf>
    <xf numFmtId="0" fontId="18" fillId="0" borderId="12" xfId="21" applyFont="1" applyBorder="1" applyAlignment="1">
      <alignment vertical="center"/>
    </xf>
    <xf numFmtId="0" fontId="18" fillId="0" borderId="21" xfId="12" applyFont="1" applyFill="1" applyBorder="1" applyAlignment="1">
      <alignment horizontal="center" vertical="center"/>
    </xf>
    <xf numFmtId="0" fontId="18" fillId="0" borderId="30" xfId="12" applyFont="1" applyFill="1" applyBorder="1" applyAlignment="1">
      <alignment horizontal="center" vertical="center"/>
    </xf>
    <xf numFmtId="0" fontId="19" fillId="0" borderId="39" xfId="12" applyFont="1" applyFill="1" applyBorder="1" applyAlignment="1">
      <alignment horizontal="center" vertical="center"/>
    </xf>
    <xf numFmtId="0" fontId="18" fillId="0" borderId="40" xfId="12" applyFont="1" applyFill="1" applyBorder="1" applyAlignment="1">
      <alignment vertical="center"/>
    </xf>
    <xf numFmtId="0" fontId="18" fillId="0" borderId="41" xfId="12" applyFont="1" applyFill="1" applyBorder="1" applyAlignment="1">
      <alignment vertical="center"/>
    </xf>
    <xf numFmtId="0" fontId="29" fillId="0" borderId="42" xfId="12" applyFont="1" applyFill="1" applyBorder="1" applyAlignment="1">
      <alignment vertical="center"/>
    </xf>
    <xf numFmtId="0" fontId="28" fillId="0" borderId="12" xfId="12" applyFont="1" applyFill="1" applyBorder="1" applyAlignment="1">
      <alignment horizontal="distributed" vertical="center"/>
    </xf>
    <xf numFmtId="0" fontId="30" fillId="4" borderId="12" xfId="12" applyFont="1" applyFill="1" applyBorder="1" applyAlignment="1">
      <alignment vertical="center"/>
    </xf>
    <xf numFmtId="0" fontId="19" fillId="0" borderId="31" xfId="12" applyFont="1" applyFill="1" applyBorder="1" applyAlignment="1">
      <alignment horizontal="center" vertical="center" wrapText="1"/>
    </xf>
    <xf numFmtId="0" fontId="18" fillId="0" borderId="38" xfId="12" applyFont="1" applyFill="1" applyBorder="1" applyAlignment="1">
      <alignment horizontal="center" vertical="center"/>
    </xf>
    <xf numFmtId="0" fontId="18" fillId="0" borderId="25" xfId="12" applyFont="1" applyFill="1" applyBorder="1" applyAlignment="1">
      <alignment horizontal="left" vertical="center"/>
    </xf>
    <xf numFmtId="0" fontId="18" fillId="0" borderId="0" xfId="22" applyFont="1" applyBorder="1" applyAlignment="1">
      <alignment horizontal="center" vertical="center"/>
    </xf>
    <xf numFmtId="0" fontId="18" fillId="0" borderId="0" xfId="21" applyFont="1" applyBorder="1" applyAlignment="1">
      <alignment horizontal="left" vertical="center"/>
    </xf>
    <xf numFmtId="0" fontId="19" fillId="0" borderId="22" xfId="12" applyFont="1" applyFill="1" applyBorder="1" applyAlignment="1">
      <alignment horizontal="center" vertical="center" wrapText="1"/>
    </xf>
    <xf numFmtId="0" fontId="18" fillId="0" borderId="25" xfId="12" applyFont="1" applyFill="1" applyBorder="1" applyAlignment="1">
      <alignment horizontal="center" vertical="center"/>
    </xf>
    <xf numFmtId="0" fontId="18" fillId="0" borderId="26" xfId="12" applyFont="1" applyFill="1" applyBorder="1" applyAlignment="1">
      <alignment horizontal="center" vertical="center"/>
    </xf>
    <xf numFmtId="0" fontId="18" fillId="0" borderId="38" xfId="12" applyFont="1" applyFill="1" applyBorder="1" applyAlignment="1">
      <alignment horizontal="right" vertical="center"/>
    </xf>
    <xf numFmtId="0" fontId="18" fillId="0" borderId="0" xfId="12" applyFont="1" applyFill="1" applyBorder="1" applyAlignment="1">
      <alignment vertical="top"/>
    </xf>
    <xf numFmtId="0" fontId="18" fillId="0" borderId="31" xfId="12" applyFont="1" applyFill="1" applyBorder="1" applyAlignment="1">
      <alignment horizontal="center" vertical="center"/>
    </xf>
    <xf numFmtId="0" fontId="19" fillId="0" borderId="12" xfId="12" applyFont="1" applyFill="1" applyBorder="1" applyAlignment="1">
      <alignment horizontal="left" vertical="center"/>
    </xf>
    <xf numFmtId="0" fontId="18" fillId="0" borderId="17" xfId="12" applyFont="1" applyFill="1" applyBorder="1" applyAlignment="1">
      <alignment horizontal="center" vertical="center" wrapText="1"/>
    </xf>
    <xf numFmtId="0" fontId="18" fillId="0" borderId="39" xfId="12" applyFont="1" applyFill="1" applyBorder="1" applyAlignment="1">
      <alignment horizontal="center" vertical="center"/>
    </xf>
    <xf numFmtId="0" fontId="18" fillId="0" borderId="12" xfId="46" applyFont="1" applyBorder="1" applyAlignment="1">
      <alignment horizontal="center" vertical="center"/>
    </xf>
    <xf numFmtId="176" fontId="18" fillId="0" borderId="31" xfId="12" applyNumberFormat="1" applyFont="1" applyFill="1" applyBorder="1" applyAlignment="1">
      <alignment horizontal="left" vertical="center"/>
    </xf>
    <xf numFmtId="0" fontId="19" fillId="0" borderId="39" xfId="12" applyFont="1" applyFill="1" applyBorder="1" applyAlignment="1">
      <alignment horizontal="center" vertical="center" wrapText="1"/>
    </xf>
    <xf numFmtId="176" fontId="18" fillId="0" borderId="22" xfId="12" applyNumberFormat="1" applyFont="1" applyFill="1" applyBorder="1" applyAlignment="1">
      <alignment horizontal="left" vertical="center"/>
    </xf>
    <xf numFmtId="176" fontId="18" fillId="0" borderId="38" xfId="12" applyNumberFormat="1" applyFont="1" applyFill="1" applyBorder="1" applyAlignment="1">
      <alignment horizontal="center" vertical="center"/>
    </xf>
    <xf numFmtId="176" fontId="18" fillId="0" borderId="12" xfId="12" applyNumberFormat="1" applyFont="1" applyFill="1" applyBorder="1" applyAlignment="1">
      <alignment horizontal="center" vertical="center"/>
    </xf>
    <xf numFmtId="0" fontId="18" fillId="0" borderId="15" xfId="12" applyFont="1" applyFill="1" applyBorder="1" applyAlignment="1">
      <alignment vertical="center"/>
    </xf>
    <xf numFmtId="0" fontId="18" fillId="0" borderId="14" xfId="46" applyFont="1" applyBorder="1" applyAlignment="1">
      <alignment vertical="center"/>
    </xf>
    <xf numFmtId="0" fontId="19" fillId="0" borderId="0" xfId="46" applyFont="1" applyBorder="1" applyAlignment="1">
      <alignment horizontal="center" vertical="center"/>
    </xf>
    <xf numFmtId="0" fontId="29" fillId="0" borderId="0" xfId="12" applyFont="1" applyFill="1" applyBorder="1" applyAlignment="1">
      <alignment horizontal="center" vertical="center"/>
    </xf>
    <xf numFmtId="0" fontId="19" fillId="0" borderId="17" xfId="12" applyFont="1" applyFill="1" applyBorder="1" applyAlignment="1">
      <alignment horizontal="center" vertical="center" wrapText="1"/>
    </xf>
    <xf numFmtId="0" fontId="18" fillId="0" borderId="10" xfId="12" applyFont="1" applyFill="1" applyBorder="1" applyAlignment="1">
      <alignment horizontal="center" vertical="center"/>
    </xf>
    <xf numFmtId="0" fontId="29" fillId="0" borderId="9" xfId="12" applyFont="1" applyFill="1" applyBorder="1" applyAlignment="1">
      <alignment horizontal="center" vertical="center"/>
    </xf>
    <xf numFmtId="0" fontId="29" fillId="0" borderId="12" xfId="12" applyFont="1" applyFill="1" applyBorder="1" applyAlignment="1">
      <alignment horizontal="center" vertical="center"/>
    </xf>
    <xf numFmtId="0" fontId="18" fillId="0" borderId="40" xfId="12" applyFont="1" applyFill="1" applyBorder="1" applyAlignment="1">
      <alignment horizontal="center" vertical="center"/>
    </xf>
    <xf numFmtId="0" fontId="18" fillId="0" borderId="41" xfId="12" applyFont="1" applyFill="1" applyBorder="1" applyAlignment="1">
      <alignment horizontal="center" vertical="center"/>
    </xf>
    <xf numFmtId="0" fontId="29" fillId="0" borderId="42" xfId="12" applyFont="1" applyFill="1" applyBorder="1" applyAlignment="1">
      <alignment horizontal="center" vertical="center"/>
    </xf>
    <xf numFmtId="0" fontId="19" fillId="0" borderId="35" xfId="12" applyFont="1" applyFill="1" applyBorder="1" applyAlignment="1">
      <alignment horizontal="center" vertical="center"/>
    </xf>
    <xf numFmtId="0" fontId="18" fillId="0" borderId="43" xfId="12" applyFont="1" applyFill="1" applyBorder="1" applyAlignment="1">
      <alignment vertical="center"/>
    </xf>
    <xf numFmtId="0" fontId="29" fillId="0" borderId="14" xfId="12" applyFont="1" applyFill="1" applyBorder="1" applyAlignment="1">
      <alignment vertical="center"/>
    </xf>
    <xf numFmtId="0" fontId="18" fillId="0" borderId="33" xfId="12" applyFont="1" applyFill="1" applyBorder="1" applyAlignment="1">
      <alignment horizontal="center" vertical="center"/>
    </xf>
    <xf numFmtId="0" fontId="29" fillId="0" borderId="34" xfId="12" applyFont="1" applyFill="1" applyBorder="1" applyAlignment="1">
      <alignment horizontal="center" vertical="center"/>
    </xf>
    <xf numFmtId="176" fontId="18" fillId="0" borderId="35" xfId="12" applyNumberFormat="1" applyFont="1" applyFill="1" applyBorder="1" applyAlignment="1">
      <alignment horizontal="left" vertical="center"/>
    </xf>
    <xf numFmtId="0" fontId="18" fillId="0" borderId="44" xfId="12" applyFont="1" applyFill="1" applyBorder="1" applyAlignment="1">
      <alignment vertical="center"/>
    </xf>
    <xf numFmtId="0" fontId="30" fillId="4" borderId="14" xfId="12" applyFont="1" applyFill="1" applyBorder="1" applyAlignment="1">
      <alignment vertical="center"/>
    </xf>
    <xf numFmtId="0" fontId="18" fillId="0" borderId="13" xfId="46" applyFont="1" applyBorder="1" applyAlignment="1">
      <alignment vertical="center"/>
    </xf>
    <xf numFmtId="0" fontId="19" fillId="0" borderId="14" xfId="19" applyFont="1" applyBorder="1" applyAlignment="1">
      <alignment vertical="center"/>
    </xf>
    <xf numFmtId="0" fontId="19" fillId="0" borderId="35" xfId="12" applyFont="1" applyFill="1" applyBorder="1" applyAlignment="1">
      <alignment horizontal="center" vertical="center" wrapText="1"/>
    </xf>
    <xf numFmtId="0" fontId="18" fillId="0" borderId="15" xfId="22" applyFont="1" applyBorder="1" applyAlignment="1">
      <alignment horizontal="center" vertical="center"/>
    </xf>
    <xf numFmtId="0" fontId="29" fillId="0" borderId="14" xfId="12" applyFont="1" applyFill="1" applyBorder="1" applyAlignment="1">
      <alignment horizontal="center" vertical="center"/>
    </xf>
    <xf numFmtId="0" fontId="31" fillId="0" borderId="0" xfId="23" applyFont="1" applyAlignment="1">
      <alignment horizontal="center" vertical="center"/>
    </xf>
    <xf numFmtId="0" fontId="31" fillId="0" borderId="0" xfId="23" applyFont="1">
      <alignment vertical="center"/>
    </xf>
    <xf numFmtId="0" fontId="32" fillId="0" borderId="0" xfId="23" applyFont="1" applyAlignment="1">
      <alignment horizontal="center" vertical="center"/>
    </xf>
    <xf numFmtId="0" fontId="31" fillId="0" borderId="0" xfId="23" applyFont="1" applyAlignment="1">
      <alignment horizontal="left" vertical="center"/>
    </xf>
    <xf numFmtId="0" fontId="31" fillId="0" borderId="1" xfId="23" applyFont="1" applyBorder="1" applyAlignment="1">
      <alignment horizontal="center" vertical="center"/>
    </xf>
    <xf numFmtId="0" fontId="31" fillId="5" borderId="1" xfId="23" applyFont="1" applyFill="1" applyBorder="1" applyAlignment="1">
      <alignment horizontal="center" vertical="center"/>
    </xf>
    <xf numFmtId="57" fontId="31" fillId="5" borderId="1" xfId="23" applyNumberFormat="1" applyFont="1" applyFill="1" applyBorder="1" applyAlignment="1">
      <alignment horizontal="center" vertical="center"/>
    </xf>
    <xf numFmtId="0" fontId="31" fillId="0" borderId="1" xfId="23" applyFont="1" applyBorder="1" applyAlignment="1">
      <alignment horizontal="center" vertical="center" wrapText="1"/>
    </xf>
    <xf numFmtId="0" fontId="31" fillId="5" borderId="1" xfId="23" applyFont="1" applyFill="1" applyBorder="1">
      <alignment vertical="center"/>
    </xf>
    <xf numFmtId="0" fontId="31" fillId="0" borderId="5" xfId="23" applyFont="1" applyBorder="1" applyAlignment="1">
      <alignment horizontal="center" vertical="center"/>
    </xf>
    <xf numFmtId="0" fontId="31" fillId="5" borderId="5" xfId="23" applyFont="1" applyFill="1" applyBorder="1" applyAlignment="1">
      <alignment horizontal="left" vertical="center"/>
    </xf>
    <xf numFmtId="0" fontId="31" fillId="0" borderId="7" xfId="23" applyFont="1" applyBorder="1" applyAlignment="1">
      <alignment horizontal="center" vertical="center"/>
    </xf>
    <xf numFmtId="0" fontId="31" fillId="5" borderId="7" xfId="23" applyFont="1" applyFill="1" applyBorder="1" applyAlignment="1">
      <alignment horizontal="left" vertical="center"/>
    </xf>
    <xf numFmtId="0" fontId="31" fillId="5" borderId="1" xfId="23" applyFont="1" applyFill="1" applyBorder="1" applyAlignment="1">
      <alignment horizontal="left" vertical="center"/>
    </xf>
    <xf numFmtId="0" fontId="18" fillId="0" borderId="0" xfId="11" applyFont="1">
      <alignment vertical="center"/>
    </xf>
    <xf numFmtId="176" fontId="18" fillId="0" borderId="0" xfId="11" applyNumberFormat="1" applyFont="1" applyAlignment="1">
      <alignment vertical="distributed"/>
    </xf>
    <xf numFmtId="0" fontId="18" fillId="0" borderId="45" xfId="11" applyFont="1" applyBorder="1">
      <alignment vertical="center"/>
    </xf>
    <xf numFmtId="49" fontId="18" fillId="0" borderId="0" xfId="11" applyNumberFormat="1" applyFont="1" applyAlignment="1">
      <alignment horizontal="center" vertical="center"/>
    </xf>
    <xf numFmtId="49" fontId="18" fillId="0" borderId="45" xfId="11" applyNumberFormat="1" applyFont="1" applyBorder="1">
      <alignment vertical="center"/>
    </xf>
    <xf numFmtId="0" fontId="33" fillId="0" borderId="0" xfId="11" applyFont="1" applyAlignment="1">
      <alignment horizontal="distributed" vertical="center"/>
    </xf>
    <xf numFmtId="0" fontId="18" fillId="0" borderId="0" xfId="11" applyFont="1" applyAlignment="1">
      <alignment horizontal="distributed" vertical="center"/>
    </xf>
    <xf numFmtId="184" fontId="18" fillId="0" borderId="0" xfId="11" applyNumberFormat="1" applyFont="1">
      <alignment vertical="center"/>
    </xf>
    <xf numFmtId="38" fontId="18" fillId="0" borderId="0" xfId="51" applyFont="1" applyAlignment="1">
      <alignment horizontal="left" vertical="center"/>
    </xf>
    <xf numFmtId="185" fontId="18" fillId="0" borderId="0" xfId="11" applyNumberFormat="1" applyFont="1" applyAlignment="1">
      <alignment horizontal="distributed" vertical="center"/>
    </xf>
    <xf numFmtId="176" fontId="18" fillId="0" borderId="0" xfId="11" applyNumberFormat="1" applyFont="1">
      <alignment vertical="center"/>
    </xf>
    <xf numFmtId="176" fontId="18" fillId="0" borderId="0" xfId="11" applyNumberFormat="1" applyFont="1" applyAlignment="1">
      <alignment horizontal="left" vertical="top" wrapText="1"/>
    </xf>
    <xf numFmtId="0" fontId="18" fillId="0" borderId="0" xfId="11" applyFont="1" applyAlignment="1">
      <alignment vertical="center" wrapText="1"/>
    </xf>
    <xf numFmtId="0" fontId="18" fillId="0" borderId="0" xfId="11" applyFont="1" applyAlignment="1">
      <alignment vertical="top" wrapText="1"/>
    </xf>
    <xf numFmtId="0" fontId="18" fillId="0" borderId="0" xfId="11" applyFont="1" applyAlignment="1">
      <alignment vertical="top"/>
    </xf>
    <xf numFmtId="0" fontId="3" fillId="0" borderId="0" xfId="11" applyAlignment="1">
      <alignment vertical="top" wrapText="1"/>
    </xf>
    <xf numFmtId="0" fontId="18" fillId="0" borderId="0" xfId="47" applyFont="1" applyAlignment="1"/>
    <xf numFmtId="38" fontId="3" fillId="0" borderId="0" xfId="51" applyAlignment="1">
      <alignment horizontal="center" vertical="center"/>
    </xf>
    <xf numFmtId="38" fontId="3" fillId="0" borderId="0" xfId="51" applyAlignment="1">
      <alignment horizontal="left" vertical="center"/>
    </xf>
    <xf numFmtId="38" fontId="3" fillId="0" borderId="0" xfId="51" applyAlignment="1">
      <alignment vertical="center"/>
    </xf>
    <xf numFmtId="38" fontId="34" fillId="0" borderId="0" xfId="51" applyFont="1" applyAlignment="1">
      <alignment horizontal="center" vertical="center"/>
    </xf>
    <xf numFmtId="38" fontId="15" fillId="0" borderId="0" xfId="50" applyNumberFormat="1" applyFont="1" applyBorder="1" applyAlignment="1">
      <alignment horizontal="center" vertical="center"/>
    </xf>
    <xf numFmtId="38" fontId="0" fillId="0" borderId="0" xfId="51" applyFont="1" applyAlignment="1">
      <alignment horizontal="center" vertical="center"/>
    </xf>
    <xf numFmtId="38" fontId="3" fillId="0" borderId="0" xfId="51" applyBorder="1" applyAlignment="1">
      <alignment horizontal="left" vertical="center"/>
    </xf>
    <xf numFmtId="38" fontId="3" fillId="0" borderId="12" xfId="51" applyFont="1" applyBorder="1" applyAlignment="1">
      <alignment horizontal="center" vertical="center"/>
    </xf>
    <xf numFmtId="38" fontId="3" fillId="0" borderId="11" xfId="51" applyBorder="1" applyAlignment="1">
      <alignment horizontal="center" vertical="center"/>
    </xf>
    <xf numFmtId="38" fontId="3" fillId="0" borderId="0" xfId="51" applyBorder="1" applyAlignment="1">
      <alignment horizontal="center" vertical="center"/>
    </xf>
    <xf numFmtId="49" fontId="3" fillId="0" borderId="0" xfId="51" applyNumberFormat="1" applyFont="1" applyAlignment="1">
      <alignment horizontal="center" vertical="center"/>
    </xf>
    <xf numFmtId="38" fontId="3" fillId="0" borderId="0" xfId="51" applyBorder="1" applyAlignment="1">
      <alignment horizontal="right" vertical="center"/>
    </xf>
    <xf numFmtId="38" fontId="0" fillId="0" borderId="0" xfId="51" applyFont="1" applyAlignment="1">
      <alignment horizontal="left" vertical="center"/>
    </xf>
    <xf numFmtId="38" fontId="3" fillId="0" borderId="0" xfId="51" applyFont="1" applyBorder="1" applyAlignment="1">
      <alignment vertical="center"/>
    </xf>
    <xf numFmtId="0" fontId="18" fillId="0" borderId="0" xfId="37" applyFont="1" applyAlignment="1">
      <alignment horizontal="center" wrapText="1"/>
    </xf>
    <xf numFmtId="0" fontId="18" fillId="0" borderId="0" xfId="37" applyFont="1" applyAlignment="1">
      <alignment wrapText="1"/>
    </xf>
    <xf numFmtId="0" fontId="24" fillId="0" borderId="0" xfId="37" applyFont="1" applyAlignment="1">
      <alignment horizontal="distributed" wrapText="1" indent="12"/>
    </xf>
    <xf numFmtId="0" fontId="18" fillId="0" borderId="0" xfId="37" applyFont="1" applyAlignment="1">
      <alignment horizontal="distributed" wrapText="1" indent="1"/>
    </xf>
    <xf numFmtId="49" fontId="18" fillId="0" borderId="0" xfId="37" applyNumberFormat="1" applyFont="1" applyAlignment="1">
      <alignment horizontal="right" wrapText="1"/>
    </xf>
    <xf numFmtId="49" fontId="18" fillId="0" borderId="0" xfId="37" applyNumberFormat="1" applyFont="1" applyAlignment="1">
      <alignment horizontal="center" wrapText="1"/>
    </xf>
    <xf numFmtId="0" fontId="18" fillId="0" borderId="0" xfId="37" applyFont="1" applyAlignment="1">
      <alignment horizontal="left" wrapText="1"/>
    </xf>
    <xf numFmtId="0" fontId="18" fillId="0" borderId="0" xfId="37" applyFont="1" applyAlignment="1">
      <alignment horizontal="left" wrapText="1" indent="1"/>
    </xf>
    <xf numFmtId="0" fontId="3" fillId="0" borderId="0" xfId="24">
      <alignment vertical="center"/>
    </xf>
    <xf numFmtId="0" fontId="35" fillId="0" borderId="0" xfId="17" applyFont="1" applyAlignment="1">
      <alignment horizontal="center" vertical="center"/>
    </xf>
    <xf numFmtId="0" fontId="36" fillId="0" borderId="0" xfId="17" applyFont="1">
      <alignment vertical="center"/>
    </xf>
    <xf numFmtId="0" fontId="36" fillId="0" borderId="1" xfId="17" applyFont="1" applyBorder="1" applyAlignment="1">
      <alignment horizontal="center" vertical="center"/>
    </xf>
    <xf numFmtId="0" fontId="37" fillId="0" borderId="1" xfId="17" applyFont="1" applyBorder="1" applyAlignment="1">
      <alignment horizontal="center" vertical="center"/>
    </xf>
    <xf numFmtId="179" fontId="18" fillId="0" borderId="0" xfId="2" applyNumberFormat="1" applyFont="1" applyAlignment="1" applyProtection="1">
      <alignment vertical="center"/>
    </xf>
    <xf numFmtId="0" fontId="36" fillId="0" borderId="5" xfId="17" applyFont="1" applyBorder="1" applyAlignment="1">
      <alignment horizontal="center" vertical="center"/>
    </xf>
    <xf numFmtId="0" fontId="38" fillId="0" borderId="8" xfId="17" applyFont="1" applyBorder="1" applyAlignment="1">
      <alignment horizontal="left" vertical="center" wrapText="1"/>
    </xf>
    <xf numFmtId="0" fontId="38" fillId="0" borderId="10" xfId="17" applyFont="1" applyBorder="1" applyAlignment="1">
      <alignment horizontal="left" vertical="center" wrapText="1"/>
    </xf>
    <xf numFmtId="0" fontId="38" fillId="0" borderId="9" xfId="17" applyFont="1" applyBorder="1" applyAlignment="1">
      <alignment horizontal="left" vertical="center" wrapText="1"/>
    </xf>
    <xf numFmtId="0" fontId="37" fillId="0" borderId="0" xfId="17" applyFont="1">
      <alignment vertical="center"/>
    </xf>
    <xf numFmtId="0" fontId="38" fillId="0" borderId="1" xfId="17" applyFont="1" applyBorder="1" applyAlignment="1">
      <alignment horizontal="left" vertical="center" wrapText="1"/>
    </xf>
    <xf numFmtId="0" fontId="38" fillId="0" borderId="1" xfId="17" applyFont="1" applyBorder="1" applyAlignment="1">
      <alignment horizontal="left" vertical="center"/>
    </xf>
    <xf numFmtId="0" fontId="36" fillId="0" borderId="7" xfId="17" applyFont="1" applyBorder="1" applyAlignment="1">
      <alignment horizontal="center" vertical="center"/>
    </xf>
    <xf numFmtId="38" fontId="39" fillId="0" borderId="2" xfId="7" applyNumberFormat="1" applyFont="1" applyBorder="1" applyAlignment="1">
      <alignment horizontal="center" vertical="center"/>
    </xf>
    <xf numFmtId="38" fontId="39" fillId="0" borderId="3" xfId="7" applyNumberFormat="1" applyFont="1" applyBorder="1" applyAlignment="1">
      <alignment horizontal="center" vertical="center"/>
    </xf>
    <xf numFmtId="38" fontId="39" fillId="0" borderId="4" xfId="7" applyNumberFormat="1" applyFont="1" applyBorder="1" applyAlignment="1">
      <alignment horizontal="center" vertical="center"/>
    </xf>
    <xf numFmtId="38" fontId="38" fillId="0" borderId="1" xfId="17" applyNumberFormat="1" applyFont="1" applyBorder="1" applyAlignment="1">
      <alignment horizontal="center" vertical="center"/>
    </xf>
    <xf numFmtId="0" fontId="38" fillId="0" borderId="1" xfId="17" applyFont="1" applyBorder="1" applyAlignment="1">
      <alignment horizontal="center" vertical="center"/>
    </xf>
    <xf numFmtId="38" fontId="39" fillId="0" borderId="1" xfId="7" applyNumberFormat="1" applyFont="1" applyBorder="1" applyAlignment="1">
      <alignment horizontal="center" vertical="center"/>
    </xf>
    <xf numFmtId="38" fontId="38" fillId="0" borderId="2" xfId="17" applyNumberFormat="1" applyFont="1" applyBorder="1" applyAlignment="1">
      <alignment horizontal="center" vertical="center"/>
    </xf>
    <xf numFmtId="38" fontId="38" fillId="0" borderId="3" xfId="17" applyNumberFormat="1" applyFont="1" applyBorder="1" applyAlignment="1">
      <alignment horizontal="center" vertical="center"/>
    </xf>
    <xf numFmtId="38" fontId="38" fillId="0" borderId="4" xfId="17" applyNumberFormat="1" applyFont="1" applyBorder="1" applyAlignment="1">
      <alignment horizontal="center" vertical="center"/>
    </xf>
    <xf numFmtId="0" fontId="37" fillId="0" borderId="1" xfId="18" applyFont="1" applyBorder="1" applyAlignment="1">
      <alignment horizontal="left" vertical="center"/>
    </xf>
    <xf numFmtId="0" fontId="37" fillId="0" borderId="1" xfId="18" applyFont="1" applyBorder="1" applyAlignment="1">
      <alignment horizontal="left" vertical="center" wrapText="1"/>
    </xf>
    <xf numFmtId="0" fontId="22" fillId="0" borderId="0" xfId="43" applyFont="1"/>
    <xf numFmtId="0" fontId="33" fillId="6" borderId="0" xfId="34" applyFont="1" applyFill="1" applyBorder="1" applyAlignment="1">
      <alignment horizontal="center" vertical="center"/>
    </xf>
    <xf numFmtId="0" fontId="11" fillId="6" borderId="0" xfId="34" applyNumberFormat="1" applyFont="1" applyFill="1" applyAlignment="1">
      <alignment horizontal="left" indent="1"/>
    </xf>
    <xf numFmtId="0" fontId="18" fillId="0" borderId="0" xfId="34" applyFont="1" applyFill="1" applyAlignment="1">
      <alignment horizontal="left" indent="1"/>
    </xf>
    <xf numFmtId="0" fontId="18" fillId="0" borderId="0" xfId="34" applyFont="1" applyBorder="1" applyAlignment="1">
      <alignment horizontal="center"/>
    </xf>
    <xf numFmtId="0" fontId="18" fillId="0" borderId="46" xfId="34" applyFont="1" applyBorder="1" applyAlignment="1">
      <alignment horizontal="distributed" vertical="center" indent="1"/>
    </xf>
    <xf numFmtId="0" fontId="18" fillId="0" borderId="47" xfId="34" applyFont="1" applyBorder="1" applyAlignment="1">
      <alignment horizontal="distributed" vertical="center" indent="1"/>
    </xf>
    <xf numFmtId="0" fontId="18" fillId="0" borderId="48" xfId="34" applyFont="1" applyBorder="1" applyAlignment="1">
      <alignment horizontal="distributed" vertical="center" indent="1"/>
    </xf>
    <xf numFmtId="184" fontId="18" fillId="0" borderId="0" xfId="34" applyNumberFormat="1" applyFont="1" applyAlignment="1">
      <alignment horizontal="left" indent="1"/>
    </xf>
    <xf numFmtId="0" fontId="18" fillId="0" borderId="49" xfId="34" applyFont="1" applyBorder="1" applyAlignment="1">
      <alignment horizontal="distributed" vertical="center" indent="1"/>
    </xf>
    <xf numFmtId="0" fontId="18" fillId="0" borderId="7" xfId="26" applyFont="1" applyBorder="1" applyAlignment="1">
      <alignment horizontal="distributed" vertical="center" indent="1"/>
    </xf>
    <xf numFmtId="0" fontId="18" fillId="0" borderId="50" xfId="34" applyFont="1" applyBorder="1" applyAlignment="1">
      <alignment horizontal="distributed" vertical="center" indent="1"/>
    </xf>
    <xf numFmtId="179" fontId="18" fillId="6" borderId="51" xfId="34" applyNumberFormat="1" applyFont="1" applyFill="1" applyBorder="1" applyAlignment="1">
      <alignment horizontal="left" vertical="center" indent="1"/>
    </xf>
    <xf numFmtId="179" fontId="18" fillId="6" borderId="5" xfId="34" applyNumberFormat="1" applyFont="1" applyFill="1" applyBorder="1" applyAlignment="1">
      <alignment horizontal="left" vertical="center" indent="1"/>
    </xf>
    <xf numFmtId="28" fontId="18" fillId="6" borderId="6" xfId="34" applyNumberFormat="1" applyFont="1" applyFill="1" applyBorder="1" applyAlignment="1">
      <alignment horizontal="right" vertical="center"/>
    </xf>
    <xf numFmtId="186" fontId="18" fillId="6" borderId="6" xfId="34" applyNumberFormat="1" applyFont="1" applyFill="1" applyBorder="1" applyAlignment="1">
      <alignment horizontal="right" vertical="center"/>
    </xf>
    <xf numFmtId="176" fontId="18" fillId="0" borderId="52" xfId="5" applyNumberFormat="1" applyFont="1" applyBorder="1" applyAlignment="1">
      <alignment vertical="center"/>
    </xf>
    <xf numFmtId="179" fontId="18" fillId="6" borderId="53" xfId="34" applyNumberFormat="1" applyFont="1" applyFill="1" applyBorder="1" applyAlignment="1">
      <alignment horizontal="left" vertical="center" indent="1"/>
    </xf>
    <xf numFmtId="179" fontId="18" fillId="6" borderId="6" xfId="34" applyNumberFormat="1" applyFont="1" applyFill="1" applyBorder="1" applyAlignment="1">
      <alignment horizontal="left" vertical="center" indent="1"/>
    </xf>
    <xf numFmtId="176" fontId="18" fillId="6" borderId="52" xfId="5" applyNumberFormat="1" applyFont="1" applyFill="1" applyBorder="1" applyAlignment="1">
      <alignment horizontal="distributed" vertical="center"/>
    </xf>
    <xf numFmtId="0" fontId="18" fillId="6" borderId="0" xfId="34" applyFont="1" applyFill="1"/>
    <xf numFmtId="183" fontId="18" fillId="0" borderId="6" xfId="34" applyNumberFormat="1" applyFont="1" applyBorder="1" applyAlignment="1">
      <alignment horizontal="center" vertical="center"/>
    </xf>
    <xf numFmtId="0" fontId="18" fillId="6" borderId="0" xfId="34" applyFont="1" applyFill="1" applyAlignment="1">
      <alignment horizontal="distributed" indent="1"/>
    </xf>
    <xf numFmtId="176" fontId="18" fillId="6" borderId="0" xfId="34" applyNumberFormat="1" applyFont="1" applyFill="1" applyBorder="1" applyAlignment="1">
      <alignment horizontal="distributed" indent="1"/>
    </xf>
    <xf numFmtId="176" fontId="18" fillId="6" borderId="6" xfId="34" applyNumberFormat="1" applyFont="1" applyFill="1" applyBorder="1" applyAlignment="1">
      <alignment horizontal="left" vertical="center"/>
    </xf>
    <xf numFmtId="187" fontId="18" fillId="0" borderId="0" xfId="8" applyNumberFormat="1" applyFont="1" applyBorder="1" applyAlignment="1">
      <alignment horizontal="right" vertical="center"/>
    </xf>
    <xf numFmtId="188" fontId="18" fillId="0" borderId="52" xfId="5" applyNumberFormat="1" applyFont="1" applyBorder="1" applyAlignment="1">
      <alignment vertical="center"/>
    </xf>
    <xf numFmtId="179" fontId="18" fillId="6" borderId="54" xfId="34" applyNumberFormat="1" applyFont="1" applyFill="1" applyBorder="1" applyAlignment="1">
      <alignment horizontal="left" vertical="center" indent="1"/>
    </xf>
    <xf numFmtId="179" fontId="18" fillId="6" borderId="55" xfId="34" applyNumberFormat="1" applyFont="1" applyFill="1" applyBorder="1" applyAlignment="1">
      <alignment horizontal="left" vertical="center" indent="1"/>
    </xf>
    <xf numFmtId="176" fontId="18" fillId="6" borderId="55" xfId="34" applyNumberFormat="1" applyFont="1" applyFill="1" applyBorder="1" applyAlignment="1">
      <alignment horizontal="left" vertical="center"/>
    </xf>
    <xf numFmtId="187" fontId="18" fillId="0" borderId="56" xfId="8" applyNumberFormat="1" applyFont="1" applyBorder="1" applyAlignment="1">
      <alignment vertical="center"/>
    </xf>
    <xf numFmtId="188" fontId="18" fillId="0" borderId="57" xfId="5" applyNumberFormat="1" applyFont="1" applyBorder="1" applyAlignment="1">
      <alignment vertical="center"/>
    </xf>
    <xf numFmtId="0" fontId="33" fillId="0" borderId="58" xfId="35" applyFont="1" applyFill="1" applyBorder="1" applyAlignment="1">
      <alignment vertical="center"/>
    </xf>
    <xf numFmtId="0" fontId="18" fillId="0" borderId="59" xfId="35" applyFont="1" applyFill="1" applyBorder="1" applyAlignment="1">
      <alignment vertical="center"/>
    </xf>
    <xf numFmtId="0" fontId="18" fillId="0" borderId="60" xfId="35" applyFont="1" applyFill="1" applyBorder="1"/>
    <xf numFmtId="0" fontId="18" fillId="0" borderId="61" xfId="35" applyFont="1" applyBorder="1" applyAlignment="1">
      <alignment horizontal="distributed" vertical="center" indent="1"/>
    </xf>
    <xf numFmtId="0" fontId="18" fillId="0" borderId="59" xfId="35" applyFont="1" applyBorder="1" applyAlignment="1">
      <alignment horizontal="distributed" vertical="center" indent="1"/>
    </xf>
    <xf numFmtId="0" fontId="18" fillId="0" borderId="62" xfId="35" applyFont="1" applyBorder="1" applyAlignment="1">
      <alignment horizontal="distributed" vertical="center" indent="1"/>
    </xf>
    <xf numFmtId="0" fontId="18" fillId="0" borderId="63" xfId="35" applyFont="1" applyBorder="1" applyAlignment="1">
      <alignment horizontal="distributed" vertical="center" indent="1"/>
    </xf>
    <xf numFmtId="0" fontId="18" fillId="0" borderId="64" xfId="35" applyFont="1" applyBorder="1" applyAlignment="1">
      <alignment horizontal="distributed" vertical="center" indent="1"/>
    </xf>
    <xf numFmtId="0" fontId="18" fillId="0" borderId="62" xfId="35" applyFont="1" applyBorder="1" applyAlignment="1">
      <alignment horizontal="center" vertical="center"/>
    </xf>
    <xf numFmtId="0" fontId="3" fillId="0" borderId="63" xfId="27" applyFont="1" applyBorder="1">
      <alignment vertical="center"/>
    </xf>
    <xf numFmtId="0" fontId="3" fillId="0" borderId="64" xfId="27" applyFont="1" applyBorder="1">
      <alignment vertical="center"/>
    </xf>
    <xf numFmtId="0" fontId="18" fillId="0" borderId="65" xfId="35" applyFont="1" applyBorder="1" applyAlignment="1">
      <alignment horizontal="center" vertical="center"/>
    </xf>
    <xf numFmtId="0" fontId="18" fillId="0" borderId="61" xfId="13" applyFont="1" applyBorder="1" applyAlignment="1">
      <alignment horizontal="center" vertical="center"/>
    </xf>
    <xf numFmtId="0" fontId="18" fillId="0" borderId="59" xfId="35" applyFont="1" applyBorder="1" applyAlignment="1">
      <alignment horizontal="center" vertical="center"/>
    </xf>
    <xf numFmtId="0" fontId="18" fillId="0" borderId="47" xfId="13" applyFont="1" applyBorder="1" applyAlignment="1">
      <alignment horizontal="center" vertical="center"/>
    </xf>
    <xf numFmtId="0" fontId="18" fillId="0" borderId="64" xfId="35" applyFont="1" applyBorder="1" applyAlignment="1">
      <alignment horizontal="center" vertical="center"/>
    </xf>
    <xf numFmtId="0" fontId="18" fillId="0" borderId="61" xfId="35" applyFont="1" applyBorder="1"/>
    <xf numFmtId="0" fontId="18" fillId="0" borderId="59" xfId="35" applyFont="1" applyBorder="1"/>
    <xf numFmtId="0" fontId="18" fillId="0" borderId="66" xfId="35" applyFont="1" applyBorder="1"/>
    <xf numFmtId="0" fontId="18" fillId="0" borderId="67" xfId="35" applyFont="1" applyFill="1" applyBorder="1" applyAlignment="1">
      <alignment vertical="center"/>
    </xf>
    <xf numFmtId="0" fontId="18" fillId="0" borderId="0" xfId="35" applyFont="1" applyFill="1" applyAlignment="1">
      <alignment horizontal="left"/>
    </xf>
    <xf numFmtId="0" fontId="18" fillId="0" borderId="0" xfId="35" applyFont="1" applyFill="1" applyBorder="1" applyAlignment="1">
      <alignment horizontal="left" vertical="center" indent="1"/>
    </xf>
    <xf numFmtId="176" fontId="18" fillId="0" borderId="0" xfId="35" applyNumberFormat="1" applyFont="1" applyFill="1" applyBorder="1" applyAlignment="1">
      <alignment horizontal="center"/>
    </xf>
    <xf numFmtId="0" fontId="18" fillId="0" borderId="13" xfId="27" applyFont="1" applyBorder="1" applyAlignment="1">
      <alignment horizontal="distributed" vertical="center" indent="1"/>
    </xf>
    <xf numFmtId="0" fontId="18" fillId="0" borderId="14" xfId="35" applyFont="1" applyBorder="1" applyAlignment="1">
      <alignment horizontal="distributed" vertical="center" indent="1"/>
    </xf>
    <xf numFmtId="0" fontId="18" fillId="0" borderId="2" xfId="35" applyFont="1" applyBorder="1" applyAlignment="1">
      <alignment horizontal="distributed" vertical="center" indent="1"/>
    </xf>
    <xf numFmtId="0" fontId="18" fillId="0" borderId="4" xfId="35" applyFont="1" applyBorder="1" applyAlignment="1">
      <alignment horizontal="distributed" vertical="center" indent="1"/>
    </xf>
    <xf numFmtId="0" fontId="18" fillId="0" borderId="11" xfId="13" applyFont="1" applyBorder="1" applyAlignment="1">
      <alignment horizontal="center" vertical="center"/>
    </xf>
    <xf numFmtId="0" fontId="18" fillId="0" borderId="6" xfId="13" applyFont="1" applyBorder="1" applyAlignment="1">
      <alignment horizontal="center" vertical="center"/>
    </xf>
    <xf numFmtId="0" fontId="18" fillId="0" borderId="2" xfId="35" applyFont="1" applyBorder="1" applyAlignment="1">
      <alignment horizontal="center" vertical="center"/>
    </xf>
    <xf numFmtId="0" fontId="18" fillId="0" borderId="4" xfId="35" applyFont="1" applyBorder="1" applyAlignment="1">
      <alignment horizontal="center" vertical="center"/>
    </xf>
    <xf numFmtId="0" fontId="18" fillId="0" borderId="3" xfId="35" applyFont="1" applyBorder="1"/>
    <xf numFmtId="0" fontId="18" fillId="0" borderId="2" xfId="35" applyFont="1" applyBorder="1"/>
    <xf numFmtId="0" fontId="18" fillId="0" borderId="4" xfId="35" applyFont="1" applyBorder="1"/>
    <xf numFmtId="0" fontId="18" fillId="0" borderId="68" xfId="35" applyFont="1" applyBorder="1"/>
    <xf numFmtId="0" fontId="33" fillId="0" borderId="67" xfId="35" applyFont="1" applyFill="1" applyBorder="1" applyAlignment="1">
      <alignment horizontal="distributed" vertical="center"/>
    </xf>
    <xf numFmtId="0" fontId="33" fillId="0" borderId="12" xfId="35" applyFont="1" applyFill="1" applyBorder="1" applyAlignment="1">
      <alignment horizontal="distributed" vertical="center"/>
    </xf>
    <xf numFmtId="0" fontId="18" fillId="0" borderId="8" xfId="35" applyFont="1" applyFill="1" applyBorder="1" applyAlignment="1">
      <alignment horizontal="center" vertical="center"/>
    </xf>
    <xf numFmtId="0" fontId="18" fillId="0" borderId="9" xfId="35" applyFont="1" applyFill="1" applyBorder="1" applyAlignment="1">
      <alignment horizontal="center" vertical="center"/>
    </xf>
    <xf numFmtId="179" fontId="18" fillId="0" borderId="8" xfId="35" applyNumberFormat="1" applyFont="1" applyFill="1" applyBorder="1" applyAlignment="1">
      <alignment horizontal="left" vertical="center" indent="1"/>
    </xf>
    <xf numFmtId="179" fontId="18" fillId="0" borderId="9" xfId="35" applyNumberFormat="1" applyFont="1" applyFill="1" applyBorder="1" applyAlignment="1">
      <alignment horizontal="left" vertical="center" indent="1"/>
    </xf>
    <xf numFmtId="176" fontId="18" fillId="0" borderId="8" xfId="35" applyNumberFormat="1" applyFont="1" applyFill="1" applyBorder="1" applyAlignment="1">
      <alignment horizontal="distributed" vertical="center" indent="2"/>
    </xf>
    <xf numFmtId="176" fontId="18" fillId="0" borderId="9" xfId="35" applyNumberFormat="1" applyFont="1" applyFill="1" applyBorder="1" applyAlignment="1">
      <alignment horizontal="distributed" vertical="center" indent="2"/>
    </xf>
    <xf numFmtId="186" fontId="18" fillId="0" borderId="8" xfId="35" applyNumberFormat="1" applyFont="1" applyFill="1" applyBorder="1" applyAlignment="1">
      <alignment horizontal="right" vertical="center" indent="1"/>
    </xf>
    <xf numFmtId="186" fontId="18" fillId="0" borderId="9" xfId="35" applyNumberFormat="1" applyFont="1" applyFill="1" applyBorder="1" applyAlignment="1">
      <alignment horizontal="right" vertical="center" indent="1"/>
    </xf>
    <xf numFmtId="0" fontId="18" fillId="0" borderId="11" xfId="35" applyFont="1" applyBorder="1"/>
    <xf numFmtId="0" fontId="18" fillId="0" borderId="12" xfId="35" applyFont="1" applyBorder="1"/>
    <xf numFmtId="0" fontId="18" fillId="0" borderId="69" xfId="35" applyFont="1" applyBorder="1"/>
    <xf numFmtId="0" fontId="18" fillId="0" borderId="13" xfId="35" applyFont="1" applyFill="1" applyBorder="1" applyAlignment="1">
      <alignment horizontal="center" vertical="center"/>
    </xf>
    <xf numFmtId="0" fontId="18" fillId="0" borderId="14" xfId="35" applyFont="1" applyFill="1" applyBorder="1" applyAlignment="1">
      <alignment horizontal="center" vertical="center"/>
    </xf>
    <xf numFmtId="179" fontId="18" fillId="0" borderId="11" xfId="35" applyNumberFormat="1" applyFont="1" applyFill="1" applyBorder="1" applyAlignment="1">
      <alignment horizontal="left" vertical="center" indent="1"/>
    </xf>
    <xf numFmtId="179" fontId="18" fillId="0" borderId="12" xfId="35" applyNumberFormat="1" applyFont="1" applyFill="1" applyBorder="1" applyAlignment="1">
      <alignment horizontal="left" vertical="center" indent="1"/>
    </xf>
    <xf numFmtId="176" fontId="18" fillId="0" borderId="11" xfId="35" applyNumberFormat="1" applyFont="1" applyFill="1" applyBorder="1" applyAlignment="1">
      <alignment horizontal="distributed" vertical="center" indent="2"/>
    </xf>
    <xf numFmtId="176" fontId="18" fillId="0" borderId="12" xfId="35" applyNumberFormat="1" applyFont="1" applyFill="1" applyBorder="1" applyAlignment="1">
      <alignment horizontal="distributed" vertical="center" indent="2"/>
    </xf>
    <xf numFmtId="186" fontId="18" fillId="0" borderId="11" xfId="35" applyNumberFormat="1" applyFont="1" applyFill="1" applyBorder="1" applyAlignment="1">
      <alignment horizontal="right" vertical="center" indent="1"/>
    </xf>
    <xf numFmtId="186" fontId="18" fillId="0" borderId="12" xfId="35" applyNumberFormat="1" applyFont="1" applyFill="1" applyBorder="1" applyAlignment="1">
      <alignment horizontal="right" vertical="center" indent="1"/>
    </xf>
    <xf numFmtId="0" fontId="18" fillId="0" borderId="9" xfId="35" applyFont="1" applyBorder="1" applyAlignment="1">
      <alignment horizontal="center"/>
    </xf>
    <xf numFmtId="176" fontId="18" fillId="0" borderId="0" xfId="35" applyNumberFormat="1" applyFont="1" applyFill="1" applyBorder="1" applyAlignment="1"/>
    <xf numFmtId="179" fontId="18" fillId="0" borderId="13" xfId="35" applyNumberFormat="1" applyFont="1" applyFill="1" applyBorder="1" applyAlignment="1">
      <alignment horizontal="left" vertical="center" indent="1"/>
    </xf>
    <xf numFmtId="179" fontId="18" fillId="0" borderId="14" xfId="35" applyNumberFormat="1" applyFont="1" applyFill="1" applyBorder="1" applyAlignment="1">
      <alignment horizontal="left" vertical="center" indent="1"/>
    </xf>
    <xf numFmtId="176" fontId="18" fillId="0" borderId="13" xfId="35" applyNumberFormat="1" applyFont="1" applyFill="1" applyBorder="1" applyAlignment="1">
      <alignment horizontal="distributed" vertical="center" indent="2"/>
    </xf>
    <xf numFmtId="176" fontId="18" fillId="0" borderId="14" xfId="35" applyNumberFormat="1" applyFont="1" applyFill="1" applyBorder="1" applyAlignment="1">
      <alignment horizontal="distributed" vertical="center" indent="2"/>
    </xf>
    <xf numFmtId="186" fontId="18" fillId="0" borderId="13" xfId="35" applyNumberFormat="1" applyFont="1" applyFill="1" applyBorder="1" applyAlignment="1">
      <alignment horizontal="right" vertical="center" indent="1"/>
    </xf>
    <xf numFmtId="186" fontId="18" fillId="0" borderId="14" xfId="35" applyNumberFormat="1" applyFont="1" applyFill="1" applyBorder="1" applyAlignment="1">
      <alignment horizontal="right" vertical="center" indent="1"/>
    </xf>
    <xf numFmtId="0" fontId="18" fillId="0" borderId="12" xfId="35" applyFont="1" applyBorder="1" applyAlignment="1">
      <alignment horizontal="center"/>
    </xf>
    <xf numFmtId="179" fontId="18" fillId="0" borderId="0" xfId="35" applyNumberFormat="1" applyFont="1" applyFill="1" applyBorder="1" applyAlignment="1"/>
    <xf numFmtId="0" fontId="18" fillId="0" borderId="14" xfId="35" applyFont="1" applyBorder="1" applyAlignment="1">
      <alignment horizontal="center"/>
    </xf>
    <xf numFmtId="179" fontId="18" fillId="0" borderId="8" xfId="35" applyNumberFormat="1" applyFont="1" applyFill="1" applyBorder="1" applyAlignment="1">
      <alignment horizontal="center" vertical="center"/>
    </xf>
    <xf numFmtId="179" fontId="18" fillId="0" borderId="9" xfId="35" applyNumberFormat="1" applyFont="1" applyFill="1" applyBorder="1" applyAlignment="1">
      <alignment horizontal="center" vertical="center"/>
    </xf>
    <xf numFmtId="189" fontId="18" fillId="0" borderId="1" xfId="35" applyNumberFormat="1" applyFont="1" applyFill="1" applyBorder="1" applyAlignment="1">
      <alignment horizontal="center" vertical="center"/>
    </xf>
    <xf numFmtId="0" fontId="18" fillId="0" borderId="0" xfId="35" applyFont="1" applyFill="1" applyBorder="1" applyAlignment="1">
      <alignment horizontal="right" indent="2"/>
    </xf>
    <xf numFmtId="179" fontId="18" fillId="0" borderId="11" xfId="35" applyNumberFormat="1" applyFont="1" applyFill="1" applyBorder="1" applyAlignment="1">
      <alignment horizontal="center" vertical="center"/>
    </xf>
    <xf numFmtId="179" fontId="18" fillId="0" borderId="12" xfId="35" applyNumberFormat="1" applyFont="1" applyFill="1" applyBorder="1" applyAlignment="1">
      <alignment horizontal="center" vertical="center"/>
    </xf>
    <xf numFmtId="0" fontId="18" fillId="0" borderId="70" xfId="35" applyFont="1" applyBorder="1" applyAlignment="1">
      <alignment vertical="center"/>
    </xf>
    <xf numFmtId="0" fontId="18" fillId="0" borderId="71" xfId="35" applyFont="1" applyBorder="1" applyAlignment="1">
      <alignment vertical="center"/>
    </xf>
    <xf numFmtId="0" fontId="18" fillId="0" borderId="56" xfId="35" applyFont="1" applyBorder="1"/>
    <xf numFmtId="179" fontId="18" fillId="0" borderId="72" xfId="35" applyNumberFormat="1" applyFont="1" applyFill="1" applyBorder="1" applyAlignment="1">
      <alignment horizontal="center" vertical="center"/>
    </xf>
    <xf numFmtId="179" fontId="18" fillId="0" borderId="71" xfId="35" applyNumberFormat="1" applyFont="1" applyFill="1" applyBorder="1" applyAlignment="1">
      <alignment horizontal="center" vertical="center"/>
    </xf>
    <xf numFmtId="179" fontId="18" fillId="0" borderId="72" xfId="35" applyNumberFormat="1" applyFont="1" applyFill="1" applyBorder="1" applyAlignment="1">
      <alignment horizontal="left" vertical="center" indent="1"/>
    </xf>
    <xf numFmtId="179" fontId="18" fillId="0" borderId="71" xfId="35" applyNumberFormat="1" applyFont="1" applyFill="1" applyBorder="1" applyAlignment="1">
      <alignment horizontal="left" vertical="center" indent="1"/>
    </xf>
    <xf numFmtId="186" fontId="18" fillId="0" borderId="72" xfId="35" applyNumberFormat="1" applyFont="1" applyFill="1" applyBorder="1" applyAlignment="1">
      <alignment horizontal="right" vertical="center" indent="1"/>
    </xf>
    <xf numFmtId="186" fontId="18" fillId="0" borderId="71" xfId="35" applyNumberFormat="1" applyFont="1" applyFill="1" applyBorder="1" applyAlignment="1">
      <alignment horizontal="right" vertical="center" indent="1"/>
    </xf>
    <xf numFmtId="176" fontId="18" fillId="0" borderId="72" xfId="35" applyNumberFormat="1" applyFont="1" applyFill="1" applyBorder="1" applyAlignment="1">
      <alignment horizontal="distributed" vertical="center" indent="2"/>
    </xf>
    <xf numFmtId="176" fontId="18" fillId="0" borderId="71" xfId="35" applyNumberFormat="1" applyFont="1" applyFill="1" applyBorder="1" applyAlignment="1">
      <alignment horizontal="distributed" vertical="center" indent="2"/>
    </xf>
    <xf numFmtId="189" fontId="18" fillId="0" borderId="73" xfId="35" applyNumberFormat="1" applyFont="1" applyFill="1" applyBorder="1" applyAlignment="1">
      <alignment horizontal="center" vertical="center"/>
    </xf>
    <xf numFmtId="0" fontId="18" fillId="0" borderId="72" xfId="13" applyFont="1" applyBorder="1" applyAlignment="1">
      <alignment horizontal="center" vertical="center"/>
    </xf>
    <xf numFmtId="0" fontId="18" fillId="0" borderId="71" xfId="35" applyFont="1" applyBorder="1" applyAlignment="1">
      <alignment horizontal="center" vertical="center"/>
    </xf>
    <xf numFmtId="0" fontId="18" fillId="0" borderId="55" xfId="13" applyFont="1" applyBorder="1" applyAlignment="1">
      <alignment horizontal="center" vertical="center"/>
    </xf>
    <xf numFmtId="0" fontId="18" fillId="0" borderId="74" xfId="35" applyFont="1" applyBorder="1" applyAlignment="1">
      <alignment horizontal="center" vertical="center"/>
    </xf>
    <xf numFmtId="0" fontId="18" fillId="0" borderId="75" xfId="35" applyFont="1" applyBorder="1" applyAlignment="1">
      <alignment horizontal="center" vertical="center"/>
    </xf>
    <xf numFmtId="0" fontId="18" fillId="0" borderId="72" xfId="35" applyFont="1" applyBorder="1"/>
    <xf numFmtId="0" fontId="18" fillId="0" borderId="71" xfId="35" applyFont="1" applyBorder="1"/>
    <xf numFmtId="0" fontId="18" fillId="0" borderId="76" xfId="35" applyFont="1" applyBorder="1"/>
    <xf numFmtId="176" fontId="18" fillId="0" borderId="0" xfId="1" applyNumberFormat="1" applyFont="1" applyFill="1" applyAlignment="1">
      <alignment horizontal="distributed" vertical="top" wrapText="1"/>
    </xf>
    <xf numFmtId="0" fontId="25" fillId="0" borderId="0" xfId="28" applyFont="1" applyAlignment="1">
      <alignment vertical="top" wrapText="1"/>
    </xf>
    <xf numFmtId="28" fontId="18" fillId="0" borderId="0" xfId="28" applyNumberFormat="1" applyFont="1">
      <alignment vertical="center"/>
    </xf>
    <xf numFmtId="49" fontId="18" fillId="0" borderId="0" xfId="28" applyNumberFormat="1" applyFont="1">
      <alignment vertical="center"/>
    </xf>
    <xf numFmtId="3" fontId="18" fillId="0" borderId="0" xfId="28" applyNumberFormat="1" applyFont="1" applyBorder="1" applyAlignment="1">
      <alignment vertical="center"/>
    </xf>
    <xf numFmtId="3" fontId="18" fillId="0" borderId="0" xfId="28" applyNumberFormat="1" applyFont="1">
      <alignment vertical="center"/>
    </xf>
    <xf numFmtId="3" fontId="29" fillId="0" borderId="0" xfId="28" applyNumberFormat="1" applyFont="1">
      <alignment vertical="center"/>
    </xf>
    <xf numFmtId="0" fontId="18" fillId="0" borderId="0" xfId="28" applyFont="1" applyBorder="1" applyAlignment="1">
      <alignment horizontal="distributed" vertical="center"/>
    </xf>
    <xf numFmtId="28" fontId="18" fillId="0" borderId="0" xfId="28" applyNumberFormat="1" applyFont="1" applyBorder="1" applyAlignment="1">
      <alignment horizontal="distributed" vertical="center"/>
    </xf>
    <xf numFmtId="0" fontId="19" fillId="0" borderId="0" xfId="33" applyFont="1">
      <alignment vertical="center"/>
    </xf>
    <xf numFmtId="0" fontId="24" fillId="0" borderId="5" xfId="33" applyFont="1" applyBorder="1" applyAlignment="1">
      <alignment horizontal="distributed" vertical="center" indent="10"/>
    </xf>
    <xf numFmtId="0" fontId="22" fillId="0" borderId="10" xfId="33" applyFont="1" applyBorder="1">
      <alignment vertical="center"/>
    </xf>
    <xf numFmtId="0" fontId="19" fillId="0" borderId="10" xfId="29" applyFont="1" applyBorder="1">
      <alignment vertical="center"/>
    </xf>
    <xf numFmtId="0" fontId="22" fillId="0" borderId="10" xfId="33" applyFont="1" applyBorder="1" applyAlignment="1">
      <alignment horizontal="center" vertical="center"/>
    </xf>
    <xf numFmtId="0" fontId="19" fillId="0" borderId="5" xfId="33" applyFont="1" applyBorder="1" applyAlignment="1">
      <alignment horizontal="center" vertical="center"/>
    </xf>
    <xf numFmtId="0" fontId="19" fillId="0" borderId="5" xfId="33" applyFont="1" applyBorder="1" applyAlignment="1">
      <alignment horizontal="distributed" vertical="center" indent="1"/>
    </xf>
    <xf numFmtId="0" fontId="19" fillId="0" borderId="1" xfId="33" applyFont="1" applyBorder="1" applyAlignment="1">
      <alignment horizontal="distributed" vertical="center" indent="1"/>
    </xf>
    <xf numFmtId="0" fontId="40" fillId="0" borderId="8" xfId="33" applyFont="1" applyBorder="1" applyAlignment="1">
      <alignment horizontal="left" vertical="center" indent="1"/>
    </xf>
    <xf numFmtId="0" fontId="19" fillId="0" borderId="10" xfId="33" applyFont="1" applyBorder="1" applyAlignment="1">
      <alignment horizontal="left" vertical="center" indent="2"/>
    </xf>
    <xf numFmtId="0" fontId="19" fillId="0" borderId="10" xfId="33" applyFont="1" applyBorder="1" applyAlignment="1">
      <alignment horizontal="left" vertical="center" indent="3"/>
    </xf>
    <xf numFmtId="0" fontId="19" fillId="0" borderId="10" xfId="33" applyFont="1" applyBorder="1" applyAlignment="1">
      <alignment horizontal="right" vertical="center"/>
    </xf>
    <xf numFmtId="0" fontId="19" fillId="0" borderId="9" xfId="33" applyFont="1" applyBorder="1" applyAlignment="1">
      <alignment horizontal="left" vertical="center" indent="3"/>
    </xf>
    <xf numFmtId="0" fontId="19" fillId="0" borderId="0" xfId="33" applyFont="1" applyAlignment="1">
      <alignment horizontal="distributed" vertical="center" indent="1"/>
    </xf>
    <xf numFmtId="0" fontId="24" fillId="0" borderId="6" xfId="33" applyFont="1" applyBorder="1" applyAlignment="1">
      <alignment horizontal="distributed" vertical="center" indent="10"/>
    </xf>
    <xf numFmtId="0" fontId="22" fillId="0" borderId="0" xfId="33" applyFont="1" applyBorder="1">
      <alignment vertical="center"/>
    </xf>
    <xf numFmtId="0" fontId="19" fillId="0" borderId="0" xfId="20" applyFont="1" applyBorder="1">
      <alignment vertical="center"/>
    </xf>
    <xf numFmtId="0" fontId="22" fillId="0" borderId="0" xfId="33" applyFont="1" applyBorder="1" applyAlignment="1">
      <alignment horizontal="center" vertical="center"/>
    </xf>
    <xf numFmtId="0" fontId="4" fillId="0" borderId="6" xfId="33" applyBorder="1" applyAlignment="1">
      <alignment horizontal="center" vertical="center"/>
    </xf>
    <xf numFmtId="0" fontId="19" fillId="0" borderId="6" xfId="33" applyFont="1" applyBorder="1" applyAlignment="1">
      <alignment horizontal="distributed" vertical="center" indent="1"/>
    </xf>
    <xf numFmtId="0" fontId="19" fillId="0" borderId="11" xfId="33" applyFont="1" applyBorder="1" applyAlignment="1">
      <alignment horizontal="left" vertical="center" indent="1"/>
    </xf>
    <xf numFmtId="0" fontId="19" fillId="0" borderId="0" xfId="33" applyFont="1" applyBorder="1" applyAlignment="1">
      <alignment horizontal="left" vertical="center" indent="2"/>
    </xf>
    <xf numFmtId="0" fontId="19" fillId="0" borderId="0" xfId="33" applyFont="1" applyBorder="1" applyAlignment="1">
      <alignment horizontal="left" vertical="center" indent="3"/>
    </xf>
    <xf numFmtId="0" fontId="19" fillId="0" borderId="0" xfId="33" applyFont="1" applyBorder="1" applyAlignment="1">
      <alignment horizontal="right" vertical="center"/>
    </xf>
    <xf numFmtId="0" fontId="19" fillId="0" borderId="12" xfId="33" applyFont="1" applyBorder="1" applyAlignment="1">
      <alignment horizontal="left" vertical="center" indent="3"/>
    </xf>
    <xf numFmtId="0" fontId="22" fillId="0" borderId="0" xfId="33" applyFont="1" applyBorder="1" applyAlignment="1">
      <alignment vertical="distributed" wrapText="1"/>
    </xf>
    <xf numFmtId="176" fontId="4" fillId="0" borderId="0" xfId="33" applyNumberFormat="1" applyBorder="1">
      <alignment vertical="center"/>
    </xf>
    <xf numFmtId="176" fontId="18" fillId="0" borderId="0" xfId="33" quotePrefix="1" applyNumberFormat="1" applyFont="1" applyBorder="1" applyAlignment="1">
      <alignment horizontal="center" vertical="center"/>
    </xf>
    <xf numFmtId="0" fontId="4" fillId="0" borderId="7" xfId="33" applyBorder="1" applyAlignment="1">
      <alignment horizontal="center" vertical="center"/>
    </xf>
    <xf numFmtId="176" fontId="18" fillId="0" borderId="0" xfId="33" applyNumberFormat="1" applyFont="1" applyBorder="1" applyAlignment="1">
      <alignment horizontal="center" vertical="center"/>
    </xf>
    <xf numFmtId="0" fontId="18" fillId="0" borderId="5" xfId="33" applyFont="1" applyBorder="1" applyAlignment="1">
      <alignment horizontal="center" vertical="center"/>
    </xf>
    <xf numFmtId="0" fontId="4" fillId="0" borderId="6" xfId="33" applyBorder="1" applyAlignment="1">
      <alignment horizontal="distributed" vertical="center" indent="1"/>
    </xf>
    <xf numFmtId="0" fontId="19" fillId="0" borderId="1" xfId="33" applyFont="1" applyBorder="1" applyAlignment="1">
      <alignment horizontal="distributed" vertical="center" wrapText="1" indent="1"/>
    </xf>
    <xf numFmtId="184" fontId="22" fillId="0" borderId="0" xfId="33" applyNumberFormat="1" applyFont="1" applyBorder="1" applyAlignment="1">
      <alignment vertical="center"/>
    </xf>
    <xf numFmtId="0" fontId="4" fillId="0" borderId="7" xfId="33" applyBorder="1" applyAlignment="1">
      <alignment horizontal="distributed" vertical="center" indent="1"/>
    </xf>
    <xf numFmtId="49" fontId="18" fillId="0" borderId="1" xfId="33" applyNumberFormat="1" applyFont="1" applyBorder="1" applyAlignment="1">
      <alignment horizontal="left" vertical="center" indent="1"/>
    </xf>
    <xf numFmtId="0" fontId="18" fillId="0" borderId="1" xfId="33" applyNumberFormat="1" applyFont="1" applyBorder="1" applyAlignment="1">
      <alignment horizontal="left" vertical="center" wrapText="1" indent="1"/>
    </xf>
    <xf numFmtId="0" fontId="18" fillId="0" borderId="5" xfId="33" applyNumberFormat="1" applyFont="1" applyBorder="1" applyAlignment="1">
      <alignment horizontal="left" vertical="center" wrapText="1" indent="1" shrinkToFit="1"/>
    </xf>
    <xf numFmtId="176" fontId="18" fillId="0" borderId="1" xfId="33" quotePrefix="1" applyNumberFormat="1" applyFont="1" applyBorder="1" applyAlignment="1">
      <alignment horizontal="center" vertical="center"/>
    </xf>
    <xf numFmtId="190" fontId="18" fillId="0" borderId="1" xfId="10" applyNumberFormat="1" applyFont="1" applyBorder="1" applyAlignment="1">
      <alignment horizontal="right" vertical="center" indent="3"/>
    </xf>
    <xf numFmtId="190" fontId="18" fillId="0" borderId="5" xfId="10" applyNumberFormat="1" applyFont="1" applyBorder="1" applyAlignment="1">
      <alignment horizontal="right" vertical="center"/>
    </xf>
    <xf numFmtId="176" fontId="18" fillId="0" borderId="8" xfId="33" applyNumberFormat="1" applyFont="1" applyBorder="1" applyAlignment="1">
      <alignment horizontal="center" vertical="center" wrapText="1" shrinkToFit="1"/>
    </xf>
    <xf numFmtId="176" fontId="19" fillId="0" borderId="5" xfId="33" applyNumberFormat="1" applyFont="1" applyBorder="1" applyAlignment="1">
      <alignment horizontal="left" vertical="center" wrapText="1" indent="1" shrinkToFit="1"/>
    </xf>
    <xf numFmtId="0" fontId="18" fillId="0" borderId="1" xfId="33" applyNumberFormat="1" applyFont="1" applyBorder="1" applyAlignment="1">
      <alignment horizontal="left" vertical="center" indent="1"/>
    </xf>
    <xf numFmtId="0" fontId="18" fillId="0" borderId="6" xfId="33" applyNumberFormat="1" applyFont="1" applyBorder="1" applyAlignment="1">
      <alignment horizontal="left" vertical="center" wrapText="1" indent="1" shrinkToFit="1"/>
    </xf>
    <xf numFmtId="176" fontId="18" fillId="0" borderId="1" xfId="33" applyNumberFormat="1" applyFont="1" applyBorder="1" applyAlignment="1">
      <alignment horizontal="center" vertical="center"/>
    </xf>
    <xf numFmtId="0" fontId="4" fillId="0" borderId="6" xfId="33" applyFont="1" applyBorder="1" applyAlignment="1">
      <alignment horizontal="right" vertical="center"/>
    </xf>
    <xf numFmtId="0" fontId="4" fillId="0" borderId="11" xfId="33" applyBorder="1" applyAlignment="1">
      <alignment horizontal="center" vertical="center" shrinkToFit="1"/>
    </xf>
    <xf numFmtId="0" fontId="19" fillId="0" borderId="6" xfId="33" applyFont="1" applyBorder="1" applyAlignment="1">
      <alignment horizontal="left" vertical="center" wrapText="1" indent="1" shrinkToFit="1"/>
    </xf>
    <xf numFmtId="0" fontId="18" fillId="0" borderId="6" xfId="33" applyFont="1" applyBorder="1">
      <alignment vertical="center"/>
    </xf>
    <xf numFmtId="191" fontId="18" fillId="0" borderId="6" xfId="10" applyNumberFormat="1" applyFont="1" applyBorder="1" applyAlignment="1">
      <alignment horizontal="center" vertical="center"/>
    </xf>
    <xf numFmtId="191" fontId="4" fillId="0" borderId="6" xfId="33" applyNumberFormat="1" applyBorder="1" applyAlignment="1">
      <alignment horizontal="center" vertical="center"/>
    </xf>
    <xf numFmtId="0" fontId="18" fillId="0" borderId="7" xfId="33" applyNumberFormat="1" applyFont="1" applyBorder="1" applyAlignment="1">
      <alignment horizontal="left" vertical="center" wrapText="1" indent="1" shrinkToFit="1"/>
    </xf>
    <xf numFmtId="176" fontId="18" fillId="0" borderId="5" xfId="33" applyNumberFormat="1" applyFont="1" applyBorder="1" applyAlignment="1">
      <alignment horizontal="center" vertical="center"/>
    </xf>
    <xf numFmtId="190" fontId="18" fillId="0" borderId="5" xfId="10" applyNumberFormat="1" applyFont="1" applyBorder="1" applyAlignment="1">
      <alignment horizontal="right" vertical="center" indent="3"/>
    </xf>
    <xf numFmtId="191" fontId="4" fillId="0" borderId="7" xfId="33" applyNumberFormat="1" applyBorder="1" applyAlignment="1">
      <alignment horizontal="center" vertical="center"/>
    </xf>
    <xf numFmtId="0" fontId="4" fillId="0" borderId="13" xfId="33" applyBorder="1" applyAlignment="1">
      <alignment horizontal="center" vertical="center" shrinkToFit="1"/>
    </xf>
    <xf numFmtId="0" fontId="18" fillId="0" borderId="7" xfId="33" applyFont="1" applyBorder="1">
      <alignment vertical="center"/>
    </xf>
    <xf numFmtId="0" fontId="19" fillId="0" borderId="5" xfId="33" applyFont="1" applyBorder="1" applyAlignment="1">
      <alignment horizontal="center" vertical="center" wrapText="1"/>
    </xf>
    <xf numFmtId="0" fontId="19" fillId="0" borderId="0" xfId="29" applyFont="1" applyBorder="1" applyAlignment="1">
      <alignment horizontal="left" vertical="center"/>
    </xf>
    <xf numFmtId="0" fontId="4" fillId="0" borderId="1" xfId="33" applyBorder="1" applyAlignment="1">
      <alignment horizontal="distributed" vertical="center" indent="1"/>
    </xf>
    <xf numFmtId="0" fontId="4" fillId="0" borderId="6" xfId="33" applyBorder="1" applyAlignment="1">
      <alignment horizontal="center" vertical="center" wrapText="1"/>
    </xf>
    <xf numFmtId="0" fontId="4" fillId="0" borderId="7" xfId="33" applyBorder="1" applyAlignment="1">
      <alignment horizontal="center" vertical="center" wrapText="1"/>
    </xf>
    <xf numFmtId="0" fontId="18" fillId="0" borderId="5" xfId="33" applyNumberFormat="1" applyFont="1" applyBorder="1" applyAlignment="1">
      <alignment horizontal="left" vertical="center" wrapText="1"/>
    </xf>
    <xf numFmtId="176" fontId="18" fillId="0" borderId="6" xfId="33" quotePrefix="1" applyNumberFormat="1" applyFont="1" applyBorder="1" applyAlignment="1">
      <alignment horizontal="center" vertical="center"/>
    </xf>
    <xf numFmtId="190" fontId="18" fillId="0" borderId="1" xfId="10" applyNumberFormat="1" applyFont="1" applyBorder="1" applyAlignment="1">
      <alignment horizontal="center" vertical="center"/>
    </xf>
    <xf numFmtId="176" fontId="18" fillId="0" borderId="8" xfId="33" applyNumberFormat="1" applyFont="1" applyBorder="1" applyAlignment="1">
      <alignment horizontal="center" vertical="center" shrinkToFit="1"/>
    </xf>
    <xf numFmtId="0" fontId="4" fillId="0" borderId="6" xfId="33" applyNumberFormat="1" applyFont="1" applyBorder="1">
      <alignment vertical="center"/>
    </xf>
    <xf numFmtId="176" fontId="18" fillId="0" borderId="6" xfId="33" applyNumberFormat="1" applyFont="1" applyBorder="1" applyAlignment="1">
      <alignment horizontal="center" vertical="center"/>
    </xf>
    <xf numFmtId="0" fontId="41" fillId="0" borderId="11" xfId="33" applyFont="1" applyBorder="1" applyAlignment="1">
      <alignment horizontal="center" vertical="center"/>
    </xf>
    <xf numFmtId="0" fontId="41" fillId="0" borderId="0" xfId="33" applyFont="1" applyBorder="1" applyAlignment="1">
      <alignment horizontal="center" vertical="center"/>
    </xf>
    <xf numFmtId="0" fontId="41" fillId="0" borderId="12" xfId="33" applyFont="1" applyBorder="1" applyAlignment="1">
      <alignment horizontal="center" vertical="center"/>
    </xf>
    <xf numFmtId="0" fontId="24" fillId="0" borderId="7" xfId="33" applyFont="1" applyBorder="1" applyAlignment="1">
      <alignment horizontal="distributed" vertical="center" indent="10"/>
    </xf>
    <xf numFmtId="0" fontId="22" fillId="0" borderId="15" xfId="33" applyFont="1" applyBorder="1">
      <alignment vertical="center"/>
    </xf>
    <xf numFmtId="0" fontId="22" fillId="0" borderId="15" xfId="33" applyFont="1" applyBorder="1" applyAlignment="1">
      <alignment horizontal="center" vertical="center"/>
    </xf>
    <xf numFmtId="0" fontId="4" fillId="0" borderId="7" xfId="33" applyNumberFormat="1" applyFont="1" applyBorder="1">
      <alignment vertical="center"/>
    </xf>
    <xf numFmtId="176" fontId="18" fillId="0" borderId="7" xfId="33" applyNumberFormat="1" applyFont="1" applyBorder="1" applyAlignment="1">
      <alignment horizontal="center" vertical="center"/>
    </xf>
    <xf numFmtId="0" fontId="41" fillId="0" borderId="13" xfId="33" applyFont="1" applyBorder="1" applyAlignment="1">
      <alignment horizontal="center" vertical="center"/>
    </xf>
    <xf numFmtId="0" fontId="41" fillId="0" borderId="15" xfId="33" applyFont="1" applyBorder="1" applyAlignment="1">
      <alignment horizontal="center" vertical="center"/>
    </xf>
    <xf numFmtId="0" fontId="41" fillId="0" borderId="14" xfId="33" applyFont="1" applyBorder="1" applyAlignment="1">
      <alignment horizontal="center" vertical="center"/>
    </xf>
    <xf numFmtId="0" fontId="24" fillId="0" borderId="0" xfId="33" applyFont="1">
      <alignment vertical="center"/>
    </xf>
    <xf numFmtId="0" fontId="22" fillId="0" borderId="0" xfId="33" applyFont="1">
      <alignment vertical="center"/>
    </xf>
    <xf numFmtId="0" fontId="19" fillId="0" borderId="0" xfId="29" applyFont="1" applyAlignment="1">
      <alignment horizontal="center" vertical="center"/>
    </xf>
    <xf numFmtId="35" fontId="19" fillId="0" borderId="0" xfId="33" applyNumberFormat="1" applyFont="1">
      <alignment vertical="center"/>
    </xf>
    <xf numFmtId="0" fontId="22" fillId="0" borderId="0" xfId="30" applyFont="1" applyFill="1" applyAlignment="1"/>
    <xf numFmtId="0" fontId="33" fillId="0" borderId="0" xfId="30" applyFont="1" applyFill="1" applyBorder="1" applyAlignment="1">
      <alignment horizontal="center" vertical="center"/>
    </xf>
    <xf numFmtId="0" fontId="18" fillId="0" borderId="0" xfId="36" applyNumberFormat="1" applyFont="1" applyFill="1" applyAlignment="1">
      <alignment horizontal="left" indent="2"/>
    </xf>
    <xf numFmtId="0" fontId="18" fillId="0" borderId="0" xfId="30" applyFont="1" applyFill="1" applyBorder="1" applyAlignment="1">
      <alignment vertical="distributed" wrapText="1"/>
    </xf>
    <xf numFmtId="0" fontId="18" fillId="0" borderId="77" xfId="36" applyFont="1" applyFill="1" applyBorder="1" applyAlignment="1">
      <alignment horizontal="distributed" vertical="center" indent="1"/>
    </xf>
    <xf numFmtId="0" fontId="18" fillId="0" borderId="65" xfId="36" applyFont="1" applyFill="1" applyBorder="1" applyAlignment="1">
      <alignment horizontal="distributed" vertical="center" indent="1"/>
    </xf>
    <xf numFmtId="0" fontId="18" fillId="0" borderId="60" xfId="36" applyFont="1" applyFill="1" applyBorder="1" applyAlignment="1">
      <alignment horizontal="distributed" vertical="center" indent="1"/>
    </xf>
    <xf numFmtId="0" fontId="18" fillId="0" borderId="48" xfId="36" applyFont="1" applyFill="1" applyBorder="1" applyAlignment="1">
      <alignment horizontal="distributed" vertical="center" wrapText="1" indent="1"/>
    </xf>
    <xf numFmtId="192" fontId="18" fillId="0" borderId="0" xfId="36" applyNumberFormat="1" applyFont="1" applyFill="1" applyAlignment="1"/>
    <xf numFmtId="179" fontId="18" fillId="0" borderId="51" xfId="34" applyNumberFormat="1" applyFont="1" applyFill="1" applyBorder="1" applyAlignment="1">
      <alignment horizontal="left" vertical="center" indent="1"/>
    </xf>
    <xf numFmtId="179" fontId="18" fillId="0" borderId="5" xfId="34" applyNumberFormat="1" applyFont="1" applyFill="1" applyBorder="1" applyAlignment="1">
      <alignment horizontal="left" vertical="center" indent="1"/>
    </xf>
    <xf numFmtId="176" fontId="18" fillId="0" borderId="5" xfId="36" applyNumberFormat="1" applyFont="1" applyFill="1" applyBorder="1" applyAlignment="1">
      <alignment horizontal="distributed" vertical="center" indent="1"/>
    </xf>
    <xf numFmtId="38" fontId="18" fillId="0" borderId="5" xfId="9" applyNumberFormat="1" applyFont="1" applyFill="1" applyBorder="1" applyAlignment="1">
      <alignment horizontal="right" vertical="center"/>
    </xf>
    <xf numFmtId="189" fontId="18" fillId="0" borderId="5" xfId="9" applyNumberFormat="1" applyFont="1" applyFill="1" applyBorder="1" applyAlignment="1">
      <alignment horizontal="right" vertical="center"/>
    </xf>
    <xf numFmtId="193" fontId="18" fillId="0" borderId="5" xfId="36" applyNumberFormat="1" applyFont="1" applyFill="1" applyBorder="1" applyAlignment="1">
      <alignment horizontal="right" vertical="center"/>
    </xf>
    <xf numFmtId="194" fontId="18" fillId="0" borderId="5" xfId="36" applyNumberFormat="1" applyFont="1" applyFill="1" applyBorder="1" applyAlignment="1">
      <alignment horizontal="right" vertical="center"/>
    </xf>
    <xf numFmtId="0" fontId="18" fillId="0" borderId="5" xfId="9" applyNumberFormat="1" applyFont="1" applyFill="1" applyBorder="1" applyAlignment="1">
      <alignment horizontal="right" vertical="center"/>
    </xf>
    <xf numFmtId="0" fontId="18" fillId="0" borderId="78" xfId="36" applyNumberFormat="1" applyFont="1" applyFill="1" applyBorder="1" applyAlignment="1">
      <alignment horizontal="right" vertical="center"/>
    </xf>
    <xf numFmtId="179" fontId="18" fillId="0" borderId="53" xfId="34" applyNumberFormat="1" applyFont="1" applyFill="1" applyBorder="1" applyAlignment="1">
      <alignment horizontal="left" vertical="center" indent="1"/>
    </xf>
    <xf numFmtId="179" fontId="18" fillId="0" borderId="6" xfId="34" applyNumberFormat="1" applyFont="1" applyFill="1" applyBorder="1" applyAlignment="1">
      <alignment horizontal="left" vertical="center" indent="1"/>
    </xf>
    <xf numFmtId="176" fontId="18" fillId="0" borderId="6" xfId="36" applyNumberFormat="1" applyFont="1" applyFill="1" applyBorder="1" applyAlignment="1">
      <alignment horizontal="distributed" vertical="center" indent="1"/>
    </xf>
    <xf numFmtId="0" fontId="18" fillId="0" borderId="6" xfId="9" applyNumberFormat="1" applyFont="1" applyFill="1" applyBorder="1" applyAlignment="1">
      <alignment horizontal="right" vertical="center"/>
    </xf>
    <xf numFmtId="193" fontId="18" fillId="0" borderId="6" xfId="36" applyNumberFormat="1" applyFont="1" applyFill="1" applyBorder="1" applyAlignment="1">
      <alignment horizontal="right" vertical="center"/>
    </xf>
    <xf numFmtId="194" fontId="18" fillId="0" borderId="6" xfId="36" applyNumberFormat="1" applyFont="1" applyFill="1" applyBorder="1" applyAlignment="1">
      <alignment horizontal="right" vertical="center"/>
    </xf>
    <xf numFmtId="0" fontId="18" fillId="0" borderId="52" xfId="36" applyNumberFormat="1" applyFont="1" applyFill="1" applyBorder="1" applyAlignment="1">
      <alignment horizontal="right" vertical="center"/>
    </xf>
    <xf numFmtId="195" fontId="18" fillId="0" borderId="69" xfId="36" applyNumberFormat="1" applyFont="1" applyFill="1" applyBorder="1" applyAlignment="1">
      <alignment horizontal="distributed"/>
    </xf>
    <xf numFmtId="0" fontId="18" fillId="0" borderId="52" xfId="36" applyNumberFormat="1" applyFont="1" applyFill="1" applyBorder="1" applyAlignment="1">
      <alignment horizontal="center" vertical="center"/>
    </xf>
    <xf numFmtId="0" fontId="18" fillId="0" borderId="0" xfId="36" applyFont="1" applyFill="1" applyBorder="1" applyAlignment="1">
      <alignment horizontal="distributed"/>
    </xf>
    <xf numFmtId="176" fontId="18" fillId="0" borderId="0" xfId="36" applyNumberFormat="1" applyFont="1" applyFill="1" applyBorder="1" applyAlignment="1">
      <alignment horizontal="distributed"/>
    </xf>
    <xf numFmtId="176" fontId="18" fillId="0" borderId="0" xfId="36" applyNumberFormat="1" applyFont="1" applyFill="1" applyAlignment="1">
      <alignment horizontal="distributed"/>
    </xf>
    <xf numFmtId="187" fontId="18" fillId="0" borderId="11" xfId="9" applyNumberFormat="1" applyFont="1" applyFill="1" applyBorder="1" applyAlignment="1">
      <alignment horizontal="right" vertical="center"/>
    </xf>
    <xf numFmtId="188" fontId="18" fillId="0" borderId="6" xfId="6" applyNumberFormat="1" applyFont="1" applyFill="1" applyBorder="1" applyAlignment="1">
      <alignment vertical="center"/>
    </xf>
    <xf numFmtId="176" fontId="18" fillId="0" borderId="6" xfId="36" applyNumberFormat="1" applyFont="1" applyFill="1" applyBorder="1" applyAlignment="1">
      <alignment vertical="center"/>
    </xf>
    <xf numFmtId="179" fontId="18" fillId="0" borderId="54" xfId="34" applyNumberFormat="1" applyFont="1" applyFill="1" applyBorder="1" applyAlignment="1">
      <alignment horizontal="left" vertical="center" indent="1"/>
    </xf>
    <xf numFmtId="179" fontId="18" fillId="0" borderId="55" xfId="34" applyNumberFormat="1" applyFont="1" applyFill="1" applyBorder="1" applyAlignment="1">
      <alignment horizontal="left" vertical="center" indent="1"/>
    </xf>
    <xf numFmtId="0" fontId="18" fillId="0" borderId="55" xfId="36" applyFont="1" applyFill="1" applyBorder="1"/>
    <xf numFmtId="0" fontId="18" fillId="0" borderId="72" xfId="9" applyNumberFormat="1" applyFont="1" applyFill="1" applyBorder="1" applyAlignment="1">
      <alignment vertical="center"/>
    </xf>
    <xf numFmtId="0" fontId="18" fillId="0" borderId="55" xfId="6" applyNumberFormat="1" applyFont="1" applyFill="1" applyBorder="1" applyAlignment="1">
      <alignment vertical="center"/>
    </xf>
    <xf numFmtId="0" fontId="18" fillId="0" borderId="57" xfId="9" applyNumberFormat="1" applyFont="1" applyFill="1" applyBorder="1" applyAlignment="1">
      <alignment vertical="center"/>
    </xf>
    <xf numFmtId="0" fontId="18" fillId="0" borderId="0" xfId="36" applyFont="1" applyBorder="1" applyAlignment="1">
      <alignment vertical="center" wrapText="1"/>
    </xf>
    <xf numFmtId="0" fontId="18" fillId="0" borderId="5" xfId="39" applyFont="1" applyBorder="1" applyAlignment="1">
      <alignment horizontal="center" vertical="center" wrapText="1"/>
    </xf>
    <xf numFmtId="0" fontId="18" fillId="0" borderId="7" xfId="39" applyFont="1" applyBorder="1" applyAlignment="1">
      <alignment horizontal="center" vertical="center" wrapText="1"/>
    </xf>
    <xf numFmtId="0" fontId="6" fillId="0" borderId="0" xfId="16"/>
    <xf numFmtId="0" fontId="31" fillId="0" borderId="0" xfId="16" applyFont="1"/>
    <xf numFmtId="49" fontId="18" fillId="0" borderId="46" xfId="16" applyNumberFormat="1" applyFont="1" applyBorder="1" applyAlignment="1" applyProtection="1">
      <alignment horizontal="center" vertical="center"/>
    </xf>
    <xf numFmtId="49" fontId="18" fillId="0" borderId="61" xfId="16" applyNumberFormat="1" applyFont="1" applyBorder="1" applyAlignment="1" applyProtection="1">
      <alignment horizontal="center" vertical="center"/>
    </xf>
    <xf numFmtId="49" fontId="18" fillId="0" borderId="66" xfId="16" applyNumberFormat="1" applyFont="1" applyBorder="1" applyAlignment="1" applyProtection="1">
      <alignment horizontal="center" vertical="center"/>
    </xf>
    <xf numFmtId="49" fontId="42" fillId="0" borderId="9" xfId="16" applyNumberFormat="1" applyFont="1" applyBorder="1" applyAlignment="1" applyProtection="1">
      <alignment horizontal="center" vertical="center"/>
    </xf>
    <xf numFmtId="49" fontId="18" fillId="0" borderId="8" xfId="16" applyNumberFormat="1" applyFont="1" applyBorder="1" applyAlignment="1" applyProtection="1">
      <alignment vertical="center"/>
    </xf>
    <xf numFmtId="49" fontId="18" fillId="0" borderId="10" xfId="16" applyNumberFormat="1" applyFont="1" applyBorder="1" applyAlignment="1" applyProtection="1">
      <alignment vertical="center"/>
    </xf>
    <xf numFmtId="49" fontId="18" fillId="0" borderId="9" xfId="16" applyNumberFormat="1" applyFont="1" applyBorder="1" applyAlignment="1" applyProtection="1">
      <alignment vertical="center"/>
    </xf>
    <xf numFmtId="49" fontId="18" fillId="0" borderId="5" xfId="16" applyNumberFormat="1" applyFont="1" applyBorder="1" applyAlignment="1" applyProtection="1">
      <alignment horizontal="center" vertical="center"/>
    </xf>
    <xf numFmtId="49" fontId="18" fillId="0" borderId="8" xfId="16" applyNumberFormat="1" applyFont="1" applyBorder="1" applyAlignment="1" applyProtection="1">
      <alignment horizontal="center" vertical="center"/>
    </xf>
    <xf numFmtId="49" fontId="18" fillId="0" borderId="10" xfId="16" applyNumberFormat="1" applyFont="1" applyBorder="1" applyAlignment="1" applyProtection="1">
      <alignment horizontal="center" vertical="center"/>
    </xf>
    <xf numFmtId="49" fontId="18" fillId="0" borderId="9" xfId="16" applyNumberFormat="1" applyFont="1" applyBorder="1" applyAlignment="1" applyProtection="1">
      <alignment horizontal="center" vertical="center"/>
    </xf>
    <xf numFmtId="0" fontId="18" fillId="0" borderId="5" xfId="16" applyNumberFormat="1" applyFont="1" applyBorder="1" applyAlignment="1" applyProtection="1">
      <alignment horizontal="center" vertical="center" wrapText="1"/>
    </xf>
    <xf numFmtId="49" fontId="18" fillId="0" borderId="8" xfId="16" applyNumberFormat="1" applyFont="1" applyBorder="1" applyAlignment="1" applyProtection="1"/>
    <xf numFmtId="49" fontId="18" fillId="0" borderId="10" xfId="16" applyNumberFormat="1" applyFont="1" applyBorder="1" applyAlignment="1" applyProtection="1">
      <alignment vertical="top"/>
    </xf>
    <xf numFmtId="49" fontId="18" fillId="0" borderId="9" xfId="16" applyNumberFormat="1" applyFont="1" applyBorder="1" applyAlignment="1" applyProtection="1">
      <alignment vertical="top"/>
    </xf>
    <xf numFmtId="49" fontId="42" fillId="0" borderId="5" xfId="16" applyNumberFormat="1" applyFont="1" applyBorder="1" applyAlignment="1" applyProtection="1">
      <alignment horizontal="center" vertical="center"/>
    </xf>
    <xf numFmtId="0" fontId="18" fillId="0" borderId="8" xfId="16" applyNumberFormat="1" applyFont="1" applyBorder="1" applyAlignment="1" applyProtection="1">
      <alignment horizontal="center" vertical="center"/>
    </xf>
    <xf numFmtId="0" fontId="18" fillId="0" borderId="10" xfId="16" applyNumberFormat="1" applyFont="1" applyBorder="1" applyAlignment="1" applyProtection="1">
      <alignment horizontal="center" vertical="center"/>
    </xf>
    <xf numFmtId="0" fontId="18" fillId="0" borderId="9" xfId="16" applyNumberFormat="1" applyFont="1" applyBorder="1" applyAlignment="1" applyProtection="1">
      <alignment horizontal="center" vertical="center"/>
    </xf>
    <xf numFmtId="0" fontId="18" fillId="0" borderId="5" xfId="16" applyNumberFormat="1" applyFont="1" applyBorder="1" applyAlignment="1" applyProtection="1">
      <alignment horizontal="center" vertical="center"/>
    </xf>
    <xf numFmtId="0" fontId="18" fillId="0" borderId="9" xfId="16" applyNumberFormat="1" applyFont="1" applyBorder="1" applyAlignment="1" applyProtection="1">
      <alignment vertical="center"/>
    </xf>
    <xf numFmtId="0" fontId="6" fillId="0" borderId="0" xfId="16" applyAlignment="1">
      <alignment horizontal="center"/>
    </xf>
    <xf numFmtId="49" fontId="18" fillId="0" borderId="53" xfId="16" applyNumberFormat="1" applyFont="1" applyBorder="1" applyAlignment="1" applyProtection="1">
      <alignment horizontal="center" vertical="center"/>
    </xf>
    <xf numFmtId="49" fontId="18" fillId="0" borderId="11" xfId="16" applyNumberFormat="1" applyFont="1" applyBorder="1" applyAlignment="1" applyProtection="1">
      <alignment horizontal="center" vertical="center"/>
    </xf>
    <xf numFmtId="49" fontId="18" fillId="0" borderId="69" xfId="16" applyNumberFormat="1" applyFont="1" applyBorder="1" applyAlignment="1" applyProtection="1">
      <alignment horizontal="center" vertical="center"/>
    </xf>
    <xf numFmtId="49" fontId="42" fillId="0" borderId="12" xfId="16" applyNumberFormat="1" applyFont="1" applyBorder="1" applyAlignment="1" applyProtection="1">
      <alignment horizontal="center" vertical="center"/>
    </xf>
    <xf numFmtId="49" fontId="18" fillId="0" borderId="11" xfId="16" applyNumberFormat="1" applyFont="1" applyBorder="1" applyAlignment="1" applyProtection="1">
      <alignment vertical="center"/>
    </xf>
    <xf numFmtId="49" fontId="22" fillId="0" borderId="0" xfId="16" applyNumberFormat="1" applyFont="1" applyBorder="1" applyAlignment="1" applyProtection="1">
      <alignment vertical="center"/>
    </xf>
    <xf numFmtId="49" fontId="18" fillId="0" borderId="0" xfId="16" applyNumberFormat="1" applyFont="1" applyBorder="1" applyAlignment="1" applyProtection="1">
      <alignment vertical="center"/>
    </xf>
    <xf numFmtId="176" fontId="18" fillId="0" borderId="0" xfId="16" applyNumberFormat="1" applyFont="1" applyBorder="1" applyAlignment="1" applyProtection="1">
      <alignment horizontal="center" vertical="center"/>
    </xf>
    <xf numFmtId="49" fontId="18" fillId="0" borderId="0" xfId="16" applyNumberFormat="1" applyFont="1" applyBorder="1" applyAlignment="1" applyProtection="1">
      <alignment horizontal="center" vertical="center"/>
    </xf>
    <xf numFmtId="49" fontId="18" fillId="0" borderId="12" xfId="16" applyNumberFormat="1" applyFont="1" applyBorder="1" applyAlignment="1" applyProtection="1">
      <alignment vertical="center"/>
    </xf>
    <xf numFmtId="49" fontId="18" fillId="0" borderId="6" xfId="16" applyNumberFormat="1" applyFont="1" applyBorder="1" applyAlignment="1" applyProtection="1">
      <alignment horizontal="center" vertical="center"/>
    </xf>
    <xf numFmtId="49" fontId="18" fillId="0" borderId="7" xfId="16" applyNumberFormat="1" applyFont="1" applyBorder="1" applyAlignment="1" applyProtection="1">
      <alignment horizontal="center" vertical="center"/>
    </xf>
    <xf numFmtId="49" fontId="18" fillId="0" borderId="13" xfId="16" applyNumberFormat="1" applyFont="1" applyBorder="1" applyAlignment="1" applyProtection="1">
      <alignment horizontal="center" vertical="center"/>
    </xf>
    <xf numFmtId="49" fontId="18" fillId="0" borderId="15" xfId="16" applyNumberFormat="1" applyFont="1" applyBorder="1" applyAlignment="1" applyProtection="1">
      <alignment horizontal="center" vertical="center"/>
    </xf>
    <xf numFmtId="49" fontId="18" fillId="0" borderId="14" xfId="16" applyNumberFormat="1" applyFont="1" applyBorder="1" applyAlignment="1" applyProtection="1">
      <alignment horizontal="center" vertical="center"/>
    </xf>
    <xf numFmtId="0" fontId="18" fillId="0" borderId="6" xfId="16" applyNumberFormat="1" applyFont="1" applyBorder="1" applyAlignment="1" applyProtection="1">
      <alignment horizontal="center" vertical="center"/>
    </xf>
    <xf numFmtId="49" fontId="18" fillId="0" borderId="14" xfId="16" applyNumberFormat="1" applyFont="1" applyBorder="1" applyAlignment="1" applyProtection="1">
      <alignment vertical="center"/>
    </xf>
    <xf numFmtId="49" fontId="18" fillId="0" borderId="11" xfId="16" applyNumberFormat="1" applyFont="1" applyBorder="1" applyAlignment="1" applyProtection="1"/>
    <xf numFmtId="49" fontId="18" fillId="0" borderId="0" xfId="16" applyNumberFormat="1" applyFont="1" applyBorder="1" applyAlignment="1" applyProtection="1">
      <alignment vertical="top"/>
    </xf>
    <xf numFmtId="0" fontId="18" fillId="0" borderId="0" xfId="16" applyNumberFormat="1" applyFont="1" applyBorder="1" applyAlignment="1" applyProtection="1">
      <alignment vertical="top"/>
    </xf>
    <xf numFmtId="49" fontId="18" fillId="0" borderId="12" xfId="16" applyNumberFormat="1" applyFont="1" applyBorder="1" applyAlignment="1" applyProtection="1">
      <alignment vertical="top"/>
    </xf>
    <xf numFmtId="49" fontId="42" fillId="0" borderId="6" xfId="16" applyNumberFormat="1" applyFont="1" applyBorder="1" applyAlignment="1" applyProtection="1">
      <alignment horizontal="center" vertical="center"/>
    </xf>
    <xf numFmtId="49" fontId="43" fillId="0" borderId="0" xfId="16" applyNumberFormat="1" applyFont="1" applyBorder="1" applyAlignment="1" applyProtection="1">
      <alignment vertical="center"/>
    </xf>
    <xf numFmtId="0" fontId="18" fillId="0" borderId="0" xfId="16" applyNumberFormat="1" applyFont="1" applyBorder="1" applyAlignment="1" applyProtection="1">
      <alignment vertical="center"/>
    </xf>
    <xf numFmtId="0" fontId="18" fillId="0" borderId="13" xfId="16" applyNumberFormat="1" applyFont="1" applyBorder="1" applyAlignment="1" applyProtection="1">
      <alignment horizontal="center" vertical="center"/>
    </xf>
    <xf numFmtId="0" fontId="18" fillId="0" borderId="15" xfId="16" applyNumberFormat="1" applyFont="1" applyBorder="1" applyAlignment="1" applyProtection="1">
      <alignment horizontal="center" vertical="center"/>
    </xf>
    <xf numFmtId="0" fontId="18" fillId="0" borderId="14" xfId="16" applyNumberFormat="1" applyFont="1" applyBorder="1" applyAlignment="1" applyProtection="1">
      <alignment horizontal="center" vertical="center"/>
    </xf>
    <xf numFmtId="0" fontId="18" fillId="0" borderId="7" xfId="16" applyNumberFormat="1" applyFont="1" applyBorder="1" applyAlignment="1" applyProtection="1">
      <alignment horizontal="center" vertical="center"/>
    </xf>
    <xf numFmtId="0" fontId="18" fillId="0" borderId="14" xfId="16" applyNumberFormat="1" applyFont="1" applyBorder="1" applyAlignment="1" applyProtection="1">
      <alignment vertical="center"/>
    </xf>
    <xf numFmtId="49" fontId="18" fillId="0" borderId="49" xfId="16" applyNumberFormat="1" applyFont="1" applyBorder="1" applyAlignment="1" applyProtection="1">
      <alignment horizontal="center" vertical="center"/>
    </xf>
    <xf numFmtId="49" fontId="18" fillId="0" borderId="79" xfId="16" applyNumberFormat="1" applyFont="1" applyBorder="1" applyAlignment="1" applyProtection="1">
      <alignment horizontal="center" vertical="center"/>
    </xf>
    <xf numFmtId="0" fontId="18" fillId="0" borderId="0" xfId="16" applyNumberFormat="1" applyFont="1" applyBorder="1" applyAlignment="1" applyProtection="1">
      <alignment horizontal="center" vertical="center"/>
    </xf>
    <xf numFmtId="0" fontId="3" fillId="0" borderId="51" xfId="16" applyFont="1" applyBorder="1" applyAlignment="1">
      <alignment horizontal="center"/>
    </xf>
    <xf numFmtId="0" fontId="6" fillId="0" borderId="10" xfId="16" applyBorder="1"/>
    <xf numFmtId="49" fontId="7" fillId="0" borderId="80" xfId="16" applyNumberFormat="1" applyFont="1" applyBorder="1" applyAlignment="1" applyProtection="1">
      <alignment vertical="center"/>
    </xf>
    <xf numFmtId="49" fontId="18" fillId="0" borderId="5" xfId="16" applyNumberFormat="1" applyFont="1" applyBorder="1" applyAlignment="1" applyProtection="1">
      <alignment vertical="center"/>
    </xf>
    <xf numFmtId="0" fontId="44" fillId="0" borderId="49" xfId="16" applyFont="1" applyBorder="1" applyAlignment="1">
      <alignment horizontal="center"/>
    </xf>
    <xf numFmtId="0" fontId="6" fillId="0" borderId="15" xfId="16" applyBorder="1"/>
    <xf numFmtId="49" fontId="7" fillId="0" borderId="79" xfId="16" applyNumberFormat="1" applyFont="1" applyBorder="1" applyAlignment="1" applyProtection="1">
      <alignment vertical="center"/>
    </xf>
    <xf numFmtId="49" fontId="18" fillId="0" borderId="6" xfId="16" applyNumberFormat="1" applyFont="1" applyBorder="1" applyAlignment="1" applyProtection="1">
      <alignment vertical="center"/>
    </xf>
    <xf numFmtId="0" fontId="18" fillId="0" borderId="8" xfId="16" applyNumberFormat="1" applyFont="1" applyBorder="1" applyAlignment="1" applyProtection="1">
      <alignment horizontal="left" vertical="center" shrinkToFit="1"/>
    </xf>
    <xf numFmtId="0" fontId="18" fillId="0" borderId="9" xfId="16" applyNumberFormat="1" applyFont="1" applyBorder="1" applyAlignment="1" applyProtection="1">
      <alignment horizontal="left" vertical="center" shrinkToFit="1"/>
    </xf>
    <xf numFmtId="0" fontId="18" fillId="0" borderId="8" xfId="16" applyNumberFormat="1" applyFont="1" applyBorder="1" applyAlignment="1" applyProtection="1">
      <alignment horizontal="left" vertical="center"/>
    </xf>
    <xf numFmtId="0" fontId="18" fillId="0" borderId="9" xfId="16" applyNumberFormat="1" applyFont="1" applyBorder="1" applyAlignment="1" applyProtection="1">
      <alignment horizontal="left" vertical="center"/>
    </xf>
    <xf numFmtId="0" fontId="18" fillId="0" borderId="5" xfId="16" applyNumberFormat="1" applyFont="1" applyBorder="1" applyAlignment="1" applyProtection="1">
      <alignment vertical="center"/>
    </xf>
    <xf numFmtId="0" fontId="18" fillId="0" borderId="8" xfId="16" applyNumberFormat="1" applyFont="1" applyBorder="1" applyAlignment="1" applyProtection="1">
      <alignment vertical="center"/>
    </xf>
    <xf numFmtId="58" fontId="18" fillId="0" borderId="5" xfId="16" applyNumberFormat="1" applyFont="1" applyBorder="1" applyAlignment="1" applyProtection="1">
      <alignment horizontal="center" vertical="center"/>
    </xf>
    <xf numFmtId="193" fontId="18" fillId="0" borderId="5" xfId="16" applyNumberFormat="1" applyFont="1" applyBorder="1" applyAlignment="1" applyProtection="1">
      <alignment vertical="center"/>
    </xf>
    <xf numFmtId="0" fontId="18" fillId="0" borderId="8" xfId="16" applyNumberFormat="1" applyFont="1" applyBorder="1" applyAlignment="1" applyProtection="1">
      <alignment horizontal="left" vertical="center" wrapText="1"/>
    </xf>
    <xf numFmtId="0" fontId="18" fillId="0" borderId="9" xfId="16" applyNumberFormat="1" applyFont="1" applyBorder="1" applyAlignment="1" applyProtection="1">
      <alignment horizontal="left" vertical="center" wrapText="1"/>
    </xf>
    <xf numFmtId="0" fontId="18" fillId="0" borderId="6" xfId="16" applyNumberFormat="1" applyFont="1" applyBorder="1" applyAlignment="1" applyProtection="1">
      <alignment vertical="center"/>
    </xf>
    <xf numFmtId="49" fontId="18" fillId="0" borderId="8" xfId="16" applyNumberFormat="1" applyFont="1" applyBorder="1" applyAlignment="1" applyProtection="1">
      <alignment vertical="center" shrinkToFit="1"/>
    </xf>
    <xf numFmtId="0" fontId="18" fillId="0" borderId="9" xfId="16" applyNumberFormat="1" applyFont="1" applyBorder="1" applyAlignment="1" applyProtection="1">
      <alignment vertical="center" shrinkToFit="1"/>
    </xf>
    <xf numFmtId="49" fontId="18" fillId="0" borderId="8" xfId="16" applyNumberFormat="1" applyFont="1" applyBorder="1" applyAlignment="1" applyProtection="1">
      <alignment horizontal="left" vertical="center" shrinkToFit="1"/>
    </xf>
    <xf numFmtId="49" fontId="18" fillId="0" borderId="9" xfId="16" applyNumberFormat="1" applyFont="1" applyBorder="1" applyAlignment="1" applyProtection="1">
      <alignment horizontal="left" vertical="center" shrinkToFit="1"/>
    </xf>
    <xf numFmtId="176" fontId="18" fillId="0" borderId="5" xfId="16" applyNumberFormat="1" applyFont="1" applyBorder="1" applyAlignment="1" applyProtection="1">
      <alignment horizontal="center" vertical="center"/>
    </xf>
    <xf numFmtId="3" fontId="18" fillId="0" borderId="5" xfId="16" applyNumberFormat="1" applyFont="1" applyBorder="1" applyAlignment="1" applyProtection="1">
      <alignment vertical="center"/>
    </xf>
    <xf numFmtId="49" fontId="18" fillId="0" borderId="8" xfId="16" applyNumberFormat="1" applyFont="1" applyBorder="1" applyAlignment="1" applyProtection="1">
      <alignment horizontal="left" vertical="center" wrapText="1"/>
    </xf>
    <xf numFmtId="41" fontId="18" fillId="0" borderId="9" xfId="16" applyNumberFormat="1" applyFont="1" applyBorder="1" applyAlignment="1" applyProtection="1">
      <alignment horizontal="left" vertical="center" wrapText="1"/>
    </xf>
    <xf numFmtId="0" fontId="6" fillId="0" borderId="80" xfId="16" applyBorder="1"/>
    <xf numFmtId="0" fontId="18" fillId="0" borderId="11" xfId="16" applyNumberFormat="1" applyFont="1" applyBorder="1" applyAlignment="1" applyProtection="1">
      <alignment horizontal="left" vertical="center" shrinkToFit="1"/>
    </xf>
    <xf numFmtId="0" fontId="18" fillId="0" borderId="12" xfId="16" applyNumberFormat="1" applyFont="1" applyBorder="1" applyAlignment="1" applyProtection="1">
      <alignment horizontal="left" vertical="center" shrinkToFit="1"/>
    </xf>
    <xf numFmtId="0" fontId="18" fillId="0" borderId="11" xfId="16" applyNumberFormat="1" applyFont="1" applyBorder="1" applyAlignment="1" applyProtection="1">
      <alignment horizontal="left" vertical="center"/>
    </xf>
    <xf numFmtId="0" fontId="18" fillId="0" borderId="12" xfId="16" applyNumberFormat="1" applyFont="1" applyBorder="1" applyAlignment="1" applyProtection="1">
      <alignment horizontal="left" vertical="center"/>
    </xf>
    <xf numFmtId="0" fontId="18" fillId="0" borderId="11" xfId="16" applyNumberFormat="1" applyFont="1" applyBorder="1" applyAlignment="1" applyProtection="1">
      <alignment vertical="center"/>
    </xf>
    <xf numFmtId="0" fontId="18" fillId="0" borderId="12" xfId="16" applyNumberFormat="1" applyFont="1" applyBorder="1" applyAlignment="1" applyProtection="1">
      <alignment vertical="center"/>
    </xf>
    <xf numFmtId="193" fontId="3" fillId="0" borderId="6" xfId="16" applyNumberFormat="1" applyFont="1" applyBorder="1" applyAlignment="1" applyProtection="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8" fillId="0" borderId="11" xfId="16" applyNumberFormat="1" applyFont="1" applyBorder="1" applyAlignment="1" applyProtection="1">
      <alignment horizontal="left" vertical="center" wrapText="1"/>
    </xf>
    <xf numFmtId="0" fontId="18" fillId="0" borderId="12" xfId="16" applyNumberFormat="1" applyFont="1" applyBorder="1" applyAlignment="1" applyProtection="1">
      <alignment horizontal="left" vertical="center" wrapText="1"/>
    </xf>
    <xf numFmtId="0" fontId="18" fillId="0" borderId="11" xfId="16" applyNumberFormat="1" applyFont="1" applyBorder="1" applyAlignment="1" applyProtection="1">
      <alignment vertical="center" shrinkToFit="1"/>
    </xf>
    <xf numFmtId="0" fontId="18" fillId="0" borderId="12" xfId="16" applyNumberFormat="1" applyFont="1" applyBorder="1" applyAlignment="1" applyProtection="1">
      <alignment vertical="center" shrinkToFit="1"/>
    </xf>
    <xf numFmtId="49" fontId="18" fillId="0" borderId="11" xfId="16" applyNumberFormat="1" applyFont="1" applyBorder="1" applyAlignment="1" applyProtection="1">
      <alignment horizontal="left" vertical="center" shrinkToFit="1"/>
    </xf>
    <xf numFmtId="49" fontId="18" fillId="0" borderId="12" xfId="16" applyNumberFormat="1" applyFont="1" applyBorder="1" applyAlignment="1" applyProtection="1">
      <alignment horizontal="left" vertical="center" shrinkToFit="1"/>
    </xf>
    <xf numFmtId="176" fontId="18" fillId="0" borderId="6" xfId="16" applyNumberFormat="1" applyFont="1" applyBorder="1" applyAlignment="1" applyProtection="1">
      <alignment horizontal="center" vertical="center"/>
    </xf>
    <xf numFmtId="0" fontId="3" fillId="0" borderId="6" xfId="16" applyNumberFormat="1" applyFont="1" applyBorder="1" applyAlignment="1" applyProtection="1">
      <alignment vertical="center"/>
    </xf>
    <xf numFmtId="41" fontId="18" fillId="0" borderId="11" xfId="16" applyNumberFormat="1" applyFont="1" applyBorder="1" applyAlignment="1" applyProtection="1">
      <alignment horizontal="left" vertical="center" wrapText="1"/>
    </xf>
    <xf numFmtId="41" fontId="18" fillId="0" borderId="12" xfId="16" applyNumberFormat="1" applyFont="1" applyBorder="1" applyAlignment="1" applyProtection="1">
      <alignment horizontal="left" vertical="center" wrapText="1"/>
    </xf>
    <xf numFmtId="0" fontId="44" fillId="0" borderId="53" xfId="16" applyFont="1" applyBorder="1" applyAlignment="1">
      <alignment horizontal="center"/>
    </xf>
    <xf numFmtId="0" fontId="6" fillId="0" borderId="0" xfId="16" applyBorder="1"/>
    <xf numFmtId="0" fontId="6" fillId="0" borderId="69" xfId="16" applyBorder="1"/>
    <xf numFmtId="49" fontId="24" fillId="0" borderId="12" xfId="16" applyNumberFormat="1" applyFont="1" applyBorder="1" applyAlignment="1" applyProtection="1">
      <alignment horizontal="center" vertical="center"/>
    </xf>
    <xf numFmtId="49" fontId="18" fillId="0" borderId="7" xfId="16" applyNumberFormat="1" applyFont="1" applyBorder="1" applyAlignment="1" applyProtection="1">
      <alignment vertical="center"/>
    </xf>
    <xf numFmtId="0" fontId="18" fillId="0" borderId="7" xfId="16" applyNumberFormat="1" applyFont="1" applyBorder="1" applyAlignment="1" applyProtection="1">
      <alignment vertical="center"/>
    </xf>
    <xf numFmtId="0" fontId="6" fillId="0" borderId="79" xfId="16" applyBorder="1"/>
    <xf numFmtId="0" fontId="22" fillId="0" borderId="6" xfId="16" applyFont="1" applyBorder="1" applyAlignment="1" applyProtection="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8" fillId="0" borderId="13" xfId="16" applyNumberFormat="1" applyFont="1" applyBorder="1" applyAlignment="1" applyProtection="1">
      <alignment horizontal="left" vertical="center" wrapText="1"/>
    </xf>
    <xf numFmtId="0" fontId="18" fillId="0" borderId="14" xfId="16" applyNumberFormat="1" applyFont="1" applyBorder="1" applyAlignment="1" applyProtection="1">
      <alignment horizontal="left" vertical="center" wrapText="1"/>
    </xf>
    <xf numFmtId="176" fontId="18" fillId="0" borderId="7" xfId="16" applyNumberFormat="1" applyFont="1" applyBorder="1" applyAlignment="1" applyProtection="1">
      <alignment horizontal="center" vertical="center"/>
    </xf>
    <xf numFmtId="41" fontId="18" fillId="0" borderId="13" xfId="16" applyNumberFormat="1" applyFont="1" applyBorder="1" applyAlignment="1" applyProtection="1">
      <alignment horizontal="left" vertical="center" wrapText="1"/>
    </xf>
    <xf numFmtId="41" fontId="18" fillId="0" borderId="14" xfId="16" applyNumberFormat="1" applyFont="1" applyBorder="1" applyAlignment="1" applyProtection="1">
      <alignment horizontal="left" vertical="center" wrapText="1"/>
    </xf>
    <xf numFmtId="49" fontId="18" fillId="0" borderId="8" xfId="16" applyNumberFormat="1" applyFont="1" applyBorder="1" applyAlignment="1" applyProtection="1">
      <alignment horizontal="center" vertical="center" wrapText="1"/>
    </xf>
    <xf numFmtId="38" fontId="18" fillId="0" borderId="5" xfId="51" applyFont="1" applyBorder="1" applyAlignment="1" applyProtection="1">
      <alignment horizontal="center" vertical="center"/>
    </xf>
    <xf numFmtId="0" fontId="18" fillId="0" borderId="8" xfId="16" applyNumberFormat="1" applyFont="1" applyBorder="1" applyAlignment="1" applyProtection="1">
      <alignment horizontal="center" vertical="center" wrapText="1"/>
    </xf>
    <xf numFmtId="0" fontId="18" fillId="0" borderId="9" xfId="16" applyNumberFormat="1" applyFont="1" applyBorder="1" applyAlignment="1" applyProtection="1">
      <alignment horizontal="center" vertical="center" wrapText="1"/>
    </xf>
    <xf numFmtId="38" fontId="18" fillId="0" borderId="6" xfId="51" applyFont="1" applyBorder="1" applyAlignment="1" applyProtection="1">
      <alignment horizontal="center" vertical="center"/>
    </xf>
    <xf numFmtId="0" fontId="18" fillId="0" borderId="11" xfId="16" applyNumberFormat="1" applyFont="1" applyBorder="1" applyAlignment="1" applyProtection="1">
      <alignment horizontal="center" vertical="center" wrapText="1"/>
    </xf>
    <xf numFmtId="0" fontId="18" fillId="0" borderId="12" xfId="16" applyNumberFormat="1" applyFont="1" applyBorder="1" applyAlignment="1" applyProtection="1">
      <alignment horizontal="center" vertical="center" wrapText="1"/>
    </xf>
    <xf numFmtId="0" fontId="18" fillId="0" borderId="11" xfId="16" applyNumberFormat="1" applyFont="1" applyBorder="1" applyAlignment="1" applyProtection="1">
      <alignment horizontal="center" vertical="center"/>
    </xf>
    <xf numFmtId="0" fontId="18" fillId="0" borderId="12" xfId="16" applyNumberFormat="1" applyFont="1" applyBorder="1" applyAlignment="1" applyProtection="1">
      <alignment horizontal="center" vertical="center"/>
    </xf>
    <xf numFmtId="46" fontId="18" fillId="0" borderId="6" xfId="16" applyNumberFormat="1" applyFont="1" applyBorder="1" applyAlignment="1" applyProtection="1">
      <alignment horizontal="center" vertical="center"/>
    </xf>
    <xf numFmtId="49" fontId="7" fillId="0" borderId="6" xfId="16" applyNumberFormat="1" applyFont="1" applyBorder="1" applyAlignment="1" applyProtection="1">
      <alignment horizontal="center" vertical="center"/>
    </xf>
    <xf numFmtId="0" fontId="44" fillId="0" borderId="54" xfId="16" applyFont="1" applyBorder="1" applyAlignment="1">
      <alignment horizontal="center"/>
    </xf>
    <xf numFmtId="0" fontId="6" fillId="0" borderId="56" xfId="16" applyBorder="1"/>
    <xf numFmtId="0" fontId="6" fillId="0" borderId="76" xfId="16" applyBorder="1"/>
    <xf numFmtId="49" fontId="42" fillId="0" borderId="14" xfId="16" applyNumberFormat="1" applyFont="1" applyBorder="1" applyAlignment="1" applyProtection="1">
      <alignment horizontal="center" vertical="center"/>
    </xf>
    <xf numFmtId="49" fontId="18" fillId="0" borderId="13" xfId="16" applyNumberFormat="1" applyFont="1" applyBorder="1" applyAlignment="1" applyProtection="1">
      <alignment vertical="center"/>
    </xf>
    <xf numFmtId="49" fontId="18" fillId="0" borderId="15" xfId="16" applyNumberFormat="1" applyFont="1" applyBorder="1" applyAlignment="1" applyProtection="1">
      <alignment vertical="center"/>
    </xf>
    <xf numFmtId="49" fontId="18" fillId="0" borderId="15" xfId="16" applyNumberFormat="1" applyFont="1" applyBorder="1" applyAlignment="1" applyProtection="1">
      <alignment horizontal="left" vertical="center"/>
    </xf>
    <xf numFmtId="0" fontId="18" fillId="0" borderId="13" xfId="16" applyNumberFormat="1" applyFont="1" applyBorder="1" applyAlignment="1" applyProtection="1">
      <alignment horizontal="left" vertical="center" shrinkToFit="1"/>
    </xf>
    <xf numFmtId="0" fontId="18" fillId="0" borderId="14" xfId="16" applyNumberFormat="1" applyFont="1" applyBorder="1" applyAlignment="1" applyProtection="1">
      <alignment horizontal="left" vertical="center" shrinkToFit="1"/>
    </xf>
    <xf numFmtId="0" fontId="18" fillId="0" borderId="13" xfId="16" applyNumberFormat="1" applyFont="1" applyBorder="1" applyAlignment="1" applyProtection="1">
      <alignment horizontal="left" vertical="center"/>
    </xf>
    <xf numFmtId="0" fontId="18" fillId="0" borderId="14" xfId="16" applyNumberFormat="1" applyFont="1" applyBorder="1" applyAlignment="1" applyProtection="1">
      <alignment horizontal="left" vertical="center"/>
    </xf>
    <xf numFmtId="0" fontId="18" fillId="0" borderId="13" xfId="16" applyNumberFormat="1" applyFont="1" applyBorder="1" applyAlignment="1" applyProtection="1">
      <alignment vertical="center"/>
    </xf>
    <xf numFmtId="38" fontId="18" fillId="0" borderId="7" xfId="51" applyFont="1" applyBorder="1" applyAlignment="1" applyProtection="1">
      <alignment horizontal="center" vertical="center"/>
    </xf>
    <xf numFmtId="0" fontId="18" fillId="0" borderId="13" xfId="16" applyNumberFormat="1" applyFont="1" applyBorder="1" applyAlignment="1" applyProtection="1">
      <alignment horizontal="center" vertical="center" wrapText="1"/>
    </xf>
    <xf numFmtId="0" fontId="18" fillId="0" borderId="14" xfId="16" applyNumberFormat="1" applyFont="1" applyBorder="1" applyAlignment="1" applyProtection="1">
      <alignment horizontal="center" vertical="center" wrapText="1"/>
    </xf>
    <xf numFmtId="49" fontId="18" fillId="0" borderId="15" xfId="16" applyNumberFormat="1" applyFont="1" applyBorder="1" applyAlignment="1" applyProtection="1">
      <alignment vertical="top"/>
    </xf>
    <xf numFmtId="49" fontId="18" fillId="0" borderId="14" xfId="16" applyNumberFormat="1" applyFont="1" applyBorder="1" applyAlignment="1" applyProtection="1">
      <alignment vertical="top"/>
    </xf>
    <xf numFmtId="49" fontId="42" fillId="0" borderId="7" xfId="16" applyNumberFormat="1" applyFont="1" applyBorder="1" applyAlignment="1" applyProtection="1">
      <alignment horizontal="center" vertical="center"/>
    </xf>
    <xf numFmtId="49" fontId="45" fillId="0" borderId="15" xfId="16" applyNumberFormat="1" applyFont="1" applyBorder="1" applyAlignment="1" applyProtection="1">
      <alignment horizontal="center" vertical="center"/>
    </xf>
    <xf numFmtId="0" fontId="18" fillId="0" borderId="13" xfId="16" applyNumberFormat="1" applyFont="1" applyBorder="1" applyAlignment="1" applyProtection="1">
      <alignment vertical="center" shrinkToFit="1"/>
    </xf>
    <xf numFmtId="0" fontId="18" fillId="0" borderId="14" xfId="16" applyNumberFormat="1" applyFont="1" applyBorder="1" applyAlignment="1" applyProtection="1">
      <alignment vertical="center" shrinkToFit="1"/>
    </xf>
    <xf numFmtId="49" fontId="18" fillId="0" borderId="13" xfId="16" applyNumberFormat="1" applyFont="1" applyBorder="1" applyAlignment="1" applyProtection="1">
      <alignment horizontal="left" vertical="center" shrinkToFit="1"/>
    </xf>
    <xf numFmtId="49" fontId="18" fillId="0" borderId="14" xfId="16" applyNumberFormat="1" applyFont="1" applyBorder="1" applyAlignment="1" applyProtection="1">
      <alignment horizontal="left" vertical="center" shrinkToFit="1"/>
    </xf>
    <xf numFmtId="46" fontId="18" fillId="0" borderId="7" xfId="16" applyNumberFormat="1" applyFont="1" applyBorder="1" applyAlignment="1" applyProtection="1">
      <alignment horizontal="center" vertical="center"/>
    </xf>
    <xf numFmtId="49" fontId="18" fillId="0" borderId="13" xfId="16" applyNumberFormat="1" applyFont="1" applyBorder="1" applyAlignment="1" applyProtection="1"/>
    <xf numFmtId="0" fontId="31" fillId="0" borderId="0" xfId="16" applyFont="1" applyAlignment="1">
      <alignment horizontal="center"/>
    </xf>
    <xf numFmtId="0" fontId="19" fillId="0" borderId="0" xfId="16" applyFont="1"/>
    <xf numFmtId="176" fontId="18" fillId="0" borderId="0" xfId="16" applyNumberFormat="1" applyFont="1"/>
    <xf numFmtId="38" fontId="18" fillId="0" borderId="0" xfId="16" applyNumberFormat="1" applyFont="1" applyAlignment="1">
      <alignment horizontal="center"/>
    </xf>
    <xf numFmtId="0" fontId="18" fillId="0" borderId="0" xfId="16" applyFont="1" applyAlignment="1">
      <alignment horizontal="center"/>
    </xf>
    <xf numFmtId="0" fontId="18" fillId="0" borderId="0" xfId="39" quotePrefix="1" applyFont="1" applyAlignment="1">
      <alignment horizontal="right" vertical="center"/>
    </xf>
    <xf numFmtId="0" fontId="18" fillId="0" borderId="0" xfId="39" quotePrefix="1" applyFont="1" applyAlignment="1">
      <alignment horizontal="right"/>
    </xf>
    <xf numFmtId="182" fontId="18" fillId="0" borderId="0" xfId="39" applyNumberFormat="1" applyFont="1" applyAlignment="1">
      <alignment horizontal="left" vertical="center" indent="1"/>
    </xf>
    <xf numFmtId="176" fontId="18" fillId="0" borderId="0" xfId="39" applyNumberFormat="1" applyFont="1" applyAlignment="1">
      <alignment horizontal="left" vertical="center" indent="1"/>
    </xf>
    <xf numFmtId="0" fontId="46" fillId="0" borderId="0" xfId="31" applyFont="1">
      <alignment vertical="center"/>
    </xf>
    <xf numFmtId="0" fontId="47" fillId="0" borderId="0" xfId="31" applyFont="1" applyAlignment="1">
      <alignment horizontal="center" vertical="center"/>
    </xf>
    <xf numFmtId="176" fontId="8" fillId="0" borderId="0" xfId="31" applyNumberFormat="1" applyFont="1" applyBorder="1" applyAlignment="1">
      <alignment horizontal="left" vertical="center" wrapText="1"/>
    </xf>
    <xf numFmtId="0" fontId="0" fillId="0" borderId="0" xfId="31" applyFont="1" applyAlignment="1">
      <alignment vertical="center" wrapText="1"/>
    </xf>
    <xf numFmtId="0" fontId="46" fillId="0" borderId="1" xfId="31" applyFont="1" applyBorder="1">
      <alignment vertical="center"/>
    </xf>
    <xf numFmtId="176" fontId="3" fillId="0" borderId="0" xfId="50" applyNumberFormat="1" applyFont="1" applyBorder="1" applyAlignment="1">
      <alignment horizontal="left" vertical="center" wrapText="1"/>
    </xf>
    <xf numFmtId="0" fontId="48" fillId="0" borderId="1" xfId="31" applyFont="1" applyBorder="1">
      <alignment vertical="center"/>
    </xf>
    <xf numFmtId="0" fontId="46" fillId="0" borderId="11" xfId="31" applyFont="1" applyBorder="1">
      <alignment vertical="center"/>
    </xf>
    <xf numFmtId="176" fontId="8" fillId="0" borderId="0" xfId="31" applyNumberFormat="1" applyFont="1" applyBorder="1" applyAlignment="1">
      <alignment vertical="center" wrapText="1"/>
    </xf>
    <xf numFmtId="0" fontId="46" fillId="0" borderId="1" xfId="31" applyFont="1" applyBorder="1" applyProtection="1">
      <alignment vertical="center"/>
      <protection locked="0"/>
    </xf>
    <xf numFmtId="0" fontId="49" fillId="0" borderId="0" xfId="32" applyFont="1">
      <alignment vertical="center"/>
    </xf>
    <xf numFmtId="0" fontId="43" fillId="0" borderId="0" xfId="32" applyFont="1">
      <alignment vertical="center"/>
    </xf>
    <xf numFmtId="0" fontId="50" fillId="0" borderId="0" xfId="32" applyFont="1" applyBorder="1" applyAlignment="1">
      <alignment horizontal="center" vertical="center"/>
    </xf>
    <xf numFmtId="0" fontId="43" fillId="0" borderId="0" xfId="32" applyFont="1" applyBorder="1" applyAlignment="1">
      <alignment horizontal="center" vertical="center"/>
    </xf>
    <xf numFmtId="0" fontId="43" fillId="0" borderId="0" xfId="32" applyFont="1" applyAlignment="1">
      <alignment horizontal="center" vertical="center"/>
    </xf>
    <xf numFmtId="0" fontId="43" fillId="0" borderId="0" xfId="32" applyFont="1" applyBorder="1" applyAlignment="1">
      <alignment horizontal="left" vertical="distributed" wrapText="1"/>
    </xf>
    <xf numFmtId="0" fontId="43" fillId="0" borderId="0" xfId="32" applyFont="1" applyAlignment="1">
      <alignment horizontal="left" vertical="distributed" wrapText="1"/>
    </xf>
    <xf numFmtId="0" fontId="43" fillId="7" borderId="0" xfId="32" applyFont="1" applyFill="1" applyBorder="1" applyAlignment="1">
      <alignment horizontal="right" vertical="center"/>
    </xf>
    <xf numFmtId="0" fontId="43" fillId="0" borderId="0" xfId="32" applyFont="1" applyBorder="1" applyAlignment="1">
      <alignment vertical="distributed"/>
    </xf>
    <xf numFmtId="0" fontId="43" fillId="0" borderId="0" xfId="50" applyNumberFormat="1" applyFont="1" applyBorder="1" applyAlignment="1">
      <alignment horizontal="left" vertical="center"/>
    </xf>
    <xf numFmtId="49" fontId="43" fillId="0" borderId="0" xfId="32" applyNumberFormat="1" applyFont="1" applyAlignment="1">
      <alignment horizontal="left" vertical="center"/>
    </xf>
    <xf numFmtId="0" fontId="43" fillId="0" borderId="0" xfId="32" applyFont="1" applyBorder="1" applyAlignment="1">
      <alignment horizontal="distributed" vertical="distributed"/>
    </xf>
    <xf numFmtId="0" fontId="50" fillId="0" borderId="0" xfId="32" applyFont="1" applyBorder="1" applyAlignment="1">
      <alignment vertical="center"/>
    </xf>
    <xf numFmtId="0" fontId="43" fillId="0" borderId="0" xfId="4" applyNumberFormat="1" applyFont="1" applyBorder="1" applyAlignment="1" applyProtection="1">
      <alignment vertical="center"/>
    </xf>
    <xf numFmtId="0" fontId="49" fillId="0" borderId="81" xfId="32" applyFont="1" applyBorder="1" applyAlignment="1">
      <alignment horizontal="left" vertical="center"/>
    </xf>
    <xf numFmtId="0" fontId="49" fillId="0" borderId="82" xfId="32" applyFont="1" applyBorder="1" applyAlignment="1">
      <alignment horizontal="left" vertical="center"/>
    </xf>
    <xf numFmtId="0" fontId="49" fillId="0" borderId="83" xfId="32" applyFont="1" applyBorder="1" applyAlignment="1">
      <alignment horizontal="left" vertical="center"/>
    </xf>
    <xf numFmtId="0" fontId="0" fillId="0" borderId="0" xfId="0">
      <alignment vertical="center"/>
    </xf>
    <xf numFmtId="0" fontId="51" fillId="0" borderId="0" xfId="32" applyFont="1">
      <alignment vertical="center"/>
    </xf>
  </cellXfs>
  <cellStyles count="52">
    <cellStyle name="ハイパーリンク_01_設計監理業務委託料算出（6.01）R5単価_20231231" xfId="1"/>
    <cellStyle name="ハイパーリンク_04_☆発注者用_工事様式_20240203" xfId="2"/>
    <cellStyle name="ハイパーリンク_04_☆発注者用_工事様式_20240203_1" xfId="3"/>
    <cellStyle name="ハイパーリンク_【編集】04_☆発注者用_工事様式_20240520" xfId="4"/>
    <cellStyle name="パーセント_04_☆発注者用_工事様式_20241113" xfId="5"/>
    <cellStyle name="パーセント_04_☆発注者用_工事様式_20241113_1" xfId="6"/>
    <cellStyle name="桁区切り 2 2 2" xfId="7"/>
    <cellStyle name="桁区切り_04_☆発注者用_工事様式_20241113" xfId="8"/>
    <cellStyle name="桁区切り_04_☆発注者用_工事様式_20241113_1" xfId="9"/>
    <cellStyle name="桁区切り_出来形検定書検査調書" xfId="10"/>
    <cellStyle name="標準" xfId="0" builtinId="0"/>
    <cellStyle name="標準 2" xfId="11"/>
    <cellStyle name="標準 2 2" xfId="12"/>
    <cellStyle name="標準 2 2_04_☆発注者用_工事様式_20241113" xfId="13"/>
    <cellStyle name="標準 2 2_04_☆発注者用_工事様式_20241113_1" xfId="14"/>
    <cellStyle name="標準 2 2_04_☆発注者用_工事様式_20241113_2" xfId="15"/>
    <cellStyle name="標準 3" xfId="16"/>
    <cellStyle name="標準 3 3" xfId="17"/>
    <cellStyle name="標準 3 3_04_☆発注者用_工事様式_20240203" xfId="18"/>
    <cellStyle name="標準 3_新_受注者用工事様式" xfId="19"/>
    <cellStyle name="標準 3_新_受注者用工事様式_04_☆発注者用_工事様式_20241113" xfId="20"/>
    <cellStyle name="標準_006現場代理人等通知書" xfId="21"/>
    <cellStyle name="標準_028工期延長願" xfId="22"/>
    <cellStyle name="標準_04_☆発注者用_工事様式_20240203" xfId="23"/>
    <cellStyle name="標準_04_☆発注者用_工事様式_20240203_1" xfId="24"/>
    <cellStyle name="標準_04_☆発注者用_工事様式_20240203_2" xfId="25"/>
    <cellStyle name="標準_04_☆発注者用_工事様式_20241113" xfId="26"/>
    <cellStyle name="標準_04_☆発注者用_工事様式_20241113_1" xfId="27"/>
    <cellStyle name="標準_04_☆発注者用_工事様式_20241113_2" xfId="28"/>
    <cellStyle name="標準_04_☆発注者用_工事様式_20241113_3" xfId="29"/>
    <cellStyle name="標準_04_☆発注者用_工事様式_20241113_4" xfId="30"/>
    <cellStyle name="標準_05_昇降機等定期検査報告書手順" xfId="31"/>
    <cellStyle name="標準_【編集】04_☆発注者用_工事様式_20240520" xfId="32"/>
    <cellStyle name="標準_出来形検定書検査調書" xfId="33"/>
    <cellStyle name="標準_外構工事カルテ" xfId="34"/>
    <cellStyle name="標準_外構工事カルテ_04_☆発注者用_工事様式_20241113" xfId="35"/>
    <cellStyle name="標準_外構工事カルテ_04_☆発注者用_工事様式_20241113_1" xfId="36"/>
    <cellStyle name="標準_建築主体工事カルテ" xfId="37"/>
    <cellStyle name="標準_建築主体工事カルテ_04_☆発注者用_工事様式_20241113" xfId="38"/>
    <cellStyle name="標準_成徳公民館カルテ" xfId="39"/>
    <cellStyle name="標準_成徳公民館カルテ_04_☆発注者用_工事様式_20240203" xfId="40"/>
    <cellStyle name="標準_成徳公民館カルテ_04_☆発注者用_工事様式_20240203_1" xfId="41"/>
    <cellStyle name="標準_成徳公民館カルテ_04_☆発注者用_工事様式_20240203_2" xfId="42"/>
    <cellStyle name="標準_成徳公民館カルテ_04_☆発注者用_工事様式_20241113" xfId="43"/>
    <cellStyle name="標準_成徳公民館カルテ_04_☆発注者用_工事様式_20241113_1" xfId="44"/>
    <cellStyle name="標準_成徳公民館カルテ_04_☆発注者用_工事様式_20241113_2" xfId="45"/>
    <cellStyle name="標準_新_受注者用工事様式" xfId="46"/>
    <cellStyle name="標準_植栽等工事カルテ" xfId="47"/>
    <cellStyle name="標準_設計書の作り方_起工、閲覧、契約用" xfId="48"/>
    <cellStyle name="標準_運動場工事カルテ" xfId="49"/>
    <cellStyle name="ハイパーリンク" xfId="50" builtinId="8"/>
    <cellStyle name="桁区切り" xfId="51" builtinId="6"/>
  </cellStyles>
  <dxfs count="3">
    <dxf>
      <border>
        <left/>
        <right style="thin">
          <color indexed="64"/>
        </right>
        <top style="thin">
          <color indexed="64"/>
        </top>
        <bottom/>
      </border>
    </dxf>
    <dxf>
      <border>
        <left/>
        <right style="thin">
          <color indexed="64"/>
        </right>
        <top style="thin">
          <color indexed="64"/>
        </top>
        <bottom style="thin">
          <color indexed="64"/>
        </bottom>
      </border>
    </dxf>
    <dxf>
      <border>
        <left/>
        <right style="thin">
          <color indexed="64"/>
        </right>
        <top/>
        <bottom style="thin">
          <color indexed="64"/>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theme" Target="theme/theme1.xml" /><Relationship Id="rId31" Type="http://schemas.openxmlformats.org/officeDocument/2006/relationships/sharedStrings" Target="sharedStrings.xml" /><Relationship Id="rId32"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hyperlink" Target="#&#12487;&#12540;&#12479;!A1" /></Relationships>
</file>

<file path=xl/drawings/_rels/drawing10.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_rels/drawing11.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_rels/drawing12.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_rels/drawing13.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_rels/drawing14.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hyperlink" Target="#&#27096;&#24335;&#19968;&#35239;!A1" /><Relationship Id="rId3" Type="http://schemas.openxmlformats.org/officeDocument/2006/relationships/hyperlink" Target="#&#12487;&#12540;&#12479;!A1" /></Relationships>
</file>

<file path=xl/drawings/_rels/drawing15.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_rels/drawing2.xml.rels><?xml version="1.0" encoding="UTF-8"?><Relationships xmlns="http://schemas.openxmlformats.org/package/2006/relationships"><Relationship Id="rId1" Type="http://schemas.openxmlformats.org/officeDocument/2006/relationships/hyperlink" Target="#&#27096;&#24335;&#19968;&#35239;!A1" /></Relationships>
</file>

<file path=xl/drawings/_rels/drawing5.xml.rels><?xml version="1.0" encoding="UTF-8"?><Relationships xmlns="http://schemas.openxmlformats.org/package/2006/relationships"><Relationship Id="rId1" Type="http://schemas.openxmlformats.org/officeDocument/2006/relationships/hyperlink" Target="#&#26360;&#39006;&#19968;&#35239;!A1" /><Relationship Id="rId2" Type="http://schemas.openxmlformats.org/officeDocument/2006/relationships/hyperlink" Target="#&#24037;&#20107;&#12459;&#12523;&#12486;!A1" /></Relationships>
</file>

<file path=xl/drawings/_rels/drawing7.xml.rels><?xml version="1.0" encoding="UTF-8"?><Relationships xmlns="http://schemas.openxmlformats.org/package/2006/relationships"><Relationship Id="rId1" Type="http://schemas.openxmlformats.org/officeDocument/2006/relationships/hyperlink" Target="#&#27096;&#24335;&#19968;&#35239;!A1" /></Relationships>
</file>

<file path=xl/drawings/_rels/drawing8.xml.rels><?xml version="1.0" encoding="UTF-8"?><Relationships xmlns="http://schemas.openxmlformats.org/package/2006/relationships"><Relationship Id="rId1" Type="http://schemas.openxmlformats.org/officeDocument/2006/relationships/hyperlink" Target="#&#27096;&#24335;&#19968;&#35239;!A1" /></Relationships>
</file>

<file path=xl/drawings/_rels/drawing9.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617220</xdr:colOff>
      <xdr:row>1</xdr:row>
      <xdr:rowOff>200660</xdr:rowOff>
    </xdr:from>
    <xdr:to xmlns:xdr="http://schemas.openxmlformats.org/drawingml/2006/spreadsheetDrawing">
      <xdr:col>10</xdr:col>
      <xdr:colOff>27305</xdr:colOff>
      <xdr:row>3</xdr:row>
      <xdr:rowOff>47625</xdr:rowOff>
    </xdr:to>
    <xdr:sp macro="" textlink="">
      <xdr:nvSpPr>
        <xdr:cNvPr id="4" name="テキスト 3">
          <a:hlinkClick xmlns:r="http://schemas.openxmlformats.org/officeDocument/2006/relationships" r:id="rId1"/>
        </xdr:cNvPr>
        <xdr:cNvSpPr txBox="1"/>
      </xdr:nvSpPr>
      <xdr:spPr>
        <a:xfrm>
          <a:off x="7533640" y="429260"/>
          <a:ext cx="644525" cy="304165"/>
        </a:xfrm>
        <a:prstGeom prst="rect">
          <a:avLst/>
        </a:prstGeom>
        <a:solidFill>
          <a:srgbClr val="FF0000"/>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データ</a:t>
          </a:r>
          <a:endParaRPr kumimoji="1" lang="ja-JP" altLang="en-US" b="1">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114935</xdr:colOff>
      <xdr:row>0</xdr:row>
      <xdr:rowOff>104140</xdr:rowOff>
    </xdr:from>
    <xdr:to xmlns:xdr="http://schemas.openxmlformats.org/drawingml/2006/spreadsheetDrawing">
      <xdr:col>1</xdr:col>
      <xdr:colOff>390525</xdr:colOff>
      <xdr:row>0</xdr:row>
      <xdr:rowOff>497840</xdr:rowOff>
    </xdr:to>
    <xdr:sp macro="" textlink="">
      <xdr:nvSpPr>
        <xdr:cNvPr id="2" name="テキスト ボックス 1">
          <a:hlinkClick xmlns:r="http://schemas.openxmlformats.org/officeDocument/2006/relationships" r:id="rId1"/>
        </xdr:cNvPr>
        <xdr:cNvSpPr txBox="1">
          <a:spLocks noChangeArrowheads="1"/>
        </xdr:cNvSpPr>
      </xdr:nvSpPr>
      <xdr:spPr>
        <a:xfrm>
          <a:off x="114935" y="104140"/>
          <a:ext cx="935355" cy="39370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1</xdr:col>
      <xdr:colOff>400685</xdr:colOff>
      <xdr:row>0</xdr:row>
      <xdr:rowOff>96520</xdr:rowOff>
    </xdr:from>
    <xdr:to xmlns:xdr="http://schemas.openxmlformats.org/drawingml/2006/spreadsheetDrawing">
      <xdr:col>3</xdr:col>
      <xdr:colOff>19050</xdr:colOff>
      <xdr:row>0</xdr:row>
      <xdr:rowOff>497840</xdr:rowOff>
    </xdr:to>
    <xdr:sp macro="" textlink="">
      <xdr:nvSpPr>
        <xdr:cNvPr id="3" name="テキスト ボックス 2">
          <a:hlinkClick xmlns:r="http://schemas.openxmlformats.org/officeDocument/2006/relationships" r:id="rId2"/>
        </xdr:cNvPr>
        <xdr:cNvSpPr txBox="1">
          <a:spLocks noChangeArrowheads="1"/>
        </xdr:cNvSpPr>
      </xdr:nvSpPr>
      <xdr:spPr>
        <a:xfrm>
          <a:off x="1060450" y="96520"/>
          <a:ext cx="937895" cy="401320"/>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0</xdr:row>
      <xdr:rowOff>48895</xdr:rowOff>
    </xdr:from>
    <xdr:to xmlns:xdr="http://schemas.openxmlformats.org/drawingml/2006/spreadsheetDrawing">
      <xdr:col>6</xdr:col>
      <xdr:colOff>152400</xdr:colOff>
      <xdr:row>2</xdr:row>
      <xdr:rowOff>99695</xdr:rowOff>
    </xdr:to>
    <xdr:sp macro="" textlink="">
      <xdr:nvSpPr>
        <xdr:cNvPr id="2" name="テキスト ボックス 1">
          <a:hlinkClick xmlns:r="http://schemas.openxmlformats.org/officeDocument/2006/relationships" r:id="rId1"/>
        </xdr:cNvPr>
        <xdr:cNvSpPr txBox="1">
          <a:spLocks noChangeArrowheads="1"/>
        </xdr:cNvSpPr>
      </xdr:nvSpPr>
      <xdr:spPr>
        <a:xfrm>
          <a:off x="154305" y="48895"/>
          <a:ext cx="923925" cy="39370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6</xdr:col>
      <xdr:colOff>147320</xdr:colOff>
      <xdr:row>0</xdr:row>
      <xdr:rowOff>48895</xdr:rowOff>
    </xdr:from>
    <xdr:to xmlns:xdr="http://schemas.openxmlformats.org/drawingml/2006/spreadsheetDrawing">
      <xdr:col>13</xdr:col>
      <xdr:colOff>32385</xdr:colOff>
      <xdr:row>2</xdr:row>
      <xdr:rowOff>106680</xdr:rowOff>
    </xdr:to>
    <xdr:sp macro="" textlink="">
      <xdr:nvSpPr>
        <xdr:cNvPr id="3" name="テキスト ボックス 2">
          <a:hlinkClick xmlns:r="http://schemas.openxmlformats.org/officeDocument/2006/relationships" r:id="rId2"/>
        </xdr:cNvPr>
        <xdr:cNvSpPr txBox="1">
          <a:spLocks noChangeArrowheads="1"/>
        </xdr:cNvSpPr>
      </xdr:nvSpPr>
      <xdr:spPr>
        <a:xfrm>
          <a:off x="1073150" y="48895"/>
          <a:ext cx="965200" cy="400685"/>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endPar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73</xdr:col>
      <xdr:colOff>0</xdr:colOff>
      <xdr:row>1</xdr:row>
      <xdr:rowOff>0</xdr:rowOff>
    </xdr:from>
    <xdr:to xmlns:xdr="http://schemas.openxmlformats.org/drawingml/2006/spreadsheetDrawing">
      <xdr:col>82</xdr:col>
      <xdr:colOff>66675</xdr:colOff>
      <xdr:row>2</xdr:row>
      <xdr:rowOff>163830</xdr:rowOff>
    </xdr:to>
    <xdr:sp macro="" textlink="">
      <xdr:nvSpPr>
        <xdr:cNvPr id="2" name="テキスト ボックス 1">
          <a:hlinkClick xmlns:r="http://schemas.openxmlformats.org/officeDocument/2006/relationships" r:id="rId1"/>
        </xdr:cNvPr>
        <xdr:cNvSpPr txBox="1">
          <a:spLocks noChangeArrowheads="1"/>
        </xdr:cNvSpPr>
      </xdr:nvSpPr>
      <xdr:spPr>
        <a:xfrm>
          <a:off x="6869430" y="419100"/>
          <a:ext cx="912495" cy="39243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73</xdr:col>
      <xdr:colOff>0</xdr:colOff>
      <xdr:row>3</xdr:row>
      <xdr:rowOff>0</xdr:rowOff>
    </xdr:from>
    <xdr:to xmlns:xdr="http://schemas.openxmlformats.org/drawingml/2006/spreadsheetDrawing">
      <xdr:col>83</xdr:col>
      <xdr:colOff>37465</xdr:colOff>
      <xdr:row>4</xdr:row>
      <xdr:rowOff>172085</xdr:rowOff>
    </xdr:to>
    <xdr:sp macro="" textlink="">
      <xdr:nvSpPr>
        <xdr:cNvPr id="3" name="テキスト ボックス 2">
          <a:hlinkClick xmlns:r="http://schemas.openxmlformats.org/officeDocument/2006/relationships" r:id="rId2"/>
        </xdr:cNvPr>
        <xdr:cNvSpPr txBox="1">
          <a:spLocks noChangeArrowheads="1"/>
        </xdr:cNvSpPr>
      </xdr:nvSpPr>
      <xdr:spPr>
        <a:xfrm>
          <a:off x="6869430" y="876300"/>
          <a:ext cx="977265" cy="400685"/>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endPar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0</xdr:col>
      <xdr:colOff>57150</xdr:colOff>
      <xdr:row>0</xdr:row>
      <xdr:rowOff>114300</xdr:rowOff>
    </xdr:from>
    <xdr:to xmlns:xdr="http://schemas.openxmlformats.org/drawingml/2006/spreadsheetDrawing">
      <xdr:col>0</xdr:col>
      <xdr:colOff>1211580</xdr:colOff>
      <xdr:row>0</xdr:row>
      <xdr:rowOff>505460</xdr:rowOff>
    </xdr:to>
    <xdr:sp macro="" textlink="">
      <xdr:nvSpPr>
        <xdr:cNvPr id="2" name="テキスト ボックス 1">
          <a:hlinkClick xmlns:r="http://schemas.openxmlformats.org/officeDocument/2006/relationships" r:id="rId1"/>
        </xdr:cNvPr>
        <xdr:cNvSpPr txBox="1">
          <a:spLocks noChangeArrowheads="1"/>
        </xdr:cNvSpPr>
      </xdr:nvSpPr>
      <xdr:spPr>
        <a:xfrm>
          <a:off x="57150" y="114300"/>
          <a:ext cx="1154430" cy="39116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0</xdr:col>
      <xdr:colOff>1268730</xdr:colOff>
      <xdr:row>0</xdr:row>
      <xdr:rowOff>114300</xdr:rowOff>
    </xdr:from>
    <xdr:to xmlns:xdr="http://schemas.openxmlformats.org/drawingml/2006/spreadsheetDrawing">
      <xdr:col>2</xdr:col>
      <xdr:colOff>200660</xdr:colOff>
      <xdr:row>0</xdr:row>
      <xdr:rowOff>515620</xdr:rowOff>
    </xdr:to>
    <xdr:sp macro="" textlink="">
      <xdr:nvSpPr>
        <xdr:cNvPr id="3" name="テキスト ボックス 2">
          <a:hlinkClick xmlns:r="http://schemas.openxmlformats.org/officeDocument/2006/relationships" r:id="rId2"/>
        </xdr:cNvPr>
        <xdr:cNvSpPr txBox="1">
          <a:spLocks noChangeArrowheads="1"/>
        </xdr:cNvSpPr>
      </xdr:nvSpPr>
      <xdr:spPr>
        <a:xfrm>
          <a:off x="1268730" y="114300"/>
          <a:ext cx="894715" cy="401320"/>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472440</xdr:colOff>
      <xdr:row>5</xdr:row>
      <xdr:rowOff>16510</xdr:rowOff>
    </xdr:from>
    <xdr:to xmlns:xdr="http://schemas.openxmlformats.org/drawingml/2006/spreadsheetDrawing">
      <xdr:col>8</xdr:col>
      <xdr:colOff>603885</xdr:colOff>
      <xdr:row>12</xdr:row>
      <xdr:rowOff>35560</xdr:rowOff>
    </xdr:to>
    <xdr:pic macro="">
      <xdr:nvPicPr>
        <xdr:cNvPr id="2" name="図 4"/>
        <xdr:cNvPicPr>
          <a:picLocks noChangeAspect="1"/>
        </xdr:cNvPicPr>
      </xdr:nvPicPr>
      <xdr:blipFill>
        <a:blip xmlns:r="http://schemas.openxmlformats.org/officeDocument/2006/relationships" r:embed="rId1"/>
        <a:stretch>
          <a:fillRect/>
        </a:stretch>
      </xdr:blipFill>
      <xdr:spPr>
        <a:xfrm>
          <a:off x="626745" y="988060"/>
          <a:ext cx="4829175" cy="1019175"/>
        </a:xfrm>
        <a:prstGeom prst="rect">
          <a:avLst/>
        </a:prstGeom>
        <a:noFill/>
        <a:ln>
          <a:noFill/>
        </a:ln>
      </xdr:spPr>
    </xdr:pic>
    <xdr:clientData/>
  </xdr:twoCellAnchor>
  <xdr:twoCellAnchor>
    <xdr:from xmlns:xdr="http://schemas.openxmlformats.org/drawingml/2006/spreadsheetDrawing">
      <xdr:col>10</xdr:col>
      <xdr:colOff>99695</xdr:colOff>
      <xdr:row>0</xdr:row>
      <xdr:rowOff>76200</xdr:rowOff>
    </xdr:from>
    <xdr:to xmlns:xdr="http://schemas.openxmlformats.org/drawingml/2006/spreadsheetDrawing">
      <xdr:col>11</xdr:col>
      <xdr:colOff>166370</xdr:colOff>
      <xdr:row>2</xdr:row>
      <xdr:rowOff>94615</xdr:rowOff>
    </xdr:to>
    <xdr:sp macro="" textlink="">
      <xdr:nvSpPr>
        <xdr:cNvPr id="3" name="テキスト 4">
          <a:hlinkClick xmlns:r="http://schemas.openxmlformats.org/officeDocument/2006/relationships" r:id="rId2"/>
        </xdr:cNvPr>
        <xdr:cNvSpPr txBox="1"/>
      </xdr:nvSpPr>
      <xdr:spPr>
        <a:xfrm>
          <a:off x="6186170" y="76200"/>
          <a:ext cx="683895" cy="304165"/>
        </a:xfrm>
        <a:prstGeom prst="rect">
          <a:avLst/>
        </a:prstGeom>
        <a:solidFill>
          <a:schemeClr val="tx1"/>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様式一覧</a:t>
          </a:r>
          <a:endParaRPr kumimoji="1" lang="ja-JP" altLang="en-US" b="1">
            <a:solidFill>
              <a:schemeClr val="bg1"/>
            </a:solidFill>
          </a:endParaRPr>
        </a:p>
      </xdr:txBody>
    </xdr:sp>
    <xdr:clientData/>
  </xdr:twoCellAnchor>
  <xdr:twoCellAnchor>
    <xdr:from xmlns:xdr="http://schemas.openxmlformats.org/drawingml/2006/spreadsheetDrawing">
      <xdr:col>11</xdr:col>
      <xdr:colOff>240030</xdr:colOff>
      <xdr:row>0</xdr:row>
      <xdr:rowOff>76200</xdr:rowOff>
    </xdr:from>
    <xdr:to xmlns:xdr="http://schemas.openxmlformats.org/drawingml/2006/spreadsheetDrawing">
      <xdr:col>12</xdr:col>
      <xdr:colOff>306070</xdr:colOff>
      <xdr:row>2</xdr:row>
      <xdr:rowOff>94615</xdr:rowOff>
    </xdr:to>
    <xdr:sp macro="" textlink="">
      <xdr:nvSpPr>
        <xdr:cNvPr id="4" name="テキスト 5">
          <a:hlinkClick xmlns:r="http://schemas.openxmlformats.org/officeDocument/2006/relationships" r:id="rId3"/>
        </xdr:cNvPr>
        <xdr:cNvSpPr txBox="1"/>
      </xdr:nvSpPr>
      <xdr:spPr>
        <a:xfrm>
          <a:off x="6943725" y="76200"/>
          <a:ext cx="683260" cy="304165"/>
        </a:xfrm>
        <a:prstGeom prst="rect">
          <a:avLst/>
        </a:prstGeom>
        <a:solidFill>
          <a:srgbClr val="FF0000"/>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データ</a:t>
          </a:r>
          <a:endParaRPr kumimoji="1" lang="ja-JP" altLang="en-US" b="1">
            <a:solidFill>
              <a:schemeClr val="bg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0</xdr:col>
      <xdr:colOff>74930</xdr:colOff>
      <xdr:row>0</xdr:row>
      <xdr:rowOff>113665</xdr:rowOff>
    </xdr:from>
    <xdr:to xmlns:xdr="http://schemas.openxmlformats.org/drawingml/2006/spreadsheetDrawing">
      <xdr:col>4</xdr:col>
      <xdr:colOff>86995</xdr:colOff>
      <xdr:row>2</xdr:row>
      <xdr:rowOff>81280</xdr:rowOff>
    </xdr:to>
    <xdr:sp macro="" textlink="">
      <xdr:nvSpPr>
        <xdr:cNvPr id="4" name="テキスト ボックス 4">
          <a:hlinkClick xmlns:r="http://schemas.openxmlformats.org/officeDocument/2006/relationships" r:id="rId1"/>
        </xdr:cNvPr>
        <xdr:cNvSpPr txBox="1">
          <a:spLocks noChangeArrowheads="1"/>
        </xdr:cNvSpPr>
      </xdr:nvSpPr>
      <xdr:spPr>
        <a:xfrm>
          <a:off x="74930" y="113665"/>
          <a:ext cx="730885" cy="310515"/>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様式一覧</a:t>
          </a:r>
          <a:endPar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endParaRPr>
        </a:p>
      </xdr:txBody>
    </xdr:sp>
    <xdr:clientData/>
  </xdr:twoCellAnchor>
  <xdr:twoCellAnchor>
    <xdr:from xmlns:xdr="http://schemas.openxmlformats.org/drawingml/2006/spreadsheetDrawing">
      <xdr:col>4</xdr:col>
      <xdr:colOff>179705</xdr:colOff>
      <xdr:row>0</xdr:row>
      <xdr:rowOff>123190</xdr:rowOff>
    </xdr:from>
    <xdr:to xmlns:xdr="http://schemas.openxmlformats.org/drawingml/2006/spreadsheetDrawing">
      <xdr:col>9</xdr:col>
      <xdr:colOff>29210</xdr:colOff>
      <xdr:row>2</xdr:row>
      <xdr:rowOff>81915</xdr:rowOff>
    </xdr:to>
    <xdr:sp macro="" textlink="">
      <xdr:nvSpPr>
        <xdr:cNvPr id="5" name="テキスト ボックス 5">
          <a:hlinkClick xmlns:r="http://schemas.openxmlformats.org/officeDocument/2006/relationships" r:id="rId2"/>
        </xdr:cNvPr>
        <xdr:cNvSpPr txBox="1">
          <a:spLocks noChangeArrowheads="1"/>
        </xdr:cNvSpPr>
      </xdr:nvSpPr>
      <xdr:spPr>
        <a:xfrm>
          <a:off x="898525" y="123190"/>
          <a:ext cx="748030" cy="301625"/>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データ</a:t>
          </a:r>
          <a:endPar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334010</xdr:colOff>
      <xdr:row>4</xdr:row>
      <xdr:rowOff>130175</xdr:rowOff>
    </xdr:from>
    <xdr:to xmlns:xdr="http://schemas.openxmlformats.org/drawingml/2006/spreadsheetDrawing">
      <xdr:col>6</xdr:col>
      <xdr:colOff>1086485</xdr:colOff>
      <xdr:row>6</xdr:row>
      <xdr:rowOff>92710</xdr:rowOff>
    </xdr:to>
    <xdr:sp macro="" textlink="">
      <xdr:nvSpPr>
        <xdr:cNvPr id="2" name="テキスト 1">
          <a:hlinkClick xmlns:r="http://schemas.openxmlformats.org/officeDocument/2006/relationships" r:id="rId1"/>
        </xdr:cNvPr>
        <xdr:cNvSpPr txBox="1"/>
      </xdr:nvSpPr>
      <xdr:spPr>
        <a:xfrm>
          <a:off x="8519160" y="800735"/>
          <a:ext cx="752475" cy="297815"/>
        </a:xfrm>
        <a:prstGeom prst="rect">
          <a:avLst/>
        </a:prstGeom>
        <a:solidFill>
          <a:schemeClr val="tx1"/>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様式一覧</a:t>
          </a:r>
          <a:endParaRPr kumimoji="1" lang="ja-JP" altLang="en-US"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83</xdr:col>
      <xdr:colOff>38100</xdr:colOff>
      <xdr:row>0</xdr:row>
      <xdr:rowOff>102870</xdr:rowOff>
    </xdr:from>
    <xdr:to xmlns:xdr="http://schemas.openxmlformats.org/drawingml/2006/spreadsheetDrawing">
      <xdr:col>109</xdr:col>
      <xdr:colOff>47625</xdr:colOff>
      <xdr:row>11</xdr:row>
      <xdr:rowOff>274320</xdr:rowOff>
    </xdr:to>
    <xdr:sp macro="" textlink="">
      <xdr:nvSpPr>
        <xdr:cNvPr id="3" name="テキスト 2"/>
        <xdr:cNvSpPr txBox="1"/>
      </xdr:nvSpPr>
      <xdr:spPr>
        <a:xfrm>
          <a:off x="15353665" y="102870"/>
          <a:ext cx="4681855" cy="57912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※財務規則</a:t>
          </a:r>
          <a:endParaRPr kumimoji="1" lang="ja-JP" altLang="en-US"/>
        </a:p>
        <a:p>
          <a:r>
            <a:rPr kumimoji="1" lang="ja-JP" altLang="en-US"/>
            <a:t/>
          </a:r>
          <a:endParaRPr kumimoji="1" lang="ja-JP" altLang="en-US"/>
        </a:p>
        <a:p>
          <a:r>
            <a:rPr kumimoji="1" lang="ja-JP" altLang="en-US"/>
            <a:t>（監督員、検査員の指定）</a:t>
          </a:r>
          <a:endParaRPr kumimoji="1" lang="ja-JP" altLang="en-US"/>
        </a:p>
        <a:p>
          <a:r>
            <a:rPr kumimoji="1" lang="ja-JP" altLang="en-US"/>
            <a:t>第96条　市長は、市の職員の中から監督員又は検査員を指定して、必要な監督又は検査を行わなければならない。</a:t>
          </a:r>
          <a:endParaRPr kumimoji="1" lang="ja-JP" altLang="en-US"/>
        </a:p>
        <a:p>
          <a:r>
            <a:rPr kumimoji="1" lang="ja-JP" altLang="en-US"/>
            <a:t>２　前項の規定にかかわらず、市長が必要あると認めたときは、市の職員以外の者に監督又は検査を委託することができる。</a:t>
          </a:r>
          <a:endParaRPr kumimoji="1" lang="ja-JP" altLang="en-US"/>
        </a:p>
        <a:p>
          <a:r>
            <a:rPr kumimoji="1" lang="ja-JP" altLang="en-US"/>
            <a:t>３　前２項の規定にかかわらず、物品の購入その他授受に係る契約の検査員は、第168条の規定によるものとする。</a:t>
          </a:r>
          <a:endParaRPr kumimoji="1" lang="ja-JP" altLang="en-US"/>
        </a:p>
        <a:p>
          <a:r>
            <a:rPr kumimoji="1" lang="ja-JP" altLang="en-US"/>
            <a:t> </a:t>
          </a:r>
          <a:endParaRPr kumimoji="1" lang="ja-JP" altLang="en-US"/>
        </a:p>
        <a:p>
          <a:r>
            <a:rPr kumimoji="1" lang="ja-JP" altLang="en-US"/>
            <a:t>（監督員の職務）</a:t>
          </a:r>
          <a:endParaRPr kumimoji="1" lang="ja-JP" altLang="en-US"/>
        </a:p>
        <a:p>
          <a:r>
            <a:rPr kumimoji="1" lang="ja-JP" altLang="en-US"/>
            <a:t>第97条　監督員又は監督の委託を受けた者（以下「監督員」という。）は、契約書、仕様書及び設計書その他の関係書類に基づいて、契約の定めるところにより、おおむね次に掲げる事務を行わなければならない。</a:t>
          </a:r>
          <a:endParaRPr kumimoji="1" lang="ja-JP" altLang="en-US"/>
        </a:p>
        <a:p>
          <a:r>
            <a:rPr kumimoji="1" lang="ja-JP" altLang="en-US"/>
            <a:t>(１)　工事又は製造その他についての請負契約の履行についての、契約の相手方若しくはその者の現場代理人に対する指示、承認又は協議</a:t>
          </a:r>
          <a:endParaRPr kumimoji="1" lang="ja-JP" altLang="en-US"/>
        </a:p>
        <a:p>
          <a:r>
            <a:rPr kumimoji="1" lang="ja-JP" altLang="en-US"/>
            <a:t>(２)　工事又は製造その他についての請負契約の履行のための、詳細図その他の図書の作成及び交付又は契約の相手方が作成したこれらの図書の承認</a:t>
          </a:r>
          <a:endParaRPr kumimoji="1" lang="ja-JP" altLang="en-US"/>
        </a:p>
        <a:p>
          <a:r>
            <a:rPr kumimoji="1" lang="ja-JP" altLang="en-US"/>
            <a:t>(３)　工事又は製造その他についての請負契約の工程の管理、立会い、履行の状況の検査又は工事材料の試験若しくは検査</a:t>
          </a:r>
          <a:endParaRPr kumimoji="1" lang="ja-JP" altLang="en-US"/>
        </a:p>
        <a:p>
          <a:r>
            <a:rPr kumimoji="1" lang="ja-JP" altLang="en-US"/>
            <a:t>２　監督員は、監督の実施の状況等について必要な事項を市長に報告しなければならない。</a:t>
          </a:r>
          <a:endParaRPr kumimoji="1" lang="ja-JP" altLang="en-US"/>
        </a:p>
        <a:p>
          <a:endParaRPr kumimoji="1" lang="ja-JP" altLang="en-US"/>
        </a:p>
      </xdr:txBody>
    </xdr:sp>
    <xdr:clientData/>
  </xdr:twoCellAnchor>
  <xdr:twoCellAnchor>
    <xdr:from xmlns:xdr="http://schemas.openxmlformats.org/drawingml/2006/spreadsheetDrawing">
      <xdr:col>57</xdr:col>
      <xdr:colOff>133350</xdr:colOff>
      <xdr:row>0</xdr:row>
      <xdr:rowOff>81915</xdr:rowOff>
    </xdr:from>
    <xdr:to xmlns:xdr="http://schemas.openxmlformats.org/drawingml/2006/spreadsheetDrawing">
      <xdr:col>82</xdr:col>
      <xdr:colOff>72390</xdr:colOff>
      <xdr:row>14</xdr:row>
      <xdr:rowOff>229870</xdr:rowOff>
    </xdr:to>
    <xdr:sp macro="" textlink="">
      <xdr:nvSpPr>
        <xdr:cNvPr id="4" name="テキスト 3"/>
        <xdr:cNvSpPr txBox="1"/>
      </xdr:nvSpPr>
      <xdr:spPr>
        <a:xfrm>
          <a:off x="10776585" y="81915"/>
          <a:ext cx="4431665" cy="719645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※設計監理約款</a:t>
          </a:r>
          <a:endParaRPr kumimoji="1" lang="ja-JP" altLang="en-US"/>
        </a:p>
        <a:p>
          <a:r>
            <a:rPr kumimoji="1" lang="ja-JP" altLang="en-US"/>
            <a:t/>
          </a:r>
          <a:endParaRPr kumimoji="1" lang="ja-JP" altLang="en-US"/>
        </a:p>
        <a:p>
          <a:r>
            <a:rPr kumimoji="1" lang="ja-JP" altLang="en-US"/>
            <a:t>（調査職員）</a:t>
          </a:r>
          <a:endParaRPr kumimoji="1" lang="ja-JP" altLang="en-US"/>
        </a:p>
        <a:p>
          <a:r>
            <a:rPr kumimoji="1" lang="ja-JP" altLang="en-US"/>
            <a:t>第８条　発注者は、調査職員を置いたときは、その氏名を受注者に通知しなければならない。調査職員を変更したときも同様とする。なお、調査職員は倉吉市財務規則（平成12年倉吉市規則第30号）第96条第１項に規定する監督員であるものとする。</a:t>
          </a:r>
          <a:endParaRPr kumimoji="1" lang="ja-JP" altLang="en-US"/>
        </a:p>
        <a:p>
          <a:r>
            <a:rPr kumimoji="1" lang="ja-JP" altLang="en-US"/>
            <a:t>２　調査職員は、この契約書の他の条項に定めるもの及びこの契約書に基づく発注者の権限とされる事項のうち発注者が必要と認めて調査職員に委任したもののほか、設計監理仕様書に定めるところにより、次に掲げる権限を有する。</a:t>
          </a:r>
          <a:endParaRPr kumimoji="1" lang="ja-JP" altLang="en-US"/>
        </a:p>
        <a:p>
          <a:r>
            <a:rPr kumimoji="1" lang="ja-JP" altLang="en-US"/>
            <a:t>(１)　発注者の意図する成果物を完成させるための受注者又は受注者の管理技術者に対する業務に関する指示</a:t>
          </a:r>
          <a:endParaRPr kumimoji="1" lang="ja-JP" altLang="en-US"/>
        </a:p>
        <a:p>
          <a:r>
            <a:rPr kumimoji="1" lang="ja-JP" altLang="en-US"/>
            <a:t>(２)　この契約書及び設計監理仕様書の記載内容に関する受注者の確認の申出又は質問に対する承諾又は回答</a:t>
          </a:r>
          <a:endParaRPr kumimoji="1" lang="ja-JP" altLang="en-US"/>
        </a:p>
        <a:p>
          <a:r>
            <a:rPr kumimoji="1" lang="ja-JP" altLang="en-US"/>
            <a:t>(３)　この契約の履行に関する受注者又は受注者の管理技術者との協議</a:t>
          </a:r>
          <a:endParaRPr kumimoji="1" lang="ja-JP" altLang="en-US"/>
        </a:p>
        <a:p>
          <a:r>
            <a:rPr kumimoji="1" lang="ja-JP" altLang="en-US"/>
            <a:t>(４)　業務の進ちょくの確認、設計監理仕様書の記載内容と履行内容との照合その他契約の履行状況の調査</a:t>
          </a:r>
          <a:endParaRPr kumimoji="1" lang="ja-JP" altLang="en-US"/>
        </a:p>
        <a:p>
          <a:r>
            <a:rPr kumimoji="1" lang="ja-JP" altLang="en-US"/>
            <a:t>３　発注者は、２名以上の調査職員を置き、前項の権限を分担させたときにあってはそれぞれの調査職員の有する権限の内容を、調査職員にこの契約書に基づく発注者の権限の一部を委任したときにあっては当該委任した権限の内容を、受注者に通知しなければならない。</a:t>
          </a:r>
          <a:endParaRPr kumimoji="1" lang="ja-JP" altLang="en-US"/>
        </a:p>
        <a:p>
          <a:r>
            <a:rPr kumimoji="1" lang="ja-JP" altLang="en-US"/>
            <a:t>４　第２項の規定に基づく調査職員の指示又は承諾は、原則として、書面により行わなければならない。</a:t>
          </a:r>
          <a:endParaRPr kumimoji="1" lang="ja-JP" altLang="en-US"/>
        </a:p>
        <a:p>
          <a:r>
            <a:rPr kumimoji="1" lang="ja-JP" altLang="en-US"/>
            <a:t>５　この契約書に定める書面の提出は、設計監理仕様書に定めるものを除き、調査職員を経由して行うものとする。この場合において当該書面は、調査職員に到達した日をもって発注者に到達したものとみなす。</a:t>
          </a:r>
          <a:endParaRPr kumimoji="1" lang="ja-JP" altLang="en-US"/>
        </a:p>
        <a:p>
          <a:endParaRPr kumimoji="1" lang="ja-JP" altLang="en-US"/>
        </a:p>
        <a:p>
          <a:r>
            <a:rPr kumimoji="1" lang="ja-JP" altLang="en-US"/>
            <a:t>中略</a:t>
          </a:r>
          <a:endParaRPr kumimoji="1" lang="ja-JP" altLang="en-US"/>
        </a:p>
        <a:p>
          <a:endParaRPr kumimoji="1" lang="ja-JP" altLang="en-US"/>
        </a:p>
        <a:p>
          <a:r>
            <a:rPr kumimoji="1" lang="ja-JP" altLang="en-US"/>
            <a:t>（設計監理仕様書と業務内容が一致しない場合の履行責任）</a:t>
          </a:r>
          <a:endParaRPr kumimoji="1" lang="ja-JP" altLang="en-US"/>
        </a:p>
        <a:p>
          <a:r>
            <a:rPr kumimoji="1" lang="ja-JP" altLang="en-US"/>
            <a:t>第13条　受注者は、業務の内容が設計監理仕様書又は発注者の指示若しくは発注者と受注者とが協議の内容に適合しない場合において、調査職員がその履行又は修補（以下「履行等」という。）を請求したときは、当該請求に従わなければならない。この場合において、当該不適合が発注者の指示によるときその他発注者の責めに帰すべき事由によるときは、発注者は、必要があると認めるときは、履行期間若しくは業務委託料の額を変更し、又は受注者に損害を及ぼしたときは必要な費用を負担しなければならない。</a:t>
          </a:r>
          <a:endParaRPr kumimoji="1" lang="ja-JP" altLang="en-US"/>
        </a:p>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78105</xdr:colOff>
      <xdr:row>28</xdr:row>
      <xdr:rowOff>89535</xdr:rowOff>
    </xdr:from>
    <xdr:to xmlns:xdr="http://schemas.openxmlformats.org/drawingml/2006/spreadsheetDrawing">
      <xdr:col>11</xdr:col>
      <xdr:colOff>163830</xdr:colOff>
      <xdr:row>31</xdr:row>
      <xdr:rowOff>89535</xdr:rowOff>
    </xdr:to>
    <xdr:sp macro="" textlink="">
      <xdr:nvSpPr>
        <xdr:cNvPr id="2" name="AutoShape 51"/>
        <xdr:cNvSpPr/>
      </xdr:nvSpPr>
      <xdr:spPr>
        <a:xfrm>
          <a:off x="2663825" y="5833110"/>
          <a:ext cx="85725" cy="709930"/>
        </a:xfrm>
        <a:prstGeom prst="leftBracket">
          <a:avLst>
            <a:gd name="adj" fmla="val 58333"/>
          </a:avLst>
        </a:prstGeom>
        <a:noFill/>
        <a:ln w="9525">
          <a:solidFill>
            <a:srgbClr val="000000"/>
          </a:solidFill>
          <a:round/>
          <a:headEnd/>
          <a:tailEnd/>
        </a:ln>
      </xdr:spPr>
    </xdr:sp>
    <xdr:clientData/>
  </xdr:twoCellAnchor>
  <xdr:twoCellAnchor>
    <xdr:from xmlns:xdr="http://schemas.openxmlformats.org/drawingml/2006/spreadsheetDrawing">
      <xdr:col>25</xdr:col>
      <xdr:colOff>66040</xdr:colOff>
      <xdr:row>28</xdr:row>
      <xdr:rowOff>102870</xdr:rowOff>
    </xdr:from>
    <xdr:to xmlns:xdr="http://schemas.openxmlformats.org/drawingml/2006/spreadsheetDrawing">
      <xdr:col>25</xdr:col>
      <xdr:colOff>142240</xdr:colOff>
      <xdr:row>31</xdr:row>
      <xdr:rowOff>111760</xdr:rowOff>
    </xdr:to>
    <xdr:sp macro="" textlink="">
      <xdr:nvSpPr>
        <xdr:cNvPr id="3" name="AutoShape 53"/>
        <xdr:cNvSpPr/>
      </xdr:nvSpPr>
      <xdr:spPr>
        <a:xfrm>
          <a:off x="5887720" y="5846445"/>
          <a:ext cx="76200" cy="718820"/>
        </a:xfrm>
        <a:prstGeom prst="rightBracket">
          <a:avLst>
            <a:gd name="adj" fmla="val 66667"/>
          </a:avLst>
        </a:prstGeom>
        <a:noFill/>
        <a:ln w="9525">
          <a:solidFill>
            <a:srgbClr val="000000"/>
          </a:solidFill>
          <a:round/>
          <a:headEnd/>
          <a:tailEnd/>
        </a:ln>
      </xdr:spPr>
    </xdr:sp>
    <xdr:clientData/>
  </xdr:twoCellAnchor>
  <xdr:twoCellAnchor>
    <xdr:from xmlns:xdr="http://schemas.openxmlformats.org/drawingml/2006/spreadsheetDrawing">
      <xdr:col>25</xdr:col>
      <xdr:colOff>66040</xdr:colOff>
      <xdr:row>34</xdr:row>
      <xdr:rowOff>102870</xdr:rowOff>
    </xdr:from>
    <xdr:to xmlns:xdr="http://schemas.openxmlformats.org/drawingml/2006/spreadsheetDrawing">
      <xdr:col>25</xdr:col>
      <xdr:colOff>142240</xdr:colOff>
      <xdr:row>37</xdr:row>
      <xdr:rowOff>111760</xdr:rowOff>
    </xdr:to>
    <xdr:sp macro="" textlink="">
      <xdr:nvSpPr>
        <xdr:cNvPr id="4" name="AutoShape 53"/>
        <xdr:cNvSpPr/>
      </xdr:nvSpPr>
      <xdr:spPr>
        <a:xfrm>
          <a:off x="5887720" y="7139940"/>
          <a:ext cx="76200" cy="718820"/>
        </a:xfrm>
        <a:prstGeom prst="rightBracket">
          <a:avLst>
            <a:gd name="adj" fmla="val 66667"/>
          </a:avLst>
        </a:prstGeom>
        <a:noFill/>
        <a:ln w="9525">
          <a:solidFill>
            <a:srgbClr val="000000"/>
          </a:solidFill>
          <a:round/>
          <a:headEnd/>
          <a:tailEnd/>
        </a:ln>
      </xdr:spPr>
    </xdr:sp>
    <xdr:clientData/>
  </xdr:twoCellAnchor>
  <xdr:twoCellAnchor>
    <xdr:from xmlns:xdr="http://schemas.openxmlformats.org/drawingml/2006/spreadsheetDrawing">
      <xdr:col>11</xdr:col>
      <xdr:colOff>71755</xdr:colOff>
      <xdr:row>34</xdr:row>
      <xdr:rowOff>83820</xdr:rowOff>
    </xdr:from>
    <xdr:to xmlns:xdr="http://schemas.openxmlformats.org/drawingml/2006/spreadsheetDrawing">
      <xdr:col>11</xdr:col>
      <xdr:colOff>166370</xdr:colOff>
      <xdr:row>37</xdr:row>
      <xdr:rowOff>95250</xdr:rowOff>
    </xdr:to>
    <xdr:sp macro="" textlink="">
      <xdr:nvSpPr>
        <xdr:cNvPr id="5" name="AutoShape 51"/>
        <xdr:cNvSpPr/>
      </xdr:nvSpPr>
      <xdr:spPr>
        <a:xfrm>
          <a:off x="2657475" y="7120890"/>
          <a:ext cx="94615" cy="721360"/>
        </a:xfrm>
        <a:prstGeom prst="leftBracket">
          <a:avLst>
            <a:gd name="adj" fmla="val 58333"/>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114300</xdr:colOff>
      <xdr:row>0</xdr:row>
      <xdr:rowOff>58420</xdr:rowOff>
    </xdr:from>
    <xdr:to xmlns:xdr="http://schemas.openxmlformats.org/drawingml/2006/spreadsheetDrawing">
      <xdr:col>1</xdr:col>
      <xdr:colOff>648335</xdr:colOff>
      <xdr:row>0</xdr:row>
      <xdr:rowOff>591820</xdr:rowOff>
    </xdr:to>
    <xdr:sp macro="" textlink="">
      <xdr:nvSpPr>
        <xdr:cNvPr id="2" name="テキスト ボックス 1">
          <a:hlinkClick xmlns:r="http://schemas.openxmlformats.org/officeDocument/2006/relationships" r:id="rId1"/>
        </xdr:cNvPr>
        <xdr:cNvSpPr txBox="1">
          <a:spLocks noChangeArrowheads="1"/>
        </xdr:cNvSpPr>
      </xdr:nvSpPr>
      <xdr:spPr>
        <a:xfrm>
          <a:off x="114300" y="58420"/>
          <a:ext cx="919480" cy="53340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1</xdr:col>
      <xdr:colOff>728345</xdr:colOff>
      <xdr:row>0</xdr:row>
      <xdr:rowOff>48260</xdr:rowOff>
    </xdr:from>
    <xdr:to xmlns:xdr="http://schemas.openxmlformats.org/drawingml/2006/spreadsheetDrawing">
      <xdr:col>3</xdr:col>
      <xdr:colOff>105410</xdr:colOff>
      <xdr:row>0</xdr:row>
      <xdr:rowOff>591820</xdr:rowOff>
    </xdr:to>
    <xdr:sp macro="" textlink="">
      <xdr:nvSpPr>
        <xdr:cNvPr id="3" name="テキスト ボックス 2">
          <a:hlinkClick xmlns:r="http://schemas.openxmlformats.org/officeDocument/2006/relationships" r:id="rId2"/>
        </xdr:cNvPr>
        <xdr:cNvSpPr txBox="1">
          <a:spLocks noChangeArrowheads="1"/>
        </xdr:cNvSpPr>
      </xdr:nvSpPr>
      <xdr:spPr>
        <a:xfrm>
          <a:off x="1113790" y="48260"/>
          <a:ext cx="833755" cy="543560"/>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41</xdr:col>
      <xdr:colOff>66675</xdr:colOff>
      <xdr:row>6</xdr:row>
      <xdr:rowOff>76200</xdr:rowOff>
    </xdr:from>
    <xdr:to xmlns:xdr="http://schemas.openxmlformats.org/drawingml/2006/spreadsheetDrawing">
      <xdr:col>51</xdr:col>
      <xdr:colOff>57150</xdr:colOff>
      <xdr:row>9</xdr:row>
      <xdr:rowOff>95250</xdr:rowOff>
    </xdr:to>
    <xdr:sp macro="" textlink="">
      <xdr:nvSpPr>
        <xdr:cNvPr id="2" name="テキスト ボックス 1"/>
        <xdr:cNvSpPr txBox="1"/>
      </xdr:nvSpPr>
      <xdr:spPr>
        <a:xfrm>
          <a:off x="7464425" y="1447800"/>
          <a:ext cx="1533525" cy="7048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注　変更契約の起案書は管理計画課の合議もいるので忘れないように</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360045</xdr:colOff>
      <xdr:row>0</xdr:row>
      <xdr:rowOff>167640</xdr:rowOff>
    </xdr:from>
    <xdr:to xmlns:xdr="http://schemas.openxmlformats.org/drawingml/2006/spreadsheetDrawing">
      <xdr:col>1</xdr:col>
      <xdr:colOff>615315</xdr:colOff>
      <xdr:row>0</xdr:row>
      <xdr:rowOff>464820</xdr:rowOff>
    </xdr:to>
    <xdr:sp macro="" textlink="">
      <xdr:nvSpPr>
        <xdr:cNvPr id="4" name="テキスト 4">
          <a:hlinkClick xmlns:r="http://schemas.openxmlformats.org/officeDocument/2006/relationships" r:id="rId1"/>
        </xdr:cNvPr>
        <xdr:cNvSpPr txBox="1"/>
      </xdr:nvSpPr>
      <xdr:spPr>
        <a:xfrm>
          <a:off x="360045" y="167640"/>
          <a:ext cx="701040" cy="297180"/>
        </a:xfrm>
        <a:prstGeom prst="rect">
          <a:avLst/>
        </a:prstGeom>
        <a:solidFill>
          <a:schemeClr val="tx1"/>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様式一覧</a:t>
          </a:r>
          <a:endParaRPr kumimoji="1" lang="ja-JP" altLang="en-US"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394335</xdr:colOff>
      <xdr:row>0</xdr:row>
      <xdr:rowOff>193040</xdr:rowOff>
    </xdr:from>
    <xdr:to xmlns:xdr="http://schemas.openxmlformats.org/drawingml/2006/spreadsheetDrawing">
      <xdr:col>1</xdr:col>
      <xdr:colOff>653415</xdr:colOff>
      <xdr:row>0</xdr:row>
      <xdr:rowOff>492760</xdr:rowOff>
    </xdr:to>
    <xdr:sp macro="" textlink="">
      <xdr:nvSpPr>
        <xdr:cNvPr id="4" name="テキスト 3">
          <a:hlinkClick xmlns:r="http://schemas.openxmlformats.org/officeDocument/2006/relationships" r:id="rId1"/>
        </xdr:cNvPr>
        <xdr:cNvSpPr txBox="1"/>
      </xdr:nvSpPr>
      <xdr:spPr>
        <a:xfrm>
          <a:off x="394335" y="193040"/>
          <a:ext cx="704850" cy="299720"/>
        </a:xfrm>
        <a:prstGeom prst="rect">
          <a:avLst/>
        </a:prstGeom>
        <a:solidFill>
          <a:schemeClr val="tx1"/>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様式一覧</a:t>
          </a:r>
          <a:endParaRPr kumimoji="1" lang="ja-JP" altLang="en-US"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114300</xdr:colOff>
      <xdr:row>0</xdr:row>
      <xdr:rowOff>96520</xdr:rowOff>
    </xdr:from>
    <xdr:to xmlns:xdr="http://schemas.openxmlformats.org/drawingml/2006/spreadsheetDrawing">
      <xdr:col>0</xdr:col>
      <xdr:colOff>846455</xdr:colOff>
      <xdr:row>0</xdr:row>
      <xdr:rowOff>508000</xdr:rowOff>
    </xdr:to>
    <xdr:sp macro="" textlink="">
      <xdr:nvSpPr>
        <xdr:cNvPr id="2" name="テキスト ボックス 1">
          <a:hlinkClick xmlns:r="http://schemas.openxmlformats.org/officeDocument/2006/relationships" r:id="rId1"/>
        </xdr:cNvPr>
        <xdr:cNvSpPr txBox="1">
          <a:spLocks noChangeArrowheads="1"/>
        </xdr:cNvSpPr>
      </xdr:nvSpPr>
      <xdr:spPr>
        <a:xfrm>
          <a:off x="114300" y="96520"/>
          <a:ext cx="732155" cy="41148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0</xdr:col>
      <xdr:colOff>847725</xdr:colOff>
      <xdr:row>0</xdr:row>
      <xdr:rowOff>86360</xdr:rowOff>
    </xdr:from>
    <xdr:to xmlns:xdr="http://schemas.openxmlformats.org/drawingml/2006/spreadsheetDrawing">
      <xdr:col>1</xdr:col>
      <xdr:colOff>847725</xdr:colOff>
      <xdr:row>0</xdr:row>
      <xdr:rowOff>525780</xdr:rowOff>
    </xdr:to>
    <xdr:sp macro="" textlink="">
      <xdr:nvSpPr>
        <xdr:cNvPr id="3" name="テキスト ボックス 2">
          <a:hlinkClick xmlns:r="http://schemas.openxmlformats.org/officeDocument/2006/relationships" r:id="rId2"/>
        </xdr:cNvPr>
        <xdr:cNvSpPr txBox="1">
          <a:spLocks noChangeArrowheads="1"/>
        </xdr:cNvSpPr>
      </xdr:nvSpPr>
      <xdr:spPr>
        <a:xfrm>
          <a:off x="847725" y="86360"/>
          <a:ext cx="848360" cy="439420"/>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printerSettings" Target="../printerSettings/printerSettings18.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7.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8.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printerSettings" Target="../printerSettings/printerSettings3.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omments" Target="../comments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10.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11.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12.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13.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printerSettings" Target="../printerSettings/printerSettings36.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37.bin" /><Relationship Id="rId2" Type="http://schemas.openxmlformats.org/officeDocument/2006/relationships/drawing" Target="../drawings/drawing14.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38.bin" /><Relationship Id="rId2" Type="http://schemas.openxmlformats.org/officeDocument/2006/relationships/drawing" Target="../drawings/drawing15.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printerSettings" Target="../printerSettings/printerSettings5.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 Id="rId3" Type="http://schemas.openxmlformats.org/officeDocument/2006/relationships/drawing" Target="../drawings/drawing3.xml" /><Relationship Id="rId4" Type="http://schemas.openxmlformats.org/officeDocument/2006/relationships/vmlDrawing" Target="../drawings/vmlDrawing2.vml" /><Relationship Id="rId5"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printerSettings" Target="../printerSettings/printerSettings10.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printerSettings" Target="../printerSettings/printerSettings12.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printerSettings" Target="../printerSettings/printerSettings14.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printerSettings" Target="../printerSettings/printerSettings1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21"/>
  <sheetViews>
    <sheetView workbookViewId="0">
      <selection activeCell="C21" sqref="C21:J21"/>
    </sheetView>
  </sheetViews>
  <sheetFormatPr defaultRowHeight="27" customHeight="1"/>
  <cols>
    <col min="1" max="2" width="20" customWidth="1"/>
  </cols>
  <sheetData>
    <row r="1" spans="1:10" ht="27" customHeight="1">
      <c r="A1" s="1" t="s">
        <v>647</v>
      </c>
      <c r="B1" s="1" t="s">
        <v>284</v>
      </c>
      <c r="C1" s="1" t="s">
        <v>286</v>
      </c>
      <c r="D1" s="1"/>
      <c r="E1" s="1"/>
      <c r="F1" s="1"/>
      <c r="G1" s="1"/>
      <c r="H1" s="1"/>
      <c r="I1" s="1"/>
      <c r="J1" s="1"/>
    </row>
    <row r="2" spans="1:10" ht="27" customHeight="1">
      <c r="A2" s="2"/>
      <c r="B2" s="1" t="s">
        <v>283</v>
      </c>
      <c r="C2" s="10" t="s">
        <v>290</v>
      </c>
      <c r="D2" s="10"/>
      <c r="E2" s="10"/>
      <c r="F2" s="10"/>
      <c r="G2" s="10"/>
      <c r="H2" s="10"/>
      <c r="I2" s="10"/>
      <c r="J2" s="10"/>
    </row>
    <row r="3" spans="1:10" ht="27" customHeight="1">
      <c r="A3" s="2"/>
      <c r="B3" s="7" t="s">
        <v>327</v>
      </c>
      <c r="C3" s="11" t="s">
        <v>75</v>
      </c>
      <c r="D3" s="11"/>
      <c r="E3" s="11"/>
      <c r="F3" s="11"/>
      <c r="G3" s="11"/>
      <c r="H3" s="11"/>
      <c r="I3" s="11"/>
      <c r="J3" s="11"/>
    </row>
    <row r="4" spans="1:10" ht="27" customHeight="1">
      <c r="A4" s="3"/>
      <c r="B4" s="7" t="s">
        <v>457</v>
      </c>
      <c r="C4" s="11" t="s">
        <v>349</v>
      </c>
      <c r="D4" s="11"/>
      <c r="E4" s="11"/>
      <c r="F4" s="11"/>
      <c r="G4" s="11"/>
      <c r="H4" s="11"/>
      <c r="I4" s="11"/>
      <c r="J4" s="11"/>
    </row>
    <row r="5" spans="1:10" ht="27" customHeight="1">
      <c r="A5" s="4"/>
      <c r="B5" s="8"/>
      <c r="C5" s="12" t="s">
        <v>17</v>
      </c>
      <c r="D5" s="12"/>
      <c r="E5" s="12"/>
      <c r="F5" s="12"/>
      <c r="G5" s="12"/>
      <c r="H5" s="12"/>
      <c r="I5" s="12"/>
      <c r="J5" s="12"/>
    </row>
    <row r="6" spans="1:10" ht="27" customHeight="1">
      <c r="A6" s="4"/>
      <c r="B6" s="8"/>
      <c r="C6" s="12" t="s">
        <v>358</v>
      </c>
      <c r="D6" s="12"/>
      <c r="E6" s="12"/>
      <c r="F6" s="12"/>
      <c r="G6" s="12"/>
      <c r="H6" s="12"/>
      <c r="I6" s="12"/>
      <c r="J6" s="12"/>
    </row>
    <row r="7" spans="1:10" ht="27" customHeight="1">
      <c r="A7" s="4"/>
      <c r="B7" s="8"/>
      <c r="C7" s="12" t="s">
        <v>441</v>
      </c>
      <c r="D7" s="12"/>
      <c r="E7" s="12"/>
      <c r="F7" s="12"/>
      <c r="G7" s="12"/>
      <c r="H7" s="12"/>
      <c r="I7" s="12"/>
      <c r="J7" s="12"/>
    </row>
    <row r="8" spans="1:10" ht="27" customHeight="1">
      <c r="A8" s="4"/>
      <c r="B8" s="8"/>
      <c r="C8" s="12" t="s">
        <v>306</v>
      </c>
      <c r="D8" s="12"/>
      <c r="E8" s="12"/>
      <c r="F8" s="12"/>
      <c r="G8" s="12"/>
      <c r="H8" s="12"/>
      <c r="I8" s="12"/>
      <c r="J8" s="12"/>
    </row>
    <row r="9" spans="1:10" ht="27" customHeight="1">
      <c r="A9" s="4"/>
      <c r="B9" s="8"/>
      <c r="C9" s="12" t="s">
        <v>143</v>
      </c>
      <c r="D9" s="12"/>
      <c r="E9" s="12"/>
      <c r="F9" s="12"/>
      <c r="G9" s="12"/>
      <c r="H9" s="12"/>
      <c r="I9" s="12"/>
      <c r="J9" s="12"/>
    </row>
    <row r="10" spans="1:10" ht="27" customHeight="1">
      <c r="A10" s="5"/>
      <c r="B10" s="9"/>
      <c r="C10" s="13" t="s">
        <v>506</v>
      </c>
      <c r="D10" s="13"/>
      <c r="E10" s="13"/>
      <c r="F10" s="13"/>
      <c r="G10" s="13"/>
      <c r="H10" s="13"/>
      <c r="I10" s="13"/>
      <c r="J10" s="13"/>
    </row>
    <row r="11" spans="1:10" ht="27" customHeight="1">
      <c r="A11" s="2"/>
      <c r="B11" s="1" t="s">
        <v>134</v>
      </c>
      <c r="C11" s="10" t="s">
        <v>315</v>
      </c>
      <c r="D11" s="10"/>
      <c r="E11" s="10"/>
      <c r="F11" s="10"/>
      <c r="G11" s="10"/>
      <c r="H11" s="10"/>
      <c r="I11" s="10"/>
      <c r="J11" s="10"/>
    </row>
    <row r="12" spans="1:10" ht="27" customHeight="1">
      <c r="A12" s="2"/>
      <c r="B12" s="1" t="s">
        <v>535</v>
      </c>
      <c r="C12" s="6" t="s">
        <v>536</v>
      </c>
      <c r="D12" s="6"/>
      <c r="E12" s="6"/>
      <c r="F12" s="6"/>
      <c r="G12" s="6"/>
      <c r="H12" s="6"/>
      <c r="I12" s="6"/>
      <c r="J12" s="6"/>
    </row>
    <row r="13" spans="1:10" ht="27" customHeight="1">
      <c r="A13" s="6" t="s">
        <v>3</v>
      </c>
      <c r="B13" s="1">
        <v>20231026</v>
      </c>
      <c r="C13" s="14" t="s">
        <v>28</v>
      </c>
      <c r="D13" s="17"/>
      <c r="E13" s="17"/>
      <c r="F13" s="17"/>
      <c r="G13" s="17"/>
      <c r="H13" s="17"/>
      <c r="I13" s="17"/>
      <c r="J13" s="19"/>
    </row>
    <row r="14" spans="1:10" ht="27" customHeight="1">
      <c r="A14" s="6" t="s">
        <v>606</v>
      </c>
      <c r="B14" s="1">
        <v>20240528</v>
      </c>
      <c r="C14" s="14" t="s">
        <v>571</v>
      </c>
      <c r="D14" s="17"/>
      <c r="E14" s="17"/>
      <c r="F14" s="17"/>
      <c r="G14" s="17"/>
      <c r="H14" s="17"/>
      <c r="I14" s="17"/>
      <c r="J14" s="19"/>
    </row>
    <row r="15" spans="1:10" ht="27" customHeight="1">
      <c r="A15" s="6" t="s">
        <v>645</v>
      </c>
      <c r="B15" s="1">
        <v>20241210</v>
      </c>
      <c r="C15" s="15" t="s">
        <v>617</v>
      </c>
      <c r="D15" s="18"/>
      <c r="E15" s="18"/>
      <c r="F15" s="18"/>
      <c r="G15" s="18"/>
      <c r="H15" s="18"/>
      <c r="I15" s="18"/>
      <c r="J15" s="20"/>
    </row>
    <row r="16" spans="1:10" ht="27" customHeight="1">
      <c r="A16" s="6" t="s">
        <v>646</v>
      </c>
      <c r="B16" s="1">
        <v>20250317</v>
      </c>
      <c r="C16" s="6" t="s">
        <v>392</v>
      </c>
      <c r="D16" s="6"/>
      <c r="E16" s="6"/>
      <c r="F16" s="6"/>
      <c r="G16" s="6"/>
      <c r="H16" s="6"/>
      <c r="I16" s="6"/>
      <c r="J16" s="6"/>
    </row>
    <row r="17" spans="1:10" ht="27" customHeight="1">
      <c r="A17" s="6" t="s">
        <v>643</v>
      </c>
      <c r="B17" s="1">
        <v>20250604</v>
      </c>
      <c r="C17" s="16" t="s">
        <v>48</v>
      </c>
      <c r="D17" s="16"/>
      <c r="E17" s="16"/>
      <c r="F17" s="16"/>
      <c r="G17" s="16"/>
      <c r="H17" s="16"/>
      <c r="I17" s="16"/>
      <c r="J17" s="16"/>
    </row>
    <row r="18" spans="1:10" ht="27" customHeight="1">
      <c r="A18" s="2" t="s">
        <v>278</v>
      </c>
      <c r="B18" s="1">
        <v>20250814</v>
      </c>
      <c r="C18" s="6" t="s">
        <v>648</v>
      </c>
      <c r="D18" s="6"/>
      <c r="E18" s="6"/>
      <c r="F18" s="6"/>
      <c r="G18" s="6"/>
      <c r="H18" s="6"/>
      <c r="I18" s="6"/>
      <c r="J18" s="6"/>
    </row>
    <row r="19" spans="1:10" ht="27" customHeight="1">
      <c r="A19" s="2" t="s">
        <v>649</v>
      </c>
      <c r="B19" s="1">
        <v>20251016</v>
      </c>
      <c r="C19" s="6" t="s">
        <v>453</v>
      </c>
      <c r="D19" s="6"/>
      <c r="E19" s="6"/>
      <c r="F19" s="6"/>
      <c r="G19" s="6"/>
      <c r="H19" s="6"/>
      <c r="I19" s="6"/>
      <c r="J19" s="6"/>
    </row>
    <row r="20" spans="1:10" ht="27" customHeight="1">
      <c r="A20" s="2" t="s">
        <v>106</v>
      </c>
      <c r="B20" s="1">
        <v>20251202</v>
      </c>
      <c r="C20" s="6" t="s">
        <v>650</v>
      </c>
      <c r="D20" s="6"/>
      <c r="E20" s="6"/>
      <c r="F20" s="6"/>
      <c r="G20" s="6"/>
      <c r="H20" s="6"/>
      <c r="I20" s="6"/>
      <c r="J20" s="6"/>
    </row>
    <row r="21" spans="1:10" ht="27" customHeight="1">
      <c r="A21" s="2" t="s">
        <v>651</v>
      </c>
      <c r="B21" s="1">
        <v>20260608</v>
      </c>
      <c r="C21" s="16" t="s">
        <v>652</v>
      </c>
      <c r="D21" s="16"/>
      <c r="E21" s="16"/>
      <c r="F21" s="16"/>
      <c r="G21" s="16"/>
      <c r="H21" s="16"/>
      <c r="I21" s="16"/>
      <c r="J21" s="16"/>
    </row>
  </sheetData>
  <customSheetViews>
    <customSheetView guid="{D60E5760-4E7C-40A4-8B5D-23B1C7C3A8AF}">
      <selection activeCell="C12" sqref="C12"/>
      <pageMargins left="0.7" right="0.7" top="0.75" bottom="0.75" header="0.3" footer="0.3"/>
    </customSheetView>
  </customSheetViews>
  <mergeCells count="21">
    <mergeCell ref="C1:J1"/>
    <mergeCell ref="C2:J2"/>
    <mergeCell ref="C3:J3"/>
    <mergeCell ref="C4:J4"/>
    <mergeCell ref="C5:J5"/>
    <mergeCell ref="C6:J6"/>
    <mergeCell ref="C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s>
  <phoneticPr fontId="10"/>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J36"/>
  <sheetViews>
    <sheetView view="pageBreakPreview" zoomScaleSheetLayoutView="100" workbookViewId="0">
      <selection activeCell="A8" sqref="A8:E8"/>
    </sheetView>
  </sheetViews>
  <sheetFormatPr defaultRowHeight="15" customHeight="1"/>
  <cols>
    <col min="1" max="1" width="6.75" style="150" customWidth="1"/>
    <col min="2" max="2" width="10" style="150" customWidth="1"/>
    <col min="3" max="8" width="10.875" style="150" customWidth="1"/>
    <col min="9" max="9" width="2.875" style="150" customWidth="1"/>
    <col min="10" max="16384" width="9" style="150" customWidth="1"/>
  </cols>
  <sheetData>
    <row r="1" spans="1:10" ht="16.5" customHeight="1">
      <c r="A1" s="151"/>
      <c r="B1" s="151"/>
      <c r="C1" s="151"/>
      <c r="D1" s="151"/>
      <c r="E1" s="151"/>
      <c r="F1" s="151"/>
      <c r="G1" s="151"/>
      <c r="H1" s="151"/>
      <c r="I1" s="151"/>
    </row>
    <row r="2" spans="1:10" ht="16.5" customHeight="1">
      <c r="A2" s="151"/>
      <c r="B2" s="151"/>
      <c r="C2" s="151"/>
      <c r="D2" s="151"/>
      <c r="E2" s="151"/>
      <c r="F2" s="151"/>
      <c r="G2" s="151"/>
      <c r="H2" s="151"/>
      <c r="I2" s="151"/>
    </row>
    <row r="3" spans="1:10" ht="16.5" customHeight="1">
      <c r="A3" s="152" t="s">
        <v>206</v>
      </c>
      <c r="B3" s="152"/>
      <c r="C3" s="152"/>
      <c r="D3" s="152"/>
      <c r="E3" s="152"/>
      <c r="F3" s="152"/>
      <c r="G3" s="152"/>
      <c r="H3" s="152"/>
      <c r="I3" s="151"/>
      <c r="J3" s="151"/>
    </row>
    <row r="4" spans="1:10" ht="16.5" customHeight="1">
      <c r="A4" s="152"/>
      <c r="B4" s="152"/>
      <c r="C4" s="152"/>
      <c r="D4" s="152"/>
      <c r="E4" s="152"/>
      <c r="F4" s="152"/>
      <c r="G4" s="152"/>
      <c r="H4" s="152"/>
      <c r="I4" s="151"/>
      <c r="J4" s="151"/>
    </row>
    <row r="5" spans="1:10" ht="16.5" customHeight="1">
      <c r="A5" s="151"/>
      <c r="B5" s="151"/>
      <c r="C5" s="151"/>
      <c r="D5" s="151"/>
      <c r="E5" s="109"/>
      <c r="F5" s="151"/>
      <c r="G5" s="151"/>
      <c r="H5" s="151"/>
      <c r="I5" s="151"/>
      <c r="J5" s="151"/>
    </row>
    <row r="6" spans="1:10" ht="16.5" customHeight="1">
      <c r="A6" s="151"/>
      <c r="B6" s="151"/>
      <c r="C6" s="151"/>
      <c r="D6" s="151"/>
      <c r="E6" s="109"/>
      <c r="F6" s="151"/>
      <c r="G6" s="151"/>
      <c r="H6" s="151"/>
      <c r="I6" s="151"/>
      <c r="J6" s="151"/>
    </row>
    <row r="7" spans="1:10" ht="16.5" customHeight="1">
      <c r="A7" s="151"/>
      <c r="B7" s="151"/>
      <c r="C7" s="151"/>
      <c r="D7" s="151"/>
      <c r="E7" s="151"/>
      <c r="F7" s="151"/>
      <c r="G7" s="151"/>
      <c r="H7" s="151"/>
      <c r="I7" s="151"/>
      <c r="J7" s="151"/>
    </row>
    <row r="8" spans="1:10" ht="16.5" customHeight="1">
      <c r="A8" s="153" t="str">
        <f>データ!C43&amp;"　"&amp;データ!C44&amp;"　様"</f>
        <v>○○建設㈱　代表取締役　☆☆　☆☆　様</v>
      </c>
      <c r="B8" s="153"/>
      <c r="C8" s="153"/>
      <c r="D8" s="153"/>
      <c r="E8" s="153"/>
      <c r="F8" s="165"/>
      <c r="G8" s="165"/>
      <c r="H8" s="153"/>
      <c r="I8" s="151"/>
      <c r="J8" s="151"/>
    </row>
    <row r="9" spans="1:10" ht="16.5" customHeight="1">
      <c r="A9" s="154"/>
      <c r="B9" s="154"/>
      <c r="C9" s="154"/>
      <c r="D9" s="154"/>
      <c r="E9" s="154"/>
      <c r="F9" s="154"/>
      <c r="H9" s="151"/>
      <c r="I9" s="151"/>
    </row>
    <row r="10" spans="1:10" ht="16.5" customHeight="1">
      <c r="A10" s="155"/>
      <c r="B10" s="155"/>
      <c r="C10" s="155"/>
      <c r="D10" s="155"/>
      <c r="E10" s="155"/>
      <c r="F10" s="155"/>
      <c r="G10" s="151"/>
      <c r="H10" s="151"/>
      <c r="I10" s="151"/>
    </row>
    <row r="11" spans="1:10" ht="16.5" customHeight="1">
      <c r="A11" s="151"/>
      <c r="B11" s="151"/>
      <c r="C11" s="151"/>
      <c r="D11" s="151"/>
      <c r="E11" s="151"/>
      <c r="F11" s="151"/>
      <c r="G11" s="151"/>
      <c r="H11" s="151"/>
      <c r="I11" s="151"/>
    </row>
    <row r="12" spans="1:10" ht="16.5" customHeight="1">
      <c r="A12" s="153" t="s">
        <v>204</v>
      </c>
      <c r="B12" s="153"/>
      <c r="C12" s="153"/>
      <c r="D12" s="153"/>
      <c r="E12" s="153"/>
      <c r="F12" s="153"/>
      <c r="G12" s="153"/>
      <c r="H12" s="151"/>
      <c r="I12" s="151"/>
    </row>
    <row r="13" spans="1:10" ht="16.5" customHeight="1">
      <c r="A13" s="151"/>
      <c r="B13" s="151"/>
      <c r="C13" s="151"/>
      <c r="D13" s="151"/>
      <c r="E13" s="151"/>
      <c r="F13" s="151"/>
      <c r="G13" s="151"/>
      <c r="H13" s="151"/>
      <c r="I13" s="151"/>
    </row>
    <row r="14" spans="1:10" ht="16.5" customHeight="1">
      <c r="A14" s="151"/>
      <c r="B14" s="151"/>
      <c r="C14" s="151"/>
      <c r="D14" s="151"/>
      <c r="E14" s="151"/>
      <c r="F14" s="151"/>
      <c r="G14" s="151"/>
      <c r="H14" s="151"/>
      <c r="I14" s="151"/>
    </row>
    <row r="15" spans="1:10" ht="16.5" customHeight="1">
      <c r="A15" s="151"/>
      <c r="B15" s="151"/>
      <c r="C15" s="151"/>
      <c r="D15" s="151"/>
      <c r="E15" s="151"/>
      <c r="F15" s="151"/>
      <c r="G15" s="151"/>
      <c r="H15" s="151"/>
      <c r="I15" s="151"/>
    </row>
    <row r="16" spans="1:10" ht="16.5" customHeight="1">
      <c r="B16" s="160">
        <f ca="1">TODAY()</f>
        <v>46181</v>
      </c>
      <c r="C16" s="160"/>
      <c r="D16" s="151"/>
      <c r="E16" s="151"/>
      <c r="F16" s="166"/>
      <c r="G16" s="166"/>
      <c r="H16" s="151"/>
      <c r="I16" s="151"/>
      <c r="J16" s="151"/>
    </row>
    <row r="17" spans="1:9" ht="16.5" customHeight="1">
      <c r="A17" s="151"/>
      <c r="B17" s="151"/>
      <c r="C17" s="151"/>
      <c r="D17" s="151"/>
      <c r="E17" s="151"/>
      <c r="F17" s="151"/>
      <c r="G17" s="151"/>
      <c r="H17" s="151"/>
      <c r="I17" s="151"/>
    </row>
    <row r="18" spans="1:9" ht="16.5" customHeight="1">
      <c r="A18" s="151"/>
      <c r="B18" s="151"/>
      <c r="C18" s="151"/>
      <c r="D18" s="151"/>
      <c r="E18" s="151"/>
      <c r="F18" s="151"/>
      <c r="G18" s="151"/>
      <c r="H18" s="151"/>
      <c r="I18" s="151"/>
    </row>
    <row r="19" spans="1:9" ht="16.5" customHeight="1">
      <c r="A19" s="151"/>
      <c r="B19" s="151"/>
      <c r="C19" s="151"/>
      <c r="D19" s="151"/>
      <c r="E19" s="151"/>
      <c r="F19" s="151"/>
      <c r="G19" s="151"/>
      <c r="H19" s="151"/>
      <c r="I19" s="151"/>
    </row>
    <row r="20" spans="1:9" ht="16.5" customHeight="1">
      <c r="A20" s="151"/>
      <c r="B20" s="161"/>
      <c r="C20" s="151"/>
      <c r="F20" s="151" t="str">
        <f>データ!C12</f>
        <v>倉吉市長　広田　一恭</v>
      </c>
      <c r="G20" s="151"/>
      <c r="H20" s="166"/>
      <c r="I20" s="151"/>
    </row>
    <row r="21" spans="1:9" ht="16.5" customHeight="1">
      <c r="A21" s="151"/>
      <c r="B21" s="151"/>
      <c r="C21" s="151"/>
      <c r="D21" s="151"/>
      <c r="E21" s="151"/>
      <c r="F21" s="151"/>
      <c r="G21" s="151"/>
      <c r="H21" s="151"/>
      <c r="I21" s="151"/>
    </row>
    <row r="22" spans="1:9" ht="16.5" customHeight="1">
      <c r="A22" s="151"/>
      <c r="B22" s="151"/>
      <c r="C22" s="151"/>
      <c r="D22" s="151"/>
      <c r="E22" s="151"/>
      <c r="F22" s="151"/>
      <c r="G22" s="151"/>
      <c r="H22" s="151"/>
      <c r="I22" s="151"/>
    </row>
    <row r="23" spans="1:9" ht="16.5" customHeight="1">
      <c r="A23" s="151"/>
      <c r="B23" s="151"/>
      <c r="C23" s="151"/>
      <c r="D23" s="151"/>
      <c r="E23" s="151"/>
      <c r="F23" s="151"/>
      <c r="G23" s="151"/>
      <c r="H23" s="151"/>
      <c r="I23" s="151"/>
    </row>
    <row r="24" spans="1:9" ht="16.5" customHeight="1">
      <c r="A24" s="151"/>
      <c r="B24" s="151"/>
      <c r="C24" s="151"/>
      <c r="D24" s="151"/>
      <c r="E24" s="151"/>
      <c r="F24" s="151"/>
      <c r="G24" s="151"/>
      <c r="H24" s="151"/>
      <c r="I24" s="151"/>
    </row>
    <row r="25" spans="1:9" ht="45" customHeight="1">
      <c r="A25" s="156" t="s">
        <v>135</v>
      </c>
      <c r="B25" s="162"/>
      <c r="C25" s="163" t="str">
        <f>データ!C36</f>
        <v>○○工事</v>
      </c>
      <c r="D25" s="164"/>
      <c r="E25" s="164"/>
      <c r="F25" s="164"/>
      <c r="G25" s="164"/>
      <c r="H25" s="167"/>
      <c r="I25" s="151"/>
    </row>
    <row r="26" spans="1:9" ht="45" customHeight="1">
      <c r="A26" s="156" t="s">
        <v>26</v>
      </c>
      <c r="B26" s="162"/>
      <c r="C26" s="163" t="str">
        <f>データ!C37</f>
        <v>倉吉市葵町</v>
      </c>
      <c r="D26" s="164"/>
      <c r="E26" s="164"/>
      <c r="F26" s="164"/>
      <c r="G26" s="164"/>
      <c r="H26" s="167"/>
      <c r="I26" s="151"/>
    </row>
    <row r="27" spans="1:9" ht="45" customHeight="1">
      <c r="A27" s="157" t="s">
        <v>121</v>
      </c>
      <c r="B27" s="156" t="s">
        <v>29</v>
      </c>
      <c r="C27" s="163">
        <f>データ!C28</f>
        <v>0</v>
      </c>
      <c r="D27" s="164"/>
      <c r="E27" s="164"/>
      <c r="F27" s="164"/>
      <c r="G27" s="164"/>
      <c r="H27" s="167"/>
      <c r="I27" s="151"/>
    </row>
    <row r="28" spans="1:9" ht="45" customHeight="1">
      <c r="A28" s="158"/>
      <c r="B28" s="156" t="s">
        <v>55</v>
      </c>
      <c r="C28" s="163"/>
      <c r="D28" s="164"/>
      <c r="E28" s="164"/>
      <c r="F28" s="164"/>
      <c r="G28" s="164"/>
      <c r="H28" s="167"/>
      <c r="I28" s="151"/>
    </row>
    <row r="29" spans="1:9" ht="45" customHeight="1">
      <c r="A29" s="159"/>
      <c r="B29" s="156" t="s">
        <v>59</v>
      </c>
      <c r="C29" s="163" t="str">
        <f>データ!C33</f>
        <v>△△　△△</v>
      </c>
      <c r="D29" s="164"/>
      <c r="E29" s="164"/>
      <c r="F29" s="164"/>
      <c r="G29" s="164"/>
      <c r="H29" s="167"/>
      <c r="I29" s="151"/>
    </row>
    <row r="30" spans="1:9" ht="15" customHeight="1">
      <c r="A30" s="151"/>
      <c r="B30" s="151"/>
      <c r="C30" s="151"/>
      <c r="D30" s="151"/>
      <c r="E30" s="151"/>
      <c r="F30" s="151"/>
      <c r="G30" s="151"/>
      <c r="H30" s="151"/>
      <c r="I30" s="151"/>
    </row>
    <row r="31" spans="1:9" ht="15" customHeight="1">
      <c r="A31" s="151"/>
      <c r="B31" s="151"/>
      <c r="C31" s="151"/>
      <c r="D31" s="151"/>
      <c r="E31" s="151"/>
      <c r="F31" s="151"/>
      <c r="G31" s="151"/>
      <c r="H31" s="151"/>
      <c r="I31" s="151"/>
    </row>
    <row r="32" spans="1:9" ht="15" customHeight="1">
      <c r="A32" s="151"/>
      <c r="B32" s="151"/>
      <c r="C32" s="151"/>
      <c r="D32" s="151"/>
      <c r="E32" s="151"/>
      <c r="F32" s="151"/>
      <c r="G32" s="151"/>
      <c r="H32" s="151"/>
      <c r="I32" s="151"/>
    </row>
    <row r="33" spans="1:9" ht="15" customHeight="1">
      <c r="A33" s="151"/>
      <c r="B33" s="151"/>
      <c r="C33" s="151"/>
      <c r="D33" s="151"/>
      <c r="E33" s="151"/>
      <c r="F33" s="151"/>
      <c r="G33" s="151"/>
      <c r="H33" s="151"/>
      <c r="I33" s="151"/>
    </row>
    <row r="34" spans="1:9" ht="15" customHeight="1">
      <c r="A34" s="151"/>
      <c r="B34" s="151"/>
      <c r="C34" s="151"/>
      <c r="D34" s="151"/>
      <c r="E34" s="151"/>
      <c r="F34" s="151"/>
      <c r="G34" s="151"/>
      <c r="H34" s="151"/>
      <c r="I34" s="151"/>
    </row>
    <row r="35" spans="1:9" ht="15" customHeight="1">
      <c r="A35" s="151"/>
      <c r="B35" s="151"/>
      <c r="C35" s="151"/>
      <c r="D35" s="151"/>
      <c r="E35" s="151"/>
      <c r="F35" s="151"/>
      <c r="G35" s="151"/>
      <c r="H35" s="151"/>
      <c r="I35" s="151"/>
    </row>
    <row r="36" spans="1:9" ht="15" customHeight="1">
      <c r="A36" s="151"/>
      <c r="B36" s="151"/>
      <c r="C36" s="151"/>
      <c r="D36" s="151"/>
      <c r="E36" s="151"/>
      <c r="F36" s="151"/>
      <c r="G36" s="151"/>
      <c r="H36" s="151"/>
      <c r="I36" s="151"/>
    </row>
  </sheetData>
  <customSheetViews>
    <customSheetView guid="{D60E5760-4E7C-40A4-8B5D-23B1C7C3A8AF}" showPageBreaks="1" printArea="1" view="pageBreakPreview" topLeftCell="A4">
      <selection activeCell="C28" sqref="C28:H28"/>
      <pageMargins left="0.98425196850393704" right="0.78740157480314965" top="0.98425196850393704" bottom="0.98425196850393704" header="0.51181102362204722" footer="0.51181102362204722"/>
      <pageSetup paperSize="9" orientation="portrait" blackAndWhite="1" verticalDpi="1200" r:id="rId1"/>
      <headerFooter alignWithMargins="0"/>
    </customSheetView>
  </customSheetViews>
  <mergeCells count="12">
    <mergeCell ref="A8:E8"/>
    <mergeCell ref="A12:G12"/>
    <mergeCell ref="B16:C16"/>
    <mergeCell ref="A25:B25"/>
    <mergeCell ref="C25:H25"/>
    <mergeCell ref="A26:B26"/>
    <mergeCell ref="C26:H26"/>
    <mergeCell ref="C27:H27"/>
    <mergeCell ref="C28:H28"/>
    <mergeCell ref="C29:H29"/>
    <mergeCell ref="A3:H4"/>
    <mergeCell ref="A27:A29"/>
  </mergeCells>
  <phoneticPr fontId="10"/>
  <pageMargins left="0.98425196850393704" right="0.78740157480314965" top="0.98425196850393704" bottom="0.98425196850393704" header="0.51181102362204722" footer="0.51181102362204722"/>
  <pageSetup paperSize="9" fitToWidth="1" fitToHeight="1" orientation="portrait" usePrinterDefaults="1" blackAndWhite="1" verticalDpi="12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N34"/>
  <sheetViews>
    <sheetView workbookViewId="0">
      <selection activeCell="F5" sqref="F5:H5"/>
    </sheetView>
  </sheetViews>
  <sheetFormatPr defaultRowHeight="13.5"/>
  <cols>
    <col min="1" max="9" width="9.625" customWidth="1"/>
  </cols>
  <sheetData>
    <row r="1" spans="1:14" ht="13.5" customHeight="1">
      <c r="A1" s="184"/>
      <c r="B1" s="184"/>
      <c r="C1" s="184"/>
      <c r="D1" s="184"/>
      <c r="E1" s="184"/>
      <c r="F1" s="184"/>
      <c r="G1" s="184"/>
      <c r="H1" s="184"/>
      <c r="I1" s="184"/>
      <c r="J1" s="184"/>
      <c r="K1" s="184"/>
      <c r="L1" s="184"/>
      <c r="M1" s="184"/>
      <c r="N1" s="184"/>
    </row>
    <row r="2" spans="1:14" ht="33.75" customHeight="1">
      <c r="A2" s="185"/>
      <c r="B2" s="199"/>
      <c r="C2" s="199"/>
      <c r="D2" s="199"/>
      <c r="E2" s="225" t="s">
        <v>189</v>
      </c>
      <c r="F2" s="231" t="s">
        <v>11</v>
      </c>
      <c r="G2" s="231"/>
      <c r="H2" s="199"/>
      <c r="I2" s="239"/>
      <c r="J2" s="184"/>
      <c r="K2" s="184"/>
      <c r="L2" s="184"/>
      <c r="M2" s="184"/>
      <c r="N2" s="184"/>
    </row>
    <row r="3" spans="1:14" ht="21" customHeight="1">
      <c r="A3" s="186" t="s">
        <v>343</v>
      </c>
      <c r="B3" s="200">
        <f>データ!C2</f>
        <v>0</v>
      </c>
      <c r="C3" s="215"/>
      <c r="D3" s="215"/>
      <c r="E3" s="226"/>
      <c r="F3" s="232" t="s">
        <v>345</v>
      </c>
      <c r="G3" s="201">
        <f>データ!C3</f>
        <v>0</v>
      </c>
      <c r="H3" s="216"/>
      <c r="I3" s="240"/>
      <c r="J3" s="184"/>
      <c r="K3" s="184" t="s">
        <v>11</v>
      </c>
      <c r="L3" s="184"/>
      <c r="M3" s="184"/>
      <c r="N3" s="184"/>
    </row>
    <row r="4" spans="1:14" ht="21" customHeight="1">
      <c r="A4" s="29" t="s">
        <v>27</v>
      </c>
      <c r="B4" s="201">
        <f>データ!C28</f>
        <v>0</v>
      </c>
      <c r="C4" s="216"/>
      <c r="D4" s="216"/>
      <c r="E4" s="216"/>
      <c r="F4" s="216" t="str">
        <f>データ!C29</f>
        <v>　</v>
      </c>
      <c r="G4" s="216"/>
      <c r="H4" s="216"/>
      <c r="I4" s="241"/>
      <c r="J4" s="184"/>
      <c r="K4" s="184" t="s">
        <v>318</v>
      </c>
      <c r="L4" s="184" t="s">
        <v>324</v>
      </c>
      <c r="M4" s="184"/>
      <c r="N4" s="184"/>
    </row>
    <row r="5" spans="1:14" ht="21" customHeight="1">
      <c r="A5" s="29" t="s">
        <v>62</v>
      </c>
      <c r="B5" s="202">
        <f>データ!C5</f>
        <v>0</v>
      </c>
      <c r="C5" s="217"/>
      <c r="D5" s="217"/>
      <c r="E5" s="227" t="s">
        <v>68</v>
      </c>
      <c r="F5" s="233">
        <f>IF(データ!C49=データ!G49,データ!C6,IF(データ!E49=データ!G49,データ!E6,データ!F6))</f>
        <v>0</v>
      </c>
      <c r="G5" s="233"/>
      <c r="H5" s="233"/>
      <c r="I5" s="241"/>
      <c r="J5" s="184"/>
      <c r="K5" s="184" t="s">
        <v>240</v>
      </c>
      <c r="L5" s="184" t="s">
        <v>328</v>
      </c>
      <c r="M5" s="184"/>
      <c r="N5" s="184"/>
    </row>
    <row r="6" spans="1:14" ht="21" customHeight="1">
      <c r="A6" s="31" t="s">
        <v>347</v>
      </c>
      <c r="B6" s="203">
        <f>データ!C8</f>
        <v>0</v>
      </c>
      <c r="C6" s="218"/>
      <c r="D6" s="218"/>
      <c r="E6" s="228" t="s">
        <v>19</v>
      </c>
      <c r="F6" s="228"/>
      <c r="G6" s="228"/>
      <c r="H6" s="228"/>
      <c r="I6" s="242"/>
      <c r="J6" s="184"/>
      <c r="K6" s="184"/>
      <c r="L6" s="184"/>
      <c r="M6" s="184"/>
      <c r="N6" s="184"/>
    </row>
    <row r="7" spans="1:14" ht="21" customHeight="1">
      <c r="A7" s="187" t="str">
        <f>IF(F2=K3,"指示・協議",IF(F2=K4,"指　示","協　議"))</f>
        <v>指示・協議</v>
      </c>
      <c r="B7" s="204"/>
      <c r="C7" s="219"/>
      <c r="D7" s="219"/>
      <c r="E7" s="219"/>
      <c r="F7" s="219"/>
      <c r="G7" s="219"/>
      <c r="H7" s="219"/>
      <c r="I7" s="243"/>
      <c r="J7" s="184"/>
      <c r="K7" s="184"/>
      <c r="L7" s="184"/>
      <c r="M7" s="184"/>
      <c r="N7" s="184"/>
    </row>
    <row r="8" spans="1:14" ht="21" customHeight="1">
      <c r="A8" s="188"/>
      <c r="B8" s="205"/>
      <c r="C8" s="220"/>
      <c r="D8" s="220"/>
      <c r="E8" s="220"/>
      <c r="F8" s="220"/>
      <c r="G8" s="220"/>
      <c r="H8" s="220"/>
      <c r="I8" s="244"/>
      <c r="J8" s="184"/>
      <c r="K8" s="184"/>
      <c r="L8" s="184"/>
      <c r="M8" s="184"/>
      <c r="N8" s="184"/>
    </row>
    <row r="9" spans="1:14" ht="21" customHeight="1">
      <c r="A9" s="188"/>
      <c r="B9" s="205"/>
      <c r="C9" s="220"/>
      <c r="D9" s="220"/>
      <c r="E9" s="220"/>
      <c r="F9" s="220"/>
      <c r="G9" s="220"/>
      <c r="H9" s="220"/>
      <c r="I9" s="244"/>
      <c r="J9" s="184"/>
      <c r="K9" s="184"/>
      <c r="L9" s="184"/>
      <c r="M9" s="184"/>
      <c r="N9" s="184"/>
    </row>
    <row r="10" spans="1:14" ht="21" customHeight="1">
      <c r="A10" s="188"/>
      <c r="B10" s="205"/>
      <c r="C10" s="220"/>
      <c r="D10" s="220"/>
      <c r="E10" s="220"/>
      <c r="F10" s="220"/>
      <c r="G10" s="220"/>
      <c r="H10" s="220"/>
      <c r="I10" s="244"/>
      <c r="J10" s="184"/>
      <c r="K10" s="184"/>
      <c r="L10" s="184"/>
      <c r="M10" s="184"/>
      <c r="N10" s="184"/>
    </row>
    <row r="11" spans="1:14" ht="21" customHeight="1">
      <c r="A11" s="189" t="s">
        <v>330</v>
      </c>
      <c r="B11" s="205"/>
      <c r="C11" s="220"/>
      <c r="D11" s="220"/>
      <c r="E11" s="220"/>
      <c r="F11" s="220"/>
      <c r="G11" s="220"/>
      <c r="H11" s="220"/>
      <c r="I11" s="244"/>
      <c r="J11" s="184"/>
      <c r="K11" s="184"/>
      <c r="L11" s="184"/>
      <c r="M11" s="184"/>
      <c r="N11" s="184"/>
    </row>
    <row r="12" spans="1:14" ht="21" customHeight="1">
      <c r="A12" s="189"/>
      <c r="B12" s="205"/>
      <c r="C12" s="220"/>
      <c r="D12" s="220"/>
      <c r="E12" s="220"/>
      <c r="F12" s="220"/>
      <c r="G12" s="220"/>
      <c r="H12" s="220"/>
      <c r="I12" s="244"/>
      <c r="J12" s="184"/>
      <c r="K12" s="184"/>
      <c r="L12" s="184"/>
      <c r="M12" s="184"/>
      <c r="N12" s="184"/>
    </row>
    <row r="13" spans="1:14" ht="21" customHeight="1">
      <c r="A13" s="189"/>
      <c r="B13" s="205"/>
      <c r="C13" s="220"/>
      <c r="D13" s="220"/>
      <c r="E13" s="220"/>
      <c r="F13" s="220"/>
      <c r="G13" s="220"/>
      <c r="H13" s="220"/>
      <c r="I13" s="244"/>
      <c r="J13" s="184"/>
      <c r="K13" s="184"/>
      <c r="L13" s="184"/>
      <c r="M13" s="184"/>
      <c r="N13" s="184"/>
    </row>
    <row r="14" spans="1:14" ht="21" customHeight="1">
      <c r="A14" s="189"/>
      <c r="B14" s="205"/>
      <c r="C14" s="220"/>
      <c r="D14" s="220"/>
      <c r="E14" s="220"/>
      <c r="F14" s="220"/>
      <c r="G14" s="220"/>
      <c r="H14" s="220"/>
      <c r="I14" s="244"/>
      <c r="J14" s="184"/>
      <c r="K14" s="184"/>
      <c r="L14" s="184"/>
      <c r="M14" s="184"/>
      <c r="N14" s="184"/>
    </row>
    <row r="15" spans="1:14" ht="21" customHeight="1">
      <c r="A15" s="190"/>
      <c r="B15" s="206"/>
      <c r="C15" s="221"/>
      <c r="D15" s="221"/>
      <c r="E15" s="221"/>
      <c r="F15" s="221"/>
      <c r="G15" s="221"/>
      <c r="H15" s="221"/>
      <c r="I15" s="245"/>
      <c r="J15" s="184"/>
      <c r="K15" s="184"/>
      <c r="L15" s="184"/>
      <c r="M15" s="184"/>
      <c r="N15" s="184"/>
    </row>
    <row r="16" spans="1:14" ht="21" customHeight="1">
      <c r="A16" s="187" t="str">
        <f>A7</f>
        <v>指示・協議</v>
      </c>
      <c r="B16" s="204"/>
      <c r="C16" s="219"/>
      <c r="D16" s="219"/>
      <c r="E16" s="219"/>
      <c r="F16" s="219"/>
      <c r="G16" s="219"/>
      <c r="H16" s="219"/>
      <c r="I16" s="243"/>
      <c r="J16" s="184"/>
      <c r="K16" s="184"/>
      <c r="L16" s="184"/>
      <c r="M16" s="184"/>
      <c r="N16" s="184"/>
    </row>
    <row r="17" spans="1:14" ht="21" customHeight="1">
      <c r="A17" s="188"/>
      <c r="B17" s="205"/>
      <c r="C17" s="220"/>
      <c r="D17" s="220"/>
      <c r="E17" s="220"/>
      <c r="F17" s="220"/>
      <c r="G17" s="220"/>
      <c r="H17" s="220"/>
      <c r="I17" s="244"/>
      <c r="J17" s="184"/>
      <c r="K17" s="184"/>
      <c r="L17" s="184"/>
      <c r="M17" s="184"/>
      <c r="N17" s="184"/>
    </row>
    <row r="18" spans="1:14" ht="21" customHeight="1">
      <c r="A18" s="188"/>
      <c r="B18" s="205"/>
      <c r="C18" s="220"/>
      <c r="D18" s="220"/>
      <c r="E18" s="220"/>
      <c r="F18" s="220"/>
      <c r="G18" s="220"/>
      <c r="H18" s="220"/>
      <c r="I18" s="244"/>
      <c r="J18" s="184"/>
      <c r="K18" s="184"/>
      <c r="L18" s="184"/>
      <c r="M18" s="184"/>
      <c r="N18" s="184"/>
    </row>
    <row r="19" spans="1:14" ht="21" customHeight="1">
      <c r="A19" s="188"/>
      <c r="B19" s="205"/>
      <c r="C19" s="220"/>
      <c r="D19" s="220"/>
      <c r="E19" s="220"/>
      <c r="F19" s="220"/>
      <c r="G19" s="220"/>
      <c r="H19" s="220"/>
      <c r="I19" s="244"/>
      <c r="J19" s="184"/>
      <c r="K19" s="184"/>
      <c r="L19" s="184"/>
      <c r="M19" s="184"/>
      <c r="N19" s="184"/>
    </row>
    <row r="20" spans="1:14" ht="21" customHeight="1">
      <c r="A20" s="189" t="s">
        <v>332</v>
      </c>
      <c r="B20" s="205"/>
      <c r="C20" s="220"/>
      <c r="D20" s="220"/>
      <c r="E20" s="220"/>
      <c r="F20" s="220"/>
      <c r="G20" s="220"/>
      <c r="H20" s="220"/>
      <c r="I20" s="244"/>
      <c r="J20" s="184"/>
      <c r="K20" s="184"/>
      <c r="L20" s="184"/>
      <c r="M20" s="184"/>
      <c r="N20" s="184"/>
    </row>
    <row r="21" spans="1:14" ht="21" customHeight="1">
      <c r="A21" s="189"/>
      <c r="B21" s="205"/>
      <c r="C21" s="220"/>
      <c r="D21" s="220"/>
      <c r="E21" s="220"/>
      <c r="F21" s="220"/>
      <c r="G21" s="220"/>
      <c r="H21" s="220"/>
      <c r="I21" s="244"/>
      <c r="J21" s="184"/>
      <c r="K21" s="184"/>
      <c r="L21" s="184"/>
      <c r="M21" s="184"/>
      <c r="N21" s="184"/>
    </row>
    <row r="22" spans="1:14" ht="21" customHeight="1">
      <c r="A22" s="189"/>
      <c r="B22" s="205"/>
      <c r="C22" s="220"/>
      <c r="D22" s="220"/>
      <c r="E22" s="220"/>
      <c r="F22" s="220"/>
      <c r="G22" s="220"/>
      <c r="H22" s="220"/>
      <c r="I22" s="244"/>
      <c r="J22" s="184"/>
      <c r="K22" s="184"/>
      <c r="L22" s="184"/>
      <c r="M22" s="184"/>
      <c r="N22" s="184"/>
    </row>
    <row r="23" spans="1:14" ht="21" customHeight="1">
      <c r="A23" s="189"/>
      <c r="B23" s="205"/>
      <c r="C23" s="220"/>
      <c r="D23" s="220"/>
      <c r="E23" s="220"/>
      <c r="F23" s="220"/>
      <c r="G23" s="220"/>
      <c r="H23" s="220"/>
      <c r="I23" s="244"/>
      <c r="J23" s="184"/>
      <c r="K23" s="184"/>
      <c r="L23" s="184"/>
      <c r="M23" s="184"/>
      <c r="N23" s="184"/>
    </row>
    <row r="24" spans="1:14" ht="21" customHeight="1">
      <c r="A24" s="190"/>
      <c r="B24" s="206"/>
      <c r="C24" s="221"/>
      <c r="D24" s="221"/>
      <c r="E24" s="221"/>
      <c r="F24" s="221"/>
      <c r="G24" s="221"/>
      <c r="H24" s="221"/>
      <c r="I24" s="245"/>
      <c r="J24" s="184"/>
      <c r="K24" s="184"/>
      <c r="L24" s="184"/>
      <c r="M24" s="184"/>
      <c r="N24" s="184"/>
    </row>
    <row r="25" spans="1:14" ht="21" customHeight="1">
      <c r="A25" s="191"/>
      <c r="B25" s="207"/>
      <c r="C25" s="207"/>
      <c r="D25" s="207"/>
      <c r="E25" s="207"/>
      <c r="F25" s="207"/>
      <c r="G25" s="207"/>
      <c r="H25" s="207"/>
      <c r="I25" s="246"/>
      <c r="J25" s="184"/>
      <c r="K25" s="184"/>
      <c r="L25" s="184"/>
      <c r="M25" s="184"/>
      <c r="N25" s="184"/>
    </row>
    <row r="26" spans="1:14" ht="34.5" customHeight="1">
      <c r="A26" s="192" t="s">
        <v>74</v>
      </c>
      <c r="B26" s="208" t="s">
        <v>192</v>
      </c>
      <c r="C26" s="222"/>
      <c r="D26" s="222"/>
      <c r="E26" s="214" t="s">
        <v>334</v>
      </c>
      <c r="F26" s="214" t="s">
        <v>0</v>
      </c>
      <c r="G26" s="214"/>
      <c r="H26" s="214"/>
      <c r="I26" s="238"/>
      <c r="J26" s="184"/>
      <c r="K26" s="184"/>
      <c r="L26" s="184"/>
      <c r="M26" s="184"/>
      <c r="N26" s="184"/>
    </row>
    <row r="27" spans="1:14" ht="28.5" customHeight="1">
      <c r="A27" s="193" t="str">
        <f>IF(F2=K3,"上記のとおり〔　協議　・　指示　〕してよろしいか伺います。",IF(F2=K4,"上記のとおり、指示してよろしいか伺います。","上記のとおり、協議してよろしいか伺います。"))</f>
        <v>上記のとおり〔　協議　・　指示　〕してよろしいか伺います。</v>
      </c>
      <c r="B27" s="209"/>
      <c r="C27" s="209"/>
      <c r="D27" s="209"/>
      <c r="E27" s="209"/>
      <c r="F27" s="209"/>
      <c r="G27" s="209"/>
      <c r="H27" s="210"/>
      <c r="I27" s="247"/>
      <c r="J27" s="184"/>
      <c r="K27" s="184"/>
      <c r="L27" s="184"/>
      <c r="M27" s="184"/>
      <c r="N27" s="184"/>
    </row>
    <row r="28" spans="1:14" ht="21" customHeight="1">
      <c r="A28" s="194"/>
      <c r="B28" s="210"/>
      <c r="C28" s="210"/>
      <c r="D28" s="210"/>
      <c r="E28" s="210"/>
      <c r="F28" s="234" t="s">
        <v>337</v>
      </c>
      <c r="G28" s="234"/>
      <c r="H28" s="234"/>
      <c r="I28" s="238"/>
      <c r="J28" s="184"/>
      <c r="K28" s="184"/>
      <c r="L28" s="184"/>
      <c r="M28" s="184"/>
      <c r="N28" s="184"/>
    </row>
    <row r="29" spans="1:14" ht="28.5" customHeight="1">
      <c r="A29" s="195" t="s">
        <v>338</v>
      </c>
      <c r="B29" s="211" t="s">
        <v>307</v>
      </c>
      <c r="C29" s="195" t="s">
        <v>13</v>
      </c>
      <c r="D29" s="223" t="s">
        <v>312</v>
      </c>
      <c r="E29" s="28" t="s">
        <v>339</v>
      </c>
      <c r="F29" s="235"/>
      <c r="G29" s="30"/>
      <c r="H29" s="29" t="s">
        <v>30</v>
      </c>
      <c r="I29" s="248" t="s">
        <v>99</v>
      </c>
      <c r="J29" s="184"/>
      <c r="K29" s="184"/>
      <c r="L29" s="184"/>
      <c r="M29" s="184"/>
      <c r="N29" s="184"/>
    </row>
    <row r="30" spans="1:14" ht="42.75" customHeight="1">
      <c r="A30" s="196"/>
      <c r="B30" s="212"/>
      <c r="C30" s="212"/>
      <c r="D30" s="224"/>
      <c r="E30" s="229"/>
      <c r="F30" s="224"/>
      <c r="G30" s="236"/>
      <c r="H30" s="212"/>
      <c r="I30" s="236"/>
      <c r="J30" s="184"/>
      <c r="K30" s="184"/>
      <c r="L30" s="184"/>
      <c r="M30" s="184"/>
      <c r="N30" s="184"/>
    </row>
    <row r="31" spans="1:14" ht="28.5" customHeight="1">
      <c r="A31" s="193" t="str">
        <f>IF(F2=K3,"上記のとおり〔　協議　・　指示　〕します。",IF(F2=K4,"上記のとおり、指示します。","上記のとおり、協議します。"))</f>
        <v>上記のとおり〔　協議　・　指示　〕します。</v>
      </c>
      <c r="B31" s="209"/>
      <c r="C31" s="209"/>
      <c r="D31" s="209"/>
      <c r="E31" s="209"/>
      <c r="F31" s="209"/>
      <c r="G31" s="209"/>
      <c r="H31" s="29"/>
      <c r="I31" s="29" t="s">
        <v>99</v>
      </c>
      <c r="J31" s="184"/>
      <c r="K31" s="184"/>
      <c r="L31" s="184"/>
      <c r="M31" s="184"/>
      <c r="N31" s="184"/>
    </row>
    <row r="32" spans="1:14" ht="42.75" customHeight="1">
      <c r="A32" s="197"/>
      <c r="B32" s="213"/>
      <c r="C32" s="213"/>
      <c r="D32" s="214"/>
      <c r="E32" s="230" t="s">
        <v>341</v>
      </c>
      <c r="F32" s="230"/>
      <c r="G32" s="230"/>
      <c r="H32" s="212"/>
      <c r="I32" s="212"/>
      <c r="J32" s="184"/>
      <c r="K32" s="184"/>
      <c r="L32" s="184"/>
      <c r="M32" s="184"/>
      <c r="N32" s="184"/>
    </row>
    <row r="33" spans="1:14" ht="28.5" customHeight="1">
      <c r="A33" s="193" t="s">
        <v>340</v>
      </c>
      <c r="B33" s="209"/>
      <c r="C33" s="209"/>
      <c r="D33" s="209"/>
      <c r="E33" s="209"/>
      <c r="F33" s="209"/>
      <c r="G33" s="209"/>
      <c r="H33" s="237"/>
      <c r="I33" s="249" t="s">
        <v>111</v>
      </c>
      <c r="J33" s="184"/>
      <c r="K33" s="184"/>
      <c r="L33" s="184"/>
      <c r="M33" s="184"/>
      <c r="N33" s="184"/>
    </row>
    <row r="34" spans="1:14" ht="42.75" customHeight="1">
      <c r="A34" s="198"/>
      <c r="B34" s="214"/>
      <c r="C34" s="214"/>
      <c r="D34" s="214"/>
      <c r="E34" s="230" t="s">
        <v>341</v>
      </c>
      <c r="F34" s="230"/>
      <c r="G34" s="230"/>
      <c r="H34" s="238"/>
      <c r="I34" s="250"/>
      <c r="J34" s="184"/>
      <c r="K34" s="184"/>
      <c r="L34" s="184"/>
      <c r="M34" s="184"/>
      <c r="N34" s="184"/>
    </row>
  </sheetData>
  <mergeCells count="39">
    <mergeCell ref="F2:G2"/>
    <mergeCell ref="B3:E3"/>
    <mergeCell ref="G3:I3"/>
    <mergeCell ref="B4:E4"/>
    <mergeCell ref="F4:H4"/>
    <mergeCell ref="B5:D5"/>
    <mergeCell ref="F5:H5"/>
    <mergeCell ref="B6:D6"/>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C26:D26"/>
    <mergeCell ref="A27:G27"/>
    <mergeCell ref="F28:H28"/>
    <mergeCell ref="E29:G29"/>
    <mergeCell ref="A31:G31"/>
    <mergeCell ref="A32:C32"/>
    <mergeCell ref="E32:G32"/>
    <mergeCell ref="A33:G33"/>
    <mergeCell ref="E34:G34"/>
    <mergeCell ref="A7:A10"/>
    <mergeCell ref="A11:A15"/>
    <mergeCell ref="A16:A19"/>
    <mergeCell ref="A20:A24"/>
  </mergeCells>
  <phoneticPr fontId="10"/>
  <conditionalFormatting sqref="H32">
    <cfRule type="expression" dxfId="2" priority="1" stopIfTrue="1">
      <formula>$H$31=$H$27</formula>
    </cfRule>
  </conditionalFormatting>
  <conditionalFormatting sqref="G30">
    <cfRule type="expression" dxfId="1" priority="2" stopIfTrue="1">
      <formula>$G$29=$H$27</formula>
    </cfRule>
  </conditionalFormatting>
  <conditionalFormatting sqref="H31">
    <cfRule type="expression" dxfId="0" priority="3" stopIfTrue="1">
      <formula>$H$31=""</formula>
    </cfRule>
  </conditionalFormatting>
  <dataValidations count="1">
    <dataValidation type="list" allowBlank="1" showDropDown="0" showInputMessage="1" showErrorMessage="1" sqref="F2:G2">
      <formula1>$K$3:$K$5</formula1>
    </dataValidation>
  </dataValidations>
  <pageMargins left="0.78740157480314965" right="0.59055118110236227" top="0.59055118110236227" bottom="0.39370078740157483"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B2:AX51"/>
  <sheetViews>
    <sheetView view="pageBreakPreview" zoomScale="90" zoomScaleNormal="80" zoomScaleSheetLayoutView="90" workbookViewId="0">
      <selection activeCell="AH49" sqref="AH49"/>
    </sheetView>
  </sheetViews>
  <sheetFormatPr defaultRowHeight="13.5"/>
  <cols>
    <col min="1" max="1" width="4" style="151" customWidth="1"/>
    <col min="2" max="87" width="3.375" style="151" customWidth="1"/>
    <col min="88" max="165" width="3.625" style="151" customWidth="1"/>
    <col min="166" max="16384" width="9" style="151" customWidth="1"/>
  </cols>
  <sheetData>
    <row r="2" spans="2:50" ht="30" customHeight="1">
      <c r="B2" s="252"/>
      <c r="C2" s="252"/>
      <c r="D2" s="252"/>
      <c r="E2" s="252"/>
      <c r="F2" s="252"/>
      <c r="G2" s="252"/>
      <c r="H2" s="300" t="s">
        <v>524</v>
      </c>
      <c r="I2" s="300"/>
      <c r="J2" s="300"/>
      <c r="K2" s="300"/>
      <c r="L2" s="300"/>
      <c r="M2" s="300"/>
      <c r="N2" s="300"/>
      <c r="O2" s="300"/>
      <c r="P2" s="300"/>
      <c r="Q2" s="300"/>
      <c r="R2" s="300"/>
      <c r="S2" s="300"/>
      <c r="T2" s="300"/>
      <c r="U2" s="252"/>
      <c r="V2" s="252"/>
      <c r="W2" s="252"/>
      <c r="X2" s="252"/>
      <c r="Y2" s="252"/>
      <c r="Z2" s="252"/>
    </row>
    <row r="3" spans="2:50" ht="26.1" customHeight="1">
      <c r="B3" s="253" t="s">
        <v>517</v>
      </c>
      <c r="C3" s="266"/>
      <c r="D3" s="266"/>
      <c r="E3" s="266"/>
      <c r="F3" s="289"/>
      <c r="G3" s="253" t="s">
        <v>174</v>
      </c>
      <c r="H3" s="269" t="s">
        <v>520</v>
      </c>
      <c r="I3" s="269"/>
      <c r="J3" s="308" t="s">
        <v>174</v>
      </c>
      <c r="K3" s="269" t="s">
        <v>363</v>
      </c>
      <c r="L3" s="269"/>
      <c r="M3" s="312" t="s">
        <v>529</v>
      </c>
      <c r="N3" s="266"/>
      <c r="O3" s="315"/>
      <c r="P3" s="317"/>
      <c r="Q3" s="319"/>
      <c r="R3" s="319"/>
      <c r="S3" s="319"/>
      <c r="T3" s="319"/>
      <c r="U3" s="319"/>
      <c r="V3" s="319"/>
      <c r="W3" s="319"/>
      <c r="X3" s="319"/>
      <c r="Y3" s="319"/>
      <c r="Z3" s="338"/>
    </row>
    <row r="4" spans="2:50" ht="26.1" customHeight="1">
      <c r="B4" s="254" t="s">
        <v>446</v>
      </c>
      <c r="C4" s="267"/>
      <c r="D4" s="267"/>
      <c r="E4" s="267"/>
      <c r="F4" s="290"/>
      <c r="G4" s="294" t="s">
        <v>174</v>
      </c>
      <c r="H4" s="276" t="s">
        <v>525</v>
      </c>
      <c r="I4" s="276"/>
      <c r="J4" s="309" t="s">
        <v>174</v>
      </c>
      <c r="K4" s="276" t="s">
        <v>528</v>
      </c>
      <c r="L4" s="276"/>
      <c r="M4" s="309" t="s">
        <v>174</v>
      </c>
      <c r="N4" s="276" t="s">
        <v>530</v>
      </c>
      <c r="O4" s="276"/>
      <c r="P4" s="309" t="s">
        <v>174</v>
      </c>
      <c r="Q4" s="276" t="s">
        <v>527</v>
      </c>
      <c r="R4" s="276"/>
      <c r="S4" s="309" t="s">
        <v>174</v>
      </c>
      <c r="T4" s="276" t="s">
        <v>117</v>
      </c>
      <c r="U4" s="276"/>
      <c r="V4" s="309" t="s">
        <v>174</v>
      </c>
      <c r="W4" s="276" t="s">
        <v>336</v>
      </c>
      <c r="X4" s="276"/>
      <c r="Y4" s="276"/>
      <c r="Z4" s="334"/>
    </row>
    <row r="5" spans="2:50" ht="26.1" customHeight="1">
      <c r="B5" s="254"/>
      <c r="C5" s="267"/>
      <c r="D5" s="267"/>
      <c r="E5" s="267"/>
      <c r="F5" s="290"/>
      <c r="G5" s="295" t="s">
        <v>174</v>
      </c>
      <c r="H5" s="292" t="s">
        <v>440</v>
      </c>
      <c r="I5" s="303"/>
      <c r="J5" s="310" t="s">
        <v>4</v>
      </c>
      <c r="K5" s="292"/>
      <c r="L5" s="292"/>
      <c r="M5" s="292"/>
      <c r="N5" s="292"/>
      <c r="O5" s="292"/>
      <c r="P5" s="292"/>
      <c r="Q5" s="292"/>
      <c r="R5" s="292"/>
      <c r="S5" s="292"/>
      <c r="T5" s="292"/>
      <c r="U5" s="292"/>
      <c r="V5" s="292"/>
      <c r="W5" s="292"/>
      <c r="X5" s="292"/>
      <c r="Y5" s="292"/>
      <c r="Z5" s="339" t="s">
        <v>23</v>
      </c>
    </row>
    <row r="6" spans="2:50" ht="26.1" customHeight="1">
      <c r="B6" s="255" t="s">
        <v>343</v>
      </c>
      <c r="C6" s="268"/>
      <c r="D6" s="268"/>
      <c r="E6" s="268"/>
      <c r="F6" s="291"/>
      <c r="G6" s="284"/>
      <c r="H6" s="301">
        <f>データ!C2</f>
        <v>0</v>
      </c>
      <c r="I6" s="301"/>
      <c r="J6" s="301"/>
      <c r="K6" s="301"/>
      <c r="L6" s="301"/>
      <c r="M6" s="301"/>
      <c r="N6" s="301"/>
      <c r="O6" s="301"/>
      <c r="P6" s="301"/>
      <c r="Q6" s="301"/>
      <c r="R6" s="301"/>
      <c r="S6" s="301"/>
      <c r="T6" s="301"/>
      <c r="U6" s="301"/>
      <c r="V6" s="301"/>
      <c r="W6" s="301"/>
      <c r="X6" s="301"/>
      <c r="Y6" s="301"/>
      <c r="Z6" s="340"/>
    </row>
    <row r="7" spans="2:50">
      <c r="B7" s="256"/>
      <c r="C7" s="269"/>
      <c r="D7" s="269" t="s">
        <v>96</v>
      </c>
      <c r="E7" s="269"/>
      <c r="F7" s="269"/>
      <c r="G7" s="269"/>
      <c r="H7" s="269"/>
      <c r="I7" s="269"/>
      <c r="J7" s="269"/>
      <c r="K7" s="269"/>
      <c r="L7" s="269"/>
      <c r="M7" s="269"/>
      <c r="N7" s="269"/>
      <c r="O7" s="269"/>
      <c r="P7" s="269"/>
      <c r="Q7" s="269"/>
      <c r="R7" s="269"/>
      <c r="S7" s="269"/>
      <c r="T7" s="269"/>
      <c r="U7" s="269"/>
      <c r="V7" s="269"/>
      <c r="W7" s="269"/>
      <c r="X7" s="269"/>
      <c r="Y7" s="269"/>
      <c r="Z7" s="341"/>
    </row>
    <row r="8" spans="2:50" ht="13.5" customHeight="1">
      <c r="B8" s="257"/>
      <c r="C8" s="109"/>
      <c r="D8" s="278"/>
      <c r="E8" s="278"/>
      <c r="F8" s="278"/>
      <c r="G8" s="278"/>
      <c r="H8" s="278"/>
      <c r="I8" s="278"/>
      <c r="J8" s="278"/>
      <c r="K8" s="278"/>
      <c r="L8" s="278"/>
      <c r="M8" s="278"/>
      <c r="N8" s="278"/>
      <c r="O8" s="278"/>
      <c r="P8" s="278"/>
      <c r="Q8" s="278"/>
      <c r="R8" s="278"/>
      <c r="S8" s="278"/>
      <c r="T8" s="278"/>
      <c r="U8" s="278"/>
      <c r="V8" s="278"/>
      <c r="W8" s="278"/>
      <c r="X8" s="278"/>
      <c r="Y8" s="278"/>
      <c r="Z8" s="322"/>
    </row>
    <row r="9" spans="2:50" ht="13.5" customHeight="1">
      <c r="B9" s="257"/>
      <c r="C9" s="109"/>
      <c r="D9" s="278"/>
      <c r="E9" s="278"/>
      <c r="F9" s="278"/>
      <c r="G9" s="278"/>
      <c r="H9" s="278"/>
      <c r="I9" s="278"/>
      <c r="J9" s="278"/>
      <c r="K9" s="278"/>
      <c r="L9" s="278"/>
      <c r="M9" s="278"/>
      <c r="N9" s="278"/>
      <c r="O9" s="278"/>
      <c r="P9" s="278"/>
      <c r="Q9" s="278"/>
      <c r="R9" s="278"/>
      <c r="S9" s="278"/>
      <c r="T9" s="278"/>
      <c r="U9" s="278"/>
      <c r="V9" s="278"/>
      <c r="W9" s="278"/>
      <c r="X9" s="278"/>
      <c r="Y9" s="278"/>
      <c r="Z9" s="322"/>
      <c r="AX9" s="151" t="s">
        <v>174</v>
      </c>
    </row>
    <row r="10" spans="2:50" ht="13.5" customHeight="1">
      <c r="B10" s="257"/>
      <c r="C10" s="109"/>
      <c r="D10" s="278"/>
      <c r="E10" s="278"/>
      <c r="F10" s="278"/>
      <c r="G10" s="278"/>
      <c r="H10" s="278"/>
      <c r="I10" s="278"/>
      <c r="J10" s="278"/>
      <c r="K10" s="278"/>
      <c r="L10" s="278"/>
      <c r="M10" s="278"/>
      <c r="N10" s="278"/>
      <c r="O10" s="278"/>
      <c r="P10" s="278"/>
      <c r="Q10" s="278"/>
      <c r="R10" s="278"/>
      <c r="S10" s="278"/>
      <c r="T10" s="278"/>
      <c r="U10" s="278"/>
      <c r="V10" s="278"/>
      <c r="W10" s="278"/>
      <c r="X10" s="278"/>
      <c r="Y10" s="278"/>
      <c r="Z10" s="322"/>
      <c r="AX10" s="151" t="s">
        <v>227</v>
      </c>
    </row>
    <row r="11" spans="2:50" ht="13.5" customHeight="1">
      <c r="B11" s="257"/>
      <c r="C11" s="109"/>
      <c r="D11" s="278"/>
      <c r="E11" s="278"/>
      <c r="F11" s="278"/>
      <c r="G11" s="278"/>
      <c r="H11" s="278"/>
      <c r="I11" s="278"/>
      <c r="J11" s="278"/>
      <c r="K11" s="278"/>
      <c r="L11" s="278"/>
      <c r="M11" s="278"/>
      <c r="N11" s="278"/>
      <c r="O11" s="278"/>
      <c r="P11" s="278"/>
      <c r="Q11" s="278"/>
      <c r="R11" s="278"/>
      <c r="S11" s="278"/>
      <c r="T11" s="278"/>
      <c r="U11" s="278"/>
      <c r="V11" s="278"/>
      <c r="W11" s="278"/>
      <c r="X11" s="278"/>
      <c r="Y11" s="278"/>
      <c r="Z11" s="322"/>
    </row>
    <row r="12" spans="2:50" ht="13.5" customHeight="1">
      <c r="B12" s="257"/>
      <c r="C12" s="109"/>
      <c r="D12" s="278"/>
      <c r="E12" s="278"/>
      <c r="F12" s="278"/>
      <c r="G12" s="278"/>
      <c r="H12" s="278"/>
      <c r="I12" s="278"/>
      <c r="J12" s="278"/>
      <c r="K12" s="278"/>
      <c r="L12" s="278"/>
      <c r="M12" s="278"/>
      <c r="N12" s="278"/>
      <c r="O12" s="278"/>
      <c r="P12" s="278"/>
      <c r="Q12" s="278"/>
      <c r="R12" s="278"/>
      <c r="S12" s="278"/>
      <c r="T12" s="278"/>
      <c r="U12" s="278"/>
      <c r="V12" s="278"/>
      <c r="W12" s="278"/>
      <c r="X12" s="278"/>
      <c r="Y12" s="278"/>
      <c r="Z12" s="322"/>
    </row>
    <row r="13" spans="2:50" ht="13.5" customHeight="1">
      <c r="B13" s="257"/>
      <c r="C13" s="109"/>
      <c r="D13" s="278"/>
      <c r="E13" s="278"/>
      <c r="F13" s="278"/>
      <c r="G13" s="278"/>
      <c r="H13" s="278"/>
      <c r="I13" s="278"/>
      <c r="J13" s="278"/>
      <c r="K13" s="278"/>
      <c r="L13" s="278"/>
      <c r="M13" s="278"/>
      <c r="N13" s="278"/>
      <c r="O13" s="278"/>
      <c r="P13" s="278"/>
      <c r="Q13" s="278"/>
      <c r="R13" s="278"/>
      <c r="S13" s="278"/>
      <c r="T13" s="278"/>
      <c r="U13" s="278"/>
      <c r="V13" s="278"/>
      <c r="W13" s="278"/>
      <c r="X13" s="278"/>
      <c r="Y13" s="278"/>
      <c r="Z13" s="322"/>
    </row>
    <row r="14" spans="2:50" ht="13.5" customHeight="1">
      <c r="B14" s="257"/>
      <c r="C14" s="109"/>
      <c r="D14" s="278"/>
      <c r="E14" s="278"/>
      <c r="F14" s="278"/>
      <c r="G14" s="278"/>
      <c r="H14" s="278"/>
      <c r="I14" s="278"/>
      <c r="J14" s="278"/>
      <c r="K14" s="278"/>
      <c r="L14" s="278"/>
      <c r="M14" s="278"/>
      <c r="N14" s="278"/>
      <c r="O14" s="278"/>
      <c r="P14" s="278"/>
      <c r="Q14" s="278"/>
      <c r="R14" s="278"/>
      <c r="S14" s="278"/>
      <c r="T14" s="278"/>
      <c r="U14" s="278"/>
      <c r="V14" s="278"/>
      <c r="W14" s="278"/>
      <c r="X14" s="278"/>
      <c r="Y14" s="278"/>
      <c r="Z14" s="322"/>
    </row>
    <row r="15" spans="2:50" ht="13.5" customHeight="1">
      <c r="B15" s="257"/>
      <c r="C15" s="109"/>
      <c r="D15" s="278"/>
      <c r="E15" s="278"/>
      <c r="F15" s="278"/>
      <c r="G15" s="278"/>
      <c r="H15" s="278"/>
      <c r="I15" s="278"/>
      <c r="J15" s="278"/>
      <c r="K15" s="278"/>
      <c r="L15" s="278"/>
      <c r="M15" s="278"/>
      <c r="N15" s="278"/>
      <c r="O15" s="278"/>
      <c r="P15" s="278"/>
      <c r="Q15" s="278"/>
      <c r="R15" s="278"/>
      <c r="S15" s="278"/>
      <c r="T15" s="278"/>
      <c r="U15" s="278"/>
      <c r="V15" s="278"/>
      <c r="W15" s="278"/>
      <c r="X15" s="278"/>
      <c r="Y15" s="278"/>
      <c r="Z15" s="322"/>
    </row>
    <row r="16" spans="2:50" ht="13.5" customHeight="1">
      <c r="B16" s="257"/>
      <c r="C16" s="109"/>
      <c r="D16" s="278"/>
      <c r="E16" s="278"/>
      <c r="F16" s="278"/>
      <c r="G16" s="278"/>
      <c r="H16" s="278"/>
      <c r="I16" s="278"/>
      <c r="J16" s="278"/>
      <c r="K16" s="278"/>
      <c r="L16" s="278"/>
      <c r="M16" s="278"/>
      <c r="N16" s="278"/>
      <c r="O16" s="278"/>
      <c r="P16" s="278"/>
      <c r="Q16" s="278"/>
      <c r="R16" s="278"/>
      <c r="S16" s="278"/>
      <c r="T16" s="278"/>
      <c r="U16" s="278"/>
      <c r="V16" s="278"/>
      <c r="W16" s="278"/>
      <c r="X16" s="278"/>
      <c r="Y16" s="278"/>
      <c r="Z16" s="322"/>
    </row>
    <row r="17" spans="2:26" ht="13.5" customHeight="1">
      <c r="B17" s="257"/>
      <c r="C17" s="109"/>
      <c r="D17" s="278"/>
      <c r="E17" s="278"/>
      <c r="F17" s="278"/>
      <c r="G17" s="278"/>
      <c r="H17" s="278"/>
      <c r="I17" s="278"/>
      <c r="J17" s="278"/>
      <c r="K17" s="278"/>
      <c r="L17" s="278"/>
      <c r="M17" s="278"/>
      <c r="N17" s="278"/>
      <c r="O17" s="278"/>
      <c r="P17" s="278"/>
      <c r="Q17" s="278"/>
      <c r="R17" s="278"/>
      <c r="S17" s="278"/>
      <c r="T17" s="278"/>
      <c r="U17" s="278"/>
      <c r="V17" s="278"/>
      <c r="W17" s="278"/>
      <c r="X17" s="278"/>
      <c r="Y17" s="278"/>
      <c r="Z17" s="322"/>
    </row>
    <row r="18" spans="2:26" ht="13.5" customHeight="1">
      <c r="B18" s="257"/>
      <c r="C18" s="109"/>
      <c r="D18" s="278"/>
      <c r="E18" s="278"/>
      <c r="F18" s="278"/>
      <c r="G18" s="278"/>
      <c r="H18" s="278"/>
      <c r="I18" s="278"/>
      <c r="J18" s="278"/>
      <c r="K18" s="278"/>
      <c r="L18" s="278"/>
      <c r="M18" s="278"/>
      <c r="N18" s="278"/>
      <c r="O18" s="278"/>
      <c r="P18" s="278"/>
      <c r="Q18" s="278"/>
      <c r="R18" s="278"/>
      <c r="S18" s="278"/>
      <c r="T18" s="278"/>
      <c r="U18" s="278"/>
      <c r="V18" s="278"/>
      <c r="W18" s="278"/>
      <c r="X18" s="278"/>
      <c r="Y18" s="278"/>
      <c r="Z18" s="322"/>
    </row>
    <row r="19" spans="2:26" ht="13.5" customHeight="1">
      <c r="B19" s="257"/>
      <c r="C19" s="109"/>
      <c r="D19" s="278"/>
      <c r="E19" s="278"/>
      <c r="F19" s="278"/>
      <c r="G19" s="278"/>
      <c r="H19" s="278"/>
      <c r="I19" s="278"/>
      <c r="J19" s="278"/>
      <c r="K19" s="278"/>
      <c r="L19" s="278"/>
      <c r="M19" s="278"/>
      <c r="N19" s="278"/>
      <c r="O19" s="278"/>
      <c r="P19" s="278"/>
      <c r="Q19" s="278"/>
      <c r="R19" s="278"/>
      <c r="S19" s="278"/>
      <c r="T19" s="278"/>
      <c r="U19" s="278"/>
      <c r="V19" s="278"/>
      <c r="W19" s="278"/>
      <c r="X19" s="278"/>
      <c r="Y19" s="278"/>
      <c r="Z19" s="322"/>
    </row>
    <row r="20" spans="2:26" ht="13.5" customHeight="1">
      <c r="B20" s="257"/>
      <c r="C20" s="109"/>
      <c r="D20" s="278"/>
      <c r="E20" s="278"/>
      <c r="F20" s="278"/>
      <c r="G20" s="278"/>
      <c r="H20" s="278"/>
      <c r="I20" s="278"/>
      <c r="J20" s="278"/>
      <c r="K20" s="278"/>
      <c r="L20" s="278"/>
      <c r="M20" s="278"/>
      <c r="N20" s="278"/>
      <c r="O20" s="278"/>
      <c r="P20" s="278"/>
      <c r="Q20" s="278"/>
      <c r="R20" s="278"/>
      <c r="S20" s="278"/>
      <c r="T20" s="278"/>
      <c r="U20" s="278"/>
      <c r="V20" s="278"/>
      <c r="W20" s="278"/>
      <c r="X20" s="278"/>
      <c r="Y20" s="278"/>
      <c r="Z20" s="322"/>
    </row>
    <row r="21" spans="2:26" ht="13.5" customHeight="1">
      <c r="B21" s="257"/>
      <c r="C21" s="109"/>
      <c r="D21" s="278"/>
      <c r="E21" s="278"/>
      <c r="F21" s="278"/>
      <c r="G21" s="278"/>
      <c r="H21" s="278"/>
      <c r="I21" s="278"/>
      <c r="J21" s="278"/>
      <c r="K21" s="278"/>
      <c r="L21" s="278"/>
      <c r="M21" s="278"/>
      <c r="N21" s="278"/>
      <c r="O21" s="278"/>
      <c r="P21" s="278"/>
      <c r="Q21" s="278"/>
      <c r="R21" s="278"/>
      <c r="S21" s="278"/>
      <c r="T21" s="278"/>
      <c r="U21" s="278"/>
      <c r="V21" s="278"/>
      <c r="W21" s="278"/>
      <c r="X21" s="278"/>
      <c r="Y21" s="278"/>
      <c r="Z21" s="322"/>
    </row>
    <row r="22" spans="2:26" ht="13.5" customHeight="1">
      <c r="B22" s="257"/>
      <c r="C22" s="109"/>
      <c r="D22" s="278"/>
      <c r="E22" s="278"/>
      <c r="F22" s="278"/>
      <c r="G22" s="278"/>
      <c r="H22" s="278"/>
      <c r="I22" s="278"/>
      <c r="J22" s="278"/>
      <c r="K22" s="278"/>
      <c r="L22" s="278"/>
      <c r="M22" s="278"/>
      <c r="N22" s="278"/>
      <c r="O22" s="278"/>
      <c r="P22" s="278"/>
      <c r="Q22" s="278"/>
      <c r="R22" s="278"/>
      <c r="S22" s="278"/>
      <c r="T22" s="278"/>
      <c r="U22" s="278"/>
      <c r="V22" s="278"/>
      <c r="W22" s="278"/>
      <c r="X22" s="278"/>
      <c r="Y22" s="278"/>
      <c r="Z22" s="322"/>
    </row>
    <row r="23" spans="2:26" ht="13.5" customHeight="1">
      <c r="B23" s="257"/>
      <c r="C23" s="109"/>
      <c r="D23" s="278"/>
      <c r="E23" s="278"/>
      <c r="F23" s="278"/>
      <c r="G23" s="278"/>
      <c r="H23" s="278"/>
      <c r="I23" s="278"/>
      <c r="J23" s="278"/>
      <c r="K23" s="278"/>
      <c r="L23" s="278"/>
      <c r="M23" s="278"/>
      <c r="N23" s="278"/>
      <c r="O23" s="278"/>
      <c r="P23" s="278"/>
      <c r="Q23" s="278"/>
      <c r="R23" s="278"/>
      <c r="S23" s="278"/>
      <c r="T23" s="278"/>
      <c r="U23" s="278"/>
      <c r="V23" s="278"/>
      <c r="W23" s="278"/>
      <c r="X23" s="278"/>
      <c r="Y23" s="278"/>
      <c r="Z23" s="322"/>
    </row>
    <row r="24" spans="2:26" ht="13.5" customHeight="1">
      <c r="B24" s="257"/>
      <c r="C24" s="109"/>
      <c r="D24" s="278"/>
      <c r="E24" s="278"/>
      <c r="F24" s="278"/>
      <c r="G24" s="278"/>
      <c r="H24" s="278"/>
      <c r="I24" s="278"/>
      <c r="J24" s="278"/>
      <c r="K24" s="278"/>
      <c r="L24" s="278"/>
      <c r="M24" s="278"/>
      <c r="N24" s="278"/>
      <c r="O24" s="278"/>
      <c r="P24" s="278"/>
      <c r="Q24" s="278"/>
      <c r="R24" s="278"/>
      <c r="S24" s="278"/>
      <c r="T24" s="278"/>
      <c r="U24" s="278"/>
      <c r="V24" s="278"/>
      <c r="W24" s="278"/>
      <c r="X24" s="278"/>
      <c r="Y24" s="278"/>
      <c r="Z24" s="322"/>
    </row>
    <row r="25" spans="2:26" ht="13.5" customHeight="1">
      <c r="B25" s="257"/>
      <c r="C25" s="109"/>
      <c r="D25" s="278"/>
      <c r="E25" s="278"/>
      <c r="F25" s="278"/>
      <c r="G25" s="278"/>
      <c r="H25" s="278"/>
      <c r="I25" s="278"/>
      <c r="J25" s="278"/>
      <c r="K25" s="278"/>
      <c r="L25" s="278"/>
      <c r="M25" s="278"/>
      <c r="N25" s="278"/>
      <c r="O25" s="278"/>
      <c r="P25" s="278"/>
      <c r="Q25" s="278"/>
      <c r="R25" s="278"/>
      <c r="S25" s="278"/>
      <c r="T25" s="278"/>
      <c r="U25" s="278"/>
      <c r="V25" s="278"/>
      <c r="W25" s="278"/>
      <c r="X25" s="278"/>
      <c r="Y25" s="278"/>
      <c r="Z25" s="322"/>
    </row>
    <row r="26" spans="2:26" s="251" customFormat="1" ht="26.1" customHeight="1">
      <c r="B26" s="258"/>
      <c r="C26" s="270"/>
      <c r="D26" s="279" t="s">
        <v>449</v>
      </c>
      <c r="E26" s="279"/>
      <c r="F26" s="279"/>
      <c r="G26" s="279"/>
      <c r="H26" s="279"/>
      <c r="I26" s="270" t="s">
        <v>223</v>
      </c>
      <c r="J26" s="279"/>
      <c r="K26" s="279"/>
      <c r="L26" s="279"/>
      <c r="M26" s="279"/>
      <c r="N26" s="313"/>
      <c r="O26" s="313" t="s">
        <v>226</v>
      </c>
      <c r="P26" s="313"/>
      <c r="Q26" s="313"/>
      <c r="R26" s="279"/>
      <c r="S26" s="279"/>
      <c r="T26" s="279"/>
      <c r="U26" s="313" t="s">
        <v>251</v>
      </c>
      <c r="V26" s="313"/>
      <c r="W26" s="313"/>
      <c r="X26" s="313"/>
      <c r="Y26" s="313"/>
      <c r="Z26" s="342"/>
    </row>
    <row r="27" spans="2:26" ht="6" customHeight="1">
      <c r="B27" s="259"/>
      <c r="C27" s="271"/>
      <c r="D27" s="280" t="s">
        <v>320</v>
      </c>
      <c r="E27" s="256"/>
      <c r="F27" s="269"/>
      <c r="G27" s="269"/>
      <c r="H27" s="269"/>
      <c r="I27" s="304"/>
      <c r="J27" s="304"/>
      <c r="K27" s="308"/>
      <c r="L27" s="308"/>
      <c r="M27" s="308"/>
      <c r="N27" s="308"/>
      <c r="O27" s="308"/>
      <c r="P27" s="308"/>
      <c r="Q27" s="308"/>
      <c r="R27" s="308"/>
      <c r="S27" s="308"/>
      <c r="T27" s="308"/>
      <c r="U27" s="308"/>
      <c r="V27" s="308"/>
      <c r="W27" s="308"/>
      <c r="X27" s="308"/>
      <c r="Y27" s="308"/>
      <c r="Z27" s="341"/>
    </row>
    <row r="28" spans="2:26" ht="15.75" customHeight="1">
      <c r="B28" s="260" t="s">
        <v>519</v>
      </c>
      <c r="C28" s="272"/>
      <c r="D28" s="281"/>
      <c r="E28" s="257" t="s">
        <v>331</v>
      </c>
      <c r="F28" s="109"/>
      <c r="G28" s="109"/>
      <c r="H28" s="109"/>
      <c r="I28" s="305" t="s">
        <v>174</v>
      </c>
      <c r="J28" s="306" t="s">
        <v>245</v>
      </c>
      <c r="K28" s="305"/>
      <c r="L28" s="305" t="s">
        <v>174</v>
      </c>
      <c r="M28" s="306" t="s">
        <v>527</v>
      </c>
      <c r="N28" s="305"/>
      <c r="O28" s="305" t="s">
        <v>174</v>
      </c>
      <c r="P28" s="306" t="s">
        <v>528</v>
      </c>
      <c r="Q28" s="305"/>
      <c r="R28" s="305" t="s">
        <v>174</v>
      </c>
      <c r="S28" s="306" t="s">
        <v>336</v>
      </c>
      <c r="T28" s="305"/>
      <c r="U28" s="305" t="s">
        <v>174</v>
      </c>
      <c r="V28" s="306" t="s">
        <v>167</v>
      </c>
      <c r="W28" s="305"/>
      <c r="X28" s="305" t="s">
        <v>477</v>
      </c>
      <c r="Y28" s="305"/>
      <c r="Z28" s="322"/>
    </row>
    <row r="29" spans="2:26" ht="24" customHeight="1">
      <c r="B29" s="260"/>
      <c r="C29" s="272"/>
      <c r="D29" s="281"/>
      <c r="E29" s="257"/>
      <c r="F29" s="109"/>
      <c r="G29" s="109"/>
      <c r="H29" s="109"/>
      <c r="I29" s="109"/>
      <c r="J29" s="109"/>
      <c r="K29" s="109"/>
      <c r="L29" s="311"/>
      <c r="M29" s="109"/>
      <c r="N29" s="109"/>
      <c r="O29" s="109"/>
      <c r="P29" s="109"/>
      <c r="Q29" s="109"/>
      <c r="R29" s="109"/>
      <c r="S29" s="109"/>
      <c r="T29" s="109"/>
      <c r="U29" s="109"/>
      <c r="V29" s="109"/>
      <c r="W29" s="109"/>
      <c r="X29" s="109"/>
      <c r="Y29" s="109"/>
      <c r="Z29" s="322"/>
    </row>
    <row r="30" spans="2:26" ht="15.95" customHeight="1">
      <c r="B30" s="260"/>
      <c r="C30" s="272"/>
      <c r="D30" s="281"/>
      <c r="E30" s="257"/>
      <c r="F30" s="109"/>
      <c r="G30" s="109"/>
      <c r="H30" s="109"/>
      <c r="I30" s="305" t="s">
        <v>174</v>
      </c>
      <c r="J30" s="109" t="s">
        <v>124</v>
      </c>
      <c r="K30" s="109"/>
      <c r="L30" s="311"/>
      <c r="M30" s="311"/>
      <c r="N30" s="311"/>
      <c r="O30" s="311"/>
      <c r="P30" s="311"/>
      <c r="Q30" s="311"/>
      <c r="R30" s="311"/>
      <c r="S30" s="311"/>
      <c r="T30" s="311"/>
      <c r="U30" s="311"/>
      <c r="V30" s="311"/>
      <c r="W30" s="311"/>
      <c r="X30" s="311"/>
      <c r="Y30" s="109"/>
      <c r="Z30" s="322"/>
    </row>
    <row r="31" spans="2:26" ht="15.95" customHeight="1">
      <c r="B31" s="260"/>
      <c r="C31" s="272"/>
      <c r="D31" s="281"/>
      <c r="E31" s="257"/>
      <c r="F31" s="109"/>
      <c r="G31" s="109"/>
      <c r="H31" s="109"/>
      <c r="I31" s="109"/>
      <c r="J31" s="109"/>
      <c r="K31" s="109"/>
      <c r="L31" s="311"/>
      <c r="M31" s="311"/>
      <c r="N31" s="311"/>
      <c r="O31" s="311"/>
      <c r="P31" s="311"/>
      <c r="Q31" s="311"/>
      <c r="R31" s="311"/>
      <c r="S31" s="311"/>
      <c r="T31" s="311"/>
      <c r="U31" s="311"/>
      <c r="V31" s="311"/>
      <c r="W31" s="311"/>
      <c r="X31" s="311"/>
      <c r="Y31" s="109"/>
      <c r="Z31" s="322"/>
    </row>
    <row r="32" spans="2:26" ht="15.95" customHeight="1">
      <c r="B32" s="260" t="s">
        <v>521</v>
      </c>
      <c r="C32" s="272"/>
      <c r="D32" s="281"/>
      <c r="E32" s="283"/>
      <c r="F32" s="292"/>
      <c r="G32" s="292"/>
      <c r="H32" s="292"/>
      <c r="I32" s="292"/>
      <c r="J32" s="292"/>
      <c r="K32" s="292"/>
      <c r="L32" s="292"/>
      <c r="M32" s="292"/>
      <c r="N32" s="292"/>
      <c r="O32" s="303"/>
      <c r="P32" s="303"/>
      <c r="Q32" s="303" t="s">
        <v>534</v>
      </c>
      <c r="R32" s="303"/>
      <c r="S32" s="320"/>
      <c r="T32" s="320"/>
      <c r="U32" s="320"/>
      <c r="V32" s="320"/>
      <c r="W32" s="320"/>
      <c r="X32" s="320"/>
      <c r="Y32" s="320"/>
      <c r="Z32" s="339"/>
    </row>
    <row r="33" spans="2:26" ht="6" customHeight="1">
      <c r="B33" s="261"/>
      <c r="C33" s="273"/>
      <c r="D33" s="281" t="s">
        <v>160</v>
      </c>
      <c r="E33" s="257"/>
      <c r="F33" s="109"/>
      <c r="G33" s="109"/>
      <c r="H33" s="109"/>
      <c r="I33" s="306"/>
      <c r="J33" s="306"/>
      <c r="K33" s="305"/>
      <c r="L33" s="305"/>
      <c r="M33" s="305"/>
      <c r="N33" s="305"/>
      <c r="O33" s="305"/>
      <c r="P33" s="305"/>
      <c r="Q33" s="305"/>
      <c r="R33" s="305"/>
      <c r="S33" s="305"/>
      <c r="T33" s="305"/>
      <c r="U33" s="305"/>
      <c r="V33" s="305"/>
      <c r="W33" s="305"/>
      <c r="X33" s="305"/>
      <c r="Y33" s="305"/>
      <c r="Z33" s="322"/>
    </row>
    <row r="34" spans="2:26" ht="24" customHeight="1">
      <c r="B34" s="260" t="s">
        <v>522</v>
      </c>
      <c r="C34" s="272"/>
      <c r="D34" s="281"/>
      <c r="E34" s="257" t="s">
        <v>331</v>
      </c>
      <c r="F34" s="109"/>
      <c r="G34" s="109"/>
      <c r="H34" s="109"/>
      <c r="I34" s="305" t="s">
        <v>174</v>
      </c>
      <c r="J34" s="306" t="s">
        <v>527</v>
      </c>
      <c r="K34" s="305"/>
      <c r="L34" s="305" t="s">
        <v>174</v>
      </c>
      <c r="M34" s="306" t="s">
        <v>528</v>
      </c>
      <c r="N34" s="305"/>
      <c r="O34" s="305" t="s">
        <v>174</v>
      </c>
      <c r="P34" s="306" t="s">
        <v>336</v>
      </c>
      <c r="Q34" s="305"/>
      <c r="R34" s="305" t="s">
        <v>174</v>
      </c>
      <c r="S34" s="306" t="s">
        <v>117</v>
      </c>
      <c r="T34" s="305"/>
      <c r="U34" s="305" t="s">
        <v>174</v>
      </c>
      <c r="V34" s="306" t="s">
        <v>167</v>
      </c>
      <c r="W34" s="305"/>
      <c r="X34" s="305" t="s">
        <v>477</v>
      </c>
      <c r="Y34" s="305"/>
      <c r="Z34" s="322"/>
    </row>
    <row r="35" spans="2:26" ht="24" customHeight="1">
      <c r="B35" s="260"/>
      <c r="C35" s="272"/>
      <c r="D35" s="281"/>
      <c r="E35" s="257"/>
      <c r="F35" s="109"/>
      <c r="G35" s="109"/>
      <c r="H35" s="109"/>
      <c r="I35" s="109"/>
      <c r="J35" s="109"/>
      <c r="K35" s="109"/>
      <c r="L35" s="311"/>
      <c r="M35" s="311"/>
      <c r="N35" s="311"/>
      <c r="O35" s="311"/>
      <c r="P35" s="311"/>
      <c r="Q35" s="311"/>
      <c r="R35" s="311"/>
      <c r="S35" s="311"/>
      <c r="T35" s="311"/>
      <c r="U35" s="311"/>
      <c r="V35" s="311"/>
      <c r="W35" s="311"/>
      <c r="X35" s="311"/>
      <c r="Y35" s="109"/>
      <c r="Z35" s="322"/>
    </row>
    <row r="36" spans="2:26" ht="15.95" customHeight="1">
      <c r="B36" s="260"/>
      <c r="C36" s="272"/>
      <c r="D36" s="281"/>
      <c r="E36" s="257"/>
      <c r="F36" s="109"/>
      <c r="G36" s="109"/>
      <c r="H36" s="109"/>
      <c r="I36" s="305" t="s">
        <v>174</v>
      </c>
      <c r="J36" s="109" t="s">
        <v>124</v>
      </c>
      <c r="K36" s="109"/>
      <c r="L36" s="311"/>
      <c r="M36" s="311"/>
      <c r="N36" s="311"/>
      <c r="O36" s="311"/>
      <c r="P36" s="311"/>
      <c r="Q36" s="311"/>
      <c r="R36" s="311"/>
      <c r="S36" s="311"/>
      <c r="T36" s="311"/>
      <c r="U36" s="311"/>
      <c r="V36" s="311"/>
      <c r="W36" s="311"/>
      <c r="X36" s="311"/>
      <c r="Y36" s="109"/>
      <c r="Z36" s="322"/>
    </row>
    <row r="37" spans="2:26" ht="15.95" customHeight="1">
      <c r="B37" s="260"/>
      <c r="C37" s="272"/>
      <c r="D37" s="281"/>
      <c r="E37" s="257"/>
      <c r="F37" s="109"/>
      <c r="G37" s="109"/>
      <c r="H37" s="109"/>
      <c r="I37" s="109"/>
      <c r="J37" s="109"/>
      <c r="K37" s="109"/>
      <c r="L37" s="311"/>
      <c r="M37" s="311"/>
      <c r="N37" s="311"/>
      <c r="O37" s="311"/>
      <c r="P37" s="311"/>
      <c r="Q37" s="311"/>
      <c r="R37" s="311"/>
      <c r="S37" s="311"/>
      <c r="T37" s="311"/>
      <c r="U37" s="311"/>
      <c r="V37" s="311"/>
      <c r="W37" s="311"/>
      <c r="X37" s="311"/>
      <c r="Y37" s="109"/>
      <c r="Z37" s="322"/>
    </row>
    <row r="38" spans="2:26" ht="15.95" customHeight="1">
      <c r="B38" s="262"/>
      <c r="C38" s="274"/>
      <c r="D38" s="282"/>
      <c r="E38" s="284"/>
      <c r="F38" s="293"/>
      <c r="G38" s="293"/>
      <c r="H38" s="293"/>
      <c r="I38" s="293"/>
      <c r="J38" s="293"/>
      <c r="K38" s="293"/>
      <c r="L38" s="293"/>
      <c r="M38" s="293"/>
      <c r="N38" s="293"/>
      <c r="O38" s="316"/>
      <c r="P38" s="316"/>
      <c r="Q38" s="316" t="s">
        <v>534</v>
      </c>
      <c r="R38" s="316"/>
      <c r="S38" s="321"/>
      <c r="T38" s="321"/>
      <c r="U38" s="321"/>
      <c r="V38" s="321"/>
      <c r="W38" s="321"/>
      <c r="X38" s="321"/>
      <c r="Y38" s="321"/>
      <c r="Z38" s="323"/>
    </row>
    <row r="40" spans="2:26" ht="38.25" customHeight="1">
      <c r="B40" s="263" t="s">
        <v>307</v>
      </c>
      <c r="C40" s="275"/>
      <c r="D40" s="275"/>
      <c r="E40" s="285" t="s">
        <v>312</v>
      </c>
      <c r="F40" s="275"/>
      <c r="G40" s="296"/>
      <c r="H40" s="302" t="s">
        <v>526</v>
      </c>
      <c r="I40" s="307"/>
      <c r="J40" s="307"/>
      <c r="K40" s="307"/>
      <c r="L40" s="307"/>
      <c r="M40" s="307"/>
      <c r="N40" s="307"/>
      <c r="O40" s="307"/>
      <c r="P40" s="318"/>
      <c r="Q40" s="302" t="s">
        <v>30</v>
      </c>
      <c r="R40" s="275"/>
      <c r="S40" s="296"/>
      <c r="T40" s="324"/>
      <c r="U40" s="326" t="s">
        <v>111</v>
      </c>
      <c r="V40" s="307"/>
      <c r="W40" s="318"/>
      <c r="X40" s="302" t="s">
        <v>21</v>
      </c>
      <c r="Y40" s="307"/>
      <c r="Z40" s="343"/>
    </row>
    <row r="41" spans="2:26">
      <c r="B41" s="264"/>
      <c r="C41" s="276"/>
      <c r="D41" s="276"/>
      <c r="E41" s="286"/>
      <c r="F41" s="276"/>
      <c r="G41" s="297"/>
      <c r="H41" s="276"/>
      <c r="I41" s="276"/>
      <c r="J41" s="276"/>
      <c r="K41" s="276"/>
      <c r="L41" s="276"/>
      <c r="M41" s="276"/>
      <c r="N41" s="276"/>
      <c r="O41" s="276"/>
      <c r="P41" s="297"/>
      <c r="Q41" s="286"/>
      <c r="R41" s="276"/>
      <c r="S41" s="297"/>
      <c r="T41" s="305"/>
      <c r="U41" s="294"/>
      <c r="V41" s="309"/>
      <c r="W41" s="330"/>
      <c r="X41" s="336"/>
      <c r="Y41" s="305"/>
      <c r="Z41" s="344"/>
    </row>
    <row r="42" spans="2:26" ht="20.25" customHeight="1">
      <c r="B42" s="257"/>
      <c r="C42" s="109"/>
      <c r="D42" s="109"/>
      <c r="E42" s="287"/>
      <c r="F42" s="109"/>
      <c r="G42" s="298"/>
      <c r="H42" s="109"/>
      <c r="I42" s="109"/>
      <c r="J42" s="109"/>
      <c r="K42" s="109"/>
      <c r="L42" s="109"/>
      <c r="M42" s="109"/>
      <c r="N42" s="109"/>
      <c r="O42" s="109"/>
      <c r="P42" s="298"/>
      <c r="Q42" s="287"/>
      <c r="R42" s="109"/>
      <c r="S42" s="298"/>
      <c r="T42" s="305"/>
      <c r="U42" s="327"/>
      <c r="V42" s="305"/>
      <c r="W42" s="331"/>
      <c r="X42" s="336"/>
      <c r="Y42" s="305"/>
      <c r="Z42" s="344"/>
    </row>
    <row r="43" spans="2:26">
      <c r="B43" s="265"/>
      <c r="C43" s="277"/>
      <c r="D43" s="277"/>
      <c r="E43" s="288"/>
      <c r="F43" s="277"/>
      <c r="G43" s="299"/>
      <c r="H43" s="277"/>
      <c r="I43" s="277"/>
      <c r="J43" s="277"/>
      <c r="K43" s="277"/>
      <c r="L43" s="277"/>
      <c r="M43" s="277"/>
      <c r="N43" s="277"/>
      <c r="O43" s="277"/>
      <c r="P43" s="299"/>
      <c r="Q43" s="288"/>
      <c r="R43" s="277"/>
      <c r="S43" s="299"/>
      <c r="T43" s="325"/>
      <c r="U43" s="328"/>
      <c r="V43" s="329"/>
      <c r="W43" s="332"/>
      <c r="X43" s="337"/>
      <c r="Y43" s="329"/>
      <c r="Z43" s="345"/>
    </row>
    <row r="44" spans="2:26" ht="38.25" customHeight="1">
      <c r="B44" s="109"/>
      <c r="C44" s="109"/>
      <c r="D44" s="109"/>
      <c r="E44" s="109"/>
      <c r="F44" s="109"/>
      <c r="G44" s="109"/>
      <c r="H44" s="109"/>
      <c r="I44" s="109"/>
      <c r="J44" s="109"/>
      <c r="K44" s="109"/>
      <c r="L44" s="109"/>
      <c r="M44" s="109"/>
      <c r="N44" s="314" t="s">
        <v>352</v>
      </c>
      <c r="O44" s="266"/>
      <c r="P44" s="266"/>
      <c r="Q44" s="266"/>
      <c r="R44" s="266"/>
      <c r="S44" s="289"/>
      <c r="U44" s="263" t="s">
        <v>99</v>
      </c>
      <c r="V44" s="275"/>
      <c r="W44" s="333"/>
      <c r="X44" s="263"/>
      <c r="Y44" s="275"/>
      <c r="Z44" s="333"/>
    </row>
    <row r="45" spans="2:26">
      <c r="B45" s="109"/>
      <c r="C45" s="109"/>
      <c r="D45" s="109"/>
      <c r="E45" s="109"/>
      <c r="F45" s="109"/>
      <c r="G45" s="109"/>
      <c r="H45" s="109"/>
      <c r="I45" s="109"/>
      <c r="J45" s="109"/>
      <c r="K45" s="109"/>
      <c r="L45" s="109"/>
      <c r="M45" s="109"/>
      <c r="N45" s="257"/>
      <c r="O45" s="109"/>
      <c r="P45" s="109"/>
      <c r="Q45" s="109"/>
      <c r="R45" s="109"/>
      <c r="S45" s="322"/>
      <c r="U45" s="264"/>
      <c r="V45" s="276"/>
      <c r="W45" s="334"/>
      <c r="X45" s="264"/>
      <c r="Y45" s="276"/>
      <c r="Z45" s="334"/>
    </row>
    <row r="46" spans="2:26" ht="20.25" customHeight="1">
      <c r="B46" s="109"/>
      <c r="C46" s="109"/>
      <c r="D46" s="109"/>
      <c r="E46" s="109"/>
      <c r="F46" s="109"/>
      <c r="G46" s="109"/>
      <c r="H46" s="109"/>
      <c r="I46" s="109"/>
      <c r="J46" s="109"/>
      <c r="K46" s="109"/>
      <c r="L46" s="109"/>
      <c r="M46" s="109"/>
      <c r="N46" s="257"/>
      <c r="O46" s="109"/>
      <c r="P46" s="109"/>
      <c r="Q46" s="109"/>
      <c r="R46" s="109"/>
      <c r="S46" s="322"/>
      <c r="U46" s="257"/>
      <c r="V46" s="109"/>
      <c r="W46" s="322"/>
      <c r="X46" s="257"/>
      <c r="Y46" s="109"/>
      <c r="Z46" s="322"/>
    </row>
    <row r="47" spans="2:26" ht="13.5" customHeight="1">
      <c r="B47" s="109"/>
      <c r="C47" s="109"/>
      <c r="D47" s="109"/>
      <c r="E47" s="109"/>
      <c r="F47" s="109"/>
      <c r="G47" s="109"/>
      <c r="H47" s="109"/>
      <c r="I47" s="109"/>
      <c r="J47" s="109"/>
      <c r="K47" s="109"/>
      <c r="L47" s="109"/>
      <c r="M47" s="109"/>
      <c r="N47" s="284"/>
      <c r="O47" s="293"/>
      <c r="P47" s="293"/>
      <c r="Q47" s="293"/>
      <c r="R47" s="293"/>
      <c r="S47" s="323"/>
      <c r="U47" s="265"/>
      <c r="V47" s="277"/>
      <c r="W47" s="335"/>
      <c r="X47" s="265"/>
      <c r="Y47" s="277"/>
      <c r="Z47" s="335"/>
    </row>
    <row r="48" spans="2:26">
      <c r="B48" s="109"/>
      <c r="C48" s="109"/>
      <c r="D48" s="109"/>
      <c r="E48" s="109"/>
      <c r="F48" s="109"/>
      <c r="G48" s="109"/>
      <c r="H48" s="109"/>
      <c r="I48" s="109"/>
      <c r="J48" s="109"/>
      <c r="K48" s="109"/>
      <c r="L48" s="109"/>
      <c r="M48" s="109"/>
      <c r="N48" s="109"/>
      <c r="O48" s="109"/>
      <c r="P48" s="109"/>
      <c r="U48" s="109"/>
      <c r="V48" s="109"/>
      <c r="W48" s="109"/>
      <c r="X48" s="109"/>
      <c r="Y48" s="109"/>
      <c r="Z48" s="109"/>
    </row>
    <row r="49" spans="2:16">
      <c r="B49" s="109"/>
      <c r="C49" s="109"/>
      <c r="D49" s="109"/>
      <c r="E49" s="109"/>
      <c r="F49" s="109"/>
      <c r="G49" s="109"/>
      <c r="H49" s="109"/>
      <c r="I49" s="109"/>
      <c r="J49" s="109"/>
      <c r="K49" s="109"/>
      <c r="L49" s="109"/>
      <c r="M49" s="109"/>
      <c r="N49" s="109"/>
      <c r="O49" s="109"/>
      <c r="P49" s="109"/>
    </row>
    <row r="50" spans="2:16">
      <c r="B50" s="109"/>
      <c r="C50" s="109"/>
      <c r="D50" s="109"/>
      <c r="E50" s="109"/>
      <c r="F50" s="109"/>
      <c r="G50" s="109"/>
      <c r="H50" s="109"/>
      <c r="I50" s="109"/>
      <c r="J50" s="109"/>
      <c r="K50" s="109"/>
      <c r="L50" s="109"/>
      <c r="M50" s="109"/>
      <c r="N50" s="109"/>
      <c r="O50" s="109"/>
      <c r="P50" s="109"/>
    </row>
    <row r="51" spans="2:16">
      <c r="B51" s="109"/>
      <c r="C51" s="109"/>
      <c r="D51" s="109"/>
      <c r="E51" s="109"/>
      <c r="F51" s="109"/>
      <c r="G51" s="109"/>
      <c r="H51" s="109"/>
      <c r="I51" s="109"/>
      <c r="J51" s="109"/>
      <c r="K51" s="109"/>
      <c r="L51" s="109"/>
      <c r="M51" s="109"/>
      <c r="N51" s="109"/>
      <c r="O51" s="109"/>
      <c r="P51" s="109"/>
    </row>
  </sheetData>
  <mergeCells count="27">
    <mergeCell ref="H2:T2"/>
    <mergeCell ref="B3:F3"/>
    <mergeCell ref="M3:O3"/>
    <mergeCell ref="P3:Z3"/>
    <mergeCell ref="K5:Y5"/>
    <mergeCell ref="B6:F6"/>
    <mergeCell ref="H6:Z6"/>
    <mergeCell ref="D26:F26"/>
    <mergeCell ref="G26:H26"/>
    <mergeCell ref="R26:T26"/>
    <mergeCell ref="B32:C32"/>
    <mergeCell ref="S32:Y32"/>
    <mergeCell ref="S38:Y38"/>
    <mergeCell ref="B40:D40"/>
    <mergeCell ref="E40:G40"/>
    <mergeCell ref="H40:P40"/>
    <mergeCell ref="Q40:S40"/>
    <mergeCell ref="U40:W40"/>
    <mergeCell ref="X40:Z40"/>
    <mergeCell ref="N44:S44"/>
    <mergeCell ref="U44:W44"/>
    <mergeCell ref="X44:Z44"/>
    <mergeCell ref="B4:F5"/>
    <mergeCell ref="D27:D32"/>
    <mergeCell ref="B28:C31"/>
    <mergeCell ref="D33:D38"/>
    <mergeCell ref="B34:C37"/>
  </mergeCells>
  <phoneticPr fontId="10"/>
  <dataValidations count="1">
    <dataValidation type="list" allowBlank="1" showDropDown="0" showInputMessage="1" showErrorMessage="1" sqref="U34 O34 I36 I30 R28 L28 V4 P4 G3:G5 J3:J4 M4 S4 I28 O28 U28 I34 L34 R34">
      <formula1>$AX$8:$AX$10</formula1>
    </dataValidation>
  </dataValidations>
  <pageMargins left="0.59055118110236227" right="0.59055118110236227" top="0.78740157480314965" bottom="0.78740157480314965" header="0.51181102362204722" footer="0.51181102362204722"/>
  <pageSetup paperSize="9" scale="88" fitToWidth="1" fitToHeight="1" orientation="portrait" usePrinterDefaults="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5">
    <tabColor indexed="12"/>
  </sheetPr>
  <dimension ref="A1:I38"/>
  <sheetViews>
    <sheetView view="pageBreakPreview" zoomScaleSheetLayoutView="100" workbookViewId="0">
      <pane ySplit="1" topLeftCell="A2" activePane="bottomLeft" state="frozen"/>
      <selection pane="bottomLeft" activeCell="I37" sqref="I37"/>
    </sheetView>
  </sheetViews>
  <sheetFormatPr defaultRowHeight="12"/>
  <cols>
    <col min="1" max="1" width="5.625" style="346" customWidth="1"/>
    <col min="2" max="3" width="10.625" style="346" customWidth="1"/>
    <col min="4" max="5" width="10.625" style="347" customWidth="1"/>
    <col min="6" max="6" width="50.625" style="347" customWidth="1"/>
    <col min="7" max="8" width="10.625" style="347" customWidth="1"/>
    <col min="9" max="9" width="15.625" style="347" customWidth="1"/>
    <col min="10" max="16384" width="9" style="347" bestFit="1" customWidth="1"/>
  </cols>
  <sheetData>
    <row r="1" spans="1:9" s="115" customFormat="1" ht="51" customHeight="1"/>
    <row r="2" spans="1:9" ht="13.5" customHeight="1">
      <c r="A2" s="348" t="s">
        <v>279</v>
      </c>
      <c r="B2" s="348"/>
      <c r="C2" s="348"/>
      <c r="D2" s="348"/>
      <c r="E2" s="348"/>
      <c r="F2" s="348"/>
      <c r="G2" s="348"/>
      <c r="H2" s="348"/>
      <c r="I2" s="348"/>
    </row>
    <row r="3" spans="1:9" ht="13.5" customHeight="1">
      <c r="A3" s="349"/>
    </row>
    <row r="4" spans="1:9" ht="13.5" customHeight="1">
      <c r="A4" s="349" t="s">
        <v>557</v>
      </c>
    </row>
    <row r="5" spans="1:9" s="346" customFormat="1" ht="27" customHeight="1">
      <c r="A5" s="350" t="s">
        <v>389</v>
      </c>
      <c r="B5" s="350" t="s">
        <v>558</v>
      </c>
      <c r="C5" s="350" t="s">
        <v>559</v>
      </c>
      <c r="D5" s="353" t="s">
        <v>273</v>
      </c>
      <c r="E5" s="355" t="s">
        <v>462</v>
      </c>
      <c r="F5" s="357"/>
      <c r="G5" s="353" t="s">
        <v>561</v>
      </c>
      <c r="H5" s="353" t="s">
        <v>417</v>
      </c>
      <c r="I5" s="350" t="s">
        <v>563</v>
      </c>
    </row>
    <row r="6" spans="1:9">
      <c r="A6" s="351">
        <v>2</v>
      </c>
      <c r="B6" s="352"/>
      <c r="C6" s="351"/>
      <c r="D6" s="354"/>
      <c r="E6" s="356"/>
      <c r="F6" s="358"/>
      <c r="G6" s="354"/>
      <c r="H6" s="354"/>
      <c r="I6" s="354"/>
    </row>
    <row r="7" spans="1:9">
      <c r="A7" s="351"/>
      <c r="B7" s="351"/>
      <c r="C7" s="351"/>
      <c r="D7" s="354"/>
      <c r="E7" s="356"/>
      <c r="F7" s="358"/>
      <c r="G7" s="354"/>
      <c r="H7" s="354"/>
      <c r="I7" s="354"/>
    </row>
    <row r="8" spans="1:9">
      <c r="A8" s="351"/>
      <c r="B8" s="351"/>
      <c r="C8" s="351"/>
      <c r="D8" s="354"/>
      <c r="E8" s="356"/>
      <c r="F8" s="358"/>
      <c r="G8" s="354"/>
      <c r="H8" s="354"/>
      <c r="I8" s="354"/>
    </row>
    <row r="9" spans="1:9">
      <c r="A9" s="351"/>
      <c r="B9" s="351"/>
      <c r="C9" s="351"/>
      <c r="D9" s="354"/>
      <c r="E9" s="356"/>
      <c r="F9" s="358"/>
      <c r="G9" s="354"/>
      <c r="H9" s="354"/>
      <c r="I9" s="354"/>
    </row>
    <row r="10" spans="1:9">
      <c r="A10" s="351"/>
      <c r="B10" s="351"/>
      <c r="C10" s="351"/>
      <c r="D10" s="354"/>
      <c r="E10" s="356"/>
      <c r="F10" s="358"/>
      <c r="G10" s="354"/>
      <c r="H10" s="354"/>
      <c r="I10" s="354"/>
    </row>
    <row r="11" spans="1:9">
      <c r="A11" s="351"/>
      <c r="B11" s="351"/>
      <c r="C11" s="351"/>
      <c r="D11" s="354"/>
      <c r="E11" s="356"/>
      <c r="F11" s="358"/>
      <c r="G11" s="354"/>
      <c r="H11" s="354"/>
      <c r="I11" s="354"/>
    </row>
    <row r="12" spans="1:9">
      <c r="A12" s="351"/>
      <c r="B12" s="351"/>
      <c r="C12" s="351"/>
      <c r="D12" s="354"/>
      <c r="E12" s="356"/>
      <c r="F12" s="358"/>
      <c r="G12" s="354"/>
      <c r="H12" s="354"/>
      <c r="I12" s="354"/>
    </row>
    <row r="13" spans="1:9">
      <c r="A13" s="351"/>
      <c r="B13" s="351"/>
      <c r="C13" s="351"/>
      <c r="D13" s="354"/>
      <c r="E13" s="356"/>
      <c r="F13" s="358"/>
      <c r="G13" s="354"/>
      <c r="H13" s="354"/>
      <c r="I13" s="354"/>
    </row>
    <row r="14" spans="1:9">
      <c r="A14" s="351"/>
      <c r="B14" s="351"/>
      <c r="C14" s="351"/>
      <c r="D14" s="354"/>
      <c r="E14" s="356"/>
      <c r="F14" s="358"/>
      <c r="G14" s="354"/>
      <c r="H14" s="354"/>
      <c r="I14" s="354"/>
    </row>
    <row r="15" spans="1:9">
      <c r="A15" s="351"/>
      <c r="B15" s="351"/>
      <c r="C15" s="351"/>
      <c r="D15" s="354"/>
      <c r="E15" s="356"/>
      <c r="F15" s="358"/>
      <c r="G15" s="354"/>
      <c r="H15" s="354"/>
      <c r="I15" s="354"/>
    </row>
    <row r="16" spans="1:9">
      <c r="A16" s="351"/>
      <c r="B16" s="351"/>
      <c r="C16" s="351"/>
      <c r="D16" s="354"/>
      <c r="E16" s="356"/>
      <c r="F16" s="358"/>
      <c r="G16" s="354"/>
      <c r="H16" s="354"/>
      <c r="I16" s="354"/>
    </row>
    <row r="17" spans="1:9">
      <c r="A17" s="351"/>
      <c r="B17" s="351"/>
      <c r="C17" s="351"/>
      <c r="D17" s="354"/>
      <c r="E17" s="356"/>
      <c r="F17" s="358"/>
      <c r="G17" s="354"/>
      <c r="H17" s="354"/>
      <c r="I17" s="354"/>
    </row>
    <row r="18" spans="1:9">
      <c r="A18" s="351"/>
      <c r="B18" s="351"/>
      <c r="C18" s="351"/>
      <c r="D18" s="354"/>
      <c r="E18" s="356"/>
      <c r="F18" s="358"/>
      <c r="G18" s="354"/>
      <c r="H18" s="354"/>
      <c r="I18" s="354"/>
    </row>
    <row r="19" spans="1:9">
      <c r="A19" s="351"/>
      <c r="B19" s="351"/>
      <c r="C19" s="351"/>
      <c r="D19" s="354"/>
      <c r="E19" s="356"/>
      <c r="F19" s="358"/>
      <c r="G19" s="354"/>
      <c r="H19" s="354"/>
      <c r="I19" s="354"/>
    </row>
    <row r="20" spans="1:9">
      <c r="A20" s="351"/>
      <c r="B20" s="351"/>
      <c r="C20" s="351"/>
      <c r="D20" s="354"/>
      <c r="E20" s="356"/>
      <c r="F20" s="358"/>
      <c r="G20" s="354"/>
      <c r="H20" s="354"/>
      <c r="I20" s="354"/>
    </row>
    <row r="22" spans="1:9" ht="13.5" customHeight="1">
      <c r="A22" s="349" t="s">
        <v>425</v>
      </c>
    </row>
    <row r="23" spans="1:9" s="346" customFormat="1" ht="27" customHeight="1">
      <c r="A23" s="350" t="s">
        <v>389</v>
      </c>
      <c r="B23" s="350" t="s">
        <v>504</v>
      </c>
      <c r="C23" s="350" t="s">
        <v>558</v>
      </c>
      <c r="D23" s="353" t="s">
        <v>560</v>
      </c>
      <c r="E23" s="353" t="s">
        <v>273</v>
      </c>
      <c r="F23" s="350" t="s">
        <v>462</v>
      </c>
      <c r="G23" s="353" t="s">
        <v>561</v>
      </c>
      <c r="H23" s="353" t="s">
        <v>417</v>
      </c>
      <c r="I23" s="350" t="s">
        <v>563</v>
      </c>
    </row>
    <row r="24" spans="1:9">
      <c r="A24" s="351"/>
      <c r="B24" s="352"/>
      <c r="C24" s="351"/>
      <c r="D24" s="354"/>
      <c r="E24" s="354"/>
      <c r="F24" s="359"/>
      <c r="G24" s="354"/>
      <c r="H24" s="354"/>
      <c r="I24" s="354"/>
    </row>
    <row r="25" spans="1:9">
      <c r="A25" s="351"/>
      <c r="B25" s="351"/>
      <c r="C25" s="351"/>
      <c r="D25" s="354"/>
      <c r="E25" s="354"/>
      <c r="F25" s="359"/>
      <c r="G25" s="354"/>
      <c r="H25" s="354"/>
      <c r="I25" s="354"/>
    </row>
    <row r="26" spans="1:9">
      <c r="A26" s="351"/>
      <c r="B26" s="351"/>
      <c r="C26" s="351"/>
      <c r="D26" s="354"/>
      <c r="E26" s="354"/>
      <c r="F26" s="359"/>
      <c r="G26" s="354"/>
      <c r="H26" s="354"/>
      <c r="I26" s="354"/>
    </row>
    <row r="27" spans="1:9">
      <c r="A27" s="351"/>
      <c r="B27" s="351"/>
      <c r="C27" s="351"/>
      <c r="D27" s="354"/>
      <c r="E27" s="354"/>
      <c r="F27" s="359"/>
      <c r="G27" s="354"/>
      <c r="H27" s="354"/>
      <c r="I27" s="354"/>
    </row>
    <row r="28" spans="1:9">
      <c r="A28" s="351"/>
      <c r="B28" s="351"/>
      <c r="C28" s="351"/>
      <c r="D28" s="354"/>
      <c r="E28" s="354"/>
      <c r="F28" s="359"/>
      <c r="G28" s="354"/>
      <c r="H28" s="354"/>
      <c r="I28" s="354"/>
    </row>
    <row r="29" spans="1:9">
      <c r="A29" s="351"/>
      <c r="B29" s="351"/>
      <c r="C29" s="351"/>
      <c r="D29" s="354"/>
      <c r="E29" s="354"/>
      <c r="F29" s="359"/>
      <c r="G29" s="354"/>
      <c r="H29" s="354"/>
      <c r="I29" s="354"/>
    </row>
    <row r="30" spans="1:9">
      <c r="A30" s="351"/>
      <c r="B30" s="351"/>
      <c r="C30" s="351"/>
      <c r="D30" s="354"/>
      <c r="E30" s="354"/>
      <c r="F30" s="359"/>
      <c r="G30" s="354"/>
      <c r="H30" s="354"/>
      <c r="I30" s="354"/>
    </row>
    <row r="31" spans="1:9">
      <c r="A31" s="351"/>
      <c r="B31" s="351"/>
      <c r="C31" s="351"/>
      <c r="D31" s="354"/>
      <c r="E31" s="354"/>
      <c r="F31" s="359"/>
      <c r="G31" s="354"/>
      <c r="H31" s="354"/>
      <c r="I31" s="354"/>
    </row>
    <row r="32" spans="1:9">
      <c r="A32" s="351"/>
      <c r="B32" s="351"/>
      <c r="C32" s="351"/>
      <c r="D32" s="354"/>
      <c r="E32" s="354"/>
      <c r="F32" s="359"/>
      <c r="G32" s="354"/>
      <c r="H32" s="354"/>
      <c r="I32" s="354"/>
    </row>
    <row r="33" spans="1:9">
      <c r="A33" s="351"/>
      <c r="B33" s="351"/>
      <c r="C33" s="351"/>
      <c r="D33" s="354"/>
      <c r="E33" s="354"/>
      <c r="F33" s="359"/>
      <c r="G33" s="354"/>
      <c r="H33" s="354"/>
      <c r="I33" s="354"/>
    </row>
    <row r="34" spans="1:9">
      <c r="A34" s="351"/>
      <c r="B34" s="351"/>
      <c r="C34" s="351"/>
      <c r="D34" s="354"/>
      <c r="E34" s="354"/>
      <c r="F34" s="359"/>
      <c r="G34" s="354"/>
      <c r="H34" s="354"/>
      <c r="I34" s="354"/>
    </row>
    <row r="35" spans="1:9">
      <c r="A35" s="351"/>
      <c r="B35" s="351"/>
      <c r="C35" s="351"/>
      <c r="D35" s="354"/>
      <c r="E35" s="354"/>
      <c r="F35" s="359"/>
      <c r="G35" s="354"/>
      <c r="H35" s="354"/>
      <c r="I35" s="354"/>
    </row>
    <row r="36" spans="1:9">
      <c r="A36" s="351"/>
      <c r="B36" s="351"/>
      <c r="C36" s="351"/>
      <c r="D36" s="354"/>
      <c r="E36" s="354"/>
      <c r="F36" s="359"/>
      <c r="G36" s="354"/>
      <c r="H36" s="354"/>
      <c r="I36" s="354"/>
    </row>
    <row r="37" spans="1:9">
      <c r="A37" s="351"/>
      <c r="B37" s="351"/>
      <c r="C37" s="351"/>
      <c r="D37" s="354"/>
      <c r="E37" s="354"/>
      <c r="F37" s="359"/>
      <c r="G37" s="354"/>
      <c r="H37" s="354"/>
      <c r="I37" s="354"/>
    </row>
    <row r="38" spans="1:9">
      <c r="A38" s="351"/>
      <c r="B38" s="351"/>
      <c r="C38" s="351"/>
      <c r="D38" s="354"/>
      <c r="E38" s="354"/>
      <c r="F38" s="359"/>
      <c r="G38" s="354"/>
      <c r="H38" s="354"/>
      <c r="I38" s="354"/>
    </row>
  </sheetData>
  <mergeCells count="17">
    <mergeCell ref="A2:I2"/>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s>
  <phoneticPr fontId="10"/>
  <printOptions horizontalCentered="1"/>
  <pageMargins left="0.59055118110236215" right="0.59055118110236215" top="0.98425196850393704" bottom="0.78740157480314954" header="0.51181102362204722" footer="0.51181102362204722"/>
  <pageSetup paperSize="9" fitToWidth="1" fitToHeight="1" orientation="landscape" usePrinterDefaults="1" blackAndWhite="1" horizontalDpi="65532"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CV45"/>
  <sheetViews>
    <sheetView view="pageBreakPreview" zoomScaleSheetLayoutView="100" workbookViewId="0"/>
  </sheetViews>
  <sheetFormatPr defaultColWidth="2.25" defaultRowHeight="18" customHeight="1"/>
  <cols>
    <col min="1" max="1" width="2.875" style="360" customWidth="1"/>
    <col min="2" max="37" width="2.25" style="360"/>
    <col min="38" max="38" width="17.25" style="360" bestFit="1" customWidth="1"/>
    <col min="39" max="69" width="2.25" style="360"/>
    <col min="70" max="70" width="16.125" style="360" customWidth="1"/>
    <col min="71" max="16384" width="2.25" style="360"/>
  </cols>
  <sheetData>
    <row r="1" spans="1:100" ht="18" customHeight="1">
      <c r="AA1" s="366" t="str">
        <f>データ!C54</f>
        <v>発建住第○号</v>
      </c>
      <c r="AB1" s="366"/>
      <c r="AC1" s="366"/>
      <c r="AD1" s="366"/>
      <c r="AE1" s="366"/>
      <c r="AF1" s="366"/>
      <c r="AG1" s="366"/>
      <c r="AH1" s="366"/>
      <c r="AI1" s="366"/>
      <c r="AL1" s="360" t="s">
        <v>416</v>
      </c>
      <c r="AW1" s="360" t="s">
        <v>353</v>
      </c>
    </row>
    <row r="2" spans="1:100" ht="18" customHeight="1">
      <c r="AA2" s="175" t="str">
        <f>データ!C55</f>
        <v>平成○年○月○日</v>
      </c>
      <c r="AB2" s="175"/>
      <c r="AC2" s="175"/>
      <c r="AD2" s="175"/>
      <c r="AE2" s="175"/>
      <c r="AF2" s="175"/>
      <c r="AG2" s="175"/>
      <c r="AH2" s="175"/>
      <c r="AI2" s="175"/>
      <c r="AL2" s="360" t="s">
        <v>219</v>
      </c>
    </row>
    <row r="3" spans="1:100" ht="18" customHeight="1">
      <c r="AL3" s="360" t="s">
        <v>418</v>
      </c>
    </row>
    <row r="4" spans="1:100" ht="18" customHeight="1">
      <c r="D4" s="360" t="str">
        <f>データ!C28&amp;"　御　中"</f>
        <v>0　御　中</v>
      </c>
      <c r="AL4" s="360" t="s">
        <v>162</v>
      </c>
    </row>
    <row r="5" spans="1:100" ht="18" customHeight="1">
      <c r="E5" s="367"/>
    </row>
    <row r="6" spans="1:100" ht="18" customHeight="1">
      <c r="AL6" s="360" t="s">
        <v>87</v>
      </c>
      <c r="BL6" s="360" t="s">
        <v>87</v>
      </c>
      <c r="BV6" s="360" t="s">
        <v>72</v>
      </c>
      <c r="CD6" s="360" t="s">
        <v>108</v>
      </c>
    </row>
    <row r="7" spans="1:100" ht="18" customHeight="1">
      <c r="U7" s="360" t="s">
        <v>354</v>
      </c>
      <c r="AA7" s="360" t="s">
        <v>355</v>
      </c>
      <c r="AL7" s="370" t="str">
        <f>CONCATENATE("平成",YEAR(データ!C4)-1988,"年",MONTH(データ!C4),"月",DAY(データ!C4),"日")</f>
        <v>平成-88年1月0日</v>
      </c>
      <c r="BT7" s="360" t="s">
        <v>356</v>
      </c>
      <c r="CC7" s="360" t="s">
        <v>357</v>
      </c>
    </row>
    <row r="8" spans="1:100" ht="18" customHeight="1">
      <c r="AR8" s="370"/>
      <c r="BL8" s="370"/>
    </row>
    <row r="9" spans="1:100" ht="18" customHeight="1">
      <c r="AL9" s="360" t="s">
        <v>359</v>
      </c>
    </row>
    <row r="10" spans="1:100" ht="18" customHeight="1">
      <c r="I10" s="365" t="s">
        <v>361</v>
      </c>
      <c r="J10" s="365"/>
      <c r="K10" s="365"/>
      <c r="L10" s="365"/>
      <c r="M10" s="365"/>
      <c r="N10" s="365"/>
      <c r="O10" s="365"/>
      <c r="P10" s="365"/>
      <c r="Q10" s="365"/>
      <c r="R10" s="365"/>
      <c r="S10" s="365"/>
      <c r="T10" s="365"/>
      <c r="U10" s="365"/>
      <c r="V10" s="365"/>
      <c r="W10" s="365"/>
      <c r="X10" s="365"/>
      <c r="Y10" s="365"/>
      <c r="Z10" s="365"/>
      <c r="AA10" s="365"/>
      <c r="AB10" s="365"/>
      <c r="AL10" s="360" t="str">
        <f>データ!C50</f>
        <v>無し</v>
      </c>
    </row>
    <row r="11" spans="1:100" ht="18" customHeight="1">
      <c r="I11" s="365"/>
      <c r="J11" s="365"/>
      <c r="K11" s="365"/>
      <c r="L11" s="365"/>
      <c r="M11" s="365"/>
      <c r="N11" s="365"/>
      <c r="O11" s="365"/>
      <c r="P11" s="365"/>
      <c r="Q11" s="365"/>
      <c r="R11" s="365"/>
      <c r="S11" s="365"/>
      <c r="T11" s="365"/>
      <c r="U11" s="365"/>
      <c r="V11" s="365"/>
      <c r="W11" s="365"/>
      <c r="X11" s="365"/>
      <c r="Y11" s="365"/>
      <c r="Z11" s="365"/>
      <c r="AA11" s="365"/>
      <c r="AB11" s="365"/>
    </row>
    <row r="12" spans="1:100" ht="18" customHeight="1">
      <c r="I12" s="365"/>
      <c r="J12" s="365"/>
      <c r="K12" s="365"/>
      <c r="L12" s="365"/>
      <c r="M12" s="365"/>
      <c r="N12" s="365"/>
      <c r="O12" s="365"/>
      <c r="P12" s="365"/>
      <c r="Q12" s="365"/>
      <c r="R12" s="365"/>
      <c r="S12" s="365"/>
      <c r="T12" s="365"/>
      <c r="U12" s="365"/>
      <c r="V12" s="365"/>
      <c r="W12" s="365"/>
      <c r="X12" s="365"/>
      <c r="Y12" s="365"/>
      <c r="Z12" s="365"/>
      <c r="AA12" s="365"/>
      <c r="AB12" s="365"/>
      <c r="AL12" s="360" t="s">
        <v>364</v>
      </c>
      <c r="BR12" s="360" t="s">
        <v>364</v>
      </c>
    </row>
    <row r="13" spans="1:100" ht="18" customHeight="1">
      <c r="I13" s="365"/>
      <c r="J13" s="365"/>
      <c r="K13" s="365"/>
      <c r="L13" s="365"/>
      <c r="M13" s="365"/>
      <c r="N13" s="365"/>
      <c r="O13" s="365"/>
      <c r="P13" s="365"/>
      <c r="Q13" s="365"/>
      <c r="R13" s="365"/>
      <c r="S13" s="365"/>
      <c r="T13" s="365"/>
      <c r="U13" s="365"/>
      <c r="V13" s="365"/>
      <c r="W13" s="365"/>
      <c r="X13" s="365"/>
      <c r="Y13" s="365"/>
      <c r="Z13" s="365"/>
      <c r="AA13" s="365"/>
      <c r="AB13" s="365"/>
      <c r="AL13" s="371" t="str">
        <f>IF(AL10=データ!G50,AL18,IF(AL10=データ!G51,AL18&amp;(AL21),IF(AL10=データ!G52,AL18&amp;(AL23),IF(AL10=データ!G53,AL18&amp;(AL25),IF(AL10=データ!G54,AL28,IF(AL10=データ!G55,AL31,AL34))))))</f>
        <v>付で委託契約を締結した下記業務の履行期間及び業務委託料を変更しますので、設計業務等委託契約書第26条第１項及び第27条第１項に規定する協議を次により行います。</v>
      </c>
      <c r="AM13" s="371"/>
      <c r="AN13" s="371"/>
      <c r="AO13" s="371"/>
      <c r="AP13" s="371"/>
      <c r="AQ13" s="371"/>
      <c r="AR13" s="371"/>
      <c r="AS13" s="371"/>
      <c r="AT13" s="371"/>
      <c r="AU13" s="371"/>
      <c r="AV13" s="371"/>
      <c r="AW13" s="371"/>
      <c r="AX13" s="371"/>
      <c r="AY13" s="371"/>
      <c r="AZ13" s="371"/>
      <c r="BA13" s="371"/>
      <c r="BB13" s="371"/>
      <c r="BC13" s="371"/>
      <c r="BD13" s="371"/>
      <c r="BE13" s="371"/>
      <c r="BF13" s="371"/>
      <c r="BG13" s="371"/>
      <c r="BH13" s="371"/>
      <c r="BI13" s="371"/>
      <c r="BJ13" s="371"/>
      <c r="BK13" s="371"/>
      <c r="BL13" s="371"/>
      <c r="BM13" s="371"/>
      <c r="BN13" s="371"/>
      <c r="BO13" s="371"/>
      <c r="BP13" s="371"/>
      <c r="BR13" s="371" t="str">
        <f>IF(AL10=データ!G50,BR18,IF(AL10=データ!G51,BR18&amp;(BR21),IF(AL10=データ!G52,BR18&amp;(BR23),IF(AL10=データ!G53,BR18&amp;(BR25),IF(AL10=データ!G54,BR28,IF(AL10=データ!G55,BR31,BR34))))))</f>
        <v>付で委託契約を締結した下記業務の履行期間及び業務委託料を変更しますので、設計業務等委託契約書第20条第１項及び第21条第１項に規定する協議を次により行います。</v>
      </c>
      <c r="BS13" s="371"/>
      <c r="BT13" s="371"/>
      <c r="BU13" s="371"/>
      <c r="BV13" s="371"/>
      <c r="BW13" s="371"/>
      <c r="BX13" s="371"/>
      <c r="BY13" s="371"/>
      <c r="BZ13" s="371"/>
      <c r="CA13" s="371"/>
      <c r="CB13" s="371"/>
      <c r="CC13" s="371"/>
      <c r="CD13" s="371"/>
      <c r="CE13" s="371"/>
      <c r="CF13" s="371"/>
      <c r="CG13" s="371"/>
      <c r="CH13" s="371"/>
      <c r="CI13" s="371"/>
      <c r="CJ13" s="371"/>
      <c r="CK13" s="371"/>
      <c r="CL13" s="371"/>
      <c r="CM13" s="371"/>
      <c r="CN13" s="371"/>
      <c r="CO13" s="371"/>
      <c r="CP13" s="371"/>
      <c r="CQ13" s="371"/>
      <c r="CR13" s="371"/>
      <c r="CS13" s="371"/>
      <c r="CT13" s="371"/>
      <c r="CU13" s="371"/>
      <c r="CV13" s="371"/>
    </row>
    <row r="14" spans="1:100" ht="18" customHeight="1">
      <c r="A14" s="361" t="str">
        <f>" "&amp;AL7&amp;IF(データ!F2=データ!G2,AL13,BR13)</f>
        <v xml:space="preserve"> 平成-88年1月0日付で委託契約を締結した下記業務の履行期間及び業務委託料を変更しますので、設計業務等委託契約書第26条第１項及び第27条第１項に規定する協議を次により行います。</v>
      </c>
      <c r="B14" s="361"/>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L14" s="371"/>
      <c r="AM14" s="371"/>
      <c r="AN14" s="371"/>
      <c r="AO14" s="371"/>
      <c r="AP14" s="371"/>
      <c r="AQ14" s="371"/>
      <c r="AR14" s="371"/>
      <c r="AS14" s="371"/>
      <c r="AT14" s="371"/>
      <c r="AU14" s="371"/>
      <c r="AV14" s="371"/>
      <c r="AW14" s="371"/>
      <c r="AX14" s="371"/>
      <c r="AY14" s="371"/>
      <c r="AZ14" s="371"/>
      <c r="BA14" s="371"/>
      <c r="BB14" s="371"/>
      <c r="BC14" s="371"/>
      <c r="BD14" s="371"/>
      <c r="BE14" s="371"/>
      <c r="BF14" s="371"/>
      <c r="BG14" s="371"/>
      <c r="BH14" s="371"/>
      <c r="BI14" s="371"/>
      <c r="BJ14" s="371"/>
      <c r="BK14" s="371"/>
      <c r="BL14" s="371"/>
      <c r="BM14" s="371"/>
      <c r="BN14" s="371"/>
      <c r="BO14" s="371"/>
      <c r="BP14" s="371"/>
      <c r="BR14" s="371"/>
      <c r="BS14" s="371"/>
      <c r="BT14" s="371"/>
      <c r="BU14" s="371"/>
      <c r="BV14" s="371"/>
      <c r="BW14" s="371"/>
      <c r="BX14" s="371"/>
      <c r="BY14" s="371"/>
      <c r="BZ14" s="371"/>
      <c r="CA14" s="371"/>
      <c r="CB14" s="371"/>
      <c r="CC14" s="371"/>
      <c r="CD14" s="371"/>
      <c r="CE14" s="371"/>
      <c r="CF14" s="371"/>
      <c r="CG14" s="371"/>
      <c r="CH14" s="371"/>
      <c r="CI14" s="371"/>
      <c r="CJ14" s="371"/>
      <c r="CK14" s="371"/>
      <c r="CL14" s="371"/>
      <c r="CM14" s="371"/>
      <c r="CN14" s="371"/>
      <c r="CO14" s="371"/>
      <c r="CP14" s="371"/>
      <c r="CQ14" s="371"/>
      <c r="CR14" s="371"/>
      <c r="CS14" s="371"/>
      <c r="CT14" s="371"/>
      <c r="CU14" s="371"/>
      <c r="CV14" s="371"/>
    </row>
    <row r="15" spans="1:100" ht="18" customHeight="1">
      <c r="A15" s="361"/>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L15" s="371"/>
      <c r="AM15" s="371"/>
      <c r="AN15" s="371"/>
      <c r="AO15" s="371"/>
      <c r="AP15" s="371"/>
      <c r="AQ15" s="371"/>
      <c r="AR15" s="371"/>
      <c r="AS15" s="371"/>
      <c r="AT15" s="371"/>
      <c r="AU15" s="371"/>
      <c r="AV15" s="371"/>
      <c r="AW15" s="371"/>
      <c r="AX15" s="371"/>
      <c r="AY15" s="371"/>
      <c r="AZ15" s="371"/>
      <c r="BA15" s="371"/>
      <c r="BB15" s="371"/>
      <c r="BC15" s="371"/>
      <c r="BD15" s="371"/>
      <c r="BE15" s="371"/>
      <c r="BF15" s="371"/>
      <c r="BG15" s="371"/>
      <c r="BH15" s="371"/>
      <c r="BI15" s="371"/>
      <c r="BJ15" s="371"/>
      <c r="BK15" s="371"/>
      <c r="BL15" s="371"/>
      <c r="BM15" s="371"/>
      <c r="BN15" s="371"/>
      <c r="BO15" s="371"/>
      <c r="BP15" s="371"/>
      <c r="BR15" s="371"/>
      <c r="BS15" s="371"/>
      <c r="BT15" s="371"/>
      <c r="BU15" s="371"/>
      <c r="BV15" s="371"/>
      <c r="BW15" s="371"/>
      <c r="BX15" s="371"/>
      <c r="BY15" s="371"/>
      <c r="BZ15" s="371"/>
      <c r="CA15" s="371"/>
      <c r="CB15" s="371"/>
      <c r="CC15" s="371"/>
      <c r="CD15" s="371"/>
      <c r="CE15" s="371"/>
      <c r="CF15" s="371"/>
      <c r="CG15" s="371"/>
      <c r="CH15" s="371"/>
      <c r="CI15" s="371"/>
      <c r="CJ15" s="371"/>
      <c r="CK15" s="371"/>
      <c r="CL15" s="371"/>
      <c r="CM15" s="371"/>
      <c r="CN15" s="371"/>
      <c r="CO15" s="371"/>
      <c r="CP15" s="371"/>
      <c r="CQ15" s="371"/>
      <c r="CR15" s="371"/>
      <c r="CS15" s="371"/>
      <c r="CT15" s="371"/>
      <c r="CU15" s="371"/>
      <c r="CV15" s="371"/>
    </row>
    <row r="16" spans="1:100" ht="18" customHeight="1">
      <c r="A16" s="361"/>
      <c r="B16" s="361"/>
      <c r="C16" s="361"/>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2"/>
      <c r="BK16" s="372"/>
      <c r="BL16" s="372"/>
      <c r="BM16" s="372"/>
      <c r="BN16" s="372"/>
      <c r="BO16" s="372"/>
      <c r="BP16" s="372"/>
      <c r="BR16" s="372"/>
      <c r="BS16" s="372"/>
      <c r="BT16" s="372"/>
      <c r="BU16" s="372"/>
      <c r="BV16" s="372"/>
      <c r="BW16" s="372"/>
      <c r="BX16" s="372"/>
      <c r="BY16" s="372"/>
      <c r="BZ16" s="372"/>
      <c r="CA16" s="372"/>
      <c r="CB16" s="372"/>
      <c r="CC16" s="372"/>
      <c r="CD16" s="372"/>
      <c r="CE16" s="372"/>
      <c r="CF16" s="372"/>
      <c r="CG16" s="372"/>
      <c r="CH16" s="372"/>
      <c r="CI16" s="372"/>
      <c r="CJ16" s="372"/>
      <c r="CK16" s="372"/>
      <c r="CL16" s="372"/>
      <c r="CM16" s="372"/>
      <c r="CN16" s="372"/>
      <c r="CO16" s="372"/>
      <c r="CP16" s="372"/>
      <c r="CQ16" s="372"/>
      <c r="CR16" s="372"/>
      <c r="CS16" s="372"/>
      <c r="CT16" s="372"/>
      <c r="CU16" s="372"/>
      <c r="CV16" s="372"/>
    </row>
    <row r="17" spans="1:100" ht="18" customHeight="1">
      <c r="AK17" s="360" t="s">
        <v>333</v>
      </c>
      <c r="BQ17" s="360" t="s">
        <v>333</v>
      </c>
    </row>
    <row r="18" spans="1:100" ht="18" customHeight="1">
      <c r="AL18" s="373" t="s">
        <v>373</v>
      </c>
      <c r="AM18" s="373"/>
      <c r="AN18" s="373"/>
      <c r="AO18" s="373"/>
      <c r="AP18" s="373"/>
      <c r="AQ18" s="373"/>
      <c r="AR18" s="373"/>
      <c r="AS18" s="373"/>
      <c r="AT18" s="373"/>
      <c r="AU18" s="373"/>
      <c r="AV18" s="373"/>
      <c r="AW18" s="373"/>
      <c r="AX18" s="373"/>
      <c r="AY18" s="373"/>
      <c r="AZ18" s="373"/>
      <c r="BA18" s="373"/>
      <c r="BB18" s="373"/>
      <c r="BC18" s="373"/>
      <c r="BD18" s="373"/>
      <c r="BE18" s="373"/>
      <c r="BF18" s="373"/>
      <c r="BG18" s="373"/>
      <c r="BH18" s="373"/>
      <c r="BI18" s="373"/>
      <c r="BJ18" s="373"/>
      <c r="BK18" s="373"/>
      <c r="BL18" s="373"/>
      <c r="BM18" s="373"/>
      <c r="BN18" s="373"/>
      <c r="BO18" s="373"/>
      <c r="BP18" s="373"/>
      <c r="BR18" s="373" t="s">
        <v>255</v>
      </c>
      <c r="BS18" s="373"/>
      <c r="BT18" s="373"/>
      <c r="BU18" s="373"/>
      <c r="BV18" s="373"/>
      <c r="BW18" s="373"/>
      <c r="BX18" s="373"/>
      <c r="BY18" s="373"/>
      <c r="BZ18" s="373"/>
      <c r="CA18" s="373"/>
      <c r="CB18" s="373"/>
      <c r="CC18" s="373"/>
      <c r="CD18" s="373"/>
      <c r="CE18" s="373"/>
      <c r="CF18" s="373"/>
      <c r="CG18" s="373"/>
      <c r="CH18" s="373"/>
      <c r="CI18" s="373"/>
      <c r="CJ18" s="373"/>
      <c r="CK18" s="373"/>
      <c r="CL18" s="373"/>
      <c r="CM18" s="373"/>
      <c r="CN18" s="373"/>
      <c r="CO18" s="373"/>
      <c r="CP18" s="373"/>
      <c r="CQ18" s="373"/>
      <c r="CR18" s="373"/>
      <c r="CS18" s="373"/>
      <c r="CT18" s="373"/>
      <c r="CU18" s="373"/>
      <c r="CV18" s="373"/>
    </row>
    <row r="19" spans="1:100" ht="18" customHeight="1">
      <c r="R19" s="166" t="s">
        <v>163</v>
      </c>
      <c r="S19" s="166"/>
      <c r="AL19" s="373"/>
      <c r="AM19" s="373"/>
      <c r="AN19" s="373"/>
      <c r="AO19" s="373"/>
      <c r="AP19" s="373"/>
      <c r="AQ19" s="373"/>
      <c r="AR19" s="373"/>
      <c r="AS19" s="373"/>
      <c r="AT19" s="373"/>
      <c r="AU19" s="373"/>
      <c r="AV19" s="373"/>
      <c r="AW19" s="373"/>
      <c r="AX19" s="373"/>
      <c r="AY19" s="373"/>
      <c r="AZ19" s="373"/>
      <c r="BA19" s="373"/>
      <c r="BB19" s="373"/>
      <c r="BC19" s="373"/>
      <c r="BD19" s="373"/>
      <c r="BE19" s="373"/>
      <c r="BF19" s="373"/>
      <c r="BG19" s="373"/>
      <c r="BH19" s="373"/>
      <c r="BI19" s="373"/>
      <c r="BJ19" s="373"/>
      <c r="BK19" s="373"/>
      <c r="BL19" s="373"/>
      <c r="BM19" s="373"/>
      <c r="BN19" s="373"/>
      <c r="BO19" s="373"/>
      <c r="BP19" s="373"/>
      <c r="BR19" s="373"/>
      <c r="BS19" s="373"/>
      <c r="BT19" s="373"/>
      <c r="BU19" s="373"/>
      <c r="BV19" s="373"/>
      <c r="BW19" s="373"/>
      <c r="BX19" s="373"/>
      <c r="BY19" s="373"/>
      <c r="BZ19" s="373"/>
      <c r="CA19" s="373"/>
      <c r="CB19" s="373"/>
      <c r="CC19" s="373"/>
      <c r="CD19" s="373"/>
      <c r="CE19" s="373"/>
      <c r="CF19" s="373"/>
      <c r="CG19" s="373"/>
      <c r="CH19" s="373"/>
      <c r="CI19" s="373"/>
      <c r="CJ19" s="373"/>
      <c r="CK19" s="373"/>
      <c r="CL19" s="373"/>
      <c r="CM19" s="373"/>
      <c r="CN19" s="373"/>
      <c r="CO19" s="373"/>
      <c r="CP19" s="373"/>
      <c r="CQ19" s="373"/>
      <c r="CR19" s="373"/>
      <c r="CS19" s="373"/>
      <c r="CT19" s="373"/>
      <c r="CU19" s="373"/>
      <c r="CV19" s="373"/>
    </row>
    <row r="20" spans="1:100" ht="18" customHeight="1">
      <c r="AK20" s="360" t="s">
        <v>16</v>
      </c>
      <c r="BQ20" s="360" t="s">
        <v>16</v>
      </c>
    </row>
    <row r="21" spans="1:100" ht="18" customHeight="1">
      <c r="AL21" s="374" t="s">
        <v>402</v>
      </c>
      <c r="AM21" s="374"/>
      <c r="AN21" s="374"/>
      <c r="AO21" s="374"/>
      <c r="AP21" s="374"/>
      <c r="AQ21" s="374"/>
      <c r="AR21" s="374"/>
      <c r="AS21" s="374"/>
      <c r="AT21" s="374"/>
      <c r="AU21" s="374"/>
      <c r="AV21" s="374"/>
      <c r="AW21" s="374"/>
      <c r="AX21" s="374"/>
      <c r="AY21" s="374"/>
      <c r="AZ21" s="374"/>
      <c r="BA21" s="374"/>
      <c r="BB21" s="374"/>
      <c r="BC21" s="374"/>
      <c r="BD21" s="374"/>
      <c r="BE21" s="374"/>
      <c r="BF21" s="374"/>
      <c r="BG21" s="374"/>
      <c r="BH21" s="374"/>
      <c r="BI21" s="374"/>
      <c r="BJ21" s="374"/>
      <c r="BK21" s="374"/>
      <c r="BL21" s="374"/>
      <c r="BM21" s="374"/>
      <c r="BN21" s="374"/>
      <c r="BO21" s="374"/>
      <c r="BP21" s="374"/>
      <c r="BR21" s="374" t="s">
        <v>420</v>
      </c>
      <c r="BS21" s="374"/>
      <c r="BT21" s="374"/>
      <c r="BU21" s="374"/>
      <c r="BV21" s="374"/>
      <c r="BW21" s="374"/>
      <c r="BX21" s="374"/>
      <c r="BY21" s="374"/>
      <c r="BZ21" s="374"/>
      <c r="CA21" s="374"/>
      <c r="CB21" s="374"/>
      <c r="CC21" s="374"/>
      <c r="CD21" s="374"/>
      <c r="CE21" s="374"/>
      <c r="CF21" s="374"/>
      <c r="CG21" s="374"/>
      <c r="CH21" s="374"/>
      <c r="CI21" s="374"/>
      <c r="CJ21" s="374"/>
      <c r="CK21" s="374"/>
      <c r="CL21" s="374"/>
      <c r="CM21" s="374"/>
      <c r="CN21" s="374"/>
      <c r="CO21" s="374"/>
      <c r="CP21" s="374"/>
      <c r="CQ21" s="374"/>
      <c r="CR21" s="374"/>
      <c r="CS21" s="374"/>
      <c r="CT21" s="374"/>
      <c r="CU21" s="374"/>
      <c r="CV21" s="374"/>
    </row>
    <row r="22" spans="1:100" ht="18" customHeight="1">
      <c r="B22" s="363" t="s">
        <v>203</v>
      </c>
      <c r="C22" s="363"/>
      <c r="D22" s="366" t="s">
        <v>343</v>
      </c>
      <c r="E22" s="366"/>
      <c r="F22" s="366"/>
      <c r="G22" s="366"/>
      <c r="H22" s="366"/>
      <c r="K22" s="360">
        <f>データ!C2</f>
        <v>0</v>
      </c>
      <c r="AK22" s="360" t="s">
        <v>80</v>
      </c>
      <c r="BQ22" s="360" t="s">
        <v>80</v>
      </c>
    </row>
    <row r="23" spans="1:100" ht="18" customHeight="1">
      <c r="B23" s="363" t="s">
        <v>365</v>
      </c>
      <c r="C23" s="363"/>
      <c r="D23" s="366" t="s">
        <v>367</v>
      </c>
      <c r="E23" s="366"/>
      <c r="F23" s="366"/>
      <c r="G23" s="366"/>
      <c r="H23" s="366"/>
      <c r="K23" s="360">
        <f>データ!C3</f>
        <v>0</v>
      </c>
      <c r="AL23" s="374" t="s">
        <v>20</v>
      </c>
      <c r="AM23" s="374"/>
      <c r="AN23" s="374"/>
      <c r="AO23" s="374"/>
      <c r="AP23" s="374"/>
      <c r="AQ23" s="374"/>
      <c r="AR23" s="374"/>
      <c r="AS23" s="374"/>
      <c r="AT23" s="374"/>
      <c r="AU23" s="374"/>
      <c r="AV23" s="374"/>
      <c r="AW23" s="374"/>
      <c r="AX23" s="374"/>
      <c r="AY23" s="374"/>
      <c r="AZ23" s="374"/>
      <c r="BA23" s="374"/>
      <c r="BB23" s="374"/>
      <c r="BC23" s="374"/>
      <c r="BD23" s="374"/>
      <c r="BE23" s="374"/>
      <c r="BF23" s="374"/>
      <c r="BG23" s="374"/>
      <c r="BH23" s="374"/>
      <c r="BI23" s="374"/>
      <c r="BJ23" s="374"/>
      <c r="BK23" s="374"/>
      <c r="BL23" s="374"/>
      <c r="BM23" s="374"/>
      <c r="BN23" s="374"/>
      <c r="BO23" s="374"/>
      <c r="BP23" s="374"/>
      <c r="BR23" s="374" t="s">
        <v>411</v>
      </c>
      <c r="BS23" s="374"/>
      <c r="BT23" s="374"/>
      <c r="BU23" s="374"/>
      <c r="BV23" s="374"/>
      <c r="BW23" s="374"/>
      <c r="BX23" s="374"/>
      <c r="BY23" s="374"/>
      <c r="BZ23" s="374"/>
      <c r="CA23" s="374"/>
      <c r="CB23" s="374"/>
      <c r="CC23" s="374"/>
      <c r="CD23" s="374"/>
      <c r="CE23" s="374"/>
      <c r="CF23" s="374"/>
      <c r="CG23" s="374"/>
      <c r="CH23" s="374"/>
      <c r="CI23" s="374"/>
      <c r="CJ23" s="374"/>
      <c r="CK23" s="374"/>
      <c r="CL23" s="374"/>
      <c r="CM23" s="374"/>
      <c r="CN23" s="374"/>
      <c r="CO23" s="374"/>
      <c r="CP23" s="374"/>
      <c r="CQ23" s="374"/>
      <c r="CR23" s="374"/>
      <c r="CS23" s="374"/>
      <c r="CT23" s="374"/>
      <c r="CU23" s="374"/>
      <c r="CV23" s="374"/>
    </row>
    <row r="24" spans="1:100" ht="18" customHeight="1">
      <c r="B24" s="363" t="s">
        <v>368</v>
      </c>
      <c r="C24" s="363"/>
      <c r="D24" s="366" t="s">
        <v>88</v>
      </c>
      <c r="E24" s="366"/>
      <c r="F24" s="366"/>
      <c r="G24" s="366"/>
      <c r="H24" s="366"/>
      <c r="K24" s="368" t="str">
        <f>DBCS(FIXED(データ!C8,0))&amp;"円"</f>
        <v>０円</v>
      </c>
      <c r="L24" s="368"/>
      <c r="M24" s="368"/>
      <c r="N24" s="368"/>
      <c r="O24" s="368"/>
      <c r="P24" s="368"/>
      <c r="Q24" s="368"/>
      <c r="R24" s="368"/>
      <c r="S24" s="368"/>
      <c r="AK24" s="360" t="s">
        <v>329</v>
      </c>
      <c r="BQ24" s="360" t="s">
        <v>329</v>
      </c>
    </row>
    <row r="25" spans="1:100" ht="18" customHeight="1">
      <c r="B25" s="363" t="s">
        <v>370</v>
      </c>
      <c r="C25" s="363"/>
      <c r="D25" s="366" t="s">
        <v>406</v>
      </c>
      <c r="E25" s="366"/>
      <c r="F25" s="366"/>
      <c r="G25" s="366"/>
      <c r="H25" s="366"/>
      <c r="K25" s="175">
        <f>データ!C5</f>
        <v>0</v>
      </c>
      <c r="L25" s="175"/>
      <c r="M25" s="175"/>
      <c r="N25" s="175"/>
      <c r="O25" s="175"/>
      <c r="P25" s="175"/>
      <c r="Q25" s="175"/>
      <c r="R25" s="175"/>
      <c r="S25" s="175"/>
      <c r="T25" s="166" t="s">
        <v>68</v>
      </c>
      <c r="U25" s="166"/>
      <c r="V25" s="175">
        <f>IF(データ!C49=データ!G49,データ!C6,IF(データ!E49=データ!G49,データ!C61,データ!E61))</f>
        <v>0</v>
      </c>
      <c r="W25" s="175"/>
      <c r="X25" s="175"/>
      <c r="Y25" s="175"/>
      <c r="Z25" s="175"/>
      <c r="AA25" s="175"/>
      <c r="AB25" s="175"/>
      <c r="AC25" s="175"/>
      <c r="AD25" s="175"/>
      <c r="AL25" s="373" t="s">
        <v>405</v>
      </c>
      <c r="AM25" s="373"/>
      <c r="AN25" s="373"/>
      <c r="AO25" s="373"/>
      <c r="AP25" s="373"/>
      <c r="AQ25" s="373"/>
      <c r="AR25" s="373"/>
      <c r="AS25" s="373"/>
      <c r="AT25" s="373"/>
      <c r="AU25" s="373"/>
      <c r="AV25" s="373"/>
      <c r="AW25" s="373"/>
      <c r="AX25" s="373"/>
      <c r="AY25" s="373"/>
      <c r="AZ25" s="373"/>
      <c r="BA25" s="373"/>
      <c r="BB25" s="373"/>
      <c r="BC25" s="373"/>
      <c r="BD25" s="373"/>
      <c r="BE25" s="373"/>
      <c r="BF25" s="373"/>
      <c r="BG25" s="373"/>
      <c r="BH25" s="373"/>
      <c r="BI25" s="373"/>
      <c r="BJ25" s="373"/>
      <c r="BK25" s="373"/>
      <c r="BL25" s="373"/>
      <c r="BM25" s="373"/>
      <c r="BN25" s="373"/>
      <c r="BO25" s="373"/>
      <c r="BP25" s="373"/>
      <c r="BR25" s="373" t="s">
        <v>421</v>
      </c>
      <c r="BS25" s="373"/>
      <c r="BT25" s="373"/>
      <c r="BU25" s="373"/>
      <c r="BV25" s="373"/>
      <c r="BW25" s="373"/>
      <c r="BX25" s="373"/>
      <c r="BY25" s="373"/>
      <c r="BZ25" s="373"/>
      <c r="CA25" s="373"/>
      <c r="CB25" s="373"/>
      <c r="CC25" s="373"/>
      <c r="CD25" s="373"/>
      <c r="CE25" s="373"/>
      <c r="CF25" s="373"/>
      <c r="CG25" s="373"/>
      <c r="CH25" s="373"/>
      <c r="CI25" s="373"/>
      <c r="CJ25" s="373"/>
      <c r="CK25" s="373"/>
      <c r="CL25" s="373"/>
      <c r="CM25" s="373"/>
      <c r="CN25" s="373"/>
      <c r="CO25" s="373"/>
      <c r="CP25" s="373"/>
      <c r="CQ25" s="373"/>
      <c r="CR25" s="373"/>
      <c r="CS25" s="373"/>
      <c r="CT25" s="373"/>
      <c r="CU25" s="373"/>
      <c r="CV25" s="373"/>
    </row>
    <row r="26" spans="1:100" ht="18" customHeight="1">
      <c r="B26" s="363" t="s">
        <v>371</v>
      </c>
      <c r="C26" s="363"/>
      <c r="D26" s="366" t="s">
        <v>372</v>
      </c>
      <c r="E26" s="366"/>
      <c r="F26" s="366"/>
      <c r="G26" s="366"/>
      <c r="H26" s="366"/>
      <c r="K26" s="360" t="s">
        <v>208</v>
      </c>
      <c r="AL26" s="373"/>
      <c r="AM26" s="373"/>
      <c r="AN26" s="373"/>
      <c r="AO26" s="373"/>
      <c r="AP26" s="373"/>
      <c r="AQ26" s="373"/>
      <c r="AR26" s="373"/>
      <c r="AS26" s="373"/>
      <c r="AT26" s="373"/>
      <c r="AU26" s="373"/>
      <c r="AV26" s="373"/>
      <c r="AW26" s="373"/>
      <c r="AX26" s="373"/>
      <c r="AY26" s="373"/>
      <c r="AZ26" s="373"/>
      <c r="BA26" s="373"/>
      <c r="BB26" s="373"/>
      <c r="BC26" s="373"/>
      <c r="BD26" s="373"/>
      <c r="BE26" s="373"/>
      <c r="BF26" s="373"/>
      <c r="BG26" s="373"/>
      <c r="BH26" s="373"/>
      <c r="BI26" s="373"/>
      <c r="BJ26" s="373"/>
      <c r="BK26" s="373"/>
      <c r="BL26" s="373"/>
      <c r="BM26" s="373"/>
      <c r="BN26" s="373"/>
      <c r="BO26" s="373"/>
      <c r="BP26" s="373"/>
      <c r="BR26" s="373"/>
      <c r="BS26" s="373"/>
      <c r="BT26" s="373"/>
      <c r="BU26" s="373"/>
      <c r="BV26" s="373"/>
      <c r="BW26" s="373"/>
      <c r="BX26" s="373"/>
      <c r="BY26" s="373"/>
      <c r="BZ26" s="373"/>
      <c r="CA26" s="373"/>
      <c r="CB26" s="373"/>
      <c r="CC26" s="373"/>
      <c r="CD26" s="373"/>
      <c r="CE26" s="373"/>
      <c r="CF26" s="373"/>
      <c r="CG26" s="373"/>
      <c r="CH26" s="373"/>
      <c r="CI26" s="373"/>
      <c r="CJ26" s="373"/>
      <c r="CK26" s="373"/>
      <c r="CL26" s="373"/>
      <c r="CM26" s="373"/>
      <c r="CN26" s="373"/>
      <c r="CO26" s="373"/>
      <c r="CP26" s="373"/>
      <c r="CQ26" s="373"/>
      <c r="CR26" s="373"/>
      <c r="CS26" s="373"/>
      <c r="CT26" s="373"/>
      <c r="CU26" s="373"/>
      <c r="CV26" s="373"/>
    </row>
    <row r="27" spans="1:100" ht="18" customHeight="1">
      <c r="B27" s="363" t="s">
        <v>236</v>
      </c>
      <c r="C27" s="363"/>
      <c r="D27" s="366" t="s">
        <v>374</v>
      </c>
      <c r="E27" s="366"/>
      <c r="F27" s="366"/>
      <c r="G27" s="366"/>
      <c r="H27" s="366"/>
      <c r="AK27" s="360" t="s">
        <v>412</v>
      </c>
      <c r="BQ27" s="360" t="s">
        <v>412</v>
      </c>
    </row>
    <row r="28" spans="1:100" ht="18" customHeight="1">
      <c r="B28" s="363" t="s">
        <v>4</v>
      </c>
      <c r="C28" s="363" t="s">
        <v>203</v>
      </c>
      <c r="D28" s="166" t="s">
        <v>23</v>
      </c>
      <c r="E28" s="366" t="s">
        <v>164</v>
      </c>
      <c r="F28" s="366"/>
      <c r="G28" s="366"/>
      <c r="K28" s="369">
        <f>データ!C56</f>
        <v>42262</v>
      </c>
      <c r="L28" s="369"/>
      <c r="M28" s="369"/>
      <c r="N28" s="369"/>
      <c r="O28" s="369"/>
      <c r="P28" s="369"/>
      <c r="Q28" s="369"/>
      <c r="R28" s="369"/>
      <c r="S28" s="369"/>
      <c r="T28" s="369"/>
      <c r="U28" s="369"/>
      <c r="W28" s="360" t="str">
        <f>データ!D56</f>
        <v>午前○時○分</v>
      </c>
      <c r="AL28" s="373" t="s">
        <v>408</v>
      </c>
      <c r="AM28" s="373"/>
      <c r="AN28" s="373"/>
      <c r="AO28" s="373"/>
      <c r="AP28" s="373"/>
      <c r="AQ28" s="373"/>
      <c r="AR28" s="373"/>
      <c r="AS28" s="373"/>
      <c r="AT28" s="373"/>
      <c r="AU28" s="373"/>
      <c r="AV28" s="373"/>
      <c r="AW28" s="373"/>
      <c r="AX28" s="373"/>
      <c r="AY28" s="373"/>
      <c r="AZ28" s="373"/>
      <c r="BA28" s="373"/>
      <c r="BB28" s="373"/>
      <c r="BC28" s="373"/>
      <c r="BD28" s="373"/>
      <c r="BE28" s="373"/>
      <c r="BF28" s="373"/>
      <c r="BG28" s="373"/>
      <c r="BH28" s="373"/>
      <c r="BI28" s="373"/>
      <c r="BJ28" s="373"/>
      <c r="BK28" s="373"/>
      <c r="BL28" s="373"/>
      <c r="BM28" s="373"/>
      <c r="BN28" s="373"/>
      <c r="BO28" s="373"/>
      <c r="BP28" s="373"/>
      <c r="BR28" s="373" t="s">
        <v>252</v>
      </c>
      <c r="BS28" s="373"/>
      <c r="BT28" s="373"/>
      <c r="BU28" s="373"/>
      <c r="BV28" s="373"/>
      <c r="BW28" s="373"/>
      <c r="BX28" s="373"/>
      <c r="BY28" s="373"/>
      <c r="BZ28" s="373"/>
      <c r="CA28" s="373"/>
      <c r="CB28" s="373"/>
      <c r="CC28" s="373"/>
      <c r="CD28" s="373"/>
      <c r="CE28" s="373"/>
      <c r="CF28" s="373"/>
      <c r="CG28" s="373"/>
      <c r="CH28" s="373"/>
      <c r="CI28" s="373"/>
      <c r="CJ28" s="373"/>
      <c r="CK28" s="373"/>
      <c r="CL28" s="373"/>
      <c r="CM28" s="373"/>
      <c r="CN28" s="373"/>
      <c r="CO28" s="373"/>
      <c r="CP28" s="373"/>
      <c r="CQ28" s="373"/>
      <c r="CR28" s="373"/>
      <c r="CS28" s="373"/>
      <c r="CT28" s="373"/>
      <c r="CU28" s="373"/>
      <c r="CV28" s="373"/>
    </row>
    <row r="29" spans="1:100" ht="18.75" customHeight="1">
      <c r="B29" s="363" t="s">
        <v>4</v>
      </c>
      <c r="C29" s="363" t="s">
        <v>365</v>
      </c>
      <c r="D29" s="166" t="s">
        <v>23</v>
      </c>
      <c r="E29" s="366" t="s">
        <v>360</v>
      </c>
      <c r="F29" s="366"/>
      <c r="G29" s="366"/>
      <c r="K29" s="360" t="str">
        <f>データ!C57</f>
        <v>倉吉市役所南庁舎会議室</v>
      </c>
      <c r="AL29" s="373"/>
      <c r="AM29" s="373"/>
      <c r="AN29" s="373"/>
      <c r="AO29" s="373"/>
      <c r="AP29" s="373"/>
      <c r="AQ29" s="373"/>
      <c r="AR29" s="373"/>
      <c r="AS29" s="373"/>
      <c r="AT29" s="373"/>
      <c r="AU29" s="373"/>
      <c r="AV29" s="373"/>
      <c r="AW29" s="373"/>
      <c r="AX29" s="373"/>
      <c r="AY29" s="373"/>
      <c r="AZ29" s="373"/>
      <c r="BA29" s="373"/>
      <c r="BB29" s="373"/>
      <c r="BC29" s="373"/>
      <c r="BD29" s="373"/>
      <c r="BE29" s="373"/>
      <c r="BF29" s="373"/>
      <c r="BG29" s="373"/>
      <c r="BH29" s="373"/>
      <c r="BI29" s="373"/>
      <c r="BJ29" s="373"/>
      <c r="BK29" s="373"/>
      <c r="BL29" s="373"/>
      <c r="BM29" s="373"/>
      <c r="BN29" s="373"/>
      <c r="BO29" s="373"/>
      <c r="BP29" s="373"/>
      <c r="BR29" s="373"/>
      <c r="BS29" s="373"/>
      <c r="BT29" s="373"/>
      <c r="BU29" s="373"/>
      <c r="BV29" s="373"/>
      <c r="BW29" s="373"/>
      <c r="BX29" s="373"/>
      <c r="BY29" s="373"/>
      <c r="BZ29" s="373"/>
      <c r="CA29" s="373"/>
      <c r="CB29" s="373"/>
      <c r="CC29" s="373"/>
      <c r="CD29" s="373"/>
      <c r="CE29" s="373"/>
      <c r="CF29" s="373"/>
      <c r="CG29" s="373"/>
      <c r="CH29" s="373"/>
      <c r="CI29" s="373"/>
      <c r="CJ29" s="373"/>
      <c r="CK29" s="373"/>
      <c r="CL29" s="373"/>
      <c r="CM29" s="373"/>
      <c r="CN29" s="373"/>
      <c r="CO29" s="373"/>
      <c r="CP29" s="373"/>
      <c r="CQ29" s="373"/>
      <c r="CR29" s="373"/>
      <c r="CS29" s="373"/>
      <c r="CT29" s="373"/>
      <c r="CU29" s="373"/>
      <c r="CV29" s="373"/>
    </row>
    <row r="30" spans="1:100" ht="18.75" customHeight="1">
      <c r="B30" s="363"/>
      <c r="C30" s="363"/>
      <c r="D30" s="166"/>
      <c r="E30" s="366"/>
      <c r="F30" s="366"/>
      <c r="G30" s="366"/>
      <c r="AK30" s="360" t="s">
        <v>413</v>
      </c>
      <c r="BQ30" s="360" t="s">
        <v>413</v>
      </c>
    </row>
    <row r="31" spans="1:100" ht="18" customHeight="1">
      <c r="A31" s="362"/>
      <c r="B31" s="364"/>
      <c r="C31" s="364"/>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L31" s="373" t="s">
        <v>326</v>
      </c>
      <c r="AM31" s="373"/>
      <c r="AN31" s="373"/>
      <c r="AO31" s="373"/>
      <c r="AP31" s="373"/>
      <c r="AQ31" s="373"/>
      <c r="AR31" s="373"/>
      <c r="AS31" s="373"/>
      <c r="AT31" s="373"/>
      <c r="AU31" s="373"/>
      <c r="AV31" s="373"/>
      <c r="AW31" s="373"/>
      <c r="AX31" s="373"/>
      <c r="AY31" s="373"/>
      <c r="AZ31" s="373"/>
      <c r="BA31" s="373"/>
      <c r="BB31" s="373"/>
      <c r="BC31" s="373"/>
      <c r="BD31" s="373"/>
      <c r="BE31" s="373"/>
      <c r="BF31" s="373"/>
      <c r="BG31" s="373"/>
      <c r="BH31" s="373"/>
      <c r="BI31" s="373"/>
      <c r="BJ31" s="373"/>
      <c r="BK31" s="373"/>
      <c r="BL31" s="373"/>
      <c r="BM31" s="373"/>
      <c r="BN31" s="373"/>
      <c r="BO31" s="373"/>
      <c r="BP31" s="373"/>
      <c r="BR31" s="373" t="s">
        <v>260</v>
      </c>
      <c r="BS31" s="373"/>
      <c r="BT31" s="373"/>
      <c r="BU31" s="373"/>
      <c r="BV31" s="373"/>
      <c r="BW31" s="373"/>
      <c r="BX31" s="373"/>
      <c r="BY31" s="373"/>
      <c r="BZ31" s="373"/>
      <c r="CA31" s="373"/>
      <c r="CB31" s="373"/>
      <c r="CC31" s="373"/>
      <c r="CD31" s="373"/>
      <c r="CE31" s="373"/>
      <c r="CF31" s="373"/>
      <c r="CG31" s="373"/>
      <c r="CH31" s="373"/>
      <c r="CI31" s="373"/>
      <c r="CJ31" s="373"/>
      <c r="CK31" s="373"/>
      <c r="CL31" s="373"/>
      <c r="CM31" s="373"/>
      <c r="CN31" s="373"/>
      <c r="CO31" s="373"/>
      <c r="CP31" s="373"/>
      <c r="CQ31" s="373"/>
      <c r="CR31" s="373"/>
      <c r="CS31" s="373"/>
      <c r="CT31" s="373"/>
      <c r="CU31" s="373"/>
      <c r="CV31" s="373"/>
    </row>
    <row r="32" spans="1:100" ht="18" customHeight="1">
      <c r="AL32" s="373"/>
      <c r="AM32" s="373"/>
      <c r="AN32" s="373"/>
      <c r="AO32" s="373"/>
      <c r="AP32" s="373"/>
      <c r="AQ32" s="373"/>
      <c r="AR32" s="373"/>
      <c r="AS32" s="373"/>
      <c r="AT32" s="373"/>
      <c r="AU32" s="373"/>
      <c r="AV32" s="373"/>
      <c r="AW32" s="373"/>
      <c r="AX32" s="373"/>
      <c r="AY32" s="373"/>
      <c r="AZ32" s="373"/>
      <c r="BA32" s="373"/>
      <c r="BB32" s="373"/>
      <c r="BC32" s="373"/>
      <c r="BD32" s="373"/>
      <c r="BE32" s="373"/>
      <c r="BF32" s="373"/>
      <c r="BG32" s="373"/>
      <c r="BH32" s="373"/>
      <c r="BI32" s="373"/>
      <c r="BJ32" s="373"/>
      <c r="BK32" s="373"/>
      <c r="BL32" s="373"/>
      <c r="BM32" s="373"/>
      <c r="BN32" s="373"/>
      <c r="BO32" s="373"/>
      <c r="BP32" s="373"/>
      <c r="BR32" s="373"/>
      <c r="BS32" s="373"/>
      <c r="BT32" s="373"/>
      <c r="BU32" s="373"/>
      <c r="BV32" s="373"/>
      <c r="BW32" s="373"/>
      <c r="BX32" s="373"/>
      <c r="BY32" s="373"/>
      <c r="BZ32" s="373"/>
      <c r="CA32" s="373"/>
      <c r="CB32" s="373"/>
      <c r="CC32" s="373"/>
      <c r="CD32" s="373"/>
      <c r="CE32" s="373"/>
      <c r="CF32" s="373"/>
      <c r="CG32" s="373"/>
      <c r="CH32" s="373"/>
      <c r="CI32" s="373"/>
      <c r="CJ32" s="373"/>
      <c r="CK32" s="373"/>
      <c r="CL32" s="373"/>
      <c r="CM32" s="373"/>
      <c r="CN32" s="373"/>
      <c r="CO32" s="373"/>
      <c r="CP32" s="373"/>
      <c r="CQ32" s="373"/>
      <c r="CR32" s="373"/>
      <c r="CS32" s="373"/>
      <c r="CT32" s="373"/>
      <c r="CU32" s="373"/>
      <c r="CV32" s="373"/>
    </row>
    <row r="33" spans="3:100" ht="18" customHeight="1">
      <c r="AK33" s="360" t="s">
        <v>415</v>
      </c>
      <c r="BQ33" s="360" t="s">
        <v>415</v>
      </c>
    </row>
    <row r="34" spans="3:100" ht="18" customHeight="1">
      <c r="C34" s="365" t="s">
        <v>196</v>
      </c>
      <c r="D34" s="365"/>
      <c r="E34" s="365"/>
      <c r="F34" s="365"/>
      <c r="G34" s="365"/>
      <c r="H34" s="365"/>
      <c r="I34" s="365"/>
      <c r="J34" s="365"/>
      <c r="K34" s="365"/>
      <c r="L34" s="365"/>
      <c r="M34" s="365"/>
      <c r="N34" s="365"/>
      <c r="O34" s="365"/>
      <c r="P34" s="365"/>
      <c r="Q34" s="365"/>
      <c r="R34" s="365"/>
      <c r="AL34" s="373" t="s">
        <v>409</v>
      </c>
      <c r="AM34" s="373"/>
      <c r="AN34" s="373"/>
      <c r="AO34" s="373"/>
      <c r="AP34" s="373"/>
      <c r="AQ34" s="373"/>
      <c r="AR34" s="373"/>
      <c r="AS34" s="373"/>
      <c r="AT34" s="373"/>
      <c r="AU34" s="373"/>
      <c r="AV34" s="373"/>
      <c r="AW34" s="373"/>
      <c r="AX34" s="373"/>
      <c r="AY34" s="373"/>
      <c r="AZ34" s="373"/>
      <c r="BA34" s="373"/>
      <c r="BB34" s="373"/>
      <c r="BC34" s="373"/>
      <c r="BD34" s="373"/>
      <c r="BE34" s="373"/>
      <c r="BF34" s="373"/>
      <c r="BG34" s="373"/>
      <c r="BH34" s="373"/>
      <c r="BI34" s="373"/>
      <c r="BJ34" s="373"/>
      <c r="BK34" s="373"/>
      <c r="BL34" s="373"/>
      <c r="BM34" s="373"/>
      <c r="BN34" s="373"/>
      <c r="BO34" s="373"/>
      <c r="BP34" s="373"/>
      <c r="BR34" s="373" t="s">
        <v>423</v>
      </c>
      <c r="BS34" s="373"/>
      <c r="BT34" s="373"/>
      <c r="BU34" s="373"/>
      <c r="BV34" s="373"/>
      <c r="BW34" s="373"/>
      <c r="BX34" s="373"/>
      <c r="BY34" s="373"/>
      <c r="BZ34" s="373"/>
      <c r="CA34" s="373"/>
      <c r="CB34" s="373"/>
      <c r="CC34" s="373"/>
      <c r="CD34" s="373"/>
      <c r="CE34" s="373"/>
      <c r="CF34" s="373"/>
      <c r="CG34" s="373"/>
      <c r="CH34" s="373"/>
      <c r="CI34" s="373"/>
      <c r="CJ34" s="373"/>
      <c r="CK34" s="373"/>
      <c r="CL34" s="373"/>
      <c r="CM34" s="373"/>
      <c r="CN34" s="373"/>
      <c r="CO34" s="373"/>
      <c r="CP34" s="373"/>
      <c r="CQ34" s="373"/>
      <c r="CR34" s="373"/>
      <c r="CS34" s="373"/>
      <c r="CT34" s="373"/>
      <c r="CU34" s="373"/>
      <c r="CV34" s="373"/>
    </row>
    <row r="35" spans="3:100" ht="18" customHeight="1">
      <c r="C35" s="365"/>
      <c r="D35" s="365"/>
      <c r="E35" s="365"/>
      <c r="F35" s="365"/>
      <c r="G35" s="365"/>
      <c r="H35" s="365"/>
      <c r="I35" s="365"/>
      <c r="J35" s="365"/>
      <c r="K35" s="365"/>
      <c r="L35" s="365"/>
      <c r="M35" s="365"/>
      <c r="N35" s="365"/>
      <c r="O35" s="365"/>
      <c r="P35" s="365"/>
      <c r="Q35" s="365"/>
      <c r="R35" s="365"/>
      <c r="AL35" s="373"/>
      <c r="AM35" s="373"/>
      <c r="AN35" s="373"/>
      <c r="AO35" s="373"/>
      <c r="AP35" s="373"/>
      <c r="AQ35" s="373"/>
      <c r="AR35" s="373"/>
      <c r="AS35" s="373"/>
      <c r="AT35" s="373"/>
      <c r="AU35" s="373"/>
      <c r="AV35" s="373"/>
      <c r="AW35" s="373"/>
      <c r="AX35" s="373"/>
      <c r="AY35" s="373"/>
      <c r="AZ35" s="373"/>
      <c r="BA35" s="373"/>
      <c r="BB35" s="373"/>
      <c r="BC35" s="373"/>
      <c r="BD35" s="373"/>
      <c r="BE35" s="373"/>
      <c r="BF35" s="373"/>
      <c r="BG35" s="373"/>
      <c r="BH35" s="373"/>
      <c r="BI35" s="373"/>
      <c r="BJ35" s="373"/>
      <c r="BK35" s="373"/>
      <c r="BL35" s="373"/>
      <c r="BM35" s="373"/>
      <c r="BN35" s="373"/>
      <c r="BO35" s="373"/>
      <c r="BP35" s="373"/>
      <c r="BR35" s="373"/>
      <c r="BS35" s="373"/>
      <c r="BT35" s="373"/>
      <c r="BU35" s="373"/>
      <c r="BV35" s="373"/>
      <c r="BW35" s="373"/>
      <c r="BX35" s="373"/>
      <c r="BY35" s="373"/>
      <c r="BZ35" s="373"/>
      <c r="CA35" s="373"/>
      <c r="CB35" s="373"/>
      <c r="CC35" s="373"/>
      <c r="CD35" s="373"/>
      <c r="CE35" s="373"/>
      <c r="CF35" s="373"/>
      <c r="CG35" s="373"/>
      <c r="CH35" s="373"/>
      <c r="CI35" s="373"/>
      <c r="CJ35" s="373"/>
      <c r="CK35" s="373"/>
      <c r="CL35" s="373"/>
      <c r="CM35" s="373"/>
      <c r="CN35" s="373"/>
      <c r="CO35" s="373"/>
      <c r="CP35" s="373"/>
      <c r="CQ35" s="373"/>
      <c r="CR35" s="373"/>
      <c r="CS35" s="373"/>
      <c r="CT35" s="373"/>
      <c r="CU35" s="373"/>
      <c r="CV35" s="373"/>
    </row>
    <row r="36" spans="3:100" ht="18" customHeight="1">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R36" s="375"/>
      <c r="BS36" s="375"/>
      <c r="BT36" s="375"/>
      <c r="BU36" s="375"/>
      <c r="BV36" s="375"/>
      <c r="BW36" s="375"/>
      <c r="BX36" s="375"/>
      <c r="BY36" s="375"/>
      <c r="BZ36" s="375"/>
      <c r="CA36" s="375"/>
      <c r="CB36" s="375"/>
      <c r="CC36" s="375"/>
      <c r="CD36" s="375"/>
      <c r="CE36" s="375"/>
      <c r="CF36" s="375"/>
      <c r="CG36" s="375"/>
      <c r="CH36" s="375"/>
      <c r="CI36" s="375"/>
      <c r="CJ36" s="375"/>
      <c r="CK36" s="375"/>
      <c r="CL36" s="375"/>
      <c r="CM36" s="375"/>
      <c r="CN36" s="375"/>
      <c r="CO36" s="375"/>
      <c r="CP36" s="375"/>
      <c r="CQ36" s="375"/>
      <c r="CR36" s="375"/>
      <c r="CS36" s="375"/>
      <c r="CT36" s="375"/>
      <c r="CU36" s="375"/>
      <c r="CV36" s="375"/>
    </row>
    <row r="38" spans="3:100" ht="18" customHeight="1">
      <c r="D38" s="360" t="s">
        <v>375</v>
      </c>
    </row>
    <row r="40" spans="3:100" ht="18" customHeight="1">
      <c r="Q40" s="360" t="s">
        <v>377</v>
      </c>
      <c r="AR40" s="376"/>
      <c r="AS40" s="376"/>
      <c r="AT40" s="150"/>
      <c r="AU40" s="150"/>
    </row>
    <row r="41" spans="3:100" ht="18" customHeight="1">
      <c r="Q41" s="360" t="s">
        <v>216</v>
      </c>
      <c r="AP41" s="376"/>
      <c r="AQ41" s="376"/>
      <c r="AR41" s="376"/>
      <c r="AS41" s="376"/>
      <c r="AT41" s="376"/>
      <c r="AU41" s="376"/>
    </row>
    <row r="42" spans="3:100" ht="18" customHeight="1">
      <c r="Q42" s="360" t="s">
        <v>378</v>
      </c>
      <c r="AO42" s="376"/>
      <c r="AP42" s="376"/>
      <c r="AQ42" s="376"/>
      <c r="AR42" s="376"/>
      <c r="AS42" s="376"/>
      <c r="AT42" s="150"/>
      <c r="AU42" s="150"/>
    </row>
    <row r="43" spans="3:100" ht="18" customHeight="1">
      <c r="AO43" s="376"/>
      <c r="AP43" s="376"/>
      <c r="AQ43" s="376"/>
      <c r="AR43" s="376"/>
      <c r="AS43" s="376"/>
      <c r="AT43" s="376"/>
      <c r="AU43" s="376"/>
    </row>
    <row r="44" spans="3:100" ht="18" customHeight="1">
      <c r="AO44" s="376"/>
      <c r="AP44" s="376"/>
      <c r="AQ44" s="376"/>
    </row>
    <row r="45" spans="3:100" ht="18" customHeight="1">
      <c r="AO45" s="376"/>
    </row>
  </sheetData>
  <mergeCells count="34">
    <mergeCell ref="AA1:AI1"/>
    <mergeCell ref="AA2:AI2"/>
    <mergeCell ref="R19:S19"/>
    <mergeCell ref="AL21:BP21"/>
    <mergeCell ref="BR21:CV21"/>
    <mergeCell ref="D22:H22"/>
    <mergeCell ref="D23:H23"/>
    <mergeCell ref="AL23:BP23"/>
    <mergeCell ref="BR23:CV23"/>
    <mergeCell ref="D24:H24"/>
    <mergeCell ref="D25:H25"/>
    <mergeCell ref="K25:S25"/>
    <mergeCell ref="T25:U25"/>
    <mergeCell ref="V25:AD25"/>
    <mergeCell ref="D26:H26"/>
    <mergeCell ref="D27:H27"/>
    <mergeCell ref="E28:G28"/>
    <mergeCell ref="K28:U28"/>
    <mergeCell ref="E29:G29"/>
    <mergeCell ref="I10:AB11"/>
    <mergeCell ref="AL13:BP15"/>
    <mergeCell ref="BR13:CV15"/>
    <mergeCell ref="A14:AJ16"/>
    <mergeCell ref="AL18:BP19"/>
    <mergeCell ref="BR18:CV19"/>
    <mergeCell ref="AL25:BP26"/>
    <mergeCell ref="BR25:CV26"/>
    <mergeCell ref="AL28:BP29"/>
    <mergeCell ref="BR28:CV29"/>
    <mergeCell ref="AL31:BP32"/>
    <mergeCell ref="BR31:CV32"/>
    <mergeCell ref="C34:R35"/>
    <mergeCell ref="AL34:BP36"/>
    <mergeCell ref="BR34:CV36"/>
  </mergeCells>
  <phoneticPr fontId="10"/>
  <pageMargins left="0.98425196850393704" right="0.98425196850393704" top="0.98425196850393704" bottom="0.98425196850393704" header="0.51181102362204722" footer="0.51181102362204722"/>
  <pageSetup paperSize="9" fitToWidth="1" fitToHeight="1" orientation="portrait" usePrinterDefaults="1"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31"/>
  <dimension ref="A2:J41"/>
  <sheetViews>
    <sheetView topLeftCell="A4" workbookViewId="0">
      <selection activeCell="H28" sqref="H28"/>
    </sheetView>
  </sheetViews>
  <sheetFormatPr defaultColWidth="15" defaultRowHeight="13.5"/>
  <cols>
    <col min="1" max="1" width="5" style="377" customWidth="1"/>
    <col min="2" max="2" width="13.625" style="377" customWidth="1"/>
    <col min="3" max="3" width="5" style="377" customWidth="1"/>
    <col min="4" max="4" width="13.625" style="377" customWidth="1"/>
    <col min="5" max="5" width="5" style="377" customWidth="1"/>
    <col min="6" max="6" width="13.625" style="377" customWidth="1"/>
    <col min="7" max="7" width="5" style="377" customWidth="1"/>
    <col min="8" max="8" width="13.625" style="377" customWidth="1"/>
    <col min="9" max="9" width="5" style="378" customWidth="1"/>
    <col min="10" max="10" width="7.5" style="379" customWidth="1"/>
    <col min="11" max="256" width="15" style="379"/>
    <col min="257" max="257" width="5" style="379" customWidth="1"/>
    <col min="258" max="258" width="13.625" style="379" customWidth="1"/>
    <col min="259" max="259" width="5" style="379" customWidth="1"/>
    <col min="260" max="260" width="13.625" style="379" customWidth="1"/>
    <col min="261" max="261" width="5" style="379" customWidth="1"/>
    <col min="262" max="262" width="13.625" style="379" customWidth="1"/>
    <col min="263" max="263" width="5" style="379" customWidth="1"/>
    <col min="264" max="264" width="13.625" style="379" customWidth="1"/>
    <col min="265" max="265" width="5" style="379" customWidth="1"/>
    <col min="266" max="266" width="7.5" style="379" customWidth="1"/>
    <col min="267" max="512" width="15" style="379"/>
    <col min="513" max="513" width="5" style="379" customWidth="1"/>
    <col min="514" max="514" width="13.625" style="379" customWidth="1"/>
    <col min="515" max="515" width="5" style="379" customWidth="1"/>
    <col min="516" max="516" width="13.625" style="379" customWidth="1"/>
    <col min="517" max="517" width="5" style="379" customWidth="1"/>
    <col min="518" max="518" width="13.625" style="379" customWidth="1"/>
    <col min="519" max="519" width="5" style="379" customWidth="1"/>
    <col min="520" max="520" width="13.625" style="379" customWidth="1"/>
    <col min="521" max="521" width="5" style="379" customWidth="1"/>
    <col min="522" max="522" width="7.5" style="379" customWidth="1"/>
    <col min="523" max="768" width="15" style="379"/>
    <col min="769" max="769" width="5" style="379" customWidth="1"/>
    <col min="770" max="770" width="13.625" style="379" customWidth="1"/>
    <col min="771" max="771" width="5" style="379" customWidth="1"/>
    <col min="772" max="772" width="13.625" style="379" customWidth="1"/>
    <col min="773" max="773" width="5" style="379" customWidth="1"/>
    <col min="774" max="774" width="13.625" style="379" customWidth="1"/>
    <col min="775" max="775" width="5" style="379" customWidth="1"/>
    <col min="776" max="776" width="13.625" style="379" customWidth="1"/>
    <col min="777" max="777" width="5" style="379" customWidth="1"/>
    <col min="778" max="778" width="7.5" style="379" customWidth="1"/>
    <col min="779" max="1024" width="15" style="379"/>
    <col min="1025" max="1025" width="5" style="379" customWidth="1"/>
    <col min="1026" max="1026" width="13.625" style="379" customWidth="1"/>
    <col min="1027" max="1027" width="5" style="379" customWidth="1"/>
    <col min="1028" max="1028" width="13.625" style="379" customWidth="1"/>
    <col min="1029" max="1029" width="5" style="379" customWidth="1"/>
    <col min="1030" max="1030" width="13.625" style="379" customWidth="1"/>
    <col min="1031" max="1031" width="5" style="379" customWidth="1"/>
    <col min="1032" max="1032" width="13.625" style="379" customWidth="1"/>
    <col min="1033" max="1033" width="5" style="379" customWidth="1"/>
    <col min="1034" max="1034" width="7.5" style="379" customWidth="1"/>
    <col min="1035" max="1280" width="15" style="379"/>
    <col min="1281" max="1281" width="5" style="379" customWidth="1"/>
    <col min="1282" max="1282" width="13.625" style="379" customWidth="1"/>
    <col min="1283" max="1283" width="5" style="379" customWidth="1"/>
    <col min="1284" max="1284" width="13.625" style="379" customWidth="1"/>
    <col min="1285" max="1285" width="5" style="379" customWidth="1"/>
    <col min="1286" max="1286" width="13.625" style="379" customWidth="1"/>
    <col min="1287" max="1287" width="5" style="379" customWidth="1"/>
    <col min="1288" max="1288" width="13.625" style="379" customWidth="1"/>
    <col min="1289" max="1289" width="5" style="379" customWidth="1"/>
    <col min="1290" max="1290" width="7.5" style="379" customWidth="1"/>
    <col min="1291" max="1536" width="15" style="379"/>
    <col min="1537" max="1537" width="5" style="379" customWidth="1"/>
    <col min="1538" max="1538" width="13.625" style="379" customWidth="1"/>
    <col min="1539" max="1539" width="5" style="379" customWidth="1"/>
    <col min="1540" max="1540" width="13.625" style="379" customWidth="1"/>
    <col min="1541" max="1541" width="5" style="379" customWidth="1"/>
    <col min="1542" max="1542" width="13.625" style="379" customWidth="1"/>
    <col min="1543" max="1543" width="5" style="379" customWidth="1"/>
    <col min="1544" max="1544" width="13.625" style="379" customWidth="1"/>
    <col min="1545" max="1545" width="5" style="379" customWidth="1"/>
    <col min="1546" max="1546" width="7.5" style="379" customWidth="1"/>
    <col min="1547" max="1792" width="15" style="379"/>
    <col min="1793" max="1793" width="5" style="379" customWidth="1"/>
    <col min="1794" max="1794" width="13.625" style="379" customWidth="1"/>
    <col min="1795" max="1795" width="5" style="379" customWidth="1"/>
    <col min="1796" max="1796" width="13.625" style="379" customWidth="1"/>
    <col min="1797" max="1797" width="5" style="379" customWidth="1"/>
    <col min="1798" max="1798" width="13.625" style="379" customWidth="1"/>
    <col min="1799" max="1799" width="5" style="379" customWidth="1"/>
    <col min="1800" max="1800" width="13.625" style="379" customWidth="1"/>
    <col min="1801" max="1801" width="5" style="379" customWidth="1"/>
    <col min="1802" max="1802" width="7.5" style="379" customWidth="1"/>
    <col min="1803" max="2048" width="15" style="379"/>
    <col min="2049" max="2049" width="5" style="379" customWidth="1"/>
    <col min="2050" max="2050" width="13.625" style="379" customWidth="1"/>
    <col min="2051" max="2051" width="5" style="379" customWidth="1"/>
    <col min="2052" max="2052" width="13.625" style="379" customWidth="1"/>
    <col min="2053" max="2053" width="5" style="379" customWidth="1"/>
    <col min="2054" max="2054" width="13.625" style="379" customWidth="1"/>
    <col min="2055" max="2055" width="5" style="379" customWidth="1"/>
    <col min="2056" max="2056" width="13.625" style="379" customWidth="1"/>
    <col min="2057" max="2057" width="5" style="379" customWidth="1"/>
    <col min="2058" max="2058" width="7.5" style="379" customWidth="1"/>
    <col min="2059" max="2304" width="15" style="379"/>
    <col min="2305" max="2305" width="5" style="379" customWidth="1"/>
    <col min="2306" max="2306" width="13.625" style="379" customWidth="1"/>
    <col min="2307" max="2307" width="5" style="379" customWidth="1"/>
    <col min="2308" max="2308" width="13.625" style="379" customWidth="1"/>
    <col min="2309" max="2309" width="5" style="379" customWidth="1"/>
    <col min="2310" max="2310" width="13.625" style="379" customWidth="1"/>
    <col min="2311" max="2311" width="5" style="379" customWidth="1"/>
    <col min="2312" max="2312" width="13.625" style="379" customWidth="1"/>
    <col min="2313" max="2313" width="5" style="379" customWidth="1"/>
    <col min="2314" max="2314" width="7.5" style="379" customWidth="1"/>
    <col min="2315" max="2560" width="15" style="379"/>
    <col min="2561" max="2561" width="5" style="379" customWidth="1"/>
    <col min="2562" max="2562" width="13.625" style="379" customWidth="1"/>
    <col min="2563" max="2563" width="5" style="379" customWidth="1"/>
    <col min="2564" max="2564" width="13.625" style="379" customWidth="1"/>
    <col min="2565" max="2565" width="5" style="379" customWidth="1"/>
    <col min="2566" max="2566" width="13.625" style="379" customWidth="1"/>
    <col min="2567" max="2567" width="5" style="379" customWidth="1"/>
    <col min="2568" max="2568" width="13.625" style="379" customWidth="1"/>
    <col min="2569" max="2569" width="5" style="379" customWidth="1"/>
    <col min="2570" max="2570" width="7.5" style="379" customWidth="1"/>
    <col min="2571" max="2816" width="15" style="379"/>
    <col min="2817" max="2817" width="5" style="379" customWidth="1"/>
    <col min="2818" max="2818" width="13.625" style="379" customWidth="1"/>
    <col min="2819" max="2819" width="5" style="379" customWidth="1"/>
    <col min="2820" max="2820" width="13.625" style="379" customWidth="1"/>
    <col min="2821" max="2821" width="5" style="379" customWidth="1"/>
    <col min="2822" max="2822" width="13.625" style="379" customWidth="1"/>
    <col min="2823" max="2823" width="5" style="379" customWidth="1"/>
    <col min="2824" max="2824" width="13.625" style="379" customWidth="1"/>
    <col min="2825" max="2825" width="5" style="379" customWidth="1"/>
    <col min="2826" max="2826" width="7.5" style="379" customWidth="1"/>
    <col min="2827" max="3072" width="15" style="379"/>
    <col min="3073" max="3073" width="5" style="379" customWidth="1"/>
    <col min="3074" max="3074" width="13.625" style="379" customWidth="1"/>
    <col min="3075" max="3075" width="5" style="379" customWidth="1"/>
    <col min="3076" max="3076" width="13.625" style="379" customWidth="1"/>
    <col min="3077" max="3077" width="5" style="379" customWidth="1"/>
    <col min="3078" max="3078" width="13.625" style="379" customWidth="1"/>
    <col min="3079" max="3079" width="5" style="379" customWidth="1"/>
    <col min="3080" max="3080" width="13.625" style="379" customWidth="1"/>
    <col min="3081" max="3081" width="5" style="379" customWidth="1"/>
    <col min="3082" max="3082" width="7.5" style="379" customWidth="1"/>
    <col min="3083" max="3328" width="15" style="379"/>
    <col min="3329" max="3329" width="5" style="379" customWidth="1"/>
    <col min="3330" max="3330" width="13.625" style="379" customWidth="1"/>
    <col min="3331" max="3331" width="5" style="379" customWidth="1"/>
    <col min="3332" max="3332" width="13.625" style="379" customWidth="1"/>
    <col min="3333" max="3333" width="5" style="379" customWidth="1"/>
    <col min="3334" max="3334" width="13.625" style="379" customWidth="1"/>
    <col min="3335" max="3335" width="5" style="379" customWidth="1"/>
    <col min="3336" max="3336" width="13.625" style="379" customWidth="1"/>
    <col min="3337" max="3337" width="5" style="379" customWidth="1"/>
    <col min="3338" max="3338" width="7.5" style="379" customWidth="1"/>
    <col min="3339" max="3584" width="15" style="379"/>
    <col min="3585" max="3585" width="5" style="379" customWidth="1"/>
    <col min="3586" max="3586" width="13.625" style="379" customWidth="1"/>
    <col min="3587" max="3587" width="5" style="379" customWidth="1"/>
    <col min="3588" max="3588" width="13.625" style="379" customWidth="1"/>
    <col min="3589" max="3589" width="5" style="379" customWidth="1"/>
    <col min="3590" max="3590" width="13.625" style="379" customWidth="1"/>
    <col min="3591" max="3591" width="5" style="379" customWidth="1"/>
    <col min="3592" max="3592" width="13.625" style="379" customWidth="1"/>
    <col min="3593" max="3593" width="5" style="379" customWidth="1"/>
    <col min="3594" max="3594" width="7.5" style="379" customWidth="1"/>
    <col min="3595" max="3840" width="15" style="379"/>
    <col min="3841" max="3841" width="5" style="379" customWidth="1"/>
    <col min="3842" max="3842" width="13.625" style="379" customWidth="1"/>
    <col min="3843" max="3843" width="5" style="379" customWidth="1"/>
    <col min="3844" max="3844" width="13.625" style="379" customWidth="1"/>
    <col min="3845" max="3845" width="5" style="379" customWidth="1"/>
    <col min="3846" max="3846" width="13.625" style="379" customWidth="1"/>
    <col min="3847" max="3847" width="5" style="379" customWidth="1"/>
    <col min="3848" max="3848" width="13.625" style="379" customWidth="1"/>
    <col min="3849" max="3849" width="5" style="379" customWidth="1"/>
    <col min="3850" max="3850" width="7.5" style="379" customWidth="1"/>
    <col min="3851" max="4096" width="15" style="379"/>
    <col min="4097" max="4097" width="5" style="379" customWidth="1"/>
    <col min="4098" max="4098" width="13.625" style="379" customWidth="1"/>
    <col min="4099" max="4099" width="5" style="379" customWidth="1"/>
    <col min="4100" max="4100" width="13.625" style="379" customWidth="1"/>
    <col min="4101" max="4101" width="5" style="379" customWidth="1"/>
    <col min="4102" max="4102" width="13.625" style="379" customWidth="1"/>
    <col min="4103" max="4103" width="5" style="379" customWidth="1"/>
    <col min="4104" max="4104" width="13.625" style="379" customWidth="1"/>
    <col min="4105" max="4105" width="5" style="379" customWidth="1"/>
    <col min="4106" max="4106" width="7.5" style="379" customWidth="1"/>
    <col min="4107" max="4352" width="15" style="379"/>
    <col min="4353" max="4353" width="5" style="379" customWidth="1"/>
    <col min="4354" max="4354" width="13.625" style="379" customWidth="1"/>
    <col min="4355" max="4355" width="5" style="379" customWidth="1"/>
    <col min="4356" max="4356" width="13.625" style="379" customWidth="1"/>
    <col min="4357" max="4357" width="5" style="379" customWidth="1"/>
    <col min="4358" max="4358" width="13.625" style="379" customWidth="1"/>
    <col min="4359" max="4359" width="5" style="379" customWidth="1"/>
    <col min="4360" max="4360" width="13.625" style="379" customWidth="1"/>
    <col min="4361" max="4361" width="5" style="379" customWidth="1"/>
    <col min="4362" max="4362" width="7.5" style="379" customWidth="1"/>
    <col min="4363" max="4608" width="15" style="379"/>
    <col min="4609" max="4609" width="5" style="379" customWidth="1"/>
    <col min="4610" max="4610" width="13.625" style="379" customWidth="1"/>
    <col min="4611" max="4611" width="5" style="379" customWidth="1"/>
    <col min="4612" max="4612" width="13.625" style="379" customWidth="1"/>
    <col min="4613" max="4613" width="5" style="379" customWidth="1"/>
    <col min="4614" max="4614" width="13.625" style="379" customWidth="1"/>
    <col min="4615" max="4615" width="5" style="379" customWidth="1"/>
    <col min="4616" max="4616" width="13.625" style="379" customWidth="1"/>
    <col min="4617" max="4617" width="5" style="379" customWidth="1"/>
    <col min="4618" max="4618" width="7.5" style="379" customWidth="1"/>
    <col min="4619" max="4864" width="15" style="379"/>
    <col min="4865" max="4865" width="5" style="379" customWidth="1"/>
    <col min="4866" max="4866" width="13.625" style="379" customWidth="1"/>
    <col min="4867" max="4867" width="5" style="379" customWidth="1"/>
    <col min="4868" max="4868" width="13.625" style="379" customWidth="1"/>
    <col min="4869" max="4869" width="5" style="379" customWidth="1"/>
    <col min="4870" max="4870" width="13.625" style="379" customWidth="1"/>
    <col min="4871" max="4871" width="5" style="379" customWidth="1"/>
    <col min="4872" max="4872" width="13.625" style="379" customWidth="1"/>
    <col min="4873" max="4873" width="5" style="379" customWidth="1"/>
    <col min="4874" max="4874" width="7.5" style="379" customWidth="1"/>
    <col min="4875" max="5120" width="15" style="379"/>
    <col min="5121" max="5121" width="5" style="379" customWidth="1"/>
    <col min="5122" max="5122" width="13.625" style="379" customWidth="1"/>
    <col min="5123" max="5123" width="5" style="379" customWidth="1"/>
    <col min="5124" max="5124" width="13.625" style="379" customWidth="1"/>
    <col min="5125" max="5125" width="5" style="379" customWidth="1"/>
    <col min="5126" max="5126" width="13.625" style="379" customWidth="1"/>
    <col min="5127" max="5127" width="5" style="379" customWidth="1"/>
    <col min="5128" max="5128" width="13.625" style="379" customWidth="1"/>
    <col min="5129" max="5129" width="5" style="379" customWidth="1"/>
    <col min="5130" max="5130" width="7.5" style="379" customWidth="1"/>
    <col min="5131" max="5376" width="15" style="379"/>
    <col min="5377" max="5377" width="5" style="379" customWidth="1"/>
    <col min="5378" max="5378" width="13.625" style="379" customWidth="1"/>
    <col min="5379" max="5379" width="5" style="379" customWidth="1"/>
    <col min="5380" max="5380" width="13.625" style="379" customWidth="1"/>
    <col min="5381" max="5381" width="5" style="379" customWidth="1"/>
    <col min="5382" max="5382" width="13.625" style="379" customWidth="1"/>
    <col min="5383" max="5383" width="5" style="379" customWidth="1"/>
    <col min="5384" max="5384" width="13.625" style="379" customWidth="1"/>
    <col min="5385" max="5385" width="5" style="379" customWidth="1"/>
    <col min="5386" max="5386" width="7.5" style="379" customWidth="1"/>
    <col min="5387" max="5632" width="15" style="379"/>
    <col min="5633" max="5633" width="5" style="379" customWidth="1"/>
    <col min="5634" max="5634" width="13.625" style="379" customWidth="1"/>
    <col min="5635" max="5635" width="5" style="379" customWidth="1"/>
    <col min="5636" max="5636" width="13.625" style="379" customWidth="1"/>
    <col min="5637" max="5637" width="5" style="379" customWidth="1"/>
    <col min="5638" max="5638" width="13.625" style="379" customWidth="1"/>
    <col min="5639" max="5639" width="5" style="379" customWidth="1"/>
    <col min="5640" max="5640" width="13.625" style="379" customWidth="1"/>
    <col min="5641" max="5641" width="5" style="379" customWidth="1"/>
    <col min="5642" max="5642" width="7.5" style="379" customWidth="1"/>
    <col min="5643" max="5888" width="15" style="379"/>
    <col min="5889" max="5889" width="5" style="379" customWidth="1"/>
    <col min="5890" max="5890" width="13.625" style="379" customWidth="1"/>
    <col min="5891" max="5891" width="5" style="379" customWidth="1"/>
    <col min="5892" max="5892" width="13.625" style="379" customWidth="1"/>
    <col min="5893" max="5893" width="5" style="379" customWidth="1"/>
    <col min="5894" max="5894" width="13.625" style="379" customWidth="1"/>
    <col min="5895" max="5895" width="5" style="379" customWidth="1"/>
    <col min="5896" max="5896" width="13.625" style="379" customWidth="1"/>
    <col min="5897" max="5897" width="5" style="379" customWidth="1"/>
    <col min="5898" max="5898" width="7.5" style="379" customWidth="1"/>
    <col min="5899" max="6144" width="15" style="379"/>
    <col min="6145" max="6145" width="5" style="379" customWidth="1"/>
    <col min="6146" max="6146" width="13.625" style="379" customWidth="1"/>
    <col min="6147" max="6147" width="5" style="379" customWidth="1"/>
    <col min="6148" max="6148" width="13.625" style="379" customWidth="1"/>
    <col min="6149" max="6149" width="5" style="379" customWidth="1"/>
    <col min="6150" max="6150" width="13.625" style="379" customWidth="1"/>
    <col min="6151" max="6151" width="5" style="379" customWidth="1"/>
    <col min="6152" max="6152" width="13.625" style="379" customWidth="1"/>
    <col min="6153" max="6153" width="5" style="379" customWidth="1"/>
    <col min="6154" max="6154" width="7.5" style="379" customWidth="1"/>
    <col min="6155" max="6400" width="15" style="379"/>
    <col min="6401" max="6401" width="5" style="379" customWidth="1"/>
    <col min="6402" max="6402" width="13.625" style="379" customWidth="1"/>
    <col min="6403" max="6403" width="5" style="379" customWidth="1"/>
    <col min="6404" max="6404" width="13.625" style="379" customWidth="1"/>
    <col min="6405" max="6405" width="5" style="379" customWidth="1"/>
    <col min="6406" max="6406" width="13.625" style="379" customWidth="1"/>
    <col min="6407" max="6407" width="5" style="379" customWidth="1"/>
    <col min="6408" max="6408" width="13.625" style="379" customWidth="1"/>
    <col min="6409" max="6409" width="5" style="379" customWidth="1"/>
    <col min="6410" max="6410" width="7.5" style="379" customWidth="1"/>
    <col min="6411" max="6656" width="15" style="379"/>
    <col min="6657" max="6657" width="5" style="379" customWidth="1"/>
    <col min="6658" max="6658" width="13.625" style="379" customWidth="1"/>
    <col min="6659" max="6659" width="5" style="379" customWidth="1"/>
    <col min="6660" max="6660" width="13.625" style="379" customWidth="1"/>
    <col min="6661" max="6661" width="5" style="379" customWidth="1"/>
    <col min="6662" max="6662" width="13.625" style="379" customWidth="1"/>
    <col min="6663" max="6663" width="5" style="379" customWidth="1"/>
    <col min="6664" max="6664" width="13.625" style="379" customWidth="1"/>
    <col min="6665" max="6665" width="5" style="379" customWidth="1"/>
    <col min="6666" max="6666" width="7.5" style="379" customWidth="1"/>
    <col min="6667" max="6912" width="15" style="379"/>
    <col min="6913" max="6913" width="5" style="379" customWidth="1"/>
    <col min="6914" max="6914" width="13.625" style="379" customWidth="1"/>
    <col min="6915" max="6915" width="5" style="379" customWidth="1"/>
    <col min="6916" max="6916" width="13.625" style="379" customWidth="1"/>
    <col min="6917" max="6917" width="5" style="379" customWidth="1"/>
    <col min="6918" max="6918" width="13.625" style="379" customWidth="1"/>
    <col min="6919" max="6919" width="5" style="379" customWidth="1"/>
    <col min="6920" max="6920" width="13.625" style="379" customWidth="1"/>
    <col min="6921" max="6921" width="5" style="379" customWidth="1"/>
    <col min="6922" max="6922" width="7.5" style="379" customWidth="1"/>
    <col min="6923" max="7168" width="15" style="379"/>
    <col min="7169" max="7169" width="5" style="379" customWidth="1"/>
    <col min="7170" max="7170" width="13.625" style="379" customWidth="1"/>
    <col min="7171" max="7171" width="5" style="379" customWidth="1"/>
    <col min="7172" max="7172" width="13.625" style="379" customWidth="1"/>
    <col min="7173" max="7173" width="5" style="379" customWidth="1"/>
    <col min="7174" max="7174" width="13.625" style="379" customWidth="1"/>
    <col min="7175" max="7175" width="5" style="379" customWidth="1"/>
    <col min="7176" max="7176" width="13.625" style="379" customWidth="1"/>
    <col min="7177" max="7177" width="5" style="379" customWidth="1"/>
    <col min="7178" max="7178" width="7.5" style="379" customWidth="1"/>
    <col min="7179" max="7424" width="15" style="379"/>
    <col min="7425" max="7425" width="5" style="379" customWidth="1"/>
    <col min="7426" max="7426" width="13.625" style="379" customWidth="1"/>
    <col min="7427" max="7427" width="5" style="379" customWidth="1"/>
    <col min="7428" max="7428" width="13.625" style="379" customWidth="1"/>
    <col min="7429" max="7429" width="5" style="379" customWidth="1"/>
    <col min="7430" max="7430" width="13.625" style="379" customWidth="1"/>
    <col min="7431" max="7431" width="5" style="379" customWidth="1"/>
    <col min="7432" max="7432" width="13.625" style="379" customWidth="1"/>
    <col min="7433" max="7433" width="5" style="379" customWidth="1"/>
    <col min="7434" max="7434" width="7.5" style="379" customWidth="1"/>
    <col min="7435" max="7680" width="15" style="379"/>
    <col min="7681" max="7681" width="5" style="379" customWidth="1"/>
    <col min="7682" max="7682" width="13.625" style="379" customWidth="1"/>
    <col min="7683" max="7683" width="5" style="379" customWidth="1"/>
    <col min="7684" max="7684" width="13.625" style="379" customWidth="1"/>
    <col min="7685" max="7685" width="5" style="379" customWidth="1"/>
    <col min="7686" max="7686" width="13.625" style="379" customWidth="1"/>
    <col min="7687" max="7687" width="5" style="379" customWidth="1"/>
    <col min="7688" max="7688" width="13.625" style="379" customWidth="1"/>
    <col min="7689" max="7689" width="5" style="379" customWidth="1"/>
    <col min="7690" max="7690" width="7.5" style="379" customWidth="1"/>
    <col min="7691" max="7936" width="15" style="379"/>
    <col min="7937" max="7937" width="5" style="379" customWidth="1"/>
    <col min="7938" max="7938" width="13.625" style="379" customWidth="1"/>
    <col min="7939" max="7939" width="5" style="379" customWidth="1"/>
    <col min="7940" max="7940" width="13.625" style="379" customWidth="1"/>
    <col min="7941" max="7941" width="5" style="379" customWidth="1"/>
    <col min="7942" max="7942" width="13.625" style="379" customWidth="1"/>
    <col min="7943" max="7943" width="5" style="379" customWidth="1"/>
    <col min="7944" max="7944" width="13.625" style="379" customWidth="1"/>
    <col min="7945" max="7945" width="5" style="379" customWidth="1"/>
    <col min="7946" max="7946" width="7.5" style="379" customWidth="1"/>
    <col min="7947" max="8192" width="15" style="379"/>
    <col min="8193" max="8193" width="5" style="379" customWidth="1"/>
    <col min="8194" max="8194" width="13.625" style="379" customWidth="1"/>
    <col min="8195" max="8195" width="5" style="379" customWidth="1"/>
    <col min="8196" max="8196" width="13.625" style="379" customWidth="1"/>
    <col min="8197" max="8197" width="5" style="379" customWidth="1"/>
    <col min="8198" max="8198" width="13.625" style="379" customWidth="1"/>
    <col min="8199" max="8199" width="5" style="379" customWidth="1"/>
    <col min="8200" max="8200" width="13.625" style="379" customWidth="1"/>
    <col min="8201" max="8201" width="5" style="379" customWidth="1"/>
    <col min="8202" max="8202" width="7.5" style="379" customWidth="1"/>
    <col min="8203" max="8448" width="15" style="379"/>
    <col min="8449" max="8449" width="5" style="379" customWidth="1"/>
    <col min="8450" max="8450" width="13.625" style="379" customWidth="1"/>
    <col min="8451" max="8451" width="5" style="379" customWidth="1"/>
    <col min="8452" max="8452" width="13.625" style="379" customWidth="1"/>
    <col min="8453" max="8453" width="5" style="379" customWidth="1"/>
    <col min="8454" max="8454" width="13.625" style="379" customWidth="1"/>
    <col min="8455" max="8455" width="5" style="379" customWidth="1"/>
    <col min="8456" max="8456" width="13.625" style="379" customWidth="1"/>
    <col min="8457" max="8457" width="5" style="379" customWidth="1"/>
    <col min="8458" max="8458" width="7.5" style="379" customWidth="1"/>
    <col min="8459" max="8704" width="15" style="379"/>
    <col min="8705" max="8705" width="5" style="379" customWidth="1"/>
    <col min="8706" max="8706" width="13.625" style="379" customWidth="1"/>
    <col min="8707" max="8707" width="5" style="379" customWidth="1"/>
    <col min="8708" max="8708" width="13.625" style="379" customWidth="1"/>
    <col min="8709" max="8709" width="5" style="379" customWidth="1"/>
    <col min="8710" max="8710" width="13.625" style="379" customWidth="1"/>
    <col min="8711" max="8711" width="5" style="379" customWidth="1"/>
    <col min="8712" max="8712" width="13.625" style="379" customWidth="1"/>
    <col min="8713" max="8713" width="5" style="379" customWidth="1"/>
    <col min="8714" max="8714" width="7.5" style="379" customWidth="1"/>
    <col min="8715" max="8960" width="15" style="379"/>
    <col min="8961" max="8961" width="5" style="379" customWidth="1"/>
    <col min="8962" max="8962" width="13.625" style="379" customWidth="1"/>
    <col min="8963" max="8963" width="5" style="379" customWidth="1"/>
    <col min="8964" max="8964" width="13.625" style="379" customWidth="1"/>
    <col min="8965" max="8965" width="5" style="379" customWidth="1"/>
    <col min="8966" max="8966" width="13.625" style="379" customWidth="1"/>
    <col min="8967" max="8967" width="5" style="379" customWidth="1"/>
    <col min="8968" max="8968" width="13.625" style="379" customWidth="1"/>
    <col min="8969" max="8969" width="5" style="379" customWidth="1"/>
    <col min="8970" max="8970" width="7.5" style="379" customWidth="1"/>
    <col min="8971" max="9216" width="15" style="379"/>
    <col min="9217" max="9217" width="5" style="379" customWidth="1"/>
    <col min="9218" max="9218" width="13.625" style="379" customWidth="1"/>
    <col min="9219" max="9219" width="5" style="379" customWidth="1"/>
    <col min="9220" max="9220" width="13.625" style="379" customWidth="1"/>
    <col min="9221" max="9221" width="5" style="379" customWidth="1"/>
    <col min="9222" max="9222" width="13.625" style="379" customWidth="1"/>
    <col min="9223" max="9223" width="5" style="379" customWidth="1"/>
    <col min="9224" max="9224" width="13.625" style="379" customWidth="1"/>
    <col min="9225" max="9225" width="5" style="379" customWidth="1"/>
    <col min="9226" max="9226" width="7.5" style="379" customWidth="1"/>
    <col min="9227" max="9472" width="15" style="379"/>
    <col min="9473" max="9473" width="5" style="379" customWidth="1"/>
    <col min="9474" max="9474" width="13.625" style="379" customWidth="1"/>
    <col min="9475" max="9475" width="5" style="379" customWidth="1"/>
    <col min="9476" max="9476" width="13.625" style="379" customWidth="1"/>
    <col min="9477" max="9477" width="5" style="379" customWidth="1"/>
    <col min="9478" max="9478" width="13.625" style="379" customWidth="1"/>
    <col min="9479" max="9479" width="5" style="379" customWidth="1"/>
    <col min="9480" max="9480" width="13.625" style="379" customWidth="1"/>
    <col min="9481" max="9481" width="5" style="379" customWidth="1"/>
    <col min="9482" max="9482" width="7.5" style="379" customWidth="1"/>
    <col min="9483" max="9728" width="15" style="379"/>
    <col min="9729" max="9729" width="5" style="379" customWidth="1"/>
    <col min="9730" max="9730" width="13.625" style="379" customWidth="1"/>
    <col min="9731" max="9731" width="5" style="379" customWidth="1"/>
    <col min="9732" max="9732" width="13.625" style="379" customWidth="1"/>
    <col min="9733" max="9733" width="5" style="379" customWidth="1"/>
    <col min="9734" max="9734" width="13.625" style="379" customWidth="1"/>
    <col min="9735" max="9735" width="5" style="379" customWidth="1"/>
    <col min="9736" max="9736" width="13.625" style="379" customWidth="1"/>
    <col min="9737" max="9737" width="5" style="379" customWidth="1"/>
    <col min="9738" max="9738" width="7.5" style="379" customWidth="1"/>
    <col min="9739" max="9984" width="15" style="379"/>
    <col min="9985" max="9985" width="5" style="379" customWidth="1"/>
    <col min="9986" max="9986" width="13.625" style="379" customWidth="1"/>
    <col min="9987" max="9987" width="5" style="379" customWidth="1"/>
    <col min="9988" max="9988" width="13.625" style="379" customWidth="1"/>
    <col min="9989" max="9989" width="5" style="379" customWidth="1"/>
    <col min="9990" max="9990" width="13.625" style="379" customWidth="1"/>
    <col min="9991" max="9991" width="5" style="379" customWidth="1"/>
    <col min="9992" max="9992" width="13.625" style="379" customWidth="1"/>
    <col min="9993" max="9993" width="5" style="379" customWidth="1"/>
    <col min="9994" max="9994" width="7.5" style="379" customWidth="1"/>
    <col min="9995" max="10240" width="15" style="379"/>
    <col min="10241" max="10241" width="5" style="379" customWidth="1"/>
    <col min="10242" max="10242" width="13.625" style="379" customWidth="1"/>
    <col min="10243" max="10243" width="5" style="379" customWidth="1"/>
    <col min="10244" max="10244" width="13.625" style="379" customWidth="1"/>
    <col min="10245" max="10245" width="5" style="379" customWidth="1"/>
    <col min="10246" max="10246" width="13.625" style="379" customWidth="1"/>
    <col min="10247" max="10247" width="5" style="379" customWidth="1"/>
    <col min="10248" max="10248" width="13.625" style="379" customWidth="1"/>
    <col min="10249" max="10249" width="5" style="379" customWidth="1"/>
    <col min="10250" max="10250" width="7.5" style="379" customWidth="1"/>
    <col min="10251" max="10496" width="15" style="379"/>
    <col min="10497" max="10497" width="5" style="379" customWidth="1"/>
    <col min="10498" max="10498" width="13.625" style="379" customWidth="1"/>
    <col min="10499" max="10499" width="5" style="379" customWidth="1"/>
    <col min="10500" max="10500" width="13.625" style="379" customWidth="1"/>
    <col min="10501" max="10501" width="5" style="379" customWidth="1"/>
    <col min="10502" max="10502" width="13.625" style="379" customWidth="1"/>
    <col min="10503" max="10503" width="5" style="379" customWidth="1"/>
    <col min="10504" max="10504" width="13.625" style="379" customWidth="1"/>
    <col min="10505" max="10505" width="5" style="379" customWidth="1"/>
    <col min="10506" max="10506" width="7.5" style="379" customWidth="1"/>
    <col min="10507" max="10752" width="15" style="379"/>
    <col min="10753" max="10753" width="5" style="379" customWidth="1"/>
    <col min="10754" max="10754" width="13.625" style="379" customWidth="1"/>
    <col min="10755" max="10755" width="5" style="379" customWidth="1"/>
    <col min="10756" max="10756" width="13.625" style="379" customWidth="1"/>
    <col min="10757" max="10757" width="5" style="379" customWidth="1"/>
    <col min="10758" max="10758" width="13.625" style="379" customWidth="1"/>
    <col min="10759" max="10759" width="5" style="379" customWidth="1"/>
    <col min="10760" max="10760" width="13.625" style="379" customWidth="1"/>
    <col min="10761" max="10761" width="5" style="379" customWidth="1"/>
    <col min="10762" max="10762" width="7.5" style="379" customWidth="1"/>
    <col min="10763" max="11008" width="15" style="379"/>
    <col min="11009" max="11009" width="5" style="379" customWidth="1"/>
    <col min="11010" max="11010" width="13.625" style="379" customWidth="1"/>
    <col min="11011" max="11011" width="5" style="379" customWidth="1"/>
    <col min="11012" max="11012" width="13.625" style="379" customWidth="1"/>
    <col min="11013" max="11013" width="5" style="379" customWidth="1"/>
    <col min="11014" max="11014" width="13.625" style="379" customWidth="1"/>
    <col min="11015" max="11015" width="5" style="379" customWidth="1"/>
    <col min="11016" max="11016" width="13.625" style="379" customWidth="1"/>
    <col min="11017" max="11017" width="5" style="379" customWidth="1"/>
    <col min="11018" max="11018" width="7.5" style="379" customWidth="1"/>
    <col min="11019" max="11264" width="15" style="379"/>
    <col min="11265" max="11265" width="5" style="379" customWidth="1"/>
    <col min="11266" max="11266" width="13.625" style="379" customWidth="1"/>
    <col min="11267" max="11267" width="5" style="379" customWidth="1"/>
    <col min="11268" max="11268" width="13.625" style="379" customWidth="1"/>
    <col min="11269" max="11269" width="5" style="379" customWidth="1"/>
    <col min="11270" max="11270" width="13.625" style="379" customWidth="1"/>
    <col min="11271" max="11271" width="5" style="379" customWidth="1"/>
    <col min="11272" max="11272" width="13.625" style="379" customWidth="1"/>
    <col min="11273" max="11273" width="5" style="379" customWidth="1"/>
    <col min="11274" max="11274" width="7.5" style="379" customWidth="1"/>
    <col min="11275" max="11520" width="15" style="379"/>
    <col min="11521" max="11521" width="5" style="379" customWidth="1"/>
    <col min="11522" max="11522" width="13.625" style="379" customWidth="1"/>
    <col min="11523" max="11523" width="5" style="379" customWidth="1"/>
    <col min="11524" max="11524" width="13.625" style="379" customWidth="1"/>
    <col min="11525" max="11525" width="5" style="379" customWidth="1"/>
    <col min="11526" max="11526" width="13.625" style="379" customWidth="1"/>
    <col min="11527" max="11527" width="5" style="379" customWidth="1"/>
    <col min="11528" max="11528" width="13.625" style="379" customWidth="1"/>
    <col min="11529" max="11529" width="5" style="379" customWidth="1"/>
    <col min="11530" max="11530" width="7.5" style="379" customWidth="1"/>
    <col min="11531" max="11776" width="15" style="379"/>
    <col min="11777" max="11777" width="5" style="379" customWidth="1"/>
    <col min="11778" max="11778" width="13.625" style="379" customWidth="1"/>
    <col min="11779" max="11779" width="5" style="379" customWidth="1"/>
    <col min="11780" max="11780" width="13.625" style="379" customWidth="1"/>
    <col min="11781" max="11781" width="5" style="379" customWidth="1"/>
    <col min="11782" max="11782" width="13.625" style="379" customWidth="1"/>
    <col min="11783" max="11783" width="5" style="379" customWidth="1"/>
    <col min="11784" max="11784" width="13.625" style="379" customWidth="1"/>
    <col min="11785" max="11785" width="5" style="379" customWidth="1"/>
    <col min="11786" max="11786" width="7.5" style="379" customWidth="1"/>
    <col min="11787" max="12032" width="15" style="379"/>
    <col min="12033" max="12033" width="5" style="379" customWidth="1"/>
    <col min="12034" max="12034" width="13.625" style="379" customWidth="1"/>
    <col min="12035" max="12035" width="5" style="379" customWidth="1"/>
    <col min="12036" max="12036" width="13.625" style="379" customWidth="1"/>
    <col min="12037" max="12037" width="5" style="379" customWidth="1"/>
    <col min="12038" max="12038" width="13.625" style="379" customWidth="1"/>
    <col min="12039" max="12039" width="5" style="379" customWidth="1"/>
    <col min="12040" max="12040" width="13.625" style="379" customWidth="1"/>
    <col min="12041" max="12041" width="5" style="379" customWidth="1"/>
    <col min="12042" max="12042" width="7.5" style="379" customWidth="1"/>
    <col min="12043" max="12288" width="15" style="379"/>
    <col min="12289" max="12289" width="5" style="379" customWidth="1"/>
    <col min="12290" max="12290" width="13.625" style="379" customWidth="1"/>
    <col min="12291" max="12291" width="5" style="379" customWidth="1"/>
    <col min="12292" max="12292" width="13.625" style="379" customWidth="1"/>
    <col min="12293" max="12293" width="5" style="379" customWidth="1"/>
    <col min="12294" max="12294" width="13.625" style="379" customWidth="1"/>
    <col min="12295" max="12295" width="5" style="379" customWidth="1"/>
    <col min="12296" max="12296" width="13.625" style="379" customWidth="1"/>
    <col min="12297" max="12297" width="5" style="379" customWidth="1"/>
    <col min="12298" max="12298" width="7.5" style="379" customWidth="1"/>
    <col min="12299" max="12544" width="15" style="379"/>
    <col min="12545" max="12545" width="5" style="379" customWidth="1"/>
    <col min="12546" max="12546" width="13.625" style="379" customWidth="1"/>
    <col min="12547" max="12547" width="5" style="379" customWidth="1"/>
    <col min="12548" max="12548" width="13.625" style="379" customWidth="1"/>
    <col min="12549" max="12549" width="5" style="379" customWidth="1"/>
    <col min="12550" max="12550" width="13.625" style="379" customWidth="1"/>
    <col min="12551" max="12551" width="5" style="379" customWidth="1"/>
    <col min="12552" max="12552" width="13.625" style="379" customWidth="1"/>
    <col min="12553" max="12553" width="5" style="379" customWidth="1"/>
    <col min="12554" max="12554" width="7.5" style="379" customWidth="1"/>
    <col min="12555" max="12800" width="15" style="379"/>
    <col min="12801" max="12801" width="5" style="379" customWidth="1"/>
    <col min="12802" max="12802" width="13.625" style="379" customWidth="1"/>
    <col min="12803" max="12803" width="5" style="379" customWidth="1"/>
    <col min="12804" max="12804" width="13.625" style="379" customWidth="1"/>
    <col min="12805" max="12805" width="5" style="379" customWidth="1"/>
    <col min="12806" max="12806" width="13.625" style="379" customWidth="1"/>
    <col min="12807" max="12807" width="5" style="379" customWidth="1"/>
    <col min="12808" max="12808" width="13.625" style="379" customWidth="1"/>
    <col min="12809" max="12809" width="5" style="379" customWidth="1"/>
    <col min="12810" max="12810" width="7.5" style="379" customWidth="1"/>
    <col min="12811" max="13056" width="15" style="379"/>
    <col min="13057" max="13057" width="5" style="379" customWidth="1"/>
    <col min="13058" max="13058" width="13.625" style="379" customWidth="1"/>
    <col min="13059" max="13059" width="5" style="379" customWidth="1"/>
    <col min="13060" max="13060" width="13.625" style="379" customWidth="1"/>
    <col min="13061" max="13061" width="5" style="379" customWidth="1"/>
    <col min="13062" max="13062" width="13.625" style="379" customWidth="1"/>
    <col min="13063" max="13063" width="5" style="379" customWidth="1"/>
    <col min="13064" max="13064" width="13.625" style="379" customWidth="1"/>
    <col min="13065" max="13065" width="5" style="379" customWidth="1"/>
    <col min="13066" max="13066" width="7.5" style="379" customWidth="1"/>
    <col min="13067" max="13312" width="15" style="379"/>
    <col min="13313" max="13313" width="5" style="379" customWidth="1"/>
    <col min="13314" max="13314" width="13.625" style="379" customWidth="1"/>
    <col min="13315" max="13315" width="5" style="379" customWidth="1"/>
    <col min="13316" max="13316" width="13.625" style="379" customWidth="1"/>
    <col min="13317" max="13317" width="5" style="379" customWidth="1"/>
    <col min="13318" max="13318" width="13.625" style="379" customWidth="1"/>
    <col min="13319" max="13319" width="5" style="379" customWidth="1"/>
    <col min="13320" max="13320" width="13.625" style="379" customWidth="1"/>
    <col min="13321" max="13321" width="5" style="379" customWidth="1"/>
    <col min="13322" max="13322" width="7.5" style="379" customWidth="1"/>
    <col min="13323" max="13568" width="15" style="379"/>
    <col min="13569" max="13569" width="5" style="379" customWidth="1"/>
    <col min="13570" max="13570" width="13.625" style="379" customWidth="1"/>
    <col min="13571" max="13571" width="5" style="379" customWidth="1"/>
    <col min="13572" max="13572" width="13.625" style="379" customWidth="1"/>
    <col min="13573" max="13573" width="5" style="379" customWidth="1"/>
    <col min="13574" max="13574" width="13.625" style="379" customWidth="1"/>
    <col min="13575" max="13575" width="5" style="379" customWidth="1"/>
    <col min="13576" max="13576" width="13.625" style="379" customWidth="1"/>
    <col min="13577" max="13577" width="5" style="379" customWidth="1"/>
    <col min="13578" max="13578" width="7.5" style="379" customWidth="1"/>
    <col min="13579" max="13824" width="15" style="379"/>
    <col min="13825" max="13825" width="5" style="379" customWidth="1"/>
    <col min="13826" max="13826" width="13.625" style="379" customWidth="1"/>
    <col min="13827" max="13827" width="5" style="379" customWidth="1"/>
    <col min="13828" max="13828" width="13.625" style="379" customWidth="1"/>
    <col min="13829" max="13829" width="5" style="379" customWidth="1"/>
    <col min="13830" max="13830" width="13.625" style="379" customWidth="1"/>
    <col min="13831" max="13831" width="5" style="379" customWidth="1"/>
    <col min="13832" max="13832" width="13.625" style="379" customWidth="1"/>
    <col min="13833" max="13833" width="5" style="379" customWidth="1"/>
    <col min="13834" max="13834" width="7.5" style="379" customWidth="1"/>
    <col min="13835" max="14080" width="15" style="379"/>
    <col min="14081" max="14081" width="5" style="379" customWidth="1"/>
    <col min="14082" max="14082" width="13.625" style="379" customWidth="1"/>
    <col min="14083" max="14083" width="5" style="379" customWidth="1"/>
    <col min="14084" max="14084" width="13.625" style="379" customWidth="1"/>
    <col min="14085" max="14085" width="5" style="379" customWidth="1"/>
    <col min="14086" max="14086" width="13.625" style="379" customWidth="1"/>
    <col min="14087" max="14087" width="5" style="379" customWidth="1"/>
    <col min="14088" max="14088" width="13.625" style="379" customWidth="1"/>
    <col min="14089" max="14089" width="5" style="379" customWidth="1"/>
    <col min="14090" max="14090" width="7.5" style="379" customWidth="1"/>
    <col min="14091" max="14336" width="15" style="379"/>
    <col min="14337" max="14337" width="5" style="379" customWidth="1"/>
    <col min="14338" max="14338" width="13.625" style="379" customWidth="1"/>
    <col min="14339" max="14339" width="5" style="379" customWidth="1"/>
    <col min="14340" max="14340" width="13.625" style="379" customWidth="1"/>
    <col min="14341" max="14341" width="5" style="379" customWidth="1"/>
    <col min="14342" max="14342" width="13.625" style="379" customWidth="1"/>
    <col min="14343" max="14343" width="5" style="379" customWidth="1"/>
    <col min="14344" max="14344" width="13.625" style="379" customWidth="1"/>
    <col min="14345" max="14345" width="5" style="379" customWidth="1"/>
    <col min="14346" max="14346" width="7.5" style="379" customWidth="1"/>
    <col min="14347" max="14592" width="15" style="379"/>
    <col min="14593" max="14593" width="5" style="379" customWidth="1"/>
    <col min="14594" max="14594" width="13.625" style="379" customWidth="1"/>
    <col min="14595" max="14595" width="5" style="379" customWidth="1"/>
    <col min="14596" max="14596" width="13.625" style="379" customWidth="1"/>
    <col min="14597" max="14597" width="5" style="379" customWidth="1"/>
    <col min="14598" max="14598" width="13.625" style="379" customWidth="1"/>
    <col min="14599" max="14599" width="5" style="379" customWidth="1"/>
    <col min="14600" max="14600" width="13.625" style="379" customWidth="1"/>
    <col min="14601" max="14601" width="5" style="379" customWidth="1"/>
    <col min="14602" max="14602" width="7.5" style="379" customWidth="1"/>
    <col min="14603" max="14848" width="15" style="379"/>
    <col min="14849" max="14849" width="5" style="379" customWidth="1"/>
    <col min="14850" max="14850" width="13.625" style="379" customWidth="1"/>
    <col min="14851" max="14851" width="5" style="379" customWidth="1"/>
    <col min="14852" max="14852" width="13.625" style="379" customWidth="1"/>
    <col min="14853" max="14853" width="5" style="379" customWidth="1"/>
    <col min="14854" max="14854" width="13.625" style="379" customWidth="1"/>
    <col min="14855" max="14855" width="5" style="379" customWidth="1"/>
    <col min="14856" max="14856" width="13.625" style="379" customWidth="1"/>
    <col min="14857" max="14857" width="5" style="379" customWidth="1"/>
    <col min="14858" max="14858" width="7.5" style="379" customWidth="1"/>
    <col min="14859" max="15104" width="15" style="379"/>
    <col min="15105" max="15105" width="5" style="379" customWidth="1"/>
    <col min="15106" max="15106" width="13.625" style="379" customWidth="1"/>
    <col min="15107" max="15107" width="5" style="379" customWidth="1"/>
    <col min="15108" max="15108" width="13.625" style="379" customWidth="1"/>
    <col min="15109" max="15109" width="5" style="379" customWidth="1"/>
    <col min="15110" max="15110" width="13.625" style="379" customWidth="1"/>
    <col min="15111" max="15111" width="5" style="379" customWidth="1"/>
    <col min="15112" max="15112" width="13.625" style="379" customWidth="1"/>
    <col min="15113" max="15113" width="5" style="379" customWidth="1"/>
    <col min="15114" max="15114" width="7.5" style="379" customWidth="1"/>
    <col min="15115" max="15360" width="15" style="379"/>
    <col min="15361" max="15361" width="5" style="379" customWidth="1"/>
    <col min="15362" max="15362" width="13.625" style="379" customWidth="1"/>
    <col min="15363" max="15363" width="5" style="379" customWidth="1"/>
    <col min="15364" max="15364" width="13.625" style="379" customWidth="1"/>
    <col min="15365" max="15365" width="5" style="379" customWidth="1"/>
    <col min="15366" max="15366" width="13.625" style="379" customWidth="1"/>
    <col min="15367" max="15367" width="5" style="379" customWidth="1"/>
    <col min="15368" max="15368" width="13.625" style="379" customWidth="1"/>
    <col min="15369" max="15369" width="5" style="379" customWidth="1"/>
    <col min="15370" max="15370" width="7.5" style="379" customWidth="1"/>
    <col min="15371" max="15616" width="15" style="379"/>
    <col min="15617" max="15617" width="5" style="379" customWidth="1"/>
    <col min="15618" max="15618" width="13.625" style="379" customWidth="1"/>
    <col min="15619" max="15619" width="5" style="379" customWidth="1"/>
    <col min="15620" max="15620" width="13.625" style="379" customWidth="1"/>
    <col min="15621" max="15621" width="5" style="379" customWidth="1"/>
    <col min="15622" max="15622" width="13.625" style="379" customWidth="1"/>
    <col min="15623" max="15623" width="5" style="379" customWidth="1"/>
    <col min="15624" max="15624" width="13.625" style="379" customWidth="1"/>
    <col min="15625" max="15625" width="5" style="379" customWidth="1"/>
    <col min="15626" max="15626" width="7.5" style="379" customWidth="1"/>
    <col min="15627" max="15872" width="15" style="379"/>
    <col min="15873" max="15873" width="5" style="379" customWidth="1"/>
    <col min="15874" max="15874" width="13.625" style="379" customWidth="1"/>
    <col min="15875" max="15875" width="5" style="379" customWidth="1"/>
    <col min="15876" max="15876" width="13.625" style="379" customWidth="1"/>
    <col min="15877" max="15877" width="5" style="379" customWidth="1"/>
    <col min="15878" max="15878" width="13.625" style="379" customWidth="1"/>
    <col min="15879" max="15879" width="5" style="379" customWidth="1"/>
    <col min="15880" max="15880" width="13.625" style="379" customWidth="1"/>
    <col min="15881" max="15881" width="5" style="379" customWidth="1"/>
    <col min="15882" max="15882" width="7.5" style="379" customWidth="1"/>
    <col min="15883" max="16128" width="15" style="379"/>
    <col min="16129" max="16129" width="5" style="379" customWidth="1"/>
    <col min="16130" max="16130" width="13.625" style="379" customWidth="1"/>
    <col min="16131" max="16131" width="5" style="379" customWidth="1"/>
    <col min="16132" max="16132" width="13.625" style="379" customWidth="1"/>
    <col min="16133" max="16133" width="5" style="379" customWidth="1"/>
    <col min="16134" max="16134" width="13.625" style="379" customWidth="1"/>
    <col min="16135" max="16135" width="5" style="379" customWidth="1"/>
    <col min="16136" max="16136" width="13.625" style="379" customWidth="1"/>
    <col min="16137" max="16137" width="5" style="379" customWidth="1"/>
    <col min="16138" max="16138" width="7.5" style="379" customWidth="1"/>
    <col min="16139" max="16384" width="15" style="379"/>
  </cols>
  <sheetData>
    <row r="2" spans="1:10">
      <c r="A2" s="380" t="s">
        <v>438</v>
      </c>
      <c r="B2" s="380"/>
      <c r="C2" s="380"/>
      <c r="D2" s="380"/>
      <c r="E2" s="380"/>
      <c r="F2" s="380"/>
      <c r="G2" s="380"/>
      <c r="H2" s="380"/>
      <c r="I2" s="380"/>
      <c r="J2" s="380"/>
    </row>
    <row r="3" spans="1:10">
      <c r="A3" s="380"/>
      <c r="B3" s="380"/>
      <c r="C3" s="380"/>
      <c r="D3" s="380"/>
      <c r="E3" s="380"/>
      <c r="F3" s="380"/>
      <c r="G3" s="380"/>
      <c r="H3" s="380"/>
      <c r="I3" s="380"/>
      <c r="J3" s="380"/>
    </row>
    <row r="4" spans="1:10">
      <c r="A4" s="378"/>
    </row>
    <row r="6" spans="1:10">
      <c r="B6" s="377" t="s">
        <v>343</v>
      </c>
      <c r="D6" s="383">
        <f>データ!C2</f>
        <v>0</v>
      </c>
    </row>
    <row r="9" spans="1:10">
      <c r="B9" s="377" t="s">
        <v>207</v>
      </c>
      <c r="D9" s="377" t="s">
        <v>439</v>
      </c>
      <c r="F9" s="377" t="s">
        <v>247</v>
      </c>
      <c r="H9" s="377" t="s">
        <v>184</v>
      </c>
    </row>
    <row r="10" spans="1:10">
      <c r="B10" s="377" t="s">
        <v>410</v>
      </c>
      <c r="C10" s="377" t="s">
        <v>424</v>
      </c>
      <c r="D10" s="377" t="s">
        <v>410</v>
      </c>
      <c r="E10" s="377" t="s">
        <v>426</v>
      </c>
      <c r="F10" s="377" t="s">
        <v>346</v>
      </c>
      <c r="G10" s="377" t="s">
        <v>424</v>
      </c>
      <c r="H10" s="377" t="s">
        <v>346</v>
      </c>
    </row>
    <row r="11" spans="1:10">
      <c r="B11" s="381">
        <f>データ!C7</f>
        <v>0</v>
      </c>
      <c r="D11" s="381">
        <f>データ!C8</f>
        <v>0</v>
      </c>
      <c r="F11" s="386">
        <f>データ!C52-データ!C53</f>
        <v>0</v>
      </c>
      <c r="H11" s="377" t="s">
        <v>427</v>
      </c>
    </row>
    <row r="14" spans="1:10">
      <c r="B14" s="378" t="s">
        <v>442</v>
      </c>
    </row>
    <row r="16" spans="1:10">
      <c r="B16" s="382" t="s">
        <v>427</v>
      </c>
      <c r="C16" s="382" t="s">
        <v>426</v>
      </c>
      <c r="D16" s="384" t="s">
        <v>429</v>
      </c>
    </row>
    <row r="17" spans="2:9">
      <c r="B17" s="382"/>
      <c r="C17" s="382"/>
      <c r="D17" s="377" t="s">
        <v>431</v>
      </c>
    </row>
    <row r="19" spans="2:9">
      <c r="C19" s="382" t="s">
        <v>426</v>
      </c>
      <c r="D19" s="384">
        <f>IF(D11="","",D11)</f>
        <v>0</v>
      </c>
      <c r="E19" s="384" t="s">
        <v>205</v>
      </c>
      <c r="F19" s="384">
        <f>IF(F11="","",F11)</f>
        <v>0</v>
      </c>
      <c r="G19" s="382" t="s">
        <v>426</v>
      </c>
      <c r="H19" s="388" t="e">
        <f>IF(B11="","",ROUNDDOWN(D19*F19/D20,-3))</f>
        <v>#DIV/0!</v>
      </c>
      <c r="I19" s="389" t="s">
        <v>19</v>
      </c>
    </row>
    <row r="20" spans="2:9">
      <c r="C20" s="382"/>
      <c r="D20" s="385">
        <f>IF(B11="","",B11)</f>
        <v>0</v>
      </c>
      <c r="E20" s="385"/>
      <c r="F20" s="385"/>
      <c r="G20" s="382"/>
      <c r="H20" s="388"/>
      <c r="I20" s="389"/>
    </row>
    <row r="21" spans="2:9">
      <c r="H21" s="377" t="s">
        <v>432</v>
      </c>
    </row>
    <row r="23" spans="2:9">
      <c r="B23" s="378" t="s">
        <v>443</v>
      </c>
    </row>
    <row r="25" spans="2:9">
      <c r="B25" s="377" t="s">
        <v>169</v>
      </c>
      <c r="C25" s="377" t="s">
        <v>426</v>
      </c>
      <c r="D25" s="377" t="s">
        <v>532</v>
      </c>
    </row>
    <row r="27" spans="2:9">
      <c r="C27" s="377" t="s">
        <v>426</v>
      </c>
      <c r="D27" s="386" t="e">
        <f>IF(B11="","",H19)</f>
        <v>#DIV/0!</v>
      </c>
      <c r="E27" s="377" t="s">
        <v>205</v>
      </c>
      <c r="F27" s="387" t="s">
        <v>348</v>
      </c>
      <c r="G27" s="377" t="s">
        <v>426</v>
      </c>
      <c r="H27" s="388" t="e">
        <f>IF(B11="","",D27*10%)</f>
        <v>#DIV/0!</v>
      </c>
      <c r="I27" s="378" t="s">
        <v>19</v>
      </c>
    </row>
    <row r="30" spans="2:9">
      <c r="B30" s="378" t="s">
        <v>444</v>
      </c>
    </row>
    <row r="32" spans="2:9">
      <c r="B32" s="377" t="s">
        <v>391</v>
      </c>
      <c r="C32" s="377" t="s">
        <v>426</v>
      </c>
      <c r="D32" s="377" t="s">
        <v>434</v>
      </c>
    </row>
    <row r="34" spans="2:10">
      <c r="C34" s="377" t="s">
        <v>426</v>
      </c>
      <c r="D34" s="386" t="e">
        <f>IF(B11="","",H19)</f>
        <v>#DIV/0!</v>
      </c>
      <c r="E34" s="377" t="s">
        <v>287</v>
      </c>
      <c r="F34" s="386" t="e">
        <f>IF(B11="","",H27)</f>
        <v>#DIV/0!</v>
      </c>
      <c r="G34" s="377" t="s">
        <v>426</v>
      </c>
      <c r="H34" s="388" t="e">
        <f>IF(B11="","",D34+F34)</f>
        <v>#DIV/0!</v>
      </c>
      <c r="I34" s="378" t="s">
        <v>19</v>
      </c>
    </row>
    <row r="37" spans="2:10">
      <c r="B37" s="378" t="s">
        <v>271</v>
      </c>
    </row>
    <row r="39" spans="2:10">
      <c r="B39" s="377" t="s">
        <v>399</v>
      </c>
      <c r="C39" s="377" t="s">
        <v>426</v>
      </c>
      <c r="D39" s="377" t="s">
        <v>86</v>
      </c>
    </row>
    <row r="41" spans="2:10">
      <c r="C41" s="377" t="s">
        <v>426</v>
      </c>
      <c r="D41" s="386" t="e">
        <f>IF(B11="","",H34)</f>
        <v>#DIV/0!</v>
      </c>
      <c r="E41" s="377" t="s">
        <v>63</v>
      </c>
      <c r="F41" s="386">
        <f>IF(B11="","",D11)</f>
        <v>0</v>
      </c>
      <c r="G41" s="377" t="s">
        <v>426</v>
      </c>
      <c r="H41" s="388" t="e">
        <f>IF(B11="","",ABS(D41-F41))</f>
        <v>#DIV/0!</v>
      </c>
      <c r="I41" s="378" t="s">
        <v>19</v>
      </c>
      <c r="J41" s="390" t="e">
        <f>IF(D41=F41,"増減無",IF(D41&gt;F41,"増","減"))</f>
        <v>#DIV/0!</v>
      </c>
    </row>
  </sheetData>
  <mergeCells count="8">
    <mergeCell ref="D20:F20"/>
    <mergeCell ref="A2:J3"/>
    <mergeCell ref="B16:B17"/>
    <mergeCell ref="C16:C17"/>
    <mergeCell ref="C19:C20"/>
    <mergeCell ref="G19:G20"/>
    <mergeCell ref="H19:H20"/>
    <mergeCell ref="I19:I20"/>
  </mergeCells>
  <phoneticPr fontId="10"/>
  <hyperlinks>
    <hyperlink ref="B11" location="データ!C7"/>
    <hyperlink ref="D11" location="データ!C8"/>
  </hyperlinks>
  <pageMargins left="0.75" right="0.75" top="1" bottom="1" header="0.51200000000000001" footer="0.51200000000000001"/>
  <pageSetup paperSize="9" fitToWidth="1" fitToHeight="1" orientation="portrait" usePrinterDefaults="1"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33"/>
  <dimension ref="A1:J42"/>
  <sheetViews>
    <sheetView workbookViewId="0">
      <selection sqref="A1:J1"/>
    </sheetView>
  </sheetViews>
  <sheetFormatPr defaultRowHeight="18" customHeight="1"/>
  <cols>
    <col min="1" max="1" width="6.625" style="391" customWidth="1"/>
    <col min="2" max="9" width="9" style="392" customWidth="1"/>
    <col min="10" max="10" width="8.5" style="392" customWidth="1"/>
    <col min="11" max="256" width="9" style="392" customWidth="1"/>
    <col min="257" max="257" width="6.625" style="392" customWidth="1"/>
    <col min="258" max="265" width="9" style="392" customWidth="1"/>
    <col min="266" max="266" width="8.5" style="392" customWidth="1"/>
    <col min="267" max="512" width="9" style="392" customWidth="1"/>
    <col min="513" max="513" width="6.625" style="392" customWidth="1"/>
    <col min="514" max="521" width="9" style="392" customWidth="1"/>
    <col min="522" max="522" width="8.5" style="392" customWidth="1"/>
    <col min="523" max="768" width="9" style="392" customWidth="1"/>
    <col min="769" max="769" width="6.625" style="392" customWidth="1"/>
    <col min="770" max="777" width="9" style="392" customWidth="1"/>
    <col min="778" max="778" width="8.5" style="392" customWidth="1"/>
    <col min="779" max="1024" width="9" style="392" customWidth="1"/>
    <col min="1025" max="1025" width="6.625" style="392" customWidth="1"/>
    <col min="1026" max="1033" width="9" style="392" customWidth="1"/>
    <col min="1034" max="1034" width="8.5" style="392" customWidth="1"/>
    <col min="1035" max="1280" width="9" style="392" customWidth="1"/>
    <col min="1281" max="1281" width="6.625" style="392" customWidth="1"/>
    <col min="1282" max="1289" width="9" style="392" customWidth="1"/>
    <col min="1290" max="1290" width="8.5" style="392" customWidth="1"/>
    <col min="1291" max="1536" width="9" style="392" customWidth="1"/>
    <col min="1537" max="1537" width="6.625" style="392" customWidth="1"/>
    <col min="1538" max="1545" width="9" style="392" customWidth="1"/>
    <col min="1546" max="1546" width="8.5" style="392" customWidth="1"/>
    <col min="1547" max="1792" width="9" style="392" customWidth="1"/>
    <col min="1793" max="1793" width="6.625" style="392" customWidth="1"/>
    <col min="1794" max="1801" width="9" style="392" customWidth="1"/>
    <col min="1802" max="1802" width="8.5" style="392" customWidth="1"/>
    <col min="1803" max="2048" width="9" style="392" customWidth="1"/>
    <col min="2049" max="2049" width="6.625" style="392" customWidth="1"/>
    <col min="2050" max="2057" width="9" style="392" customWidth="1"/>
    <col min="2058" max="2058" width="8.5" style="392" customWidth="1"/>
    <col min="2059" max="2304" width="9" style="392" customWidth="1"/>
    <col min="2305" max="2305" width="6.625" style="392" customWidth="1"/>
    <col min="2306" max="2313" width="9" style="392" customWidth="1"/>
    <col min="2314" max="2314" width="8.5" style="392" customWidth="1"/>
    <col min="2315" max="2560" width="9" style="392" customWidth="1"/>
    <col min="2561" max="2561" width="6.625" style="392" customWidth="1"/>
    <col min="2562" max="2569" width="9" style="392" customWidth="1"/>
    <col min="2570" max="2570" width="8.5" style="392" customWidth="1"/>
    <col min="2571" max="2816" width="9" style="392" customWidth="1"/>
    <col min="2817" max="2817" width="6.625" style="392" customWidth="1"/>
    <col min="2818" max="2825" width="9" style="392" customWidth="1"/>
    <col min="2826" max="2826" width="8.5" style="392" customWidth="1"/>
    <col min="2827" max="3072" width="9" style="392" customWidth="1"/>
    <col min="3073" max="3073" width="6.625" style="392" customWidth="1"/>
    <col min="3074" max="3081" width="9" style="392" customWidth="1"/>
    <col min="3082" max="3082" width="8.5" style="392" customWidth="1"/>
    <col min="3083" max="3328" width="9" style="392" customWidth="1"/>
    <col min="3329" max="3329" width="6.625" style="392" customWidth="1"/>
    <col min="3330" max="3337" width="9" style="392" customWidth="1"/>
    <col min="3338" max="3338" width="8.5" style="392" customWidth="1"/>
    <col min="3339" max="3584" width="9" style="392" customWidth="1"/>
    <col min="3585" max="3585" width="6.625" style="392" customWidth="1"/>
    <col min="3586" max="3593" width="9" style="392" customWidth="1"/>
    <col min="3594" max="3594" width="8.5" style="392" customWidth="1"/>
    <col min="3595" max="3840" width="9" style="392" customWidth="1"/>
    <col min="3841" max="3841" width="6.625" style="392" customWidth="1"/>
    <col min="3842" max="3849" width="9" style="392" customWidth="1"/>
    <col min="3850" max="3850" width="8.5" style="392" customWidth="1"/>
    <col min="3851" max="4096" width="9" style="392" customWidth="1"/>
    <col min="4097" max="4097" width="6.625" style="392" customWidth="1"/>
    <col min="4098" max="4105" width="9" style="392" customWidth="1"/>
    <col min="4106" max="4106" width="8.5" style="392" customWidth="1"/>
    <col min="4107" max="4352" width="9" style="392" customWidth="1"/>
    <col min="4353" max="4353" width="6.625" style="392" customWidth="1"/>
    <col min="4354" max="4361" width="9" style="392" customWidth="1"/>
    <col min="4362" max="4362" width="8.5" style="392" customWidth="1"/>
    <col min="4363" max="4608" width="9" style="392" customWidth="1"/>
    <col min="4609" max="4609" width="6.625" style="392" customWidth="1"/>
    <col min="4610" max="4617" width="9" style="392" customWidth="1"/>
    <col min="4618" max="4618" width="8.5" style="392" customWidth="1"/>
    <col min="4619" max="4864" width="9" style="392" customWidth="1"/>
    <col min="4865" max="4865" width="6.625" style="392" customWidth="1"/>
    <col min="4866" max="4873" width="9" style="392" customWidth="1"/>
    <col min="4874" max="4874" width="8.5" style="392" customWidth="1"/>
    <col min="4875" max="5120" width="9" style="392" customWidth="1"/>
    <col min="5121" max="5121" width="6.625" style="392" customWidth="1"/>
    <col min="5122" max="5129" width="9" style="392" customWidth="1"/>
    <col min="5130" max="5130" width="8.5" style="392" customWidth="1"/>
    <col min="5131" max="5376" width="9" style="392" customWidth="1"/>
    <col min="5377" max="5377" width="6.625" style="392" customWidth="1"/>
    <col min="5378" max="5385" width="9" style="392" customWidth="1"/>
    <col min="5386" max="5386" width="8.5" style="392" customWidth="1"/>
    <col min="5387" max="5632" width="9" style="392" customWidth="1"/>
    <col min="5633" max="5633" width="6.625" style="392" customWidth="1"/>
    <col min="5634" max="5641" width="9" style="392" customWidth="1"/>
    <col min="5642" max="5642" width="8.5" style="392" customWidth="1"/>
    <col min="5643" max="5888" width="9" style="392" customWidth="1"/>
    <col min="5889" max="5889" width="6.625" style="392" customWidth="1"/>
    <col min="5890" max="5897" width="9" style="392" customWidth="1"/>
    <col min="5898" max="5898" width="8.5" style="392" customWidth="1"/>
    <col min="5899" max="6144" width="9" style="392" customWidth="1"/>
    <col min="6145" max="6145" width="6.625" style="392" customWidth="1"/>
    <col min="6146" max="6153" width="9" style="392" customWidth="1"/>
    <col min="6154" max="6154" width="8.5" style="392" customWidth="1"/>
    <col min="6155" max="6400" width="9" style="392" customWidth="1"/>
    <col min="6401" max="6401" width="6.625" style="392" customWidth="1"/>
    <col min="6402" max="6409" width="9" style="392" customWidth="1"/>
    <col min="6410" max="6410" width="8.5" style="392" customWidth="1"/>
    <col min="6411" max="6656" width="9" style="392" customWidth="1"/>
    <col min="6657" max="6657" width="6.625" style="392" customWidth="1"/>
    <col min="6658" max="6665" width="9" style="392" customWidth="1"/>
    <col min="6666" max="6666" width="8.5" style="392" customWidth="1"/>
    <col min="6667" max="6912" width="9" style="392" customWidth="1"/>
    <col min="6913" max="6913" width="6.625" style="392" customWidth="1"/>
    <col min="6914" max="6921" width="9" style="392" customWidth="1"/>
    <col min="6922" max="6922" width="8.5" style="392" customWidth="1"/>
    <col min="6923" max="7168" width="9" style="392" customWidth="1"/>
    <col min="7169" max="7169" width="6.625" style="392" customWidth="1"/>
    <col min="7170" max="7177" width="9" style="392" customWidth="1"/>
    <col min="7178" max="7178" width="8.5" style="392" customWidth="1"/>
    <col min="7179" max="7424" width="9" style="392" customWidth="1"/>
    <col min="7425" max="7425" width="6.625" style="392" customWidth="1"/>
    <col min="7426" max="7433" width="9" style="392" customWidth="1"/>
    <col min="7434" max="7434" width="8.5" style="392" customWidth="1"/>
    <col min="7435" max="7680" width="9" style="392" customWidth="1"/>
    <col min="7681" max="7681" width="6.625" style="392" customWidth="1"/>
    <col min="7682" max="7689" width="9" style="392" customWidth="1"/>
    <col min="7690" max="7690" width="8.5" style="392" customWidth="1"/>
    <col min="7691" max="7936" width="9" style="392" customWidth="1"/>
    <col min="7937" max="7937" width="6.625" style="392" customWidth="1"/>
    <col min="7938" max="7945" width="9" style="392" customWidth="1"/>
    <col min="7946" max="7946" width="8.5" style="392" customWidth="1"/>
    <col min="7947" max="8192" width="9" style="392" customWidth="1"/>
    <col min="8193" max="8193" width="6.625" style="392" customWidth="1"/>
    <col min="8194" max="8201" width="9" style="392" customWidth="1"/>
    <col min="8202" max="8202" width="8.5" style="392" customWidth="1"/>
    <col min="8203" max="8448" width="9" style="392" customWidth="1"/>
    <col min="8449" max="8449" width="6.625" style="392" customWidth="1"/>
    <col min="8450" max="8457" width="9" style="392" customWidth="1"/>
    <col min="8458" max="8458" width="8.5" style="392" customWidth="1"/>
    <col min="8459" max="8704" width="9" style="392" customWidth="1"/>
    <col min="8705" max="8705" width="6.625" style="392" customWidth="1"/>
    <col min="8706" max="8713" width="9" style="392" customWidth="1"/>
    <col min="8714" max="8714" width="8.5" style="392" customWidth="1"/>
    <col min="8715" max="8960" width="9" style="392" customWidth="1"/>
    <col min="8961" max="8961" width="6.625" style="392" customWidth="1"/>
    <col min="8962" max="8969" width="9" style="392" customWidth="1"/>
    <col min="8970" max="8970" width="8.5" style="392" customWidth="1"/>
    <col min="8971" max="9216" width="9" style="392" customWidth="1"/>
    <col min="9217" max="9217" width="6.625" style="392" customWidth="1"/>
    <col min="9218" max="9225" width="9" style="392" customWidth="1"/>
    <col min="9226" max="9226" width="8.5" style="392" customWidth="1"/>
    <col min="9227" max="9472" width="9" style="392" customWidth="1"/>
    <col min="9473" max="9473" width="6.625" style="392" customWidth="1"/>
    <col min="9474" max="9481" width="9" style="392" customWidth="1"/>
    <col min="9482" max="9482" width="8.5" style="392" customWidth="1"/>
    <col min="9483" max="9728" width="9" style="392" customWidth="1"/>
    <col min="9729" max="9729" width="6.625" style="392" customWidth="1"/>
    <col min="9730" max="9737" width="9" style="392" customWidth="1"/>
    <col min="9738" max="9738" width="8.5" style="392" customWidth="1"/>
    <col min="9739" max="9984" width="9" style="392" customWidth="1"/>
    <col min="9985" max="9985" width="6.625" style="392" customWidth="1"/>
    <col min="9986" max="9993" width="9" style="392" customWidth="1"/>
    <col min="9994" max="9994" width="8.5" style="392" customWidth="1"/>
    <col min="9995" max="10240" width="9" style="392" customWidth="1"/>
    <col min="10241" max="10241" width="6.625" style="392" customWidth="1"/>
    <col min="10242" max="10249" width="9" style="392" customWidth="1"/>
    <col min="10250" max="10250" width="8.5" style="392" customWidth="1"/>
    <col min="10251" max="10496" width="9" style="392" customWidth="1"/>
    <col min="10497" max="10497" width="6.625" style="392" customWidth="1"/>
    <col min="10498" max="10505" width="9" style="392" customWidth="1"/>
    <col min="10506" max="10506" width="8.5" style="392" customWidth="1"/>
    <col min="10507" max="10752" width="9" style="392" customWidth="1"/>
    <col min="10753" max="10753" width="6.625" style="392" customWidth="1"/>
    <col min="10754" max="10761" width="9" style="392" customWidth="1"/>
    <col min="10762" max="10762" width="8.5" style="392" customWidth="1"/>
    <col min="10763" max="11008" width="9" style="392" customWidth="1"/>
    <col min="11009" max="11009" width="6.625" style="392" customWidth="1"/>
    <col min="11010" max="11017" width="9" style="392" customWidth="1"/>
    <col min="11018" max="11018" width="8.5" style="392" customWidth="1"/>
    <col min="11019" max="11264" width="9" style="392" customWidth="1"/>
    <col min="11265" max="11265" width="6.625" style="392" customWidth="1"/>
    <col min="11266" max="11273" width="9" style="392" customWidth="1"/>
    <col min="11274" max="11274" width="8.5" style="392" customWidth="1"/>
    <col min="11275" max="11520" width="9" style="392" customWidth="1"/>
    <col min="11521" max="11521" width="6.625" style="392" customWidth="1"/>
    <col min="11522" max="11529" width="9" style="392" customWidth="1"/>
    <col min="11530" max="11530" width="8.5" style="392" customWidth="1"/>
    <col min="11531" max="11776" width="9" style="392" customWidth="1"/>
    <col min="11777" max="11777" width="6.625" style="392" customWidth="1"/>
    <col min="11778" max="11785" width="9" style="392" customWidth="1"/>
    <col min="11786" max="11786" width="8.5" style="392" customWidth="1"/>
    <col min="11787" max="12032" width="9" style="392" customWidth="1"/>
    <col min="12033" max="12033" width="6.625" style="392" customWidth="1"/>
    <col min="12034" max="12041" width="9" style="392" customWidth="1"/>
    <col min="12042" max="12042" width="8.5" style="392" customWidth="1"/>
    <col min="12043" max="12288" width="9" style="392" customWidth="1"/>
    <col min="12289" max="12289" width="6.625" style="392" customWidth="1"/>
    <col min="12290" max="12297" width="9" style="392" customWidth="1"/>
    <col min="12298" max="12298" width="8.5" style="392" customWidth="1"/>
    <col min="12299" max="12544" width="9" style="392" customWidth="1"/>
    <col min="12545" max="12545" width="6.625" style="392" customWidth="1"/>
    <col min="12546" max="12553" width="9" style="392" customWidth="1"/>
    <col min="12554" max="12554" width="8.5" style="392" customWidth="1"/>
    <col min="12555" max="12800" width="9" style="392" customWidth="1"/>
    <col min="12801" max="12801" width="6.625" style="392" customWidth="1"/>
    <col min="12802" max="12809" width="9" style="392" customWidth="1"/>
    <col min="12810" max="12810" width="8.5" style="392" customWidth="1"/>
    <col min="12811" max="13056" width="9" style="392" customWidth="1"/>
    <col min="13057" max="13057" width="6.625" style="392" customWidth="1"/>
    <col min="13058" max="13065" width="9" style="392" customWidth="1"/>
    <col min="13066" max="13066" width="8.5" style="392" customWidth="1"/>
    <col min="13067" max="13312" width="9" style="392" customWidth="1"/>
    <col min="13313" max="13313" width="6.625" style="392" customWidth="1"/>
    <col min="13314" max="13321" width="9" style="392" customWidth="1"/>
    <col min="13322" max="13322" width="8.5" style="392" customWidth="1"/>
    <col min="13323" max="13568" width="9" style="392" customWidth="1"/>
    <col min="13569" max="13569" width="6.625" style="392" customWidth="1"/>
    <col min="13570" max="13577" width="9" style="392" customWidth="1"/>
    <col min="13578" max="13578" width="8.5" style="392" customWidth="1"/>
    <col min="13579" max="13824" width="9" style="392" customWidth="1"/>
    <col min="13825" max="13825" width="6.625" style="392" customWidth="1"/>
    <col min="13826" max="13833" width="9" style="392" customWidth="1"/>
    <col min="13834" max="13834" width="8.5" style="392" customWidth="1"/>
    <col min="13835" max="14080" width="9" style="392" customWidth="1"/>
    <col min="14081" max="14081" width="6.625" style="392" customWidth="1"/>
    <col min="14082" max="14089" width="9" style="392" customWidth="1"/>
    <col min="14090" max="14090" width="8.5" style="392" customWidth="1"/>
    <col min="14091" max="14336" width="9" style="392" customWidth="1"/>
    <col min="14337" max="14337" width="6.625" style="392" customWidth="1"/>
    <col min="14338" max="14345" width="9" style="392" customWidth="1"/>
    <col min="14346" max="14346" width="8.5" style="392" customWidth="1"/>
    <col min="14347" max="14592" width="9" style="392" customWidth="1"/>
    <col min="14593" max="14593" width="6.625" style="392" customWidth="1"/>
    <col min="14594" max="14601" width="9" style="392" customWidth="1"/>
    <col min="14602" max="14602" width="8.5" style="392" customWidth="1"/>
    <col min="14603" max="14848" width="9" style="392" customWidth="1"/>
    <col min="14849" max="14849" width="6.625" style="392" customWidth="1"/>
    <col min="14850" max="14857" width="9" style="392" customWidth="1"/>
    <col min="14858" max="14858" width="8.5" style="392" customWidth="1"/>
    <col min="14859" max="15104" width="9" style="392" customWidth="1"/>
    <col min="15105" max="15105" width="6.625" style="392" customWidth="1"/>
    <col min="15106" max="15113" width="9" style="392" customWidth="1"/>
    <col min="15114" max="15114" width="8.5" style="392" customWidth="1"/>
    <col min="15115" max="15360" width="9" style="392" customWidth="1"/>
    <col min="15361" max="15361" width="6.625" style="392" customWidth="1"/>
    <col min="15362" max="15369" width="9" style="392" customWidth="1"/>
    <col min="15370" max="15370" width="8.5" style="392" customWidth="1"/>
    <col min="15371" max="15616" width="9" style="392" customWidth="1"/>
    <col min="15617" max="15617" width="6.625" style="392" customWidth="1"/>
    <col min="15618" max="15625" width="9" style="392" customWidth="1"/>
    <col min="15626" max="15626" width="8.5" style="392" customWidth="1"/>
    <col min="15627" max="15872" width="9" style="392" customWidth="1"/>
    <col min="15873" max="15873" width="6.625" style="392" customWidth="1"/>
    <col min="15874" max="15881" width="9" style="392" customWidth="1"/>
    <col min="15882" max="15882" width="8.5" style="392" customWidth="1"/>
    <col min="15883" max="16128" width="9" style="392" customWidth="1"/>
    <col min="16129" max="16129" width="6.625" style="392" customWidth="1"/>
    <col min="16130" max="16137" width="9" style="392" customWidth="1"/>
    <col min="16138" max="16138" width="8.5" style="392" customWidth="1"/>
    <col min="16139" max="16384" width="9" style="392" customWidth="1"/>
  </cols>
  <sheetData>
    <row r="1" spans="1:10" ht="18" customHeight="1">
      <c r="A1" s="393" t="s">
        <v>447</v>
      </c>
      <c r="B1" s="393"/>
      <c r="C1" s="393"/>
      <c r="D1" s="393"/>
      <c r="E1" s="393"/>
      <c r="F1" s="393"/>
      <c r="G1" s="393"/>
      <c r="H1" s="393"/>
      <c r="I1" s="393"/>
      <c r="J1" s="393"/>
    </row>
    <row r="2" spans="1:10" ht="18" customHeight="1">
      <c r="B2" s="391"/>
      <c r="C2" s="391"/>
      <c r="D2" s="391"/>
      <c r="E2" s="391"/>
      <c r="F2" s="391"/>
      <c r="G2" s="391"/>
      <c r="H2" s="391"/>
      <c r="I2" s="391"/>
      <c r="J2" s="391"/>
    </row>
    <row r="4" spans="1:10" ht="18" customHeight="1">
      <c r="A4" s="394" t="s">
        <v>343</v>
      </c>
      <c r="B4" s="394"/>
      <c r="C4" s="398">
        <f>データ!C2</f>
        <v>0</v>
      </c>
      <c r="D4" s="398"/>
      <c r="E4" s="398"/>
      <c r="F4" s="398"/>
      <c r="G4" s="398"/>
      <c r="H4" s="398"/>
      <c r="I4" s="398"/>
      <c r="J4" s="398"/>
    </row>
    <row r="5" spans="1:10" ht="18" customHeight="1">
      <c r="A5" s="394"/>
      <c r="B5" s="394"/>
    </row>
    <row r="6" spans="1:10" ht="18" customHeight="1">
      <c r="A6" s="394" t="s">
        <v>345</v>
      </c>
      <c r="B6" s="394"/>
      <c r="C6" s="398">
        <f>データ!C3</f>
        <v>0</v>
      </c>
      <c r="D6" s="398"/>
      <c r="E6" s="398"/>
      <c r="F6" s="398"/>
      <c r="G6" s="398"/>
      <c r="H6" s="398"/>
      <c r="I6" s="398"/>
      <c r="J6" s="398"/>
    </row>
    <row r="9" spans="1:10" ht="18" customHeight="1">
      <c r="A9" s="395" t="s">
        <v>155</v>
      </c>
      <c r="B9" s="397"/>
      <c r="C9" s="397"/>
      <c r="D9" s="397"/>
      <c r="E9" s="397"/>
      <c r="F9" s="397"/>
      <c r="G9" s="397"/>
      <c r="H9" s="397"/>
      <c r="I9" s="397"/>
      <c r="J9" s="397"/>
    </row>
    <row r="10" spans="1:10" ht="18" customHeight="1">
      <c r="A10" s="396"/>
      <c r="B10" s="397"/>
      <c r="C10" s="397"/>
      <c r="D10" s="397"/>
      <c r="E10" s="397"/>
      <c r="F10" s="397"/>
      <c r="G10" s="397"/>
      <c r="H10" s="397"/>
      <c r="I10" s="397"/>
      <c r="J10" s="397"/>
    </row>
    <row r="11" spans="1:10" ht="18" customHeight="1">
      <c r="A11" s="396"/>
      <c r="B11" s="397"/>
      <c r="C11" s="397"/>
      <c r="D11" s="397"/>
      <c r="E11" s="397"/>
      <c r="F11" s="397"/>
      <c r="G11" s="397"/>
      <c r="H11" s="397"/>
      <c r="I11" s="397"/>
      <c r="J11" s="397"/>
    </row>
    <row r="12" spans="1:10" ht="18" customHeight="1">
      <c r="A12" s="395"/>
      <c r="B12" s="397"/>
      <c r="C12" s="397"/>
      <c r="D12" s="397"/>
      <c r="E12" s="397"/>
      <c r="F12" s="397"/>
      <c r="G12" s="397"/>
      <c r="H12" s="397"/>
      <c r="I12" s="397"/>
      <c r="J12" s="397"/>
    </row>
    <row r="13" spans="1:10" ht="18" customHeight="1">
      <c r="A13" s="396"/>
      <c r="B13" s="397"/>
      <c r="C13" s="397"/>
      <c r="D13" s="397"/>
      <c r="E13" s="397"/>
      <c r="F13" s="397"/>
      <c r="G13" s="397"/>
      <c r="H13" s="397"/>
      <c r="I13" s="397"/>
      <c r="J13" s="397"/>
    </row>
    <row r="14" spans="1:10" ht="18" customHeight="1">
      <c r="A14" s="396"/>
      <c r="B14" s="397"/>
      <c r="C14" s="397"/>
      <c r="D14" s="397"/>
      <c r="E14" s="397"/>
      <c r="F14" s="397"/>
      <c r="G14" s="397"/>
      <c r="H14" s="397"/>
      <c r="I14" s="397"/>
      <c r="J14" s="397"/>
    </row>
    <row r="15" spans="1:10" ht="18" customHeight="1">
      <c r="A15" s="396"/>
      <c r="B15" s="397"/>
      <c r="C15" s="397"/>
      <c r="D15" s="397"/>
      <c r="E15" s="397"/>
      <c r="F15" s="397"/>
      <c r="G15" s="397"/>
      <c r="H15" s="397"/>
      <c r="I15" s="397"/>
      <c r="J15" s="397"/>
    </row>
    <row r="16" spans="1:10" ht="18" customHeight="1">
      <c r="A16" s="396"/>
      <c r="B16" s="397"/>
      <c r="C16" s="397"/>
      <c r="D16" s="397"/>
      <c r="E16" s="397"/>
      <c r="F16" s="397"/>
      <c r="G16" s="397"/>
      <c r="H16" s="397"/>
      <c r="I16" s="397"/>
      <c r="J16" s="397"/>
    </row>
    <row r="17" spans="1:10" ht="18" customHeight="1">
      <c r="A17" s="395"/>
      <c r="B17" s="397"/>
      <c r="C17" s="397"/>
      <c r="D17" s="397"/>
      <c r="E17" s="397"/>
      <c r="F17" s="397"/>
      <c r="G17" s="397"/>
      <c r="H17" s="397"/>
      <c r="I17" s="397"/>
      <c r="J17" s="397"/>
    </row>
    <row r="18" spans="1:10" ht="18" customHeight="1">
      <c r="A18" s="396"/>
      <c r="B18" s="397"/>
      <c r="C18" s="397"/>
      <c r="D18" s="397"/>
      <c r="E18" s="397"/>
      <c r="F18" s="397"/>
      <c r="G18" s="397"/>
      <c r="H18" s="397"/>
      <c r="I18" s="397"/>
      <c r="J18" s="397"/>
    </row>
    <row r="19" spans="1:10" ht="18" customHeight="1">
      <c r="A19" s="396"/>
      <c r="B19" s="397"/>
      <c r="C19" s="397"/>
      <c r="D19" s="397"/>
      <c r="E19" s="397"/>
      <c r="F19" s="397"/>
      <c r="G19" s="397"/>
      <c r="H19" s="397"/>
      <c r="I19" s="397"/>
      <c r="J19" s="397"/>
    </row>
    <row r="20" spans="1:10" ht="18" customHeight="1">
      <c r="A20" s="396"/>
      <c r="B20" s="397"/>
      <c r="C20" s="397"/>
      <c r="D20" s="397"/>
      <c r="E20" s="397"/>
      <c r="F20" s="397"/>
      <c r="G20" s="397"/>
      <c r="H20" s="397"/>
      <c r="I20" s="397"/>
      <c r="J20" s="397"/>
    </row>
    <row r="21" spans="1:10" ht="18" customHeight="1">
      <c r="A21" s="396"/>
      <c r="B21" s="397"/>
      <c r="C21" s="397"/>
      <c r="D21" s="397"/>
      <c r="E21" s="397"/>
      <c r="F21" s="397"/>
      <c r="G21" s="397"/>
      <c r="H21" s="397"/>
      <c r="I21" s="397"/>
      <c r="J21" s="397"/>
    </row>
    <row r="22" spans="1:10" ht="18" customHeight="1">
      <c r="A22" s="396"/>
      <c r="B22" s="397"/>
      <c r="C22" s="397"/>
      <c r="D22" s="397"/>
      <c r="E22" s="397"/>
      <c r="F22" s="397"/>
      <c r="G22" s="397"/>
      <c r="H22" s="397"/>
      <c r="I22" s="397"/>
      <c r="J22" s="397"/>
    </row>
    <row r="23" spans="1:10" ht="18" customHeight="1">
      <c r="A23" s="396"/>
      <c r="B23" s="397"/>
      <c r="C23" s="397"/>
      <c r="D23" s="397"/>
      <c r="E23" s="397"/>
      <c r="F23" s="397"/>
      <c r="G23" s="397"/>
      <c r="H23" s="397"/>
      <c r="I23" s="397"/>
      <c r="J23" s="397"/>
    </row>
    <row r="24" spans="1:10" ht="18" customHeight="1">
      <c r="A24" s="396"/>
      <c r="B24" s="397"/>
      <c r="C24" s="397"/>
      <c r="D24" s="397"/>
      <c r="E24" s="397"/>
      <c r="F24" s="397"/>
      <c r="G24" s="397"/>
      <c r="H24" s="397"/>
      <c r="I24" s="397"/>
      <c r="J24" s="397"/>
    </row>
    <row r="25" spans="1:10" ht="18" customHeight="1">
      <c r="A25" s="396"/>
      <c r="B25" s="397"/>
      <c r="C25" s="397"/>
      <c r="D25" s="397"/>
      <c r="E25" s="397"/>
      <c r="F25" s="397"/>
      <c r="G25" s="397"/>
      <c r="H25" s="397"/>
      <c r="I25" s="397"/>
      <c r="J25" s="397"/>
    </row>
    <row r="26" spans="1:10" ht="18" customHeight="1">
      <c r="A26" s="396"/>
      <c r="B26" s="397"/>
      <c r="C26" s="397"/>
      <c r="D26" s="397"/>
      <c r="E26" s="397"/>
      <c r="F26" s="397"/>
      <c r="G26" s="397"/>
      <c r="H26" s="397"/>
      <c r="I26" s="397"/>
      <c r="J26" s="397"/>
    </row>
    <row r="27" spans="1:10" ht="18" customHeight="1">
      <c r="A27" s="396"/>
      <c r="B27" s="397"/>
      <c r="C27" s="397"/>
      <c r="D27" s="397"/>
      <c r="E27" s="397"/>
      <c r="F27" s="397"/>
      <c r="G27" s="397"/>
      <c r="H27" s="397"/>
      <c r="I27" s="397"/>
      <c r="J27" s="397"/>
    </row>
    <row r="28" spans="1:10" ht="18" customHeight="1">
      <c r="A28" s="396"/>
      <c r="B28" s="397"/>
      <c r="C28" s="397"/>
      <c r="D28" s="397"/>
      <c r="E28" s="397"/>
      <c r="F28" s="397"/>
      <c r="G28" s="397"/>
      <c r="H28" s="397"/>
      <c r="I28" s="397"/>
      <c r="J28" s="397"/>
    </row>
    <row r="29" spans="1:10" ht="18" customHeight="1">
      <c r="A29" s="396"/>
      <c r="B29" s="397"/>
      <c r="C29" s="397"/>
      <c r="D29" s="397"/>
      <c r="E29" s="397"/>
      <c r="F29" s="397"/>
      <c r="G29" s="397"/>
      <c r="H29" s="397"/>
      <c r="I29" s="397"/>
      <c r="J29" s="397"/>
    </row>
    <row r="30" spans="1:10" ht="18" customHeight="1">
      <c r="A30" s="396"/>
      <c r="B30" s="397"/>
      <c r="C30" s="397"/>
      <c r="D30" s="397"/>
      <c r="E30" s="397"/>
      <c r="F30" s="397"/>
      <c r="G30" s="397"/>
      <c r="H30" s="397"/>
      <c r="I30" s="397"/>
      <c r="J30" s="397"/>
    </row>
    <row r="31" spans="1:10" ht="18" customHeight="1">
      <c r="A31" s="396"/>
      <c r="B31" s="397"/>
      <c r="C31" s="397"/>
      <c r="D31" s="397"/>
      <c r="E31" s="397"/>
      <c r="F31" s="397"/>
      <c r="G31" s="397"/>
      <c r="H31" s="397"/>
      <c r="I31" s="397"/>
      <c r="J31" s="397"/>
    </row>
    <row r="32" spans="1:10" ht="18" customHeight="1">
      <c r="A32" s="396"/>
      <c r="B32" s="397"/>
      <c r="C32" s="397"/>
      <c r="D32" s="397"/>
      <c r="E32" s="397"/>
      <c r="F32" s="397"/>
      <c r="G32" s="397"/>
      <c r="H32" s="397"/>
      <c r="I32" s="397"/>
      <c r="J32" s="397"/>
    </row>
    <row r="33" spans="1:10" ht="18" customHeight="1">
      <c r="A33" s="396"/>
      <c r="B33" s="397"/>
      <c r="C33" s="397"/>
      <c r="D33" s="397"/>
      <c r="E33" s="397"/>
      <c r="F33" s="397"/>
      <c r="G33" s="397"/>
      <c r="H33" s="397"/>
      <c r="I33" s="397"/>
      <c r="J33" s="397"/>
    </row>
    <row r="34" spans="1:10" ht="18" customHeight="1">
      <c r="A34" s="396"/>
      <c r="B34" s="397"/>
      <c r="C34" s="397"/>
      <c r="D34" s="397"/>
      <c r="E34" s="397"/>
      <c r="F34" s="397"/>
      <c r="G34" s="397"/>
      <c r="H34" s="397"/>
      <c r="I34" s="397"/>
      <c r="J34" s="397"/>
    </row>
    <row r="35" spans="1:10" ht="18" customHeight="1">
      <c r="A35" s="396"/>
      <c r="B35" s="397"/>
      <c r="C35" s="397"/>
      <c r="D35" s="397"/>
      <c r="E35" s="397"/>
      <c r="F35" s="397"/>
      <c r="G35" s="397"/>
      <c r="H35" s="397"/>
      <c r="I35" s="397"/>
      <c r="J35" s="397"/>
    </row>
    <row r="36" spans="1:10" ht="18" customHeight="1">
      <c r="A36" s="396"/>
      <c r="B36" s="397"/>
      <c r="C36" s="397"/>
      <c r="D36" s="397"/>
      <c r="E36" s="397"/>
      <c r="F36" s="397"/>
      <c r="G36" s="397"/>
      <c r="H36" s="397"/>
      <c r="I36" s="397"/>
      <c r="J36" s="397"/>
    </row>
    <row r="37" spans="1:10" ht="18" customHeight="1">
      <c r="A37" s="396"/>
      <c r="B37" s="397"/>
      <c r="C37" s="397"/>
      <c r="D37" s="397"/>
      <c r="E37" s="397"/>
      <c r="F37" s="397"/>
      <c r="G37" s="397"/>
      <c r="H37" s="397"/>
      <c r="I37" s="397"/>
      <c r="J37" s="397"/>
    </row>
    <row r="38" spans="1:10" ht="18" customHeight="1">
      <c r="A38" s="396"/>
      <c r="B38" s="397"/>
      <c r="C38" s="397"/>
      <c r="D38" s="397"/>
      <c r="E38" s="397"/>
      <c r="F38" s="397"/>
      <c r="G38" s="397"/>
      <c r="H38" s="397"/>
      <c r="I38" s="397"/>
      <c r="J38" s="397"/>
    </row>
    <row r="39" spans="1:10" ht="18" customHeight="1">
      <c r="A39" s="396"/>
      <c r="B39" s="397"/>
      <c r="C39" s="397"/>
      <c r="D39" s="397"/>
      <c r="E39" s="397"/>
      <c r="F39" s="397"/>
      <c r="G39" s="397"/>
      <c r="H39" s="397"/>
      <c r="I39" s="397"/>
      <c r="J39" s="397"/>
    </row>
    <row r="40" spans="1:10" ht="18" customHeight="1">
      <c r="A40" s="396"/>
      <c r="B40" s="397"/>
      <c r="C40" s="397"/>
      <c r="D40" s="397"/>
      <c r="E40" s="397"/>
      <c r="F40" s="397"/>
      <c r="G40" s="397"/>
      <c r="H40" s="397"/>
      <c r="I40" s="397"/>
      <c r="J40" s="397"/>
    </row>
    <row r="41" spans="1:10" ht="18" customHeight="1">
      <c r="A41" s="396"/>
      <c r="B41" s="397"/>
      <c r="C41" s="397"/>
      <c r="D41" s="397"/>
      <c r="E41" s="397"/>
      <c r="F41" s="397"/>
      <c r="G41" s="397"/>
      <c r="H41" s="397"/>
      <c r="I41" s="397"/>
      <c r="J41" s="397"/>
    </row>
    <row r="42" spans="1:10" ht="18" customHeight="1">
      <c r="A42" s="396"/>
      <c r="B42" s="397"/>
      <c r="C42" s="397"/>
      <c r="D42" s="397"/>
      <c r="E42" s="397"/>
      <c r="F42" s="397"/>
      <c r="G42" s="397"/>
      <c r="H42" s="397"/>
      <c r="I42" s="397"/>
      <c r="J42" s="397"/>
    </row>
  </sheetData>
  <mergeCells count="39">
    <mergeCell ref="A1:J1"/>
    <mergeCell ref="A4:B4"/>
    <mergeCell ref="C4:J4"/>
    <mergeCell ref="A6:B6"/>
    <mergeCell ref="C6:J6"/>
    <mergeCell ref="B9:J9"/>
    <mergeCell ref="B10:J10"/>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2:J32"/>
    <mergeCell ref="B33:J33"/>
    <mergeCell ref="B34:J34"/>
    <mergeCell ref="B35:J35"/>
    <mergeCell ref="B36:J36"/>
    <mergeCell ref="B37:J37"/>
    <mergeCell ref="B38:J38"/>
    <mergeCell ref="B39:J39"/>
    <mergeCell ref="B40:J40"/>
    <mergeCell ref="B41:J41"/>
    <mergeCell ref="B42:J42"/>
  </mergeCells>
  <phoneticPr fontId="10"/>
  <pageMargins left="0.75" right="0.75" top="1" bottom="1" header="0.51200000000000001" footer="0.51200000000000001"/>
  <pageSetup paperSize="9" fitToWidth="1" fitToHeight="1" orientation="portrait" usePrinterDefaults="1"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indexed="12"/>
  </sheetPr>
  <dimension ref="A1:F48"/>
  <sheetViews>
    <sheetView view="pageBreakPreview" zoomScale="85" zoomScaleSheetLayoutView="85" workbookViewId="0">
      <pane ySplit="1" topLeftCell="A2" activePane="bottomLeft" state="frozen"/>
      <selection pane="bottomLeft" activeCell="B3" sqref="B3"/>
    </sheetView>
  </sheetViews>
  <sheetFormatPr defaultRowHeight="13.5"/>
  <cols>
    <col min="1" max="1" width="6.5" style="399" customWidth="1"/>
    <col min="2" max="3" width="36.125" style="399" customWidth="1"/>
    <col min="4" max="4" width="10.25" style="399" customWidth="1"/>
    <col min="5" max="16384" width="9" style="399" customWidth="1"/>
  </cols>
  <sheetData>
    <row r="1" spans="1:6" s="115" customFormat="1" ht="51" customHeight="1"/>
    <row r="2" spans="1:6" ht="14.25" customHeight="1">
      <c r="A2" s="400" t="s">
        <v>344</v>
      </c>
      <c r="B2" s="400"/>
      <c r="C2" s="400"/>
      <c r="D2" s="400"/>
    </row>
    <row r="3" spans="1:6">
      <c r="A3" s="401" t="s">
        <v>564</v>
      </c>
      <c r="B3" s="404">
        <f>データ!C2</f>
        <v>0</v>
      </c>
      <c r="C3" s="409"/>
      <c r="D3" s="409"/>
    </row>
    <row r="4" spans="1:6">
      <c r="A4" s="402" t="s">
        <v>565</v>
      </c>
      <c r="B4" s="405" t="s">
        <v>566</v>
      </c>
      <c r="C4" s="402" t="s">
        <v>567</v>
      </c>
      <c r="D4" s="412" t="s">
        <v>568</v>
      </c>
      <c r="F4" s="399" t="s">
        <v>569</v>
      </c>
    </row>
    <row r="5" spans="1:6">
      <c r="A5" s="403">
        <v>1</v>
      </c>
      <c r="B5" s="406"/>
      <c r="C5" s="410"/>
      <c r="D5" s="413"/>
      <c r="F5" s="399" t="s">
        <v>310</v>
      </c>
    </row>
    <row r="6" spans="1:6">
      <c r="A6" s="403"/>
      <c r="B6" s="407"/>
      <c r="C6" s="410"/>
      <c r="D6" s="414"/>
      <c r="F6" s="399" t="s">
        <v>570</v>
      </c>
    </row>
    <row r="7" spans="1:6">
      <c r="A7" s="403"/>
      <c r="B7" s="407"/>
      <c r="C7" s="411"/>
      <c r="D7" s="414"/>
    </row>
    <row r="8" spans="1:6">
      <c r="A8" s="403"/>
      <c r="B8" s="408"/>
      <c r="C8" s="411"/>
      <c r="D8" s="415"/>
    </row>
    <row r="9" spans="1:6">
      <c r="A9" s="403"/>
      <c r="B9" s="406"/>
      <c r="C9" s="410"/>
      <c r="D9" s="416"/>
    </row>
    <row r="10" spans="1:6">
      <c r="A10" s="403"/>
      <c r="B10" s="407"/>
      <c r="C10" s="410"/>
      <c r="D10" s="416"/>
    </row>
    <row r="11" spans="1:6">
      <c r="A11" s="403"/>
      <c r="B11" s="407"/>
      <c r="C11" s="411"/>
      <c r="D11" s="416"/>
    </row>
    <row r="12" spans="1:6">
      <c r="A12" s="403"/>
      <c r="B12" s="408"/>
      <c r="C12" s="411"/>
      <c r="D12" s="416"/>
    </row>
    <row r="13" spans="1:6">
      <c r="A13" s="403"/>
      <c r="B13" s="406"/>
      <c r="C13" s="410"/>
      <c r="D13" s="417"/>
    </row>
    <row r="14" spans="1:6">
      <c r="A14" s="403"/>
      <c r="B14" s="407"/>
      <c r="C14" s="410"/>
      <c r="D14" s="417"/>
    </row>
    <row r="15" spans="1:6">
      <c r="A15" s="403"/>
      <c r="B15" s="407"/>
      <c r="C15" s="410"/>
      <c r="D15" s="417"/>
    </row>
    <row r="16" spans="1:6">
      <c r="A16" s="403"/>
      <c r="B16" s="408"/>
      <c r="C16" s="410"/>
      <c r="D16" s="417"/>
    </row>
    <row r="17" spans="1:4">
      <c r="A17" s="403"/>
      <c r="B17" s="406"/>
      <c r="C17" s="410"/>
      <c r="D17" s="417"/>
    </row>
    <row r="18" spans="1:4">
      <c r="A18" s="403"/>
      <c r="B18" s="407"/>
      <c r="C18" s="410"/>
      <c r="D18" s="417"/>
    </row>
    <row r="19" spans="1:4">
      <c r="A19" s="403"/>
      <c r="B19" s="407"/>
      <c r="C19" s="410"/>
      <c r="D19" s="417"/>
    </row>
    <row r="20" spans="1:4">
      <c r="A20" s="403"/>
      <c r="B20" s="408"/>
      <c r="C20" s="410"/>
      <c r="D20" s="417"/>
    </row>
    <row r="21" spans="1:4">
      <c r="A21" s="403"/>
      <c r="B21" s="406"/>
      <c r="C21" s="410"/>
      <c r="D21" s="416"/>
    </row>
    <row r="22" spans="1:4">
      <c r="A22" s="403"/>
      <c r="B22" s="407"/>
      <c r="C22" s="411"/>
      <c r="D22" s="416"/>
    </row>
    <row r="23" spans="1:4">
      <c r="A23" s="403"/>
      <c r="B23" s="407"/>
      <c r="C23" s="411"/>
      <c r="D23" s="416"/>
    </row>
    <row r="24" spans="1:4">
      <c r="A24" s="403"/>
      <c r="B24" s="408"/>
      <c r="C24" s="411"/>
      <c r="D24" s="416"/>
    </row>
    <row r="25" spans="1:4">
      <c r="A25" s="403"/>
      <c r="B25" s="406"/>
      <c r="C25" s="410"/>
      <c r="D25" s="418"/>
    </row>
    <row r="26" spans="1:4">
      <c r="A26" s="403"/>
      <c r="B26" s="407"/>
      <c r="C26" s="411"/>
      <c r="D26" s="418"/>
    </row>
    <row r="27" spans="1:4">
      <c r="A27" s="403"/>
      <c r="B27" s="407"/>
      <c r="C27" s="411"/>
      <c r="D27" s="418"/>
    </row>
    <row r="28" spans="1:4">
      <c r="A28" s="403"/>
      <c r="B28" s="408"/>
      <c r="C28" s="411"/>
      <c r="D28" s="418"/>
    </row>
    <row r="29" spans="1:4">
      <c r="A29" s="403"/>
      <c r="B29" s="406"/>
      <c r="C29" s="410"/>
      <c r="D29" s="418"/>
    </row>
    <row r="30" spans="1:4">
      <c r="A30" s="403"/>
      <c r="B30" s="407"/>
      <c r="C30" s="411"/>
      <c r="D30" s="418"/>
    </row>
    <row r="31" spans="1:4">
      <c r="A31" s="403"/>
      <c r="B31" s="407"/>
      <c r="C31" s="411"/>
      <c r="D31" s="418"/>
    </row>
    <row r="32" spans="1:4">
      <c r="A32" s="403"/>
      <c r="B32" s="408"/>
      <c r="C32" s="411"/>
      <c r="D32" s="418"/>
    </row>
    <row r="33" spans="1:4">
      <c r="A33" s="403"/>
      <c r="B33" s="406"/>
      <c r="C33" s="406"/>
      <c r="D33" s="418"/>
    </row>
    <row r="34" spans="1:4">
      <c r="A34" s="403"/>
      <c r="B34" s="407"/>
      <c r="C34" s="407"/>
      <c r="D34" s="418"/>
    </row>
    <row r="35" spans="1:4">
      <c r="A35" s="403"/>
      <c r="B35" s="407"/>
      <c r="C35" s="407"/>
      <c r="D35" s="418"/>
    </row>
    <row r="36" spans="1:4">
      <c r="A36" s="403"/>
      <c r="B36" s="408"/>
      <c r="C36" s="408"/>
      <c r="D36" s="418"/>
    </row>
    <row r="37" spans="1:4">
      <c r="A37" s="403"/>
      <c r="B37" s="406"/>
      <c r="C37" s="406"/>
      <c r="D37" s="418"/>
    </row>
    <row r="38" spans="1:4">
      <c r="A38" s="403"/>
      <c r="B38" s="407"/>
      <c r="C38" s="407"/>
      <c r="D38" s="418"/>
    </row>
    <row r="39" spans="1:4">
      <c r="A39" s="403"/>
      <c r="B39" s="407"/>
      <c r="C39" s="407"/>
      <c r="D39" s="418"/>
    </row>
    <row r="40" spans="1:4">
      <c r="A40" s="403"/>
      <c r="B40" s="408"/>
      <c r="C40" s="408"/>
      <c r="D40" s="418"/>
    </row>
    <row r="41" spans="1:4">
      <c r="A41" s="403"/>
      <c r="B41" s="406"/>
      <c r="C41" s="406"/>
      <c r="D41" s="419"/>
    </row>
    <row r="42" spans="1:4">
      <c r="A42" s="403"/>
      <c r="B42" s="407"/>
      <c r="C42" s="407"/>
      <c r="D42" s="420"/>
    </row>
    <row r="43" spans="1:4">
      <c r="A43" s="403"/>
      <c r="B43" s="407"/>
      <c r="C43" s="407"/>
      <c r="D43" s="420"/>
    </row>
    <row r="44" spans="1:4">
      <c r="A44" s="403"/>
      <c r="B44" s="408"/>
      <c r="C44" s="408"/>
      <c r="D44" s="421"/>
    </row>
    <row r="45" spans="1:4">
      <c r="A45" s="403"/>
      <c r="B45" s="406"/>
      <c r="C45" s="406"/>
      <c r="D45" s="419"/>
    </row>
    <row r="46" spans="1:4">
      <c r="A46" s="403"/>
      <c r="B46" s="407"/>
      <c r="C46" s="407"/>
      <c r="D46" s="420"/>
    </row>
    <row r="47" spans="1:4">
      <c r="A47" s="403"/>
      <c r="B47" s="407"/>
      <c r="C47" s="407"/>
      <c r="D47" s="420"/>
    </row>
    <row r="48" spans="1:4">
      <c r="A48" s="403"/>
      <c r="B48" s="408"/>
      <c r="C48" s="408"/>
      <c r="D48" s="421"/>
    </row>
  </sheetData>
  <mergeCells count="45">
    <mergeCell ref="A2:D2"/>
    <mergeCell ref="A5:A8"/>
    <mergeCell ref="B5:B8"/>
    <mergeCell ref="C5:C8"/>
    <mergeCell ref="D5:D8"/>
    <mergeCell ref="A9:A12"/>
    <mergeCell ref="B9:B12"/>
    <mergeCell ref="C9:C12"/>
    <mergeCell ref="D9:D12"/>
    <mergeCell ref="A13:A16"/>
    <mergeCell ref="B13:B16"/>
    <mergeCell ref="C13:C16"/>
    <mergeCell ref="D13:D16"/>
    <mergeCell ref="A17:A20"/>
    <mergeCell ref="B17:B20"/>
    <mergeCell ref="C17:C20"/>
    <mergeCell ref="D17:D20"/>
    <mergeCell ref="A21:A24"/>
    <mergeCell ref="B21:B24"/>
    <mergeCell ref="C21:C24"/>
    <mergeCell ref="D21:D24"/>
    <mergeCell ref="A25:A28"/>
    <mergeCell ref="B25:B28"/>
    <mergeCell ref="C25:C28"/>
    <mergeCell ref="D25:D28"/>
    <mergeCell ref="A29:A32"/>
    <mergeCell ref="B29:B32"/>
    <mergeCell ref="C29:C32"/>
    <mergeCell ref="D29:D32"/>
    <mergeCell ref="A33:A36"/>
    <mergeCell ref="B33:B36"/>
    <mergeCell ref="C33:C36"/>
    <mergeCell ref="D33:D36"/>
    <mergeCell ref="A37:A40"/>
    <mergeCell ref="B37:B40"/>
    <mergeCell ref="C37:C40"/>
    <mergeCell ref="D37:D40"/>
    <mergeCell ref="A41:A44"/>
    <mergeCell ref="B41:B44"/>
    <mergeCell ref="C41:C44"/>
    <mergeCell ref="D41:D44"/>
    <mergeCell ref="A45:A48"/>
    <mergeCell ref="B45:B48"/>
    <mergeCell ref="C45:C48"/>
    <mergeCell ref="D45:D48"/>
  </mergeCells>
  <phoneticPr fontId="10"/>
  <dataValidations count="1">
    <dataValidation type="list" allowBlank="1" showDropDown="0" showInputMessage="1" showErrorMessage="1" sqref="D5:D48">
      <formula1>$F$5:$F$6</formula1>
    </dataValidation>
  </dataValidations>
  <hyperlinks>
    <hyperlink ref="B3" location="工事カルテ!H3"/>
  </hyperlinks>
  <pageMargins left="0.7" right="0.7" top="0.75" bottom="0.75" header="0.3" footer="0.3"/>
  <pageSetup paperSize="9"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indexed="12"/>
  </sheetPr>
  <dimension ref="A1:D48"/>
  <sheetViews>
    <sheetView view="pageBreakPreview" zoomScale="55" zoomScaleNormal="85" zoomScaleSheetLayoutView="55" workbookViewId="0">
      <pane ySplit="1" topLeftCell="A2" activePane="bottomLeft" state="frozen"/>
      <selection pane="bottomLeft" activeCell="B3" sqref="B3"/>
    </sheetView>
  </sheetViews>
  <sheetFormatPr defaultRowHeight="13.5"/>
  <cols>
    <col min="1" max="1" width="6.5" style="399" customWidth="1"/>
    <col min="2" max="3" width="40.625" style="399" customWidth="1"/>
    <col min="4" max="16384" width="9" style="399" customWidth="1"/>
  </cols>
  <sheetData>
    <row r="1" spans="1:4" s="115" customFormat="1" ht="51" customHeight="1"/>
    <row r="2" spans="1:4" ht="14.25" customHeight="1">
      <c r="A2" s="400" t="s">
        <v>344</v>
      </c>
      <c r="B2" s="400"/>
      <c r="C2" s="400"/>
      <c r="D2" s="400"/>
    </row>
    <row r="3" spans="1:4">
      <c r="A3" s="401" t="s">
        <v>564</v>
      </c>
      <c r="B3" s="404">
        <f>データ!C2</f>
        <v>0</v>
      </c>
      <c r="C3" s="409"/>
    </row>
    <row r="4" spans="1:4">
      <c r="A4" s="402" t="s">
        <v>565</v>
      </c>
      <c r="B4" s="405" t="s">
        <v>566</v>
      </c>
      <c r="C4" s="402" t="s">
        <v>567</v>
      </c>
    </row>
    <row r="5" spans="1:4" ht="12.75" customHeight="1">
      <c r="A5" s="403">
        <f>IF('変更理由書(起工用)'!A5:A8=0,"",'変更理由書(起工用)'!A5:A8)</f>
        <v>1</v>
      </c>
      <c r="B5" s="422" t="str">
        <f>IF('変更理由書(起工用)'!B5:B8=0,"",'変更理由書(起工用)'!B5:B8)</f>
        <v/>
      </c>
      <c r="C5" s="422" t="str">
        <f>IF('変更理由書(起工用)'!C5:C8=0,"",'変更理由書(起工用)'!C5:C8)</f>
        <v/>
      </c>
    </row>
    <row r="6" spans="1:4">
      <c r="A6" s="403"/>
      <c r="B6" s="422"/>
      <c r="C6" s="422"/>
    </row>
    <row r="7" spans="1:4">
      <c r="A7" s="403"/>
      <c r="B7" s="422"/>
      <c r="C7" s="422"/>
    </row>
    <row r="8" spans="1:4">
      <c r="A8" s="403"/>
      <c r="B8" s="422"/>
      <c r="C8" s="422"/>
    </row>
    <row r="9" spans="1:4">
      <c r="A9" s="403" t="str">
        <f>IF('変更理由書(起工用)'!A9:A12=0,"",'変更理由書(起工用)'!A9:A12)</f>
        <v/>
      </c>
      <c r="B9" s="423" t="str">
        <f>IF('変更理由書(起工用)'!B9:B12=0,"",'変更理由書(起工用)'!B9:B12)</f>
        <v/>
      </c>
      <c r="C9" s="422" t="str">
        <f>IF('変更理由書(起工用)'!C9:C12=0,"",'変更理由書(起工用)'!C9:C12)</f>
        <v/>
      </c>
    </row>
    <row r="10" spans="1:4">
      <c r="A10" s="403"/>
      <c r="B10" s="423"/>
      <c r="C10" s="422"/>
    </row>
    <row r="11" spans="1:4">
      <c r="A11" s="403"/>
      <c r="B11" s="423"/>
      <c r="C11" s="422"/>
    </row>
    <row r="12" spans="1:4">
      <c r="A12" s="403"/>
      <c r="B12" s="423"/>
      <c r="C12" s="422"/>
    </row>
    <row r="13" spans="1:4">
      <c r="A13" s="403" t="str">
        <f>IF('変更理由書(起工用)'!A13:A16=0,"",'変更理由書(起工用)'!A13:A16)</f>
        <v/>
      </c>
      <c r="B13" s="422" t="str">
        <f>IF('変更理由書(起工用)'!B13:B16=0,"",'変更理由書(起工用)'!B13:B16)</f>
        <v/>
      </c>
      <c r="C13" s="422" t="str">
        <f>IF('変更理由書(起工用)'!C13:C16=0,"",'変更理由書(起工用)'!C13:C16)</f>
        <v/>
      </c>
    </row>
    <row r="14" spans="1:4">
      <c r="A14" s="403"/>
      <c r="B14" s="422"/>
      <c r="C14" s="422"/>
    </row>
    <row r="15" spans="1:4">
      <c r="A15" s="403"/>
      <c r="B15" s="422"/>
      <c r="C15" s="422"/>
    </row>
    <row r="16" spans="1:4">
      <c r="A16" s="403"/>
      <c r="B16" s="422"/>
      <c r="C16" s="422"/>
    </row>
    <row r="17" spans="1:3">
      <c r="A17" s="403" t="str">
        <f>IF('変更理由書(起工用)'!A17:A20=0,"",'変更理由書(起工用)'!A17:A20)</f>
        <v/>
      </c>
      <c r="B17" s="422" t="str">
        <f>IF('変更理由書(起工用)'!B17:B20=0,"",'変更理由書(起工用)'!B17:B20)</f>
        <v/>
      </c>
      <c r="C17" s="422" t="str">
        <f>IF('変更理由書(起工用)'!C17:C20=0,"",'変更理由書(起工用)'!C17:C20)</f>
        <v/>
      </c>
    </row>
    <row r="18" spans="1:3">
      <c r="A18" s="403"/>
      <c r="B18" s="422"/>
      <c r="C18" s="422"/>
    </row>
    <row r="19" spans="1:3">
      <c r="A19" s="403"/>
      <c r="B19" s="422"/>
      <c r="C19" s="422"/>
    </row>
    <row r="20" spans="1:3">
      <c r="A20" s="403"/>
      <c r="B20" s="422"/>
      <c r="C20" s="422"/>
    </row>
    <row r="21" spans="1:3">
      <c r="A21" s="403" t="str">
        <f>IF('変更理由書(起工用)'!A21:A24=0,"",'変更理由書(起工用)'!A21:A24)</f>
        <v/>
      </c>
      <c r="B21" s="422" t="str">
        <f>IF('変更理由書(起工用)'!B21:B24=0,"",'変更理由書(起工用)'!B21:B24)</f>
        <v/>
      </c>
      <c r="C21" s="422" t="str">
        <f>IF('変更理由書(起工用)'!C21:C24=0,"",'変更理由書(起工用)'!C21:C24)</f>
        <v/>
      </c>
    </row>
    <row r="22" spans="1:3">
      <c r="A22" s="403"/>
      <c r="B22" s="422"/>
      <c r="C22" s="422"/>
    </row>
    <row r="23" spans="1:3">
      <c r="A23" s="403"/>
      <c r="B23" s="422"/>
      <c r="C23" s="422"/>
    </row>
    <row r="24" spans="1:3">
      <c r="A24" s="403"/>
      <c r="B24" s="422"/>
      <c r="C24" s="422"/>
    </row>
    <row r="25" spans="1:3">
      <c r="A25" s="403" t="str">
        <f>IF('変更理由書(起工用)'!A25:A28=0,"",'変更理由書(起工用)'!A25:A28)</f>
        <v/>
      </c>
      <c r="B25" s="422" t="str">
        <f>IF('変更理由書(起工用)'!B25:B28=0,"",'変更理由書(起工用)'!B25:B28)</f>
        <v/>
      </c>
      <c r="C25" s="422" t="str">
        <f>IF('変更理由書(起工用)'!C25:C28=0,"",'変更理由書(起工用)'!C25:C28)</f>
        <v/>
      </c>
    </row>
    <row r="26" spans="1:3">
      <c r="A26" s="403"/>
      <c r="B26" s="422"/>
      <c r="C26" s="422"/>
    </row>
    <row r="27" spans="1:3">
      <c r="A27" s="403"/>
      <c r="B27" s="422"/>
      <c r="C27" s="422"/>
    </row>
    <row r="28" spans="1:3">
      <c r="A28" s="403"/>
      <c r="B28" s="422"/>
      <c r="C28" s="422"/>
    </row>
    <row r="29" spans="1:3">
      <c r="A29" s="403" t="str">
        <f>IF('変更理由書(起工用)'!A29:A32=0,"",'変更理由書(起工用)'!A29:A32)</f>
        <v/>
      </c>
      <c r="B29" s="422" t="str">
        <f>IF('変更理由書(起工用)'!B29:B32=0,"",'変更理由書(起工用)'!B29:B32)</f>
        <v/>
      </c>
      <c r="C29" s="422" t="str">
        <f>IF('変更理由書(起工用)'!C29:C32=0,"",'変更理由書(起工用)'!C29:C32)</f>
        <v/>
      </c>
    </row>
    <row r="30" spans="1:3">
      <c r="A30" s="403"/>
      <c r="B30" s="422"/>
      <c r="C30" s="422"/>
    </row>
    <row r="31" spans="1:3">
      <c r="A31" s="403"/>
      <c r="B31" s="422"/>
      <c r="C31" s="422"/>
    </row>
    <row r="32" spans="1:3">
      <c r="A32" s="403"/>
      <c r="B32" s="422"/>
      <c r="C32" s="422"/>
    </row>
    <row r="33" spans="1:3">
      <c r="A33" s="403" t="str">
        <f>IF('変更理由書(起工用)'!A33:A36=0,"",'変更理由書(起工用)'!A33:A36)</f>
        <v/>
      </c>
      <c r="B33" s="422" t="str">
        <f>IF('変更理由書(起工用)'!B33:B36=0,"",'変更理由書(起工用)'!B33:B36)</f>
        <v/>
      </c>
      <c r="C33" s="422" t="str">
        <f>IF('変更理由書(起工用)'!C33:C36=0,"",'変更理由書(起工用)'!C33:C36)</f>
        <v/>
      </c>
    </row>
    <row r="34" spans="1:3">
      <c r="A34" s="403"/>
      <c r="B34" s="422"/>
      <c r="C34" s="422"/>
    </row>
    <row r="35" spans="1:3">
      <c r="A35" s="403"/>
      <c r="B35" s="422"/>
      <c r="C35" s="422"/>
    </row>
    <row r="36" spans="1:3">
      <c r="A36" s="403"/>
      <c r="B36" s="422"/>
      <c r="C36" s="422"/>
    </row>
    <row r="37" spans="1:3">
      <c r="A37" s="403" t="str">
        <f>IF('変更理由書(起工用)'!A37:A40=0,"",'変更理由書(起工用)'!A37:A40)</f>
        <v/>
      </c>
      <c r="B37" s="422" t="str">
        <f>IF('変更理由書(起工用)'!B37:B40=0,"",'変更理由書(起工用)'!B37:B40)</f>
        <v/>
      </c>
      <c r="C37" s="422" t="str">
        <f>IF('変更理由書(起工用)'!C37:C40=0,"",'変更理由書(起工用)'!C37:C40)</f>
        <v/>
      </c>
    </row>
    <row r="38" spans="1:3">
      <c r="A38" s="403"/>
      <c r="B38" s="422"/>
      <c r="C38" s="422"/>
    </row>
    <row r="39" spans="1:3">
      <c r="A39" s="403"/>
      <c r="B39" s="422"/>
      <c r="C39" s="422"/>
    </row>
    <row r="40" spans="1:3">
      <c r="A40" s="403"/>
      <c r="B40" s="422"/>
      <c r="C40" s="422"/>
    </row>
    <row r="41" spans="1:3">
      <c r="A41" s="403" t="str">
        <f>IF('変更理由書(起工用)'!A41:A44=0,"",'変更理由書(起工用)'!A41:A44)</f>
        <v/>
      </c>
      <c r="B41" s="422" t="str">
        <f>IF('変更理由書(起工用)'!B41:B44=0,"",'変更理由書(起工用)'!B41:B44)</f>
        <v/>
      </c>
      <c r="C41" s="422" t="str">
        <f>IF('変更理由書(起工用)'!C41:C44=0,"",'変更理由書(起工用)'!C41:C44)</f>
        <v/>
      </c>
    </row>
    <row r="42" spans="1:3">
      <c r="A42" s="403"/>
      <c r="B42" s="422"/>
      <c r="C42" s="422"/>
    </row>
    <row r="43" spans="1:3">
      <c r="A43" s="403"/>
      <c r="B43" s="422"/>
      <c r="C43" s="422"/>
    </row>
    <row r="44" spans="1:3">
      <c r="A44" s="403"/>
      <c r="B44" s="422"/>
      <c r="C44" s="422"/>
    </row>
    <row r="45" spans="1:3">
      <c r="A45" s="403" t="str">
        <f>IF('変更理由書(起工用)'!A45:A48=0,"",'変更理由書(起工用)'!A45:A48)</f>
        <v/>
      </c>
      <c r="B45" s="422" t="str">
        <f>IF('変更理由書(起工用)'!B45:B48=0,"",'変更理由書(起工用)'!B45:B48)</f>
        <v/>
      </c>
      <c r="C45" s="422" t="str">
        <f>IF('変更理由書(起工用)'!C45:C48=0,"",'変更理由書(起工用)'!C45:C48)</f>
        <v/>
      </c>
    </row>
    <row r="46" spans="1:3">
      <c r="A46" s="403"/>
      <c r="B46" s="422"/>
      <c r="C46" s="422"/>
    </row>
    <row r="47" spans="1:3">
      <c r="A47" s="403"/>
      <c r="B47" s="422"/>
      <c r="C47" s="422"/>
    </row>
    <row r="48" spans="1:3">
      <c r="A48" s="403"/>
      <c r="B48" s="422"/>
      <c r="C48" s="422"/>
    </row>
  </sheetData>
  <mergeCells count="34">
    <mergeCell ref="A2:D2"/>
    <mergeCell ref="A5:A8"/>
    <mergeCell ref="B5:B8"/>
    <mergeCell ref="C5:C8"/>
    <mergeCell ref="A9:A12"/>
    <mergeCell ref="B9:B12"/>
    <mergeCell ref="C9:C12"/>
    <mergeCell ref="A13:A16"/>
    <mergeCell ref="B13:B16"/>
    <mergeCell ref="C13:C16"/>
    <mergeCell ref="A17:A20"/>
    <mergeCell ref="B17:B20"/>
    <mergeCell ref="C17:C20"/>
    <mergeCell ref="A21:A24"/>
    <mergeCell ref="B21:B24"/>
    <mergeCell ref="C21:C24"/>
    <mergeCell ref="A25:A28"/>
    <mergeCell ref="B25:B28"/>
    <mergeCell ref="C25:C28"/>
    <mergeCell ref="A29:A32"/>
    <mergeCell ref="B29:B32"/>
    <mergeCell ref="C29:C32"/>
    <mergeCell ref="A33:A36"/>
    <mergeCell ref="B33:B36"/>
    <mergeCell ref="C33:C36"/>
    <mergeCell ref="A37:A40"/>
    <mergeCell ref="B37:B40"/>
    <mergeCell ref="C37:C40"/>
    <mergeCell ref="A41:A44"/>
    <mergeCell ref="B41:B44"/>
    <mergeCell ref="C41:C44"/>
    <mergeCell ref="A45:A48"/>
    <mergeCell ref="B45:B48"/>
    <mergeCell ref="C45:C48"/>
  </mergeCells>
  <phoneticPr fontId="10"/>
  <hyperlinks>
    <hyperlink ref="B3" location="工事カルテ!H3"/>
  </hyperlinks>
  <pageMargins left="0.7" right="0.7" top="0.75" bottom="0.75" header="0.3" footer="0.3"/>
  <pageSetup paperSize="9" fitToWidth="1" fitToHeight="1" orientation="portrait" usePrinterDefaults="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25"/>
  <dimension ref="A1:G26"/>
  <sheetViews>
    <sheetView view="pageBreakPreview" zoomScaleSheetLayoutView="100" workbookViewId="0">
      <pane ySplit="1" topLeftCell="A3" activePane="bottomLeft" state="frozen"/>
      <selection pane="bottomLeft" activeCell="N26" sqref="N26"/>
    </sheetView>
  </sheetViews>
  <sheetFormatPr defaultRowHeight="14.25"/>
  <cols>
    <col min="1" max="7" width="12.375" style="424" customWidth="1"/>
    <col min="8" max="16384" width="9" style="424" bestFit="1" customWidth="1"/>
  </cols>
  <sheetData>
    <row r="1" spans="1:7" s="115" customFormat="1" ht="51" customHeight="1"/>
    <row r="2" spans="1:7" ht="17.25" customHeight="1">
      <c r="A2" s="150"/>
      <c r="B2" s="150"/>
      <c r="C2" s="150"/>
      <c r="D2" s="150"/>
      <c r="E2" s="150"/>
      <c r="F2" s="446" t="s">
        <v>297</v>
      </c>
      <c r="G2" s="446"/>
    </row>
    <row r="3" spans="1:7" ht="17.25" customHeight="1">
      <c r="A3" s="150"/>
      <c r="B3" s="150"/>
      <c r="C3" s="150"/>
      <c r="D3" s="150"/>
      <c r="E3" s="150"/>
      <c r="F3" s="447" t="str">
        <v>令和 　年 　月 　日</v>
      </c>
      <c r="G3" s="447"/>
    </row>
    <row r="4" spans="1:7" ht="17.25" customHeight="1">
      <c r="A4" s="150"/>
      <c r="B4" s="150"/>
      <c r="C4" s="150"/>
      <c r="D4" s="150"/>
      <c r="E4" s="150"/>
      <c r="F4" s="150"/>
      <c r="G4" s="150"/>
    </row>
    <row r="5" spans="1:7" ht="17.25" customHeight="1">
      <c r="A5" s="150"/>
      <c r="B5" s="150"/>
      <c r="C5" s="150"/>
      <c r="D5" s="150"/>
      <c r="E5" s="150"/>
      <c r="F5" s="150"/>
      <c r="G5" s="150"/>
    </row>
    <row r="6" spans="1:7" ht="17.25" customHeight="1">
      <c r="A6" s="425" t="s">
        <v>335</v>
      </c>
      <c r="B6" s="425"/>
      <c r="C6" s="425"/>
      <c r="D6" s="425"/>
      <c r="E6" s="425"/>
      <c r="F6" s="425"/>
      <c r="G6" s="425"/>
    </row>
    <row r="7" spans="1:7" ht="17.25" customHeight="1">
      <c r="A7" s="425"/>
      <c r="B7" s="425"/>
      <c r="C7" s="425"/>
      <c r="D7" s="425"/>
      <c r="E7" s="425"/>
      <c r="F7" s="425"/>
      <c r="G7" s="425"/>
    </row>
    <row r="8" spans="1:7" ht="17.25" customHeight="1">
      <c r="A8" s="150"/>
      <c r="B8" s="150"/>
      <c r="C8" s="150"/>
      <c r="D8" s="150"/>
      <c r="E8" s="150"/>
      <c r="F8" s="150"/>
      <c r="G8" s="150"/>
    </row>
    <row r="9" spans="1:7" ht="17.25" customHeight="1">
      <c r="A9" s="150" t="s">
        <v>579</v>
      </c>
      <c r="B9" s="150"/>
      <c r="C9" s="150"/>
      <c r="D9" s="150"/>
      <c r="E9" s="150"/>
      <c r="F9" s="150"/>
      <c r="G9" s="150"/>
    </row>
    <row r="10" spans="1:7" ht="17.25" customHeight="1">
      <c r="A10" s="426" t="str">
        <f>_xlfn.CONCAT(データ!C17,"　",データ!C18,"　","様")</f>
        <v>主任技師　○○　○○　様</v>
      </c>
      <c r="B10" s="432"/>
      <c r="C10" s="150"/>
      <c r="D10" s="150"/>
      <c r="E10" s="150"/>
      <c r="F10" s="150"/>
      <c r="G10" s="150"/>
    </row>
    <row r="11" spans="1:7">
      <c r="A11" s="150"/>
      <c r="B11" s="150"/>
      <c r="C11" s="150"/>
      <c r="D11" s="150"/>
      <c r="E11" s="150"/>
      <c r="F11" s="150"/>
      <c r="G11" s="150"/>
    </row>
    <row r="12" spans="1:7" ht="17.25" customHeight="1">
      <c r="A12" s="150"/>
      <c r="B12" s="150"/>
      <c r="C12" s="150"/>
      <c r="D12" s="150"/>
      <c r="E12" s="150"/>
      <c r="F12" s="150"/>
      <c r="G12" s="150"/>
    </row>
    <row r="13" spans="1:7" ht="17.25" customHeight="1">
      <c r="A13" s="427" t="s">
        <v>580</v>
      </c>
      <c r="B13" s="427"/>
      <c r="C13" s="427"/>
      <c r="D13" s="427"/>
      <c r="E13" s="427"/>
      <c r="F13" s="427"/>
      <c r="G13" s="427"/>
    </row>
    <row r="14" spans="1:7" ht="17.25" customHeight="1">
      <c r="A14" s="150"/>
      <c r="B14" s="150"/>
      <c r="C14" s="150"/>
      <c r="D14" s="150"/>
      <c r="E14" s="150"/>
      <c r="F14" s="150"/>
      <c r="G14" s="150"/>
    </row>
    <row r="15" spans="1:7" ht="17.25" customHeight="1">
      <c r="A15" s="150"/>
      <c r="B15" s="150"/>
      <c r="C15" s="150"/>
      <c r="D15" s="150"/>
      <c r="E15" s="150"/>
      <c r="F15" s="150"/>
      <c r="G15" s="150"/>
    </row>
    <row r="16" spans="1:7" ht="17.25" customHeight="1">
      <c r="A16" s="150"/>
      <c r="B16" s="150"/>
      <c r="C16" s="150"/>
      <c r="D16" s="150"/>
      <c r="E16" s="444" t="str">
        <f>データ!C12</f>
        <v>倉吉市長　広田　一恭</v>
      </c>
      <c r="F16" s="150"/>
      <c r="G16" s="150"/>
    </row>
    <row r="17" spans="1:7" ht="17.25" customHeight="1">
      <c r="A17" s="150"/>
      <c r="B17" s="150"/>
      <c r="C17" s="150"/>
      <c r="D17" s="150"/>
      <c r="E17" s="150"/>
      <c r="F17" s="150"/>
      <c r="G17" s="150"/>
    </row>
    <row r="18" spans="1:7" ht="17.25" customHeight="1">
      <c r="A18" s="150"/>
      <c r="B18" s="150"/>
      <c r="C18" s="150"/>
      <c r="D18" s="150"/>
      <c r="E18" s="150"/>
      <c r="F18" s="150"/>
      <c r="G18" s="150"/>
    </row>
    <row r="19" spans="1:7" ht="17.25" customHeight="1">
      <c r="A19" s="428" t="s">
        <v>163</v>
      </c>
      <c r="B19" s="428"/>
      <c r="C19" s="428"/>
      <c r="D19" s="428"/>
      <c r="E19" s="428"/>
      <c r="F19" s="428"/>
      <c r="G19" s="428"/>
    </row>
    <row r="20" spans="1:7" ht="17.25" customHeight="1">
      <c r="A20" s="150"/>
      <c r="B20" s="150"/>
      <c r="C20" s="150"/>
      <c r="D20" s="150"/>
      <c r="E20" s="150"/>
      <c r="F20" s="150"/>
      <c r="G20" s="150"/>
    </row>
    <row r="21" spans="1:7" ht="17.25" customHeight="1">
      <c r="A21" s="150"/>
      <c r="B21" s="150"/>
      <c r="C21" s="150"/>
      <c r="D21" s="150"/>
      <c r="E21" s="150"/>
      <c r="F21" s="150"/>
      <c r="G21" s="150"/>
    </row>
    <row r="22" spans="1:7" ht="40.5" customHeight="1">
      <c r="A22" s="429" t="s">
        <v>582</v>
      </c>
      <c r="B22" s="433"/>
      <c r="C22" s="436">
        <f>データ!C2</f>
        <v>0</v>
      </c>
      <c r="D22" s="441"/>
      <c r="E22" s="441"/>
      <c r="F22" s="441"/>
      <c r="G22" s="451"/>
    </row>
    <row r="23" spans="1:7" ht="40.5" customHeight="1">
      <c r="A23" s="430" t="s">
        <v>100</v>
      </c>
      <c r="B23" s="434"/>
      <c r="C23" s="437">
        <f>データ!C3</f>
        <v>0</v>
      </c>
      <c r="D23" s="442"/>
      <c r="E23" s="442"/>
      <c r="F23" s="442"/>
      <c r="G23" s="452"/>
    </row>
    <row r="24" spans="1:7" ht="40.5" customHeight="1">
      <c r="A24" s="430" t="s">
        <v>406</v>
      </c>
      <c r="B24" s="434"/>
      <c r="C24" s="438">
        <f>データ!C5</f>
        <v>0</v>
      </c>
      <c r="D24" s="438"/>
      <c r="E24" s="445" t="s">
        <v>68</v>
      </c>
      <c r="F24" s="448">
        <f>データ!C6</f>
        <v>0</v>
      </c>
      <c r="G24" s="453"/>
    </row>
    <row r="25" spans="1:7" ht="40.5" customHeight="1">
      <c r="A25" s="430" t="s">
        <v>437</v>
      </c>
      <c r="B25" s="434"/>
      <c r="C25" s="439">
        <f>データ!C7</f>
        <v>0</v>
      </c>
      <c r="D25" s="439"/>
      <c r="E25" s="439"/>
      <c r="F25" s="449"/>
      <c r="G25" s="454"/>
    </row>
    <row r="26" spans="1:7" ht="40.5" customHeight="1">
      <c r="A26" s="431" t="s">
        <v>577</v>
      </c>
      <c r="B26" s="435"/>
      <c r="C26" s="440"/>
      <c r="D26" s="443" t="str">
        <v>令和 　年 　月 　日</v>
      </c>
      <c r="E26" s="443"/>
      <c r="F26" s="450"/>
      <c r="G26" s="455"/>
    </row>
  </sheetData>
  <mergeCells count="16">
    <mergeCell ref="F2:G2"/>
    <mergeCell ref="F3:G3"/>
    <mergeCell ref="A13:G13"/>
    <mergeCell ref="A19:G19"/>
    <mergeCell ref="A22:B22"/>
    <mergeCell ref="C22:G22"/>
    <mergeCell ref="A23:B23"/>
    <mergeCell ref="C23:G23"/>
    <mergeCell ref="A24:B24"/>
    <mergeCell ref="C24:D24"/>
    <mergeCell ref="F24:G24"/>
    <mergeCell ref="A25:B25"/>
    <mergeCell ref="C25:E25"/>
    <mergeCell ref="A26:B26"/>
    <mergeCell ref="D26:E26"/>
    <mergeCell ref="A6:G7"/>
  </mergeCells>
  <phoneticPr fontId="10"/>
  <pageMargins left="0.78740157480314965" right="0.78740157480314965" top="0.59055118110236227" bottom="0.47244094488188981" header="0.51181102362204722" footer="0.51181102362204722"/>
  <pageSetup paperSize="9" fitToWidth="1" fitToHeight="1" orientation="portrait" usePrinterDefaults="1" blackAndWhite="1" horizontalDpi="65532"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1" tint="5.e-002"/>
  </sheetPr>
  <dimension ref="A1:H33"/>
  <sheetViews>
    <sheetView tabSelected="1" workbookViewId="0">
      <selection activeCell="B4" sqref="B4"/>
    </sheetView>
  </sheetViews>
  <sheetFormatPr defaultRowHeight="18" customHeight="1"/>
  <cols>
    <col min="1" max="1" width="3.625" style="21" bestFit="1" customWidth="1"/>
    <col min="2" max="2" width="26.75" style="21" customWidth="1"/>
    <col min="3" max="3" width="10.5" style="21" bestFit="1" customWidth="1"/>
    <col min="4" max="4" width="16.125" style="21" bestFit="1" customWidth="1"/>
    <col min="5" max="7" width="11.625" style="21" bestFit="1" customWidth="1"/>
    <col min="8" max="16384" width="9" style="21" customWidth="1"/>
  </cols>
  <sheetData>
    <row r="1" spans="1:8" ht="18" customHeight="1">
      <c r="A1" s="21" t="s">
        <v>242</v>
      </c>
    </row>
    <row r="2" spans="1:8" ht="18" customHeight="1">
      <c r="A2" s="22" t="s">
        <v>149</v>
      </c>
      <c r="B2" s="22" t="s">
        <v>128</v>
      </c>
      <c r="C2" s="28" t="s">
        <v>272</v>
      </c>
      <c r="D2" s="30"/>
      <c r="E2" s="22" t="s">
        <v>257</v>
      </c>
      <c r="F2" s="22" t="s">
        <v>120</v>
      </c>
      <c r="G2" s="33"/>
    </row>
    <row r="3" spans="1:8" ht="18" customHeight="1">
      <c r="A3" s="23"/>
      <c r="B3" s="23"/>
      <c r="C3" s="29" t="s">
        <v>293</v>
      </c>
      <c r="D3" s="29" t="s">
        <v>294</v>
      </c>
      <c r="E3" s="23"/>
      <c r="F3" s="23"/>
      <c r="G3" s="33" t="s">
        <v>523</v>
      </c>
      <c r="H3" s="21" t="s">
        <v>540</v>
      </c>
    </row>
    <row r="4" spans="1:8" ht="18" customHeight="1">
      <c r="A4" s="24">
        <v>1</v>
      </c>
      <c r="B4" s="25" t="s">
        <v>22</v>
      </c>
      <c r="C4" s="29" t="s">
        <v>296</v>
      </c>
      <c r="D4" s="29" t="s">
        <v>275</v>
      </c>
      <c r="E4" s="31" t="s">
        <v>46</v>
      </c>
      <c r="F4" s="32" t="s">
        <v>228</v>
      </c>
      <c r="G4" s="34"/>
    </row>
    <row r="5" spans="1:8" ht="18" customHeight="1">
      <c r="A5" s="24">
        <v>2</v>
      </c>
      <c r="B5" s="25" t="s">
        <v>151</v>
      </c>
      <c r="C5" s="29" t="s">
        <v>298</v>
      </c>
      <c r="D5" s="29" t="s">
        <v>274</v>
      </c>
      <c r="E5" s="31" t="s">
        <v>46</v>
      </c>
      <c r="F5" s="32" t="s">
        <v>225</v>
      </c>
      <c r="G5" s="34"/>
    </row>
    <row r="6" spans="1:8" ht="18" customHeight="1">
      <c r="A6" s="24">
        <v>3</v>
      </c>
      <c r="B6" s="25" t="s">
        <v>263</v>
      </c>
      <c r="C6" s="29" t="s">
        <v>267</v>
      </c>
      <c r="D6" s="29" t="s">
        <v>177</v>
      </c>
      <c r="E6" s="31" t="s">
        <v>178</v>
      </c>
      <c r="F6" s="32" t="s">
        <v>111</v>
      </c>
      <c r="G6" s="34"/>
    </row>
    <row r="7" spans="1:8" ht="18" customHeight="1">
      <c r="A7" s="24">
        <v>4</v>
      </c>
      <c r="B7" s="25" t="s">
        <v>153</v>
      </c>
      <c r="C7" s="29"/>
      <c r="D7" s="29"/>
      <c r="E7" s="31" t="s">
        <v>152</v>
      </c>
      <c r="F7" s="32" t="s">
        <v>225</v>
      </c>
      <c r="G7" s="34"/>
    </row>
    <row r="8" spans="1:8" ht="18" customHeight="1">
      <c r="A8" s="24">
        <v>5</v>
      </c>
      <c r="B8" s="25" t="s">
        <v>156</v>
      </c>
      <c r="C8" s="29"/>
      <c r="D8" s="29"/>
      <c r="E8" s="31" t="s">
        <v>152</v>
      </c>
      <c r="F8" s="32" t="s">
        <v>228</v>
      </c>
      <c r="G8" s="34"/>
    </row>
    <row r="9" spans="1:8" ht="18" customHeight="1">
      <c r="A9" s="24">
        <v>6</v>
      </c>
      <c r="B9" s="25" t="s">
        <v>157</v>
      </c>
      <c r="C9" s="29"/>
      <c r="D9" s="29"/>
      <c r="E9" s="31" t="s">
        <v>152</v>
      </c>
      <c r="F9" s="32" t="s">
        <v>230</v>
      </c>
      <c r="G9" s="34"/>
    </row>
    <row r="10" spans="1:8" ht="18" customHeight="1">
      <c r="A10" s="24">
        <v>7</v>
      </c>
      <c r="B10" s="26" t="s">
        <v>15</v>
      </c>
      <c r="C10" s="29"/>
      <c r="D10" s="29"/>
      <c r="E10" s="31" t="s">
        <v>450</v>
      </c>
      <c r="F10" s="32" t="s">
        <v>111</v>
      </c>
      <c r="G10" s="34"/>
    </row>
    <row r="11" spans="1:8" ht="18" customHeight="1">
      <c r="A11" s="24">
        <v>8</v>
      </c>
      <c r="B11" s="26" t="s">
        <v>147</v>
      </c>
      <c r="C11" s="29" t="s">
        <v>466</v>
      </c>
      <c r="D11" s="29" t="s">
        <v>49</v>
      </c>
      <c r="E11" s="31" t="s">
        <v>452</v>
      </c>
      <c r="F11" s="32" t="s">
        <v>225</v>
      </c>
      <c r="G11" s="34"/>
    </row>
    <row r="12" spans="1:8" ht="18" customHeight="1">
      <c r="A12" s="24">
        <v>9</v>
      </c>
      <c r="B12" s="26" t="s">
        <v>146</v>
      </c>
      <c r="C12" s="29"/>
      <c r="D12" s="29"/>
      <c r="E12" s="31" t="s">
        <v>467</v>
      </c>
      <c r="F12" s="32" t="s">
        <v>228</v>
      </c>
      <c r="G12" s="34"/>
    </row>
    <row r="13" spans="1:8" ht="18" customHeight="1">
      <c r="A13" s="24">
        <v>10</v>
      </c>
      <c r="B13" s="26" t="s">
        <v>451</v>
      </c>
      <c r="C13" s="29"/>
      <c r="D13" s="29"/>
      <c r="E13" s="31" t="s">
        <v>110</v>
      </c>
      <c r="F13" s="32" t="s">
        <v>228</v>
      </c>
      <c r="G13" s="34"/>
    </row>
    <row r="14" spans="1:8" ht="18" customHeight="1">
      <c r="A14" s="24"/>
      <c r="B14" s="26" t="s">
        <v>335</v>
      </c>
      <c r="C14" s="29"/>
      <c r="D14" s="29"/>
      <c r="E14" s="31" t="s">
        <v>574</v>
      </c>
      <c r="F14" s="32" t="s">
        <v>99</v>
      </c>
      <c r="G14" s="34"/>
    </row>
    <row r="15" spans="1:8" ht="18" customHeight="1">
      <c r="A15" s="24"/>
      <c r="B15" s="26" t="s">
        <v>414</v>
      </c>
      <c r="C15" s="29"/>
      <c r="D15" s="29"/>
      <c r="E15" s="31" t="s">
        <v>576</v>
      </c>
      <c r="F15" s="32" t="s">
        <v>362</v>
      </c>
      <c r="G15" s="34"/>
    </row>
    <row r="16" spans="1:8" ht="18" customHeight="1">
      <c r="A16" s="24"/>
      <c r="B16" s="26" t="s">
        <v>620</v>
      </c>
      <c r="C16" s="29"/>
      <c r="D16" s="29"/>
      <c r="E16" s="31" t="s">
        <v>576</v>
      </c>
      <c r="F16" s="32"/>
      <c r="G16" s="34"/>
    </row>
    <row r="17" spans="1:7" ht="18" customHeight="1">
      <c r="A17" s="24"/>
      <c r="B17" s="26" t="s">
        <v>621</v>
      </c>
      <c r="C17" s="29"/>
      <c r="D17" s="29"/>
      <c r="E17" s="31" t="s">
        <v>575</v>
      </c>
      <c r="F17" s="32" t="s">
        <v>225</v>
      </c>
      <c r="G17" s="34"/>
    </row>
    <row r="18" spans="1:7" ht="18" customHeight="1">
      <c r="A18" s="24"/>
      <c r="B18" s="26" t="s">
        <v>573</v>
      </c>
      <c r="C18" s="29"/>
      <c r="D18" s="29"/>
      <c r="E18" s="31"/>
      <c r="F18" s="32"/>
      <c r="G18" s="34"/>
    </row>
    <row r="19" spans="1:7" ht="18" customHeight="1">
      <c r="A19" s="24">
        <v>11</v>
      </c>
      <c r="B19" s="26" t="s">
        <v>454</v>
      </c>
      <c r="C19" s="29" t="s">
        <v>199</v>
      </c>
      <c r="D19" s="29" t="s">
        <v>465</v>
      </c>
      <c r="E19" s="31" t="s">
        <v>285</v>
      </c>
      <c r="F19" s="32" t="s">
        <v>225</v>
      </c>
      <c r="G19" s="34"/>
    </row>
    <row r="20" spans="1:7" ht="18" customHeight="1">
      <c r="A20" s="24">
        <v>12</v>
      </c>
      <c r="B20" s="26" t="s">
        <v>79</v>
      </c>
      <c r="C20" s="29"/>
      <c r="D20" s="29"/>
      <c r="E20" s="31" t="s">
        <v>118</v>
      </c>
      <c r="F20" s="32" t="s">
        <v>225</v>
      </c>
      <c r="G20" s="34"/>
    </row>
    <row r="21" spans="1:7" ht="18" customHeight="1">
      <c r="A21" s="24">
        <v>13</v>
      </c>
      <c r="B21" s="26" t="s">
        <v>502</v>
      </c>
      <c r="C21" s="29"/>
      <c r="D21" s="29"/>
      <c r="E21" s="31" t="s">
        <v>258</v>
      </c>
      <c r="F21" s="32" t="s">
        <v>505</v>
      </c>
      <c r="G21" s="34"/>
    </row>
    <row r="22" spans="1:7" ht="18" customHeight="1">
      <c r="A22" s="24">
        <v>14</v>
      </c>
      <c r="B22" s="25" t="s">
        <v>224</v>
      </c>
      <c r="C22" s="29" t="s">
        <v>300</v>
      </c>
      <c r="D22" s="29" t="s">
        <v>281</v>
      </c>
      <c r="E22" s="31" t="s">
        <v>258</v>
      </c>
      <c r="F22" s="32" t="s">
        <v>225</v>
      </c>
      <c r="G22" s="34"/>
    </row>
    <row r="23" spans="1:7" ht="18" customHeight="1">
      <c r="A23" s="24">
        <v>15</v>
      </c>
      <c r="B23" s="27" t="s">
        <v>309</v>
      </c>
      <c r="C23" s="29"/>
      <c r="D23" s="29"/>
      <c r="E23" s="31"/>
      <c r="F23" s="32"/>
      <c r="G23" s="34"/>
    </row>
    <row r="24" spans="1:7" ht="18" customHeight="1">
      <c r="A24" s="24">
        <v>16</v>
      </c>
      <c r="B24" s="26" t="s">
        <v>622</v>
      </c>
      <c r="C24" s="29"/>
      <c r="D24" s="29"/>
      <c r="E24" s="31"/>
      <c r="F24" s="32"/>
      <c r="G24" s="34"/>
    </row>
    <row r="26" spans="1:7" ht="18" customHeight="1">
      <c r="B26" s="21" t="s">
        <v>282</v>
      </c>
    </row>
    <row r="28" spans="1:7" ht="18" customHeight="1">
      <c r="B28" s="21" t="s">
        <v>132</v>
      </c>
    </row>
    <row r="30" spans="1:7" ht="18" customHeight="1">
      <c r="B30" s="21" t="s">
        <v>241</v>
      </c>
    </row>
    <row r="31" spans="1:7" ht="18" customHeight="1">
      <c r="B31" s="21" t="s">
        <v>301</v>
      </c>
    </row>
    <row r="33" spans="2:2" ht="18" customHeight="1">
      <c r="B33" s="21" t="s">
        <v>243</v>
      </c>
    </row>
  </sheetData>
  <customSheetViews>
    <customSheetView guid="{D60E5760-4E7C-40A4-8B5D-23B1C7C3A8AF}">
      <selection sqref="A1:A65536"/>
      <pageMargins left="0.7" right="0.7" top="0.75" bottom="0.75" header="0.3" footer="0.3"/>
      <pageSetup paperSize="9" orientation="portrait" r:id="rId1"/>
    </customSheetView>
  </customSheetViews>
  <mergeCells count="5">
    <mergeCell ref="C2:D2"/>
    <mergeCell ref="A2:A3"/>
    <mergeCell ref="B2:B3"/>
    <mergeCell ref="E2:E3"/>
    <mergeCell ref="F2:F3"/>
  </mergeCells>
  <phoneticPr fontId="10"/>
  <hyperlinks>
    <hyperlink ref="B4" location="調査職員設計書!A1"/>
    <hyperlink ref="B5" location="調査職員通知!A1"/>
    <hyperlink ref="B8" location="監督員設計書!A1"/>
    <hyperlink ref="B9" location="監督員通知!A1"/>
    <hyperlink ref="B7" location="受注者通知!A1"/>
    <hyperlink ref="B22" location="完成検査通知!A1"/>
    <hyperlink ref="B6" location="貸与品等引渡書!A1"/>
    <hyperlink ref="B11" location="変更通知!A1"/>
    <hyperlink ref="B12" location="変更委託料算出!A1"/>
    <hyperlink ref="B13" location="変更理由書!A1"/>
    <hyperlink ref="B19" location="業務中止!A1"/>
    <hyperlink ref="B20" location="中止解除!A1"/>
    <hyperlink ref="B21" location="復命書!A1"/>
    <hyperlink ref="B10" location="打合!A1"/>
    <hyperlink ref="B23" location="契約用設計書回覧!A1"/>
    <hyperlink ref="B15" location="出来形検定書!A1"/>
    <hyperlink ref="B14" location="業務出来形部分確認依頼書!A1"/>
    <hyperlink ref="B16" location="出来形検定検査依頼書!A1"/>
    <hyperlink ref="B17" location="出来形検定書検査調書!A1"/>
    <hyperlink ref="B18" location="業務出来形部分等確認通知書!A1"/>
    <hyperlink ref="B24" location="'覚書（温度測定）'!A1"/>
  </hyperlinks>
  <pageMargins left="0.7" right="0.7" top="0.75" bottom="0.75" header="0.3" footer="0.3"/>
  <pageSetup paperSize="9" fitToWidth="1" fitToHeight="1" orientation="portrait" usePrinterDefaults="1" r:id="rId2"/>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22"/>
  <dimension ref="A1:I60"/>
  <sheetViews>
    <sheetView view="pageBreakPreview" zoomScaleNormal="75" zoomScaleSheetLayoutView="100" workbookViewId="0">
      <pane ySplit="1" topLeftCell="A2" activePane="bottomLeft" state="frozen"/>
      <selection pane="bottomLeft" activeCell="F34" sqref="F34:F35"/>
    </sheetView>
  </sheetViews>
  <sheetFormatPr defaultRowHeight="13.5"/>
  <cols>
    <col min="1" max="9" width="9.625" style="150" customWidth="1"/>
    <col min="10" max="16384" width="9" style="150" bestFit="1" customWidth="1"/>
  </cols>
  <sheetData>
    <row r="1" spans="1:9" s="115" customFormat="1" ht="51" customHeight="1"/>
    <row r="2" spans="1:9" ht="13.5" customHeight="1">
      <c r="A2" s="456"/>
      <c r="B2" s="475"/>
      <c r="C2" s="491" t="s">
        <v>414</v>
      </c>
      <c r="D2" s="491"/>
      <c r="E2" s="491"/>
      <c r="F2" s="491"/>
      <c r="G2" s="491"/>
      <c r="H2" s="475"/>
      <c r="I2" s="529"/>
    </row>
    <row r="3" spans="1:9">
      <c r="A3" s="457"/>
      <c r="B3" s="293"/>
      <c r="C3" s="492"/>
      <c r="D3" s="492"/>
      <c r="E3" s="492"/>
      <c r="F3" s="492"/>
      <c r="G3" s="492"/>
      <c r="H3" s="293"/>
      <c r="I3" s="530"/>
    </row>
    <row r="4" spans="1:9">
      <c r="A4" s="458"/>
      <c r="I4" s="531"/>
    </row>
    <row r="5" spans="1:9">
      <c r="A5" s="458"/>
      <c r="I5" s="531"/>
    </row>
    <row r="6" spans="1:9">
      <c r="A6" s="458"/>
      <c r="B6" s="476" t="str">
        <f>データ!C12</f>
        <v>倉吉市長　広田　一恭</v>
      </c>
      <c r="C6" s="432" t="s">
        <v>641</v>
      </c>
      <c r="I6" s="531"/>
    </row>
    <row r="7" spans="1:9">
      <c r="A7" s="458"/>
      <c r="I7" s="531"/>
    </row>
    <row r="8" spans="1:9">
      <c r="A8" s="458"/>
      <c r="I8" s="531"/>
    </row>
    <row r="9" spans="1:9">
      <c r="A9" s="458"/>
      <c r="B9" s="477" t="s">
        <v>586</v>
      </c>
      <c r="C9" s="477"/>
      <c r="D9" s="477"/>
      <c r="E9" s="477"/>
      <c r="I9" s="531"/>
    </row>
    <row r="10" spans="1:9">
      <c r="A10" s="458"/>
      <c r="B10" s="477"/>
      <c r="C10" s="477"/>
      <c r="D10" s="477"/>
      <c r="E10" s="477"/>
      <c r="I10" s="531"/>
    </row>
    <row r="11" spans="1:9">
      <c r="A11" s="458"/>
      <c r="I11" s="531"/>
    </row>
    <row r="12" spans="1:9">
      <c r="A12" s="458"/>
      <c r="B12" s="478" t="str">
        <v>令和　　年　　月　　日</v>
      </c>
      <c r="C12" s="478"/>
      <c r="D12" s="478"/>
      <c r="E12" s="513"/>
      <c r="I12" s="531"/>
    </row>
    <row r="13" spans="1:9">
      <c r="A13" s="458"/>
      <c r="I13" s="531"/>
    </row>
    <row r="14" spans="1:9">
      <c r="A14" s="458"/>
      <c r="I14" s="531"/>
    </row>
    <row r="15" spans="1:9">
      <c r="A15" s="458"/>
      <c r="E15" s="428" t="s">
        <v>99</v>
      </c>
      <c r="F15" s="521" t="str">
        <f>_xlfn.CONCAT(データ!C13,"　",データ!C14)</f>
        <v>○○○○部　○○○○課</v>
      </c>
      <c r="G15" s="521"/>
      <c r="H15" s="521"/>
      <c r="I15" s="531"/>
    </row>
    <row r="16" spans="1:9">
      <c r="A16" s="458"/>
      <c r="F16" s="427" t="str">
        <f>_xlfn.CONCAT(データ!C17,"　",データ!C18)</f>
        <v>主任技師　○○　○○</v>
      </c>
      <c r="H16" s="526"/>
      <c r="I16" s="531"/>
    </row>
    <row r="17" spans="1:9">
      <c r="A17" s="458"/>
      <c r="I17" s="531"/>
    </row>
    <row r="18" spans="1:9">
      <c r="A18" s="458"/>
      <c r="I18" s="531"/>
    </row>
    <row r="19" spans="1:9">
      <c r="A19" s="458"/>
      <c r="E19" s="428" t="s">
        <v>163</v>
      </c>
      <c r="I19" s="531"/>
    </row>
    <row r="20" spans="1:9">
      <c r="A20" s="458"/>
      <c r="E20" s="428"/>
      <c r="I20" s="531"/>
    </row>
    <row r="21" spans="1:9">
      <c r="A21" s="458"/>
      <c r="I21" s="531"/>
    </row>
    <row r="22" spans="1:9">
      <c r="A22" s="459" t="s">
        <v>458</v>
      </c>
      <c r="B22" s="479"/>
      <c r="C22" s="493" t="s">
        <v>154</v>
      </c>
      <c r="D22" s="504"/>
      <c r="E22" s="483" t="s">
        <v>448</v>
      </c>
      <c r="F22" s="504"/>
      <c r="G22" s="523" t="str">
        <f>_xlfn.CONCAT(データ!C19,"　",データ!C20)</f>
        <v>○○○○部　○○○○課</v>
      </c>
      <c r="H22" s="527"/>
      <c r="I22" s="532"/>
    </row>
    <row r="23" spans="1:9">
      <c r="A23" s="460"/>
      <c r="B23" s="480"/>
      <c r="C23" s="494"/>
      <c r="D23" s="505"/>
      <c r="E23" s="316"/>
      <c r="F23" s="505"/>
      <c r="G23" s="524"/>
      <c r="H23" s="528"/>
      <c r="I23" s="533"/>
    </row>
    <row r="24" spans="1:9">
      <c r="A24" s="461" t="s">
        <v>595</v>
      </c>
      <c r="B24" s="481" t="s">
        <v>122</v>
      </c>
      <c r="C24" s="495">
        <f>データ!C2</f>
        <v>0</v>
      </c>
      <c r="D24" s="506"/>
      <c r="E24" s="506"/>
      <c r="F24" s="506"/>
      <c r="G24" s="506"/>
      <c r="H24" s="506"/>
      <c r="I24" s="534"/>
    </row>
    <row r="25" spans="1:9">
      <c r="A25" s="462"/>
      <c r="B25" s="482"/>
      <c r="C25" s="496"/>
      <c r="D25" s="507"/>
      <c r="E25" s="507"/>
      <c r="F25" s="507"/>
      <c r="G25" s="507"/>
      <c r="H25" s="507"/>
      <c r="I25" s="535"/>
    </row>
    <row r="26" spans="1:9">
      <c r="A26" s="462"/>
      <c r="B26" s="481" t="s">
        <v>587</v>
      </c>
      <c r="C26" s="495">
        <f>データ!C3</f>
        <v>0</v>
      </c>
      <c r="D26" s="506"/>
      <c r="E26" s="506"/>
      <c r="F26" s="506"/>
      <c r="G26" s="506"/>
      <c r="H26" s="506"/>
      <c r="I26" s="534"/>
    </row>
    <row r="27" spans="1:9">
      <c r="A27" s="463"/>
      <c r="B27" s="482"/>
      <c r="C27" s="496"/>
      <c r="D27" s="507"/>
      <c r="E27" s="507"/>
      <c r="F27" s="507"/>
      <c r="G27" s="507"/>
      <c r="H27" s="507"/>
      <c r="I27" s="535"/>
    </row>
    <row r="28" spans="1:9">
      <c r="A28" s="464" t="s">
        <v>27</v>
      </c>
      <c r="B28" s="481" t="s">
        <v>513</v>
      </c>
      <c r="C28" s="495">
        <f>データ!C27</f>
        <v>0</v>
      </c>
      <c r="D28" s="506"/>
      <c r="E28" s="506"/>
      <c r="F28" s="506"/>
      <c r="G28" s="506"/>
      <c r="H28" s="506"/>
      <c r="I28" s="534"/>
    </row>
    <row r="29" spans="1:9">
      <c r="A29" s="465"/>
      <c r="B29" s="482"/>
      <c r="C29" s="496"/>
      <c r="D29" s="507"/>
      <c r="E29" s="507"/>
      <c r="F29" s="507"/>
      <c r="G29" s="507"/>
      <c r="H29" s="507"/>
      <c r="I29" s="535"/>
    </row>
    <row r="30" spans="1:9">
      <c r="A30" s="465"/>
      <c r="B30" s="481" t="s">
        <v>122</v>
      </c>
      <c r="C30" s="495">
        <f>データ!C28</f>
        <v>0</v>
      </c>
      <c r="D30" s="506"/>
      <c r="E30" s="514"/>
      <c r="F30" s="485" t="s">
        <v>98</v>
      </c>
      <c r="G30" s="495" t="str">
        <f>データ!C29</f>
        <v>　</v>
      </c>
      <c r="H30" s="506"/>
      <c r="I30" s="534"/>
    </row>
    <row r="31" spans="1:9">
      <c r="A31" s="466"/>
      <c r="B31" s="482"/>
      <c r="C31" s="496"/>
      <c r="D31" s="507"/>
      <c r="E31" s="515"/>
      <c r="F31" s="486"/>
      <c r="G31" s="496"/>
      <c r="H31" s="507"/>
      <c r="I31" s="535"/>
    </row>
    <row r="32" spans="1:9">
      <c r="A32" s="461" t="s">
        <v>406</v>
      </c>
      <c r="B32" s="481" t="s">
        <v>395</v>
      </c>
      <c r="C32" s="497">
        <f>データ!C5</f>
        <v>0</v>
      </c>
      <c r="D32" s="508"/>
      <c r="E32" s="516"/>
      <c r="F32" s="485" t="s">
        <v>44</v>
      </c>
      <c r="G32" s="497">
        <f>データ!C6</f>
        <v>0</v>
      </c>
      <c r="H32" s="508"/>
      <c r="I32" s="516"/>
    </row>
    <row r="33" spans="1:9">
      <c r="A33" s="463"/>
      <c r="B33" s="482"/>
      <c r="C33" s="498"/>
      <c r="D33" s="509"/>
      <c r="E33" s="517"/>
      <c r="F33" s="486"/>
      <c r="G33" s="498"/>
      <c r="H33" s="509"/>
      <c r="I33" s="517"/>
    </row>
    <row r="34" spans="1:9">
      <c r="A34" s="459" t="s">
        <v>437</v>
      </c>
      <c r="B34" s="479"/>
      <c r="C34" s="499">
        <f>データ!C7</f>
        <v>0</v>
      </c>
      <c r="D34" s="510"/>
      <c r="E34" s="518"/>
      <c r="F34" s="181" t="s">
        <v>642</v>
      </c>
      <c r="G34" s="499">
        <f>データ!C8</f>
        <v>0</v>
      </c>
      <c r="H34" s="510"/>
      <c r="I34" s="536"/>
    </row>
    <row r="35" spans="1:9">
      <c r="A35" s="460"/>
      <c r="B35" s="480"/>
      <c r="C35" s="500"/>
      <c r="D35" s="511"/>
      <c r="E35" s="519"/>
      <c r="F35" s="181"/>
      <c r="G35" s="500"/>
      <c r="H35" s="511"/>
      <c r="I35" s="537"/>
    </row>
    <row r="36" spans="1:9">
      <c r="A36" s="467" t="s">
        <v>583</v>
      </c>
      <c r="B36" s="181" t="s">
        <v>588</v>
      </c>
      <c r="C36" s="497" t="str">
        <v>令和　年　月　日</v>
      </c>
      <c r="D36" s="508"/>
      <c r="E36" s="516"/>
      <c r="F36" s="181" t="s">
        <v>592</v>
      </c>
      <c r="G36" s="497" t="str">
        <f>業務出来形部分確認依頼書!D26</f>
        <v>令和 　年 　月 　日</v>
      </c>
      <c r="H36" s="508"/>
      <c r="I36" s="538"/>
    </row>
    <row r="37" spans="1:9">
      <c r="A37" s="467"/>
      <c r="B37" s="181"/>
      <c r="C37" s="498"/>
      <c r="D37" s="509"/>
      <c r="E37" s="517"/>
      <c r="F37" s="181"/>
      <c r="G37" s="498"/>
      <c r="H37" s="509"/>
      <c r="I37" s="539"/>
    </row>
    <row r="38" spans="1:9">
      <c r="A38" s="467"/>
      <c r="B38" s="181" t="s">
        <v>437</v>
      </c>
      <c r="C38" s="499" t="str">
        <v/>
      </c>
      <c r="D38" s="510"/>
      <c r="E38" s="518"/>
      <c r="F38" s="181" t="s">
        <v>593</v>
      </c>
      <c r="G38" s="525" t="s">
        <v>596</v>
      </c>
      <c r="H38" s="525"/>
      <c r="I38" s="540"/>
    </row>
    <row r="39" spans="1:9">
      <c r="A39" s="467"/>
      <c r="B39" s="181"/>
      <c r="C39" s="500"/>
      <c r="D39" s="511"/>
      <c r="E39" s="519"/>
      <c r="F39" s="181"/>
      <c r="G39" s="525"/>
      <c r="H39" s="525"/>
      <c r="I39" s="540"/>
    </row>
    <row r="40" spans="1:9">
      <c r="A40" s="468" t="s">
        <v>584</v>
      </c>
      <c r="B40" s="483"/>
      <c r="C40" s="483"/>
      <c r="D40" s="483"/>
      <c r="E40" s="483"/>
      <c r="F40" s="483"/>
      <c r="G40" s="483"/>
      <c r="H40" s="483"/>
      <c r="I40" s="541"/>
    </row>
    <row r="41" spans="1:9">
      <c r="A41" s="469"/>
      <c r="B41" s="316"/>
      <c r="C41" s="316"/>
      <c r="D41" s="316"/>
      <c r="E41" s="316"/>
      <c r="F41" s="316"/>
      <c r="G41" s="316"/>
      <c r="H41" s="316"/>
      <c r="I41" s="542"/>
    </row>
    <row r="42" spans="1:9" ht="23.25" customHeight="1">
      <c r="A42" s="470" t="s">
        <v>585</v>
      </c>
      <c r="B42" s="484"/>
      <c r="C42" s="484"/>
      <c r="D42" s="484"/>
      <c r="E42" s="484"/>
      <c r="F42" s="484"/>
      <c r="G42" s="484"/>
      <c r="H42" s="484"/>
      <c r="I42" s="543"/>
    </row>
    <row r="43" spans="1:9">
      <c r="A43" s="464" t="s">
        <v>244</v>
      </c>
      <c r="B43" s="485" t="s">
        <v>589</v>
      </c>
      <c r="C43" s="485" t="s">
        <v>445</v>
      </c>
      <c r="D43" s="485" t="s">
        <v>590</v>
      </c>
      <c r="E43" s="485" t="s">
        <v>591</v>
      </c>
      <c r="F43" s="485" t="s">
        <v>231</v>
      </c>
      <c r="G43" s="485" t="s">
        <v>594</v>
      </c>
      <c r="H43" s="485" t="s">
        <v>554</v>
      </c>
      <c r="I43" s="544" t="s">
        <v>433</v>
      </c>
    </row>
    <row r="44" spans="1:9">
      <c r="A44" s="471"/>
      <c r="B44" s="486"/>
      <c r="C44" s="486"/>
      <c r="D44" s="486"/>
      <c r="E44" s="486"/>
      <c r="F44" s="486"/>
      <c r="G44" s="486"/>
      <c r="H44" s="486"/>
      <c r="I44" s="545"/>
    </row>
    <row r="45" spans="1:9">
      <c r="A45" s="458"/>
      <c r="B45" s="487"/>
      <c r="D45" s="487"/>
      <c r="F45" s="487"/>
      <c r="H45" s="487"/>
      <c r="I45" s="531"/>
    </row>
    <row r="46" spans="1:9">
      <c r="A46" s="458"/>
      <c r="B46" s="487"/>
      <c r="D46" s="487"/>
      <c r="F46" s="487"/>
      <c r="H46" s="487"/>
      <c r="I46" s="531"/>
    </row>
    <row r="47" spans="1:9">
      <c r="A47" s="472"/>
      <c r="B47" s="488"/>
      <c r="C47" s="501"/>
      <c r="D47" s="488"/>
      <c r="E47" s="501"/>
      <c r="F47" s="488"/>
      <c r="G47" s="501"/>
      <c r="H47" s="488"/>
      <c r="I47" s="546"/>
    </row>
    <row r="48" spans="1:9">
      <c r="A48" s="473"/>
      <c r="B48" s="489"/>
      <c r="C48" s="502"/>
      <c r="D48" s="512" t="s">
        <v>197</v>
      </c>
      <c r="E48" s="520"/>
      <c r="F48" s="522"/>
      <c r="G48" s="502"/>
      <c r="H48" s="489"/>
      <c r="I48" s="547"/>
    </row>
    <row r="49" spans="1:9">
      <c r="A49" s="458"/>
      <c r="B49" s="487"/>
      <c r="D49" s="487"/>
      <c r="F49" s="487"/>
      <c r="H49" s="487"/>
      <c r="I49" s="531"/>
    </row>
    <row r="50" spans="1:9">
      <c r="A50" s="458"/>
      <c r="B50" s="487"/>
      <c r="D50" s="487"/>
      <c r="F50" s="487"/>
      <c r="H50" s="487"/>
      <c r="I50" s="531"/>
    </row>
    <row r="51" spans="1:9">
      <c r="A51" s="472"/>
      <c r="B51" s="488"/>
      <c r="C51" s="501"/>
      <c r="D51" s="488"/>
      <c r="E51" s="501"/>
      <c r="F51" s="488"/>
      <c r="G51" s="501"/>
      <c r="H51" s="488"/>
      <c r="I51" s="546"/>
    </row>
    <row r="52" spans="1:9">
      <c r="A52" s="473"/>
      <c r="B52" s="489"/>
      <c r="C52" s="502"/>
      <c r="D52" s="489"/>
      <c r="E52" s="502"/>
      <c r="F52" s="489"/>
      <c r="G52" s="502"/>
      <c r="H52" s="489"/>
      <c r="I52" s="547"/>
    </row>
    <row r="53" spans="1:9">
      <c r="A53" s="472"/>
      <c r="B53" s="488"/>
      <c r="C53" s="501"/>
      <c r="D53" s="488"/>
      <c r="E53" s="501"/>
      <c r="F53" s="488"/>
      <c r="G53" s="501"/>
      <c r="H53" s="488"/>
      <c r="I53" s="546"/>
    </row>
    <row r="54" spans="1:9">
      <c r="A54" s="473"/>
      <c r="B54" s="489"/>
      <c r="C54" s="502"/>
      <c r="D54" s="489"/>
      <c r="E54" s="502"/>
      <c r="F54" s="489"/>
      <c r="G54" s="502"/>
      <c r="H54" s="489"/>
      <c r="I54" s="547"/>
    </row>
    <row r="55" spans="1:9">
      <c r="A55" s="458"/>
      <c r="B55" s="487"/>
      <c r="D55" s="487"/>
      <c r="F55" s="487"/>
      <c r="H55" s="487"/>
      <c r="I55" s="531"/>
    </row>
    <row r="56" spans="1:9">
      <c r="A56" s="458"/>
      <c r="B56" s="487"/>
      <c r="D56" s="487"/>
      <c r="F56" s="487"/>
      <c r="H56" s="487"/>
      <c r="I56" s="531"/>
    </row>
    <row r="57" spans="1:9">
      <c r="A57" s="472"/>
      <c r="B57" s="488"/>
      <c r="C57" s="501"/>
      <c r="D57" s="488"/>
      <c r="E57" s="501"/>
      <c r="F57" s="488"/>
      <c r="G57" s="501"/>
      <c r="H57" s="488"/>
      <c r="I57" s="546"/>
    </row>
    <row r="58" spans="1:9" ht="12.75" customHeight="1">
      <c r="A58" s="473"/>
      <c r="B58" s="489"/>
      <c r="C58" s="502"/>
      <c r="D58" s="489"/>
      <c r="E58" s="502"/>
      <c r="F58" s="489"/>
      <c r="G58" s="502"/>
      <c r="H58" s="489"/>
      <c r="I58" s="547"/>
    </row>
    <row r="59" spans="1:9">
      <c r="A59" s="458"/>
      <c r="B59" s="487"/>
      <c r="D59" s="487"/>
      <c r="F59" s="487"/>
      <c r="H59" s="487"/>
      <c r="I59" s="531"/>
    </row>
    <row r="60" spans="1:9" ht="14.25">
      <c r="A60" s="474"/>
      <c r="B60" s="490"/>
      <c r="C60" s="503"/>
      <c r="D60" s="490"/>
      <c r="E60" s="503"/>
      <c r="F60" s="490"/>
      <c r="G60" s="503"/>
      <c r="H60" s="490"/>
      <c r="I60" s="548"/>
    </row>
  </sheetData>
  <mergeCells count="49">
    <mergeCell ref="B9:E9"/>
    <mergeCell ref="B12:D12"/>
    <mergeCell ref="A42:I42"/>
    <mergeCell ref="D48:F48"/>
    <mergeCell ref="C2:G3"/>
    <mergeCell ref="A22:B23"/>
    <mergeCell ref="C22:D23"/>
    <mergeCell ref="E22:F23"/>
    <mergeCell ref="G22:I23"/>
    <mergeCell ref="A24:A27"/>
    <mergeCell ref="B24:B25"/>
    <mergeCell ref="C24:I25"/>
    <mergeCell ref="B26:B27"/>
    <mergeCell ref="C26:I27"/>
    <mergeCell ref="A28:A31"/>
    <mergeCell ref="B28:B29"/>
    <mergeCell ref="C28:I29"/>
    <mergeCell ref="B30:B31"/>
    <mergeCell ref="C30:E31"/>
    <mergeCell ref="F30:F31"/>
    <mergeCell ref="G30:I31"/>
    <mergeCell ref="A32:A33"/>
    <mergeCell ref="B32:B33"/>
    <mergeCell ref="C32:E33"/>
    <mergeCell ref="F32:F33"/>
    <mergeCell ref="G32:I33"/>
    <mergeCell ref="A34:B35"/>
    <mergeCell ref="C34:E35"/>
    <mergeCell ref="F34:F35"/>
    <mergeCell ref="G34:I35"/>
    <mergeCell ref="A36:A39"/>
    <mergeCell ref="B36:B37"/>
    <mergeCell ref="C36:E37"/>
    <mergeCell ref="F36:F37"/>
    <mergeCell ref="G36:I37"/>
    <mergeCell ref="B38:B39"/>
    <mergeCell ref="C38:E39"/>
    <mergeCell ref="F38:F39"/>
    <mergeCell ref="G38:I39"/>
    <mergeCell ref="A40:I41"/>
    <mergeCell ref="A43:A44"/>
    <mergeCell ref="B43:B44"/>
    <mergeCell ref="C43:C44"/>
    <mergeCell ref="D43:D44"/>
    <mergeCell ref="E43:E44"/>
    <mergeCell ref="F43:F44"/>
    <mergeCell ref="G43:G44"/>
    <mergeCell ref="H43:H44"/>
    <mergeCell ref="I43:I44"/>
  </mergeCells>
  <phoneticPr fontId="10"/>
  <pageMargins left="0.78740157480314965" right="0.78740157480314965" top="0.59055118110236227" bottom="0.47244094488188981" header="0.51181102362204722" footer="0.51181102362204722"/>
  <pageSetup paperSize="9" fitToWidth="1" fitToHeight="1" orientation="portrait" usePrinterDefaults="1" blackAndWhite="1" horizontalDpi="65532"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5:AO61"/>
  <sheetViews>
    <sheetView view="pageBreakPreview" zoomScale="115" zoomScaleNormal="115" zoomScaleSheetLayoutView="115" workbookViewId="0">
      <selection activeCell="J6" sqref="J6"/>
    </sheetView>
  </sheetViews>
  <sheetFormatPr defaultRowHeight="13.5" customHeight="1"/>
  <cols>
    <col min="1" max="16305" width="2.25" style="360" customWidth="1"/>
    <col min="16306" max="16384" width="9" style="360" customWidth="1"/>
  </cols>
  <sheetData>
    <row r="4" spans="1:41" ht="13.5" customHeight="1"/>
    <row r="5" spans="1:41" ht="13.5" customHeight="1">
      <c r="AD5" s="556" t="s">
        <v>572</v>
      </c>
      <c r="AE5" s="556"/>
      <c r="AF5" s="556"/>
      <c r="AG5" s="556"/>
      <c r="AH5" s="556"/>
      <c r="AI5" s="556"/>
      <c r="AJ5" s="556"/>
      <c r="AK5" s="556"/>
    </row>
    <row r="6" spans="1:41" ht="13.5" customHeight="1">
      <c r="AD6" s="557" t="s">
        <v>601</v>
      </c>
      <c r="AE6" s="556"/>
      <c r="AF6" s="556"/>
      <c r="AG6" s="556"/>
      <c r="AH6" s="556"/>
      <c r="AI6" s="556"/>
      <c r="AJ6" s="556"/>
      <c r="AK6" s="556"/>
    </row>
    <row r="7" spans="1:41" ht="13.5" customHeight="1"/>
    <row r="8" spans="1:41" ht="13.5" customHeight="1"/>
    <row r="9" spans="1:41" ht="13.5" customHeight="1"/>
    <row r="10" spans="1:41" ht="13.5" customHeight="1">
      <c r="D10" s="108" t="str">
        <f>_xlfn.CONCAT(データ!C14&amp;"長","　","様")</f>
        <v>○○○○課長　様</v>
      </c>
      <c r="E10" s="108"/>
      <c r="F10" s="108"/>
      <c r="G10" s="108"/>
      <c r="H10" s="108"/>
      <c r="I10" s="108"/>
      <c r="J10" s="108"/>
      <c r="K10" s="108"/>
      <c r="L10" s="108"/>
    </row>
    <row r="11" spans="1:41" ht="13.5" customHeight="1"/>
    <row r="12" spans="1:41" ht="13.5" customHeight="1"/>
    <row r="13" spans="1:41" ht="13.5" customHeight="1">
      <c r="AD13" s="360" t="str">
        <f>_xlfn.CONCAT(データ!C20&amp;"長")</f>
        <v>○○○○課長</v>
      </c>
    </row>
    <row r="14" spans="1:41" ht="13.5" customHeight="1"/>
    <row r="15" spans="1:41" ht="13.5" customHeight="1"/>
    <row r="16" spans="1:41" ht="13.5" customHeight="1">
      <c r="A16" s="305" t="s">
        <v>308</v>
      </c>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row>
    <row r="17" spans="1:40" ht="13.5" customHeight="1"/>
    <row r="18" spans="1:40" ht="13.5" customHeight="1">
      <c r="D18" s="306" t="str">
        <f>_xlfn.CONCAT("このことについて","、",データ!C20,"において技術職員がいないため","、","次のとおり依頼します。")</f>
        <v>このことについて、○○○○課において技術職員がいないため、次のとおり依頼します。</v>
      </c>
      <c r="E18" s="306"/>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row>
    <row r="19" spans="1:40" ht="13.5" customHeight="1">
      <c r="A19" s="168"/>
      <c r="B19" s="549"/>
      <c r="C19" s="549"/>
      <c r="D19" s="549"/>
      <c r="E19" s="549"/>
      <c r="F19" s="549"/>
      <c r="G19" s="549"/>
      <c r="H19" s="549"/>
      <c r="I19" s="549"/>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row>
    <row r="20" spans="1:40" ht="13.5" customHeight="1">
      <c r="A20" s="168"/>
      <c r="B20" s="168"/>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50"/>
      <c r="AL20" s="550"/>
      <c r="AM20" s="168"/>
    </row>
    <row r="21" spans="1:40" ht="13.5" customHeight="1">
      <c r="A21" s="168"/>
      <c r="B21" s="168"/>
      <c r="C21" s="168"/>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0"/>
      <c r="AM21" s="168"/>
    </row>
    <row r="22" spans="1:40" ht="13.5" customHeight="1"/>
    <row r="23" spans="1:40" ht="13.5" customHeight="1">
      <c r="U23" s="360" t="s">
        <v>316</v>
      </c>
    </row>
    <row r="24" spans="1:40" ht="13.5" customHeight="1"/>
    <row r="25" spans="1:40" ht="13.5" customHeight="1"/>
    <row r="26" spans="1:40" ht="13.5" customHeight="1">
      <c r="D26" s="360">
        <v>1</v>
      </c>
      <c r="F26" s="360" t="s">
        <v>597</v>
      </c>
      <c r="L26" s="552" t="s">
        <v>602</v>
      </c>
    </row>
    <row r="27" spans="1:40" ht="13.5" customHeight="1"/>
    <row r="28" spans="1:40" ht="13.5" customHeight="1"/>
    <row r="29" spans="1:40" ht="13.5" customHeight="1">
      <c r="D29" s="360">
        <v>2</v>
      </c>
      <c r="F29" s="360" t="s">
        <v>598</v>
      </c>
      <c r="L29" s="360" t="s">
        <v>599</v>
      </c>
      <c r="O29" s="553"/>
      <c r="P29" s="553"/>
      <c r="Q29" s="553"/>
      <c r="R29" s="553"/>
      <c r="S29" s="553"/>
      <c r="T29" s="553"/>
      <c r="U29" s="553"/>
      <c r="AC29" s="553"/>
      <c r="AD29" s="553"/>
      <c r="AE29" s="553"/>
      <c r="AF29" s="553"/>
      <c r="AG29" s="553"/>
      <c r="AH29" s="553"/>
      <c r="AI29" s="553"/>
    </row>
    <row r="30" spans="1:40" ht="13.5" customHeight="1">
      <c r="O30" s="554"/>
      <c r="P30" s="554"/>
      <c r="Q30" s="555"/>
      <c r="S30" s="554"/>
      <c r="T30" s="554"/>
      <c r="U30" s="554"/>
      <c r="AC30" s="554"/>
      <c r="AD30" s="554"/>
      <c r="AE30" s="554"/>
      <c r="AF30" s="554"/>
      <c r="AG30" s="554"/>
      <c r="AH30" s="554"/>
      <c r="AI30" s="554"/>
    </row>
    <row r="31" spans="1:40" ht="13.5" customHeight="1">
      <c r="O31" s="554"/>
      <c r="P31" s="554"/>
      <c r="Q31" s="555"/>
      <c r="S31" s="554"/>
      <c r="T31" s="554"/>
      <c r="U31" s="554"/>
      <c r="AC31" s="554"/>
      <c r="AD31" s="554"/>
      <c r="AE31" s="554"/>
      <c r="AF31" s="554"/>
      <c r="AG31" s="554"/>
      <c r="AH31" s="554"/>
      <c r="AI31" s="554"/>
    </row>
    <row r="32" spans="1:40" ht="13.5" customHeight="1">
      <c r="D32" s="360">
        <v>3</v>
      </c>
      <c r="F32" s="360" t="s">
        <v>376</v>
      </c>
      <c r="L32" s="360" t="s">
        <v>600</v>
      </c>
      <c r="O32" s="554"/>
      <c r="P32" s="554"/>
      <c r="Q32" s="554"/>
      <c r="R32" s="554"/>
      <c r="S32" s="554"/>
      <c r="T32" s="554"/>
      <c r="U32" s="554"/>
      <c r="AC32" s="554"/>
      <c r="AD32" s="554"/>
      <c r="AE32" s="554"/>
      <c r="AF32" s="554"/>
      <c r="AG32" s="554"/>
      <c r="AH32" s="554"/>
      <c r="AI32" s="554"/>
    </row>
    <row r="33" spans="11:36" ht="13.5" customHeight="1">
      <c r="K33" s="108"/>
      <c r="L33" s="108"/>
      <c r="M33" s="108"/>
      <c r="N33" s="108"/>
      <c r="O33" s="108"/>
      <c r="P33" s="108"/>
      <c r="Q33" s="108"/>
      <c r="R33" s="108"/>
      <c r="S33" s="108"/>
      <c r="T33" s="305"/>
      <c r="V33" s="305"/>
      <c r="W33" s="305"/>
      <c r="X33" s="305"/>
      <c r="Y33" s="305"/>
      <c r="Z33" s="305"/>
      <c r="AA33" s="305"/>
      <c r="AB33" s="305"/>
      <c r="AC33" s="305"/>
      <c r="AD33" s="305"/>
      <c r="AE33" s="305"/>
      <c r="AF33" s="305"/>
      <c r="AG33" s="305"/>
      <c r="AH33" s="305"/>
      <c r="AI33" s="305"/>
      <c r="AJ33" s="305"/>
    </row>
    <row r="34" spans="11:36" ht="13.5" customHeight="1">
      <c r="K34" s="108"/>
      <c r="L34" s="108"/>
      <c r="M34" s="108"/>
      <c r="N34" s="108"/>
      <c r="O34" s="108"/>
      <c r="P34" s="108"/>
      <c r="Q34" s="108"/>
      <c r="R34" s="108"/>
      <c r="S34" s="108"/>
      <c r="T34" s="305"/>
      <c r="X34" s="305"/>
      <c r="Y34" s="305"/>
      <c r="Z34" s="305"/>
      <c r="AA34" s="305"/>
      <c r="AB34" s="305"/>
      <c r="AC34" s="305"/>
      <c r="AD34" s="305"/>
      <c r="AE34" s="305"/>
      <c r="AF34" s="305"/>
      <c r="AG34" s="305"/>
      <c r="AH34" s="305"/>
      <c r="AI34" s="305"/>
      <c r="AJ34" s="305"/>
    </row>
    <row r="35" spans="11:36" ht="13.5" customHeight="1">
      <c r="K35" s="108"/>
      <c r="L35" s="108"/>
      <c r="M35" s="108"/>
      <c r="N35" s="108"/>
      <c r="O35" s="108"/>
      <c r="P35" s="108"/>
      <c r="Q35" s="108"/>
      <c r="R35" s="108"/>
      <c r="S35" s="108"/>
      <c r="T35" s="305"/>
      <c r="X35" s="305"/>
      <c r="Y35" s="305"/>
      <c r="Z35" s="305"/>
      <c r="AA35" s="305"/>
      <c r="AB35" s="305"/>
      <c r="AC35" s="305"/>
      <c r="AD35" s="305"/>
      <c r="AE35" s="305"/>
      <c r="AF35" s="305"/>
      <c r="AG35" s="305"/>
      <c r="AH35" s="305"/>
      <c r="AI35" s="305"/>
      <c r="AJ35" s="305"/>
    </row>
    <row r="36" spans="11:36" ht="13.5" customHeight="1">
      <c r="K36" s="108"/>
      <c r="L36" s="108"/>
      <c r="M36" s="108"/>
      <c r="N36" s="108"/>
      <c r="O36" s="108"/>
      <c r="P36" s="108"/>
      <c r="Q36" s="108"/>
      <c r="R36" s="108"/>
      <c r="S36" s="108"/>
      <c r="T36" s="305"/>
      <c r="X36" s="305"/>
      <c r="Y36" s="305"/>
      <c r="Z36" s="305"/>
      <c r="AA36" s="305"/>
      <c r="AB36" s="305"/>
      <c r="AC36" s="305"/>
      <c r="AD36" s="305"/>
      <c r="AE36" s="305"/>
      <c r="AF36" s="305"/>
      <c r="AG36" s="305"/>
      <c r="AH36" s="305"/>
      <c r="AI36" s="305"/>
      <c r="AJ36" s="305"/>
    </row>
    <row r="37" spans="11:36" ht="13.5" customHeight="1"/>
    <row r="38" spans="11:36" ht="13.5" customHeight="1"/>
    <row r="39" spans="11:36" ht="13.5" customHeight="1"/>
    <row r="40" spans="11:36" ht="13.5" customHeight="1"/>
    <row r="41" spans="11:36" ht="13.5" customHeight="1">
      <c r="K41" s="551"/>
    </row>
    <row r="42" spans="11:36" ht="13.5" customHeight="1"/>
    <row r="43" spans="11:36" ht="13.5" customHeight="1"/>
    <row r="44" spans="11:36" ht="13.5" customHeight="1"/>
    <row r="45" spans="11:36" ht="13.5" customHeight="1"/>
    <row r="46" spans="11:36" ht="13.5" customHeight="1"/>
    <row r="47" spans="11:36" ht="13.5" customHeight="1"/>
    <row r="48" spans="11:36" ht="13.5" customHeight="1"/>
    <row r="49" spans="26:26" ht="13.5" customHeight="1"/>
    <row r="50" spans="26:26" ht="13.5" customHeight="1"/>
    <row r="51" spans="26:26" ht="13.5" customHeight="1"/>
    <row r="52" spans="26:26" ht="13.5" customHeight="1"/>
    <row r="53" spans="26:26" ht="13.5" customHeight="1"/>
    <row r="54" spans="26:26" ht="13.5" customHeight="1"/>
    <row r="55" spans="26:26" ht="13.5" customHeight="1"/>
    <row r="56" spans="26:26" ht="13.5" customHeight="1"/>
    <row r="57" spans="26:26" ht="13.5" customHeight="1">
      <c r="Z57" s="108"/>
    </row>
    <row r="58" spans="26:26" ht="13.5" customHeight="1">
      <c r="Z58" s="108"/>
    </row>
    <row r="59" spans="26:26" ht="13.5" customHeight="1">
      <c r="Z59" s="108"/>
    </row>
    <row r="60" spans="26:26" ht="13.5" customHeight="1">
      <c r="Z60" s="108"/>
    </row>
    <row r="61" spans="26:26" ht="13.5" customHeight="1">
      <c r="Z61" s="108"/>
    </row>
    <row r="62" spans="26:26" ht="13.5" customHeight="1"/>
    <row r="63" spans="26:26" ht="13.5" customHeight="1"/>
    <row r="67" ht="13.5" customHeight="1"/>
  </sheetData>
  <mergeCells count="5">
    <mergeCell ref="AD5:AK5"/>
    <mergeCell ref="AD6:AK6"/>
    <mergeCell ref="D10:L10"/>
    <mergeCell ref="A16:AO16"/>
    <mergeCell ref="D18:AN18"/>
  </mergeCells>
  <phoneticPr fontId="20" type="Hiragana"/>
  <pageMargins left="0.7" right="0.7" top="0.75" bottom="0.75" header="0.3" footer="0.3"/>
  <pageSetup paperSize="9" scale="96" fitToWidth="1" fitToHeight="1" orientation="portrait" usePrinterDefaults="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1:BX46"/>
  <sheetViews>
    <sheetView workbookViewId="0">
      <selection activeCell="CU3" sqref="CU3"/>
    </sheetView>
  </sheetViews>
  <sheetFormatPr defaultRowHeight="12"/>
  <cols>
    <col min="1" max="3" width="1.375" style="558" customWidth="1"/>
    <col min="4" max="4" width="1.5" style="558" customWidth="1"/>
    <col min="5" max="64" width="1.375" style="558" bestFit="1" customWidth="1"/>
    <col min="65" max="65" width="1.375" style="558" customWidth="1"/>
    <col min="66" max="256" width="1.375" style="558" bestFit="1" customWidth="1"/>
    <col min="257" max="16384" width="9" style="558" customWidth="1"/>
  </cols>
  <sheetData>
    <row r="1" spans="1:76" ht="33" customHeight="1">
      <c r="A1" s="559" t="s">
        <v>603</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c r="AW1" s="572"/>
      <c r="AX1" s="572"/>
      <c r="AY1" s="572"/>
      <c r="AZ1" s="572"/>
      <c r="BA1" s="572"/>
      <c r="BB1" s="572"/>
      <c r="BC1" s="572"/>
      <c r="BD1" s="572"/>
      <c r="BE1" s="572"/>
      <c r="BF1" s="572"/>
      <c r="BG1" s="572"/>
      <c r="BH1" s="572"/>
      <c r="BI1" s="572"/>
      <c r="BJ1" s="572"/>
      <c r="BK1" s="572"/>
      <c r="BL1" s="572"/>
      <c r="BM1" s="572"/>
      <c r="BN1" s="630"/>
      <c r="BO1" s="638"/>
    </row>
    <row r="2" spans="1:76" ht="18" customHeight="1">
      <c r="A2" s="560"/>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c r="AW2" s="573"/>
      <c r="AX2" s="573"/>
      <c r="AY2" s="573"/>
      <c r="AZ2" s="573"/>
      <c r="BA2" s="573"/>
      <c r="BB2" s="573"/>
      <c r="BC2" s="573"/>
      <c r="BD2" s="573"/>
      <c r="BE2" s="573"/>
      <c r="BF2" s="573"/>
      <c r="BG2" s="573"/>
      <c r="BH2" s="573"/>
      <c r="BI2" s="573"/>
      <c r="BJ2" s="573"/>
      <c r="BK2" s="573"/>
      <c r="BL2" s="573"/>
      <c r="BM2" s="573"/>
      <c r="BN2" s="631"/>
    </row>
    <row r="3" spans="1:76" ht="18" customHeight="1">
      <c r="A3" s="561"/>
      <c r="B3" s="574"/>
      <c r="C3" s="574"/>
      <c r="E3" s="573"/>
      <c r="F3" s="573" t="str">
        <f>_xlfn.CONCAT(データ!C12,"　","様")</f>
        <v>倉吉市長　広田　一恭　様</v>
      </c>
      <c r="G3" s="573"/>
      <c r="H3" s="573"/>
      <c r="I3" s="573"/>
      <c r="J3" s="573"/>
      <c r="K3" s="573"/>
      <c r="L3" s="573"/>
      <c r="M3" s="573"/>
      <c r="N3" s="573"/>
      <c r="O3" s="591"/>
      <c r="P3" s="591"/>
      <c r="Q3" s="591"/>
      <c r="R3" s="591"/>
      <c r="S3" s="591"/>
      <c r="T3" s="591"/>
      <c r="U3" s="591"/>
      <c r="V3" s="591"/>
      <c r="W3" s="591"/>
      <c r="X3" s="591"/>
      <c r="Y3" s="591"/>
      <c r="Z3" s="591"/>
      <c r="AA3" s="591"/>
      <c r="AB3" s="591"/>
      <c r="AC3" s="591"/>
      <c r="AD3" s="573"/>
      <c r="AE3" s="573"/>
      <c r="AF3" s="573"/>
      <c r="AG3" s="573"/>
      <c r="AH3" s="573"/>
      <c r="AI3" s="573"/>
      <c r="AJ3" s="573"/>
      <c r="AK3" s="573"/>
      <c r="AL3" s="573"/>
      <c r="AM3" s="573"/>
      <c r="AN3" s="573"/>
      <c r="AO3" s="573"/>
      <c r="AP3" s="573"/>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631"/>
      <c r="BO3" s="639"/>
      <c r="BP3" s="639"/>
      <c r="BQ3" s="639"/>
    </row>
    <row r="4" spans="1:76" ht="18" customHeight="1">
      <c r="A4" s="560"/>
      <c r="B4" s="573"/>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3"/>
      <c r="AI4" s="573"/>
      <c r="AJ4" s="573"/>
      <c r="AK4" s="573"/>
      <c r="AL4" s="573"/>
      <c r="AM4" s="573"/>
      <c r="AN4" s="573"/>
      <c r="AO4" s="573"/>
      <c r="AP4" s="573"/>
      <c r="AQ4" s="573"/>
      <c r="AR4" s="573"/>
      <c r="AS4" s="573"/>
      <c r="AT4" s="573"/>
      <c r="AU4" s="573"/>
      <c r="AV4" s="573"/>
      <c r="AW4" s="573"/>
      <c r="AX4" s="573"/>
      <c r="AY4" s="573"/>
      <c r="AZ4" s="573"/>
      <c r="BA4" s="573"/>
      <c r="BB4" s="573"/>
      <c r="BC4" s="573"/>
      <c r="BD4" s="573"/>
      <c r="BE4" s="573"/>
      <c r="BF4" s="573"/>
      <c r="BG4" s="573"/>
      <c r="BH4" s="573"/>
      <c r="BI4" s="573"/>
      <c r="BJ4" s="573"/>
      <c r="BK4" s="573"/>
      <c r="BL4" s="573"/>
      <c r="BM4" s="573"/>
      <c r="BN4" s="631"/>
    </row>
    <row r="5" spans="1:76" ht="18" customHeight="1">
      <c r="A5" s="561"/>
      <c r="B5" s="574"/>
      <c r="C5" s="583" t="s">
        <v>514</v>
      </c>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c r="AR5" s="583"/>
      <c r="AS5" s="583"/>
      <c r="AT5" s="583"/>
      <c r="AU5" s="583"/>
      <c r="AV5" s="583"/>
      <c r="AW5" s="583"/>
      <c r="AX5" s="583"/>
      <c r="AY5" s="583"/>
      <c r="AZ5" s="583"/>
      <c r="BA5" s="583"/>
      <c r="BB5" s="583"/>
      <c r="BC5" s="583"/>
      <c r="BD5" s="583"/>
      <c r="BE5" s="583"/>
      <c r="BF5" s="583"/>
      <c r="BG5" s="583"/>
      <c r="BH5" s="583"/>
      <c r="BI5" s="583"/>
      <c r="BJ5" s="583"/>
      <c r="BK5" s="583"/>
      <c r="BL5" s="583"/>
      <c r="BM5" s="573"/>
      <c r="BN5" s="631"/>
      <c r="BO5" s="639"/>
      <c r="BP5" s="639"/>
      <c r="BQ5" s="639"/>
      <c r="BR5" s="639"/>
      <c r="BS5" s="639"/>
      <c r="BT5" s="639"/>
      <c r="BU5" s="639"/>
      <c r="BV5" s="639"/>
      <c r="BW5" s="639"/>
      <c r="BX5" s="639"/>
    </row>
    <row r="6" spans="1:76" ht="18" customHeight="1">
      <c r="A6" s="560"/>
      <c r="B6" s="573"/>
      <c r="C6" s="573" t="s">
        <v>235</v>
      </c>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c r="AH6" s="573"/>
      <c r="AI6" s="573"/>
      <c r="AJ6" s="573"/>
      <c r="AK6" s="573"/>
      <c r="AL6" s="573"/>
      <c r="AM6" s="573"/>
      <c r="AN6" s="573"/>
      <c r="AO6" s="573"/>
      <c r="AP6" s="573"/>
      <c r="AQ6" s="573"/>
      <c r="AR6" s="573"/>
      <c r="AS6" s="573"/>
      <c r="AT6" s="573"/>
      <c r="AU6" s="573"/>
      <c r="AV6" s="573"/>
      <c r="AW6" s="573"/>
      <c r="AX6" s="573"/>
      <c r="AY6" s="573"/>
      <c r="AZ6" s="573"/>
      <c r="BA6" s="573"/>
      <c r="BB6" s="573"/>
      <c r="BC6" s="573"/>
      <c r="BD6" s="573"/>
      <c r="BE6" s="573"/>
      <c r="BF6" s="573"/>
      <c r="BG6" s="573"/>
      <c r="BH6" s="573"/>
      <c r="BI6" s="573"/>
      <c r="BJ6" s="573"/>
      <c r="BK6" s="573"/>
      <c r="BL6" s="573"/>
      <c r="BM6" s="573"/>
      <c r="BN6" s="631"/>
    </row>
    <row r="7" spans="1:76" ht="18" customHeight="1">
      <c r="A7" s="560"/>
      <c r="B7" s="573"/>
      <c r="C7" s="573"/>
      <c r="D7" s="573"/>
      <c r="E7" s="573"/>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3"/>
      <c r="AH7" s="573"/>
      <c r="AI7" s="573"/>
      <c r="AJ7" s="573"/>
      <c r="AK7" s="573"/>
      <c r="AL7" s="573"/>
      <c r="AM7" s="573"/>
      <c r="AN7" s="573"/>
      <c r="AO7" s="573"/>
      <c r="AP7" s="573"/>
      <c r="AQ7" s="573"/>
      <c r="AR7" s="573"/>
      <c r="AS7" s="573"/>
      <c r="AT7" s="573"/>
      <c r="AU7" s="573"/>
      <c r="AV7" s="573"/>
      <c r="AW7" s="573"/>
      <c r="AX7" s="573"/>
      <c r="AY7" s="573"/>
      <c r="AZ7" s="573"/>
      <c r="BA7" s="573"/>
      <c r="BB7" s="573"/>
      <c r="BC7" s="573"/>
      <c r="BD7" s="573"/>
      <c r="BE7" s="573"/>
      <c r="BF7" s="573"/>
      <c r="BG7" s="573"/>
      <c r="BH7" s="573"/>
      <c r="BI7" s="573"/>
      <c r="BJ7" s="573"/>
      <c r="BK7" s="573"/>
      <c r="BL7" s="573"/>
      <c r="BM7" s="573"/>
      <c r="BN7" s="631"/>
    </row>
    <row r="8" spans="1:76" ht="18" customHeight="1">
      <c r="A8" s="560"/>
      <c r="B8" s="573"/>
      <c r="C8" s="573"/>
      <c r="D8" s="573"/>
      <c r="E8" s="573"/>
      <c r="F8" s="574"/>
      <c r="G8" s="584"/>
      <c r="H8" s="585" t="s">
        <v>610</v>
      </c>
      <c r="I8" s="587"/>
      <c r="J8" s="587"/>
      <c r="K8" s="587"/>
      <c r="L8" s="587"/>
      <c r="M8" s="587"/>
      <c r="N8" s="587"/>
      <c r="O8" s="587"/>
      <c r="P8" s="587"/>
      <c r="Q8" s="587"/>
      <c r="R8" s="587"/>
      <c r="S8" s="587"/>
      <c r="T8" s="587"/>
      <c r="U8" s="587"/>
      <c r="V8" s="587"/>
      <c r="W8" s="587"/>
      <c r="X8" s="587"/>
      <c r="Y8" s="573"/>
      <c r="Z8" s="573"/>
      <c r="AA8" s="573"/>
      <c r="AB8" s="573"/>
      <c r="AC8" s="573"/>
      <c r="AD8" s="573"/>
      <c r="AE8" s="573"/>
      <c r="AF8" s="573"/>
      <c r="AG8" s="573"/>
      <c r="AH8" s="573"/>
      <c r="AI8" s="573"/>
      <c r="AJ8" s="573"/>
      <c r="AK8" s="573"/>
      <c r="AL8" s="573"/>
      <c r="AM8" s="573"/>
      <c r="AN8" s="573"/>
      <c r="AO8" s="573"/>
      <c r="AP8" s="573"/>
      <c r="AQ8" s="573"/>
      <c r="AR8" s="573"/>
      <c r="AS8" s="573"/>
      <c r="AT8" s="573"/>
      <c r="AU8" s="573"/>
      <c r="AV8" s="573"/>
      <c r="AW8" s="573"/>
      <c r="AX8" s="573"/>
      <c r="AY8" s="573"/>
      <c r="AZ8" s="573"/>
      <c r="BA8" s="573"/>
      <c r="BB8" s="573"/>
      <c r="BC8" s="573"/>
      <c r="BD8" s="573"/>
      <c r="BE8" s="573"/>
      <c r="BF8" s="573"/>
      <c r="BG8" s="573"/>
      <c r="BH8" s="573"/>
      <c r="BI8" s="573"/>
      <c r="BJ8" s="573"/>
      <c r="BK8" s="573"/>
      <c r="BL8" s="573"/>
      <c r="BM8" s="573"/>
      <c r="BN8" s="631"/>
    </row>
    <row r="9" spans="1:76" ht="18" customHeight="1">
      <c r="A9" s="560"/>
      <c r="B9" s="573"/>
      <c r="C9" s="573"/>
      <c r="D9" s="573"/>
      <c r="E9" s="573"/>
      <c r="F9" s="573"/>
      <c r="G9" s="573"/>
      <c r="H9" s="573"/>
      <c r="I9" s="573"/>
      <c r="J9" s="573"/>
      <c r="K9" s="573"/>
      <c r="L9" s="573"/>
      <c r="M9" s="573"/>
      <c r="N9" s="573"/>
      <c r="O9" s="573"/>
      <c r="P9" s="573"/>
      <c r="Q9" s="573"/>
      <c r="R9" s="573"/>
      <c r="S9" s="573"/>
      <c r="T9" s="573"/>
      <c r="U9" s="573"/>
      <c r="V9" s="573"/>
      <c r="W9" s="573"/>
      <c r="X9" s="573"/>
      <c r="Y9" s="573"/>
      <c r="Z9" s="573"/>
      <c r="AA9" s="573"/>
      <c r="AB9" s="573"/>
      <c r="AC9" s="573"/>
      <c r="AD9" s="573"/>
      <c r="AE9" s="573"/>
      <c r="AF9" s="573"/>
      <c r="AG9" s="573"/>
      <c r="AH9" s="573"/>
      <c r="AI9" s="573"/>
      <c r="AJ9" s="573"/>
      <c r="AK9" s="573"/>
      <c r="AL9" s="573"/>
      <c r="AM9" s="573"/>
      <c r="AN9" s="573"/>
      <c r="AO9" s="573"/>
      <c r="AP9" s="573"/>
      <c r="AQ9" s="573"/>
      <c r="AR9" s="573"/>
      <c r="AS9" s="573"/>
      <c r="AT9" s="573"/>
      <c r="AU9" s="573"/>
      <c r="AV9" s="573"/>
      <c r="AW9" s="573"/>
      <c r="AX9" s="573"/>
      <c r="AY9" s="573"/>
      <c r="AZ9" s="573"/>
      <c r="BA9" s="573"/>
      <c r="BB9" s="573"/>
      <c r="BC9" s="573"/>
      <c r="BD9" s="573"/>
      <c r="BE9" s="573"/>
      <c r="BF9" s="573"/>
      <c r="BG9" s="573"/>
      <c r="BH9" s="573"/>
      <c r="BI9" s="573"/>
      <c r="BJ9" s="573"/>
      <c r="BK9" s="573"/>
      <c r="BL9" s="573"/>
      <c r="BM9" s="573"/>
      <c r="BN9" s="631"/>
    </row>
    <row r="10" spans="1:76" ht="18" customHeight="1">
      <c r="A10" s="560"/>
      <c r="B10" s="573"/>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t="s">
        <v>321</v>
      </c>
      <c r="AC10" s="573"/>
      <c r="AD10" s="573"/>
      <c r="AE10" s="573"/>
      <c r="AF10" s="573"/>
      <c r="AG10" s="573"/>
      <c r="AH10" s="573"/>
      <c r="AI10" s="573"/>
      <c r="AJ10" s="573"/>
      <c r="AK10" s="573"/>
      <c r="AL10" s="573"/>
      <c r="AM10" s="573" t="str">
        <f>_xlfn.CONCAT(データ!C19,"　",データ!C20)</f>
        <v>○○○○部　○○○○課</v>
      </c>
      <c r="AN10" s="573"/>
      <c r="AO10" s="573"/>
      <c r="AP10" s="573"/>
      <c r="AQ10" s="573"/>
      <c r="AR10" s="573"/>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631"/>
      <c r="BO10" s="639"/>
      <c r="BP10" s="639"/>
      <c r="BQ10" s="639"/>
      <c r="BR10" s="639"/>
      <c r="BS10" s="639"/>
    </row>
    <row r="11" spans="1:76" ht="18" customHeight="1">
      <c r="A11" s="560"/>
      <c r="B11" s="573"/>
      <c r="C11" s="573"/>
      <c r="D11" s="573"/>
      <c r="E11" s="573"/>
      <c r="F11" s="573"/>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573"/>
      <c r="AI11" s="573"/>
      <c r="AJ11" s="573"/>
      <c r="AK11" s="573"/>
      <c r="AL11" s="573"/>
      <c r="AM11" s="573" t="str">
        <f>_xlfn.CONCAT(データ!C23,"　",データ!C24)</f>
        <v>主任　○○　○○</v>
      </c>
      <c r="AN11" s="573"/>
      <c r="AO11" s="573"/>
      <c r="AP11" s="573"/>
      <c r="AQ11" s="573"/>
      <c r="AR11" s="573"/>
      <c r="AS11" s="573"/>
      <c r="AT11" s="573"/>
      <c r="AU11" s="573"/>
      <c r="AV11" s="573"/>
      <c r="AW11" s="574"/>
      <c r="AX11" s="573"/>
      <c r="AY11" s="573"/>
      <c r="AZ11" s="573"/>
      <c r="BA11" s="573"/>
      <c r="BB11" s="573"/>
      <c r="BC11" s="573"/>
      <c r="BD11" s="573"/>
      <c r="BE11" s="573"/>
      <c r="BF11" s="573"/>
      <c r="BG11" s="573"/>
      <c r="BH11" s="573"/>
      <c r="BI11" s="573"/>
      <c r="BJ11" s="573"/>
      <c r="BK11" s="573"/>
      <c r="BL11" s="573"/>
      <c r="BM11" s="573"/>
      <c r="BN11" s="631"/>
      <c r="BO11" s="639"/>
      <c r="BP11" s="639"/>
      <c r="BQ11" s="639"/>
      <c r="BR11" s="639"/>
      <c r="BS11" s="639"/>
    </row>
    <row r="12" spans="1:76" ht="18" customHeight="1">
      <c r="A12" s="560"/>
      <c r="B12" s="573"/>
      <c r="C12" s="573"/>
      <c r="D12" s="573"/>
      <c r="E12" s="573"/>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3"/>
      <c r="AL12" s="573"/>
      <c r="AM12" s="573"/>
      <c r="AN12" s="573"/>
      <c r="AO12" s="573"/>
      <c r="AP12" s="573"/>
      <c r="AQ12" s="573"/>
      <c r="AR12" s="573"/>
      <c r="AS12" s="573"/>
      <c r="AT12" s="573"/>
      <c r="AU12" s="573"/>
      <c r="AV12" s="573"/>
      <c r="AW12" s="573"/>
      <c r="AX12" s="573"/>
      <c r="AY12" s="573"/>
      <c r="AZ12" s="573"/>
      <c r="BA12" s="573"/>
      <c r="BB12" s="573"/>
      <c r="BC12" s="573"/>
      <c r="BD12" s="573"/>
      <c r="BE12" s="573"/>
      <c r="BF12" s="573"/>
      <c r="BG12" s="573"/>
      <c r="BH12" s="573"/>
      <c r="BI12" s="573"/>
      <c r="BJ12" s="573"/>
      <c r="BK12" s="573"/>
      <c r="BL12" s="573"/>
      <c r="BM12" s="573"/>
      <c r="BN12" s="631"/>
    </row>
    <row r="13" spans="1:76" ht="18" customHeight="1">
      <c r="A13" s="562" t="s">
        <v>163</v>
      </c>
      <c r="B13" s="575"/>
      <c r="C13" s="575"/>
      <c r="D13" s="575"/>
      <c r="E13" s="575"/>
      <c r="F13" s="575"/>
      <c r="G13" s="575"/>
      <c r="H13" s="575"/>
      <c r="I13" s="575"/>
      <c r="J13" s="575"/>
      <c r="K13" s="575"/>
      <c r="L13" s="575"/>
      <c r="M13" s="575"/>
      <c r="N13" s="575"/>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575"/>
      <c r="AV13" s="575"/>
      <c r="AW13" s="575"/>
      <c r="AX13" s="575"/>
      <c r="AY13" s="575"/>
      <c r="AZ13" s="575"/>
      <c r="BA13" s="575"/>
      <c r="BB13" s="575"/>
      <c r="BC13" s="575"/>
      <c r="BD13" s="575"/>
      <c r="BE13" s="575"/>
      <c r="BF13" s="575"/>
      <c r="BG13" s="575"/>
      <c r="BH13" s="575"/>
      <c r="BI13" s="575"/>
      <c r="BJ13" s="575"/>
      <c r="BK13" s="575"/>
      <c r="BL13" s="575"/>
      <c r="BM13" s="575"/>
      <c r="BN13" s="632"/>
    </row>
    <row r="14" spans="1:76" ht="18" customHeight="1">
      <c r="A14" s="560"/>
      <c r="B14" s="573"/>
      <c r="C14" s="573"/>
      <c r="D14" s="573"/>
      <c r="E14" s="573"/>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573"/>
      <c r="AV14" s="573"/>
      <c r="AW14" s="573"/>
      <c r="AX14" s="573"/>
      <c r="AY14" s="573"/>
      <c r="AZ14" s="573"/>
      <c r="BA14" s="573"/>
      <c r="BB14" s="573"/>
      <c r="BC14" s="573"/>
      <c r="BD14" s="573"/>
      <c r="BE14" s="573"/>
      <c r="BF14" s="573"/>
      <c r="BG14" s="573"/>
      <c r="BH14" s="573"/>
      <c r="BI14" s="573"/>
      <c r="BJ14" s="573"/>
      <c r="BK14" s="573"/>
      <c r="BL14" s="573"/>
      <c r="BM14" s="573"/>
      <c r="BN14" s="631"/>
    </row>
    <row r="15" spans="1:76" ht="30" customHeight="1">
      <c r="A15" s="563" t="s">
        <v>604</v>
      </c>
      <c r="B15" s="576"/>
      <c r="C15" s="576"/>
      <c r="D15" s="576"/>
      <c r="E15" s="576"/>
      <c r="F15" s="576"/>
      <c r="G15" s="576"/>
      <c r="H15" s="586"/>
      <c r="I15" s="588"/>
      <c r="J15" s="576"/>
      <c r="K15" s="576"/>
      <c r="L15" s="576"/>
      <c r="M15" s="576"/>
      <c r="N15" s="576"/>
      <c r="O15" s="576"/>
      <c r="P15" s="576"/>
      <c r="Q15" s="576"/>
      <c r="R15" s="586"/>
      <c r="S15" s="563" t="s">
        <v>611</v>
      </c>
      <c r="T15" s="576"/>
      <c r="U15" s="576"/>
      <c r="V15" s="576"/>
      <c r="W15" s="576"/>
      <c r="X15" s="576"/>
      <c r="Y15" s="576"/>
      <c r="Z15" s="576"/>
      <c r="AA15" s="588" t="s">
        <v>154</v>
      </c>
      <c r="AB15" s="576"/>
      <c r="AC15" s="576"/>
      <c r="AD15" s="576"/>
      <c r="AE15" s="576"/>
      <c r="AF15" s="576"/>
      <c r="AG15" s="576"/>
      <c r="AH15" s="576"/>
      <c r="AI15" s="576"/>
      <c r="AJ15" s="576"/>
      <c r="AK15" s="563" t="s">
        <v>612</v>
      </c>
      <c r="AL15" s="576"/>
      <c r="AM15" s="576"/>
      <c r="AN15" s="576"/>
      <c r="AO15" s="576"/>
      <c r="AP15" s="576"/>
      <c r="AQ15" s="576"/>
      <c r="AR15" s="576"/>
      <c r="AS15" s="588" t="str">
        <f>_xlfn.CONCAT(データ!C19,"　",データ!C20)</f>
        <v>○○○○部　○○○○課</v>
      </c>
      <c r="AT15" s="576"/>
      <c r="AU15" s="576"/>
      <c r="AV15" s="576"/>
      <c r="AW15" s="576"/>
      <c r="AX15" s="576"/>
      <c r="AY15" s="576"/>
      <c r="AZ15" s="576"/>
      <c r="BA15" s="576"/>
      <c r="BB15" s="576"/>
      <c r="BC15" s="576"/>
      <c r="BD15" s="576"/>
      <c r="BE15" s="576"/>
      <c r="BF15" s="576"/>
      <c r="BG15" s="576"/>
      <c r="BH15" s="576"/>
      <c r="BI15" s="576"/>
      <c r="BJ15" s="576"/>
      <c r="BK15" s="576"/>
      <c r="BL15" s="576"/>
      <c r="BM15" s="576"/>
      <c r="BN15" s="586"/>
      <c r="BT15" s="640"/>
      <c r="BU15" s="640"/>
      <c r="BV15" s="640"/>
      <c r="BW15" s="640"/>
      <c r="BX15" s="640"/>
    </row>
    <row r="16" spans="1:76" ht="30" customHeight="1">
      <c r="A16" s="564" t="s">
        <v>343</v>
      </c>
      <c r="B16" s="577"/>
      <c r="C16" s="577"/>
      <c r="D16" s="577"/>
      <c r="E16" s="577"/>
      <c r="F16" s="577"/>
      <c r="G16" s="577"/>
      <c r="H16" s="577"/>
      <c r="I16" s="577"/>
      <c r="J16" s="577"/>
      <c r="K16" s="589"/>
      <c r="L16" s="589"/>
      <c r="M16" s="589"/>
      <c r="N16" s="589"/>
      <c r="O16" s="589"/>
      <c r="P16" s="589"/>
      <c r="Q16" s="589"/>
      <c r="R16" s="592"/>
      <c r="S16" s="593">
        <f>データ!C2</f>
        <v>0</v>
      </c>
      <c r="T16" s="601"/>
      <c r="U16" s="601"/>
      <c r="V16" s="601"/>
      <c r="W16" s="601"/>
      <c r="X16" s="601"/>
      <c r="Y16" s="601"/>
      <c r="Z16" s="601"/>
      <c r="AA16" s="601"/>
      <c r="AB16" s="601"/>
      <c r="AC16" s="601"/>
      <c r="AD16" s="601"/>
      <c r="AE16" s="601"/>
      <c r="AF16" s="601"/>
      <c r="AG16" s="601"/>
      <c r="AH16" s="601"/>
      <c r="AI16" s="601"/>
      <c r="AJ16" s="601"/>
      <c r="AK16" s="601"/>
      <c r="AL16" s="601"/>
      <c r="AM16" s="601"/>
      <c r="AN16" s="601"/>
      <c r="AO16" s="601"/>
      <c r="AP16" s="601"/>
      <c r="AQ16" s="601"/>
      <c r="AR16" s="601"/>
      <c r="AS16" s="601"/>
      <c r="AT16" s="601"/>
      <c r="AU16" s="601"/>
      <c r="AV16" s="601"/>
      <c r="AW16" s="601"/>
      <c r="AX16" s="601"/>
      <c r="AY16" s="601"/>
      <c r="AZ16" s="601"/>
      <c r="BA16" s="601"/>
      <c r="BB16" s="601"/>
      <c r="BC16" s="601"/>
      <c r="BD16" s="601"/>
      <c r="BE16" s="601"/>
      <c r="BF16" s="601"/>
      <c r="BG16" s="601"/>
      <c r="BH16" s="601"/>
      <c r="BI16" s="601"/>
      <c r="BJ16" s="601"/>
      <c r="BK16" s="601"/>
      <c r="BL16" s="601"/>
      <c r="BM16" s="601"/>
      <c r="BN16" s="601"/>
      <c r="BT16" s="640"/>
      <c r="BU16" s="640"/>
      <c r="BV16" s="640"/>
      <c r="BW16" s="640"/>
      <c r="BX16" s="640"/>
    </row>
    <row r="17" spans="1:71" ht="30" customHeight="1">
      <c r="A17" s="564" t="s">
        <v>100</v>
      </c>
      <c r="B17" s="577"/>
      <c r="C17" s="577"/>
      <c r="D17" s="577"/>
      <c r="E17" s="577"/>
      <c r="F17" s="577"/>
      <c r="G17" s="577"/>
      <c r="H17" s="577"/>
      <c r="I17" s="577"/>
      <c r="J17" s="577"/>
      <c r="K17" s="589"/>
      <c r="L17" s="589"/>
      <c r="M17" s="589"/>
      <c r="N17" s="589"/>
      <c r="O17" s="589"/>
      <c r="P17" s="589"/>
      <c r="Q17" s="589"/>
      <c r="R17" s="592"/>
      <c r="S17" s="593">
        <f>データ!C3</f>
        <v>0</v>
      </c>
      <c r="T17" s="601"/>
      <c r="U17" s="601"/>
      <c r="V17" s="601"/>
      <c r="W17" s="601"/>
      <c r="X17" s="601"/>
      <c r="Y17" s="601"/>
      <c r="Z17" s="601"/>
      <c r="AA17" s="601"/>
      <c r="AB17" s="601"/>
      <c r="AC17" s="601"/>
      <c r="AD17" s="601"/>
      <c r="AE17" s="601"/>
      <c r="AF17" s="601"/>
      <c r="AG17" s="601"/>
      <c r="AH17" s="601"/>
      <c r="AI17" s="601"/>
      <c r="AJ17" s="601"/>
      <c r="AK17" s="601"/>
      <c r="AL17" s="601"/>
      <c r="AM17" s="601"/>
      <c r="AN17" s="601"/>
      <c r="AO17" s="601"/>
      <c r="AP17" s="601"/>
      <c r="AQ17" s="601"/>
      <c r="AR17" s="601"/>
      <c r="AS17" s="601"/>
      <c r="AT17" s="601"/>
      <c r="AU17" s="601"/>
      <c r="AV17" s="601"/>
      <c r="AW17" s="601"/>
      <c r="AX17" s="601"/>
      <c r="AY17" s="601"/>
      <c r="AZ17" s="601"/>
      <c r="BA17" s="601"/>
      <c r="BB17" s="601"/>
      <c r="BC17" s="601"/>
      <c r="BD17" s="601"/>
      <c r="BE17" s="601"/>
      <c r="BF17" s="601"/>
      <c r="BG17" s="601"/>
      <c r="BH17" s="601"/>
      <c r="BI17" s="601"/>
      <c r="BJ17" s="601"/>
      <c r="BK17" s="601"/>
      <c r="BL17" s="601"/>
      <c r="BM17" s="601"/>
      <c r="BN17" s="601"/>
      <c r="BO17" s="640"/>
    </row>
    <row r="18" spans="1:71" ht="30" customHeight="1">
      <c r="A18" s="565" t="s">
        <v>51</v>
      </c>
      <c r="B18" s="565"/>
      <c r="C18" s="565"/>
      <c r="D18" s="565"/>
      <c r="E18" s="565"/>
      <c r="F18" s="565"/>
      <c r="G18" s="565"/>
      <c r="H18" s="565"/>
      <c r="I18" s="565"/>
      <c r="J18" s="565"/>
      <c r="K18" s="565" t="s">
        <v>513</v>
      </c>
      <c r="L18" s="565"/>
      <c r="M18" s="565"/>
      <c r="N18" s="565"/>
      <c r="O18" s="565"/>
      <c r="P18" s="565"/>
      <c r="Q18" s="565"/>
      <c r="R18" s="565"/>
      <c r="S18" s="594">
        <f>データ!C27</f>
        <v>0</v>
      </c>
      <c r="T18" s="601"/>
      <c r="U18" s="601"/>
      <c r="V18" s="601"/>
      <c r="W18" s="601"/>
      <c r="X18" s="601"/>
      <c r="Y18" s="601"/>
      <c r="Z18" s="601"/>
      <c r="AA18" s="601"/>
      <c r="AB18" s="601"/>
      <c r="AC18" s="601"/>
      <c r="AD18" s="601"/>
      <c r="AE18" s="601"/>
      <c r="AF18" s="601"/>
      <c r="AG18" s="601"/>
      <c r="AH18" s="601"/>
      <c r="AI18" s="601"/>
      <c r="AJ18" s="601"/>
      <c r="AK18" s="601"/>
      <c r="AL18" s="601"/>
      <c r="AM18" s="601"/>
      <c r="AN18" s="601"/>
      <c r="AO18" s="601"/>
      <c r="AP18" s="601"/>
      <c r="AQ18" s="601"/>
      <c r="AR18" s="601"/>
      <c r="AS18" s="601"/>
      <c r="AT18" s="601"/>
      <c r="AU18" s="601"/>
      <c r="AV18" s="601"/>
      <c r="AW18" s="601"/>
      <c r="AX18" s="601"/>
      <c r="AY18" s="601"/>
      <c r="AZ18" s="601"/>
      <c r="BA18" s="601"/>
      <c r="BB18" s="601"/>
      <c r="BC18" s="601"/>
      <c r="BD18" s="601"/>
      <c r="BE18" s="601"/>
      <c r="BF18" s="601"/>
      <c r="BG18" s="601"/>
      <c r="BH18" s="601"/>
      <c r="BI18" s="601"/>
      <c r="BJ18" s="601"/>
      <c r="BK18" s="601"/>
      <c r="BL18" s="601"/>
      <c r="BM18" s="601"/>
      <c r="BN18" s="601"/>
      <c r="BO18" s="640"/>
    </row>
    <row r="19" spans="1:71" ht="30" customHeight="1">
      <c r="A19" s="565"/>
      <c r="B19" s="565"/>
      <c r="C19" s="565"/>
      <c r="D19" s="565"/>
      <c r="E19" s="565"/>
      <c r="F19" s="565"/>
      <c r="G19" s="565"/>
      <c r="H19" s="565"/>
      <c r="I19" s="565"/>
      <c r="J19" s="565"/>
      <c r="K19" s="565" t="s">
        <v>122</v>
      </c>
      <c r="L19" s="565"/>
      <c r="M19" s="565"/>
      <c r="N19" s="565"/>
      <c r="O19" s="565"/>
      <c r="P19" s="565"/>
      <c r="Q19" s="565"/>
      <c r="R19" s="565"/>
      <c r="S19" s="595">
        <f>データ!C28</f>
        <v>0</v>
      </c>
      <c r="T19" s="602"/>
      <c r="U19" s="602"/>
      <c r="V19" s="602"/>
      <c r="W19" s="602"/>
      <c r="X19" s="602"/>
      <c r="Y19" s="602"/>
      <c r="Z19" s="602"/>
      <c r="AA19" s="602"/>
      <c r="AB19" s="602"/>
      <c r="AC19" s="602"/>
      <c r="AD19" s="602"/>
      <c r="AE19" s="602"/>
      <c r="AF19" s="602"/>
      <c r="AG19" s="602"/>
      <c r="AH19" s="602"/>
      <c r="AI19" s="602"/>
      <c r="AJ19" s="602"/>
      <c r="AK19" s="602"/>
      <c r="AL19" s="610"/>
      <c r="AM19" s="565" t="s">
        <v>98</v>
      </c>
      <c r="AN19" s="565"/>
      <c r="AO19" s="565"/>
      <c r="AP19" s="565"/>
      <c r="AQ19" s="565"/>
      <c r="AR19" s="565"/>
      <c r="AS19" s="565"/>
      <c r="AT19" s="565"/>
      <c r="AU19" s="621" t="str">
        <f>データ!C29</f>
        <v>　</v>
      </c>
      <c r="AV19" s="625"/>
      <c r="AW19" s="625"/>
      <c r="AX19" s="625"/>
      <c r="AY19" s="625"/>
      <c r="AZ19" s="625"/>
      <c r="BA19" s="625"/>
      <c r="BB19" s="625"/>
      <c r="BC19" s="625"/>
      <c r="BD19" s="625"/>
      <c r="BE19" s="625"/>
      <c r="BF19" s="625"/>
      <c r="BG19" s="625"/>
      <c r="BH19" s="625"/>
      <c r="BI19" s="625"/>
      <c r="BJ19" s="625"/>
      <c r="BK19" s="625"/>
      <c r="BL19" s="625"/>
      <c r="BM19" s="625"/>
      <c r="BN19" s="633"/>
      <c r="BO19" s="640"/>
    </row>
    <row r="20" spans="1:71" ht="30" customHeight="1">
      <c r="A20" s="564" t="s">
        <v>406</v>
      </c>
      <c r="B20" s="577"/>
      <c r="C20" s="577"/>
      <c r="D20" s="577"/>
      <c r="E20" s="577"/>
      <c r="F20" s="577"/>
      <c r="G20" s="577"/>
      <c r="H20" s="577"/>
      <c r="I20" s="577"/>
      <c r="J20" s="577"/>
      <c r="K20" s="589"/>
      <c r="L20" s="589"/>
      <c r="M20" s="589"/>
      <c r="N20" s="589"/>
      <c r="O20" s="589"/>
      <c r="P20" s="589"/>
      <c r="Q20" s="589"/>
      <c r="R20" s="592"/>
      <c r="S20" s="596">
        <f>データ!C5</f>
        <v>0</v>
      </c>
      <c r="T20" s="603"/>
      <c r="U20" s="603"/>
      <c r="V20" s="603"/>
      <c r="W20" s="603"/>
      <c r="X20" s="603"/>
      <c r="Y20" s="603"/>
      <c r="Z20" s="603"/>
      <c r="AA20" s="603"/>
      <c r="AB20" s="603"/>
      <c r="AC20" s="603"/>
      <c r="AD20" s="603"/>
      <c r="AE20" s="603"/>
      <c r="AF20" s="603"/>
      <c r="AG20" s="603"/>
      <c r="AH20" s="603"/>
      <c r="AI20" s="603"/>
      <c r="AJ20" s="603"/>
      <c r="AK20" s="603"/>
      <c r="AL20" s="611"/>
      <c r="AM20" s="577" t="s">
        <v>68</v>
      </c>
      <c r="AN20" s="589"/>
      <c r="AO20" s="589"/>
      <c r="AP20" s="589"/>
      <c r="AQ20" s="589"/>
      <c r="AR20" s="589"/>
      <c r="AS20" s="589"/>
      <c r="AT20" s="589"/>
      <c r="AU20" s="622">
        <f>データ!C6</f>
        <v>0</v>
      </c>
      <c r="AV20" s="626"/>
      <c r="AW20" s="626"/>
      <c r="AX20" s="626"/>
      <c r="AY20" s="626"/>
      <c r="AZ20" s="626"/>
      <c r="BA20" s="626"/>
      <c r="BB20" s="626"/>
      <c r="BC20" s="626"/>
      <c r="BD20" s="626"/>
      <c r="BE20" s="626"/>
      <c r="BF20" s="626"/>
      <c r="BG20" s="626"/>
      <c r="BH20" s="626"/>
      <c r="BI20" s="626"/>
      <c r="BJ20" s="626"/>
      <c r="BK20" s="626"/>
      <c r="BL20" s="626"/>
      <c r="BM20" s="626"/>
      <c r="BN20" s="634"/>
      <c r="BS20" s="641"/>
    </row>
    <row r="21" spans="1:71" ht="30" customHeight="1">
      <c r="A21" s="565" t="s">
        <v>581</v>
      </c>
      <c r="B21" s="565"/>
      <c r="C21" s="565"/>
      <c r="D21" s="565"/>
      <c r="E21" s="565"/>
      <c r="F21" s="565"/>
      <c r="G21" s="565"/>
      <c r="H21" s="565"/>
      <c r="I21" s="565"/>
      <c r="J21" s="565"/>
      <c r="K21" s="565"/>
      <c r="L21" s="565"/>
      <c r="M21" s="565"/>
      <c r="N21" s="565"/>
      <c r="O21" s="565"/>
      <c r="P21" s="565"/>
      <c r="Q21" s="565"/>
      <c r="R21" s="565"/>
      <c r="S21" s="597" t="str">
        <f>_xlfn.CONCAT(データ!C8,"　","円")</f>
        <v>0　円</v>
      </c>
      <c r="T21" s="597"/>
      <c r="U21" s="597"/>
      <c r="V21" s="597"/>
      <c r="W21" s="597"/>
      <c r="X21" s="597"/>
      <c r="Y21" s="597"/>
      <c r="Z21" s="597"/>
      <c r="AA21" s="597"/>
      <c r="AB21" s="597"/>
      <c r="AC21" s="597"/>
      <c r="AD21" s="597"/>
      <c r="AE21" s="597"/>
      <c r="AF21" s="597"/>
      <c r="AG21" s="597"/>
      <c r="AH21" s="597"/>
      <c r="AI21" s="597"/>
      <c r="AJ21" s="597"/>
      <c r="AK21" s="597"/>
      <c r="AL21" s="612"/>
      <c r="AM21" s="565" t="s">
        <v>77</v>
      </c>
      <c r="AN21" s="618"/>
      <c r="AO21" s="618"/>
      <c r="AP21" s="618"/>
      <c r="AQ21" s="618"/>
      <c r="AR21" s="618"/>
      <c r="AS21" s="618"/>
      <c r="AT21" s="618"/>
      <c r="AU21" s="623" t="s">
        <v>613</v>
      </c>
      <c r="AV21" s="623"/>
      <c r="AW21" s="623"/>
      <c r="AX21" s="623"/>
      <c r="AY21" s="623"/>
      <c r="AZ21" s="623"/>
      <c r="BA21" s="623"/>
      <c r="BB21" s="623"/>
      <c r="BC21" s="623"/>
      <c r="BD21" s="623"/>
      <c r="BE21" s="623"/>
      <c r="BF21" s="623"/>
      <c r="BG21" s="623"/>
      <c r="BH21" s="623"/>
      <c r="BI21" s="623"/>
      <c r="BJ21" s="623"/>
      <c r="BK21" s="623"/>
      <c r="BL21" s="623"/>
      <c r="BM21" s="623"/>
      <c r="BN21" s="623"/>
    </row>
    <row r="22" spans="1:71" ht="30" customHeight="1">
      <c r="A22" s="565" t="s">
        <v>605</v>
      </c>
      <c r="B22" s="565"/>
      <c r="C22" s="565"/>
      <c r="D22" s="565"/>
      <c r="E22" s="565"/>
      <c r="F22" s="565"/>
      <c r="G22" s="565"/>
      <c r="H22" s="565"/>
      <c r="I22" s="565"/>
      <c r="J22" s="565"/>
      <c r="K22" s="565"/>
      <c r="L22" s="565"/>
      <c r="M22" s="565"/>
      <c r="N22" s="565"/>
      <c r="O22" s="565"/>
      <c r="P22" s="565"/>
      <c r="Q22" s="565"/>
      <c r="R22" s="565"/>
      <c r="S22" s="597" t="str">
        <f>_xlfn.CONCAT(データ!C7,"　","円")</f>
        <v>0　円</v>
      </c>
      <c r="T22" s="597"/>
      <c r="U22" s="597"/>
      <c r="V22" s="597"/>
      <c r="W22" s="597"/>
      <c r="X22" s="597"/>
      <c r="Y22" s="597"/>
      <c r="Z22" s="597"/>
      <c r="AA22" s="597"/>
      <c r="AB22" s="597"/>
      <c r="AC22" s="597"/>
      <c r="AD22" s="597"/>
      <c r="AE22" s="597"/>
      <c r="AF22" s="597"/>
      <c r="AG22" s="597"/>
      <c r="AH22" s="597"/>
      <c r="AI22" s="597"/>
      <c r="AJ22" s="597"/>
      <c r="AK22" s="597"/>
      <c r="AL22" s="612"/>
      <c r="AM22" s="565" t="s">
        <v>77</v>
      </c>
      <c r="AN22" s="618"/>
      <c r="AO22" s="618"/>
      <c r="AP22" s="618"/>
      <c r="AQ22" s="618"/>
      <c r="AR22" s="618"/>
      <c r="AS22" s="618"/>
      <c r="AT22" s="618"/>
      <c r="AU22" s="623" t="s">
        <v>613</v>
      </c>
      <c r="AV22" s="623"/>
      <c r="AW22" s="623"/>
      <c r="AX22" s="623"/>
      <c r="AY22" s="623"/>
      <c r="AZ22" s="623"/>
      <c r="BA22" s="623"/>
      <c r="BB22" s="623"/>
      <c r="BC22" s="623"/>
      <c r="BD22" s="623"/>
      <c r="BE22" s="623"/>
      <c r="BF22" s="623"/>
      <c r="BG22" s="623"/>
      <c r="BH22" s="623"/>
      <c r="BI22" s="623"/>
      <c r="BJ22" s="623"/>
      <c r="BK22" s="623"/>
      <c r="BL22" s="623"/>
      <c r="BM22" s="623"/>
      <c r="BN22" s="623"/>
    </row>
    <row r="23" spans="1:71" ht="30" customHeight="1">
      <c r="A23" s="565" t="s">
        <v>538</v>
      </c>
      <c r="B23" s="565"/>
      <c r="C23" s="565"/>
      <c r="D23" s="565"/>
      <c r="E23" s="565"/>
      <c r="F23" s="565"/>
      <c r="G23" s="565"/>
      <c r="H23" s="565"/>
      <c r="I23" s="565"/>
      <c r="J23" s="565"/>
      <c r="K23" s="565"/>
      <c r="L23" s="565"/>
      <c r="M23" s="565"/>
      <c r="N23" s="565"/>
      <c r="O23" s="565"/>
      <c r="P23" s="565"/>
      <c r="Q23" s="565"/>
      <c r="R23" s="565"/>
      <c r="S23" s="598" t="str">
        <f>出来形検定書!G38</f>
        <v>○○.○</v>
      </c>
      <c r="T23" s="604"/>
      <c r="U23" s="604"/>
      <c r="V23" s="604"/>
      <c r="W23" s="604"/>
      <c r="X23" s="604"/>
      <c r="Y23" s="604"/>
      <c r="Z23" s="604"/>
      <c r="AA23" s="604"/>
      <c r="AB23" s="604"/>
      <c r="AC23" s="604"/>
      <c r="AD23" s="604"/>
      <c r="AE23" s="604"/>
      <c r="AF23" s="608" t="s">
        <v>593</v>
      </c>
      <c r="AG23" s="609"/>
      <c r="AH23" s="609"/>
      <c r="AI23" s="609"/>
      <c r="AJ23" s="609"/>
      <c r="AK23" s="609"/>
      <c r="AL23" s="613"/>
      <c r="AM23" s="565" t="s">
        <v>613</v>
      </c>
      <c r="AN23" s="618"/>
      <c r="AO23" s="618"/>
      <c r="AP23" s="618"/>
      <c r="AQ23" s="618"/>
      <c r="AR23" s="618"/>
      <c r="AS23" s="618"/>
      <c r="AT23" s="618"/>
      <c r="AU23" s="623" t="s">
        <v>613</v>
      </c>
      <c r="AV23" s="623"/>
      <c r="AW23" s="623"/>
      <c r="AX23" s="623"/>
      <c r="AY23" s="623"/>
      <c r="AZ23" s="623"/>
      <c r="BA23" s="623"/>
      <c r="BB23" s="623"/>
      <c r="BC23" s="623"/>
      <c r="BD23" s="623"/>
      <c r="BE23" s="623"/>
      <c r="BF23" s="623"/>
      <c r="BG23" s="623"/>
      <c r="BH23" s="623"/>
      <c r="BI23" s="623"/>
      <c r="BJ23" s="623"/>
      <c r="BK23" s="623"/>
      <c r="BL23" s="623"/>
      <c r="BM23" s="623"/>
      <c r="BN23" s="623"/>
    </row>
    <row r="24" spans="1:71" ht="30" customHeight="1">
      <c r="A24" s="565" t="s">
        <v>607</v>
      </c>
      <c r="B24" s="565"/>
      <c r="C24" s="565"/>
      <c r="D24" s="565"/>
      <c r="E24" s="565"/>
      <c r="F24" s="565"/>
      <c r="G24" s="565"/>
      <c r="H24" s="565"/>
      <c r="I24" s="565"/>
      <c r="J24" s="565"/>
      <c r="K24" s="565"/>
      <c r="L24" s="565"/>
      <c r="M24" s="565"/>
      <c r="N24" s="565"/>
      <c r="O24" s="565"/>
      <c r="P24" s="565"/>
      <c r="Q24" s="565"/>
      <c r="R24" s="565"/>
      <c r="S24" s="597" t="e">
        <f>ROUNDDOWN(S21*S23/S22,-3)</f>
        <v>#VALUE!</v>
      </c>
      <c r="T24" s="597"/>
      <c r="U24" s="597"/>
      <c r="V24" s="597"/>
      <c r="W24" s="597"/>
      <c r="X24" s="597"/>
      <c r="Y24" s="597"/>
      <c r="Z24" s="597"/>
      <c r="AA24" s="597"/>
      <c r="AB24" s="597"/>
      <c r="AC24" s="597"/>
      <c r="AD24" s="597"/>
      <c r="AE24" s="597"/>
      <c r="AF24" s="597"/>
      <c r="AG24" s="597"/>
      <c r="AH24" s="597"/>
      <c r="AI24" s="597"/>
      <c r="AJ24" s="597"/>
      <c r="AK24" s="597"/>
      <c r="AL24" s="612"/>
      <c r="AM24" s="565" t="s">
        <v>614</v>
      </c>
      <c r="AN24" s="618"/>
      <c r="AO24" s="618"/>
      <c r="AP24" s="618"/>
      <c r="AQ24" s="618"/>
      <c r="AR24" s="618"/>
      <c r="AS24" s="618"/>
      <c r="AT24" s="618"/>
      <c r="AU24" s="622"/>
      <c r="AV24" s="626"/>
      <c r="AW24" s="626"/>
      <c r="AX24" s="626"/>
      <c r="AY24" s="626"/>
      <c r="AZ24" s="626"/>
      <c r="BA24" s="626"/>
      <c r="BB24" s="626"/>
      <c r="BC24" s="626"/>
      <c r="BD24" s="626"/>
      <c r="BE24" s="626"/>
      <c r="BF24" s="626"/>
      <c r="BG24" s="626"/>
      <c r="BH24" s="626"/>
      <c r="BI24" s="626"/>
      <c r="BJ24" s="626"/>
      <c r="BK24" s="626"/>
      <c r="BL24" s="626"/>
      <c r="BM24" s="626"/>
      <c r="BN24" s="634"/>
    </row>
    <row r="25" spans="1:71" ht="30" customHeight="1">
      <c r="A25" s="565" t="s">
        <v>608</v>
      </c>
      <c r="B25" s="565"/>
      <c r="C25" s="565"/>
      <c r="D25" s="565"/>
      <c r="E25" s="565"/>
      <c r="F25" s="565"/>
      <c r="G25" s="565"/>
      <c r="H25" s="565"/>
      <c r="I25" s="565"/>
      <c r="J25" s="565"/>
      <c r="K25" s="590" t="s">
        <v>103</v>
      </c>
      <c r="L25" s="565"/>
      <c r="M25" s="565"/>
      <c r="N25" s="565"/>
      <c r="O25" s="565"/>
      <c r="P25" s="565"/>
      <c r="Q25" s="565"/>
      <c r="R25" s="565"/>
      <c r="S25" s="599">
        <f>データ!C28</f>
        <v>0</v>
      </c>
      <c r="T25" s="605"/>
      <c r="U25" s="605"/>
      <c r="V25" s="605"/>
      <c r="W25" s="605"/>
      <c r="X25" s="605"/>
      <c r="Y25" s="605"/>
      <c r="Z25" s="605"/>
      <c r="AA25" s="605"/>
      <c r="AB25" s="605"/>
      <c r="AC25" s="605"/>
      <c r="AD25" s="605"/>
      <c r="AE25" s="605"/>
      <c r="AF25" s="605"/>
      <c r="AG25" s="605"/>
      <c r="AH25" s="605"/>
      <c r="AI25" s="605"/>
      <c r="AJ25" s="605"/>
      <c r="AK25" s="605"/>
      <c r="AL25" s="614"/>
      <c r="AM25" s="616" t="s">
        <v>615</v>
      </c>
      <c r="AN25" s="619"/>
      <c r="AO25" s="619"/>
      <c r="AP25" s="619"/>
      <c r="AQ25" s="619"/>
      <c r="AR25" s="619"/>
      <c r="AS25" s="619"/>
      <c r="AT25" s="620"/>
      <c r="AU25" s="624" t="str">
        <f>_xlfn.CONCAT(データ!C31)</f>
        <v>◎◎　◎◎</v>
      </c>
      <c r="AV25" s="605"/>
      <c r="AW25" s="605"/>
      <c r="AX25" s="605"/>
      <c r="AY25" s="605"/>
      <c r="AZ25" s="605"/>
      <c r="BA25" s="605"/>
      <c r="BB25" s="605"/>
      <c r="BC25" s="605"/>
      <c r="BD25" s="605"/>
      <c r="BE25" s="605"/>
      <c r="BF25" s="605"/>
      <c r="BG25" s="605"/>
      <c r="BH25" s="605"/>
      <c r="BI25" s="605"/>
      <c r="BJ25" s="605"/>
      <c r="BK25" s="605"/>
      <c r="BL25" s="605"/>
      <c r="BM25" s="605"/>
      <c r="BN25" s="614"/>
    </row>
    <row r="26" spans="1:71" ht="30" customHeight="1">
      <c r="A26" s="565"/>
      <c r="B26" s="565"/>
      <c r="C26" s="565"/>
      <c r="D26" s="565"/>
      <c r="E26" s="565"/>
      <c r="F26" s="565"/>
      <c r="G26" s="565"/>
      <c r="H26" s="565"/>
      <c r="I26" s="565"/>
      <c r="J26" s="565"/>
      <c r="K26" s="565" t="s">
        <v>35</v>
      </c>
      <c r="L26" s="565"/>
      <c r="M26" s="565"/>
      <c r="N26" s="565"/>
      <c r="O26" s="565"/>
      <c r="P26" s="565"/>
      <c r="Q26" s="565"/>
      <c r="R26" s="565"/>
      <c r="S26" s="600"/>
      <c r="T26" s="606"/>
      <c r="U26" s="606"/>
      <c r="V26" s="606"/>
      <c r="W26" s="606"/>
      <c r="X26" s="606"/>
      <c r="Y26" s="606"/>
      <c r="Z26" s="606"/>
      <c r="AA26" s="606"/>
      <c r="AB26" s="606"/>
      <c r="AC26" s="606"/>
      <c r="AD26" s="607"/>
      <c r="AE26" s="607"/>
      <c r="AF26" s="607"/>
      <c r="AG26" s="607"/>
      <c r="AH26" s="607"/>
      <c r="AI26" s="607"/>
      <c r="AJ26" s="607"/>
      <c r="AK26" s="607"/>
      <c r="AL26" s="615"/>
      <c r="AM26" s="616"/>
      <c r="AN26" s="619"/>
      <c r="AO26" s="619"/>
      <c r="AP26" s="619"/>
      <c r="AQ26" s="619"/>
      <c r="AR26" s="619"/>
      <c r="AS26" s="619"/>
      <c r="AT26" s="620"/>
      <c r="AU26" s="624"/>
      <c r="AV26" s="605"/>
      <c r="AW26" s="605"/>
      <c r="AX26" s="605"/>
      <c r="AY26" s="605"/>
      <c r="AZ26" s="605"/>
      <c r="BA26" s="605"/>
      <c r="BB26" s="605"/>
      <c r="BC26" s="605"/>
      <c r="BD26" s="605"/>
      <c r="BE26" s="605"/>
      <c r="BF26" s="605"/>
      <c r="BG26" s="605"/>
      <c r="BH26" s="605"/>
      <c r="BI26" s="605"/>
      <c r="BJ26" s="605"/>
      <c r="BK26" s="605"/>
      <c r="BL26" s="605"/>
      <c r="BM26" s="605"/>
      <c r="BN26" s="614"/>
    </row>
    <row r="27" spans="1:71" ht="17.25" customHeight="1">
      <c r="A27" s="566" t="s">
        <v>609</v>
      </c>
      <c r="B27" s="578"/>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c r="AU27" s="578"/>
      <c r="AV27" s="578"/>
      <c r="AW27" s="578"/>
      <c r="AX27" s="578"/>
      <c r="AY27" s="578"/>
      <c r="AZ27" s="627"/>
      <c r="BA27" s="627"/>
      <c r="BB27" s="627"/>
      <c r="BC27" s="627"/>
      <c r="BD27" s="627"/>
      <c r="BE27" s="627"/>
      <c r="BF27" s="627"/>
      <c r="BG27" s="627"/>
      <c r="BH27" s="627"/>
      <c r="BI27" s="627"/>
      <c r="BJ27" s="627"/>
      <c r="BK27" s="627"/>
      <c r="BL27" s="627"/>
      <c r="BM27" s="627"/>
      <c r="BN27" s="635"/>
    </row>
    <row r="28" spans="1:71" ht="17.25" customHeight="1">
      <c r="A28" s="567"/>
      <c r="B28" s="579"/>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c r="AJ28" s="579"/>
      <c r="AK28" s="579"/>
      <c r="AL28" s="579"/>
      <c r="AM28" s="617"/>
      <c r="AN28" s="617"/>
      <c r="AO28" s="617"/>
      <c r="AP28" s="617"/>
      <c r="AQ28" s="617"/>
      <c r="AR28" s="617"/>
      <c r="AS28" s="617"/>
      <c r="AT28" s="617"/>
      <c r="AU28" s="617"/>
      <c r="AV28" s="617"/>
      <c r="AW28" s="617"/>
      <c r="AX28" s="617"/>
      <c r="AY28" s="617"/>
      <c r="AZ28" s="628"/>
      <c r="BA28" s="628"/>
      <c r="BB28" s="628"/>
      <c r="BC28" s="628"/>
      <c r="BD28" s="628"/>
      <c r="BE28" s="628"/>
      <c r="BF28" s="628"/>
      <c r="BG28" s="628"/>
      <c r="BH28" s="628"/>
      <c r="BI28" s="628"/>
      <c r="BJ28" s="628"/>
      <c r="BK28" s="628"/>
      <c r="BL28" s="628"/>
      <c r="BM28" s="628"/>
      <c r="BN28" s="636"/>
    </row>
    <row r="29" spans="1:71" ht="17.25" customHeight="1">
      <c r="A29" s="567" t="s">
        <v>616</v>
      </c>
      <c r="B29" s="579"/>
      <c r="C29" s="579"/>
      <c r="D29" s="579"/>
      <c r="E29" s="579"/>
      <c r="F29" s="579"/>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79"/>
      <c r="AL29" s="579"/>
      <c r="AM29" s="617"/>
      <c r="AN29" s="617"/>
      <c r="AO29" s="617"/>
      <c r="AP29" s="617"/>
      <c r="AQ29" s="617"/>
      <c r="AR29" s="617"/>
      <c r="AS29" s="617"/>
      <c r="AT29" s="617"/>
      <c r="AU29" s="617"/>
      <c r="AV29" s="617"/>
      <c r="AW29" s="617"/>
      <c r="AX29" s="617"/>
      <c r="AY29" s="617"/>
      <c r="AZ29" s="628"/>
      <c r="BA29" s="628"/>
      <c r="BB29" s="628"/>
      <c r="BC29" s="628"/>
      <c r="BD29" s="628"/>
      <c r="BE29" s="628"/>
      <c r="BF29" s="628"/>
      <c r="BG29" s="628"/>
      <c r="BH29" s="628"/>
      <c r="BI29" s="628"/>
      <c r="BJ29" s="628"/>
      <c r="BK29" s="628"/>
      <c r="BL29" s="628"/>
      <c r="BM29" s="628"/>
      <c r="BN29" s="636"/>
    </row>
    <row r="30" spans="1:71" ht="17.25" customHeight="1">
      <c r="A30" s="568"/>
      <c r="B30" s="580"/>
      <c r="C30" s="580"/>
      <c r="D30" s="580"/>
      <c r="E30" s="580"/>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0"/>
      <c r="AL30" s="580"/>
      <c r="AM30" s="617"/>
      <c r="AN30" s="617"/>
      <c r="AO30" s="617"/>
      <c r="AP30" s="617"/>
      <c r="AQ30" s="617"/>
      <c r="AR30" s="617"/>
      <c r="AS30" s="617"/>
      <c r="AT30" s="617"/>
      <c r="AU30" s="617"/>
      <c r="AV30" s="617"/>
      <c r="AW30" s="617"/>
      <c r="AX30" s="617"/>
      <c r="AY30" s="617"/>
      <c r="AZ30" s="628"/>
      <c r="BA30" s="628"/>
      <c r="BB30" s="628"/>
      <c r="BC30" s="628"/>
      <c r="BD30" s="628"/>
      <c r="BE30" s="628"/>
      <c r="BF30" s="628"/>
      <c r="BG30" s="628"/>
      <c r="BH30" s="628"/>
      <c r="BI30" s="628"/>
      <c r="BJ30" s="628"/>
      <c r="BK30" s="628"/>
      <c r="BL30" s="628"/>
      <c r="BM30" s="628"/>
      <c r="BN30" s="636"/>
    </row>
    <row r="31" spans="1:71" ht="17.25" customHeight="1">
      <c r="A31" s="568"/>
      <c r="B31" s="580"/>
      <c r="C31" s="580"/>
      <c r="D31" s="580"/>
      <c r="E31" s="580"/>
      <c r="F31" s="580"/>
      <c r="G31" s="580"/>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0"/>
      <c r="AG31" s="580"/>
      <c r="AH31" s="580"/>
      <c r="AI31" s="580"/>
      <c r="AJ31" s="580"/>
      <c r="AK31" s="580"/>
      <c r="AL31" s="580"/>
      <c r="AM31" s="617"/>
      <c r="AN31" s="617"/>
      <c r="AO31" s="617"/>
      <c r="AP31" s="617"/>
      <c r="AQ31" s="617"/>
      <c r="AR31" s="617"/>
      <c r="AS31" s="617"/>
      <c r="AT31" s="617"/>
      <c r="AU31" s="617"/>
      <c r="AV31" s="617"/>
      <c r="AW31" s="617"/>
      <c r="AX31" s="617"/>
      <c r="AY31" s="617"/>
      <c r="AZ31" s="628"/>
      <c r="BA31" s="628"/>
      <c r="BB31" s="628"/>
      <c r="BC31" s="628"/>
      <c r="BD31" s="628"/>
      <c r="BE31" s="628"/>
      <c r="BF31" s="628"/>
      <c r="BG31" s="628"/>
      <c r="BH31" s="628"/>
      <c r="BI31" s="628"/>
      <c r="BJ31" s="628"/>
      <c r="BK31" s="628"/>
      <c r="BL31" s="628"/>
      <c r="BM31" s="628"/>
      <c r="BN31" s="636"/>
    </row>
    <row r="32" spans="1:71" ht="17.25" customHeight="1">
      <c r="A32" s="569"/>
      <c r="B32" s="581"/>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c r="AA32" s="581"/>
      <c r="AB32" s="581"/>
      <c r="AC32" s="581"/>
      <c r="AD32" s="581"/>
      <c r="AE32" s="581"/>
      <c r="AF32" s="581"/>
      <c r="AG32" s="581"/>
      <c r="AH32" s="581"/>
      <c r="AI32" s="581"/>
      <c r="AJ32" s="581"/>
      <c r="AK32" s="581"/>
      <c r="AL32" s="581"/>
      <c r="AM32" s="617"/>
      <c r="AN32" s="617"/>
      <c r="AO32" s="617"/>
      <c r="AP32" s="617"/>
      <c r="AQ32" s="617"/>
      <c r="AR32" s="617"/>
      <c r="AS32" s="617"/>
      <c r="AT32" s="617"/>
      <c r="AU32" s="617"/>
      <c r="AV32" s="617"/>
      <c r="AW32" s="617"/>
      <c r="AX32" s="617"/>
      <c r="AY32" s="617"/>
      <c r="AZ32" s="628"/>
      <c r="BA32" s="628"/>
      <c r="BB32" s="628"/>
      <c r="BC32" s="628"/>
      <c r="BD32" s="628"/>
      <c r="BE32" s="628"/>
      <c r="BF32" s="628"/>
      <c r="BG32" s="628"/>
      <c r="BH32" s="628"/>
      <c r="BI32" s="628"/>
      <c r="BJ32" s="628"/>
      <c r="BK32" s="628"/>
      <c r="BL32" s="628"/>
      <c r="BM32" s="628"/>
      <c r="BN32" s="636"/>
    </row>
    <row r="33" spans="1:66" ht="17.25" customHeight="1">
      <c r="A33" s="568"/>
      <c r="B33" s="580"/>
      <c r="C33" s="580"/>
      <c r="D33" s="580"/>
      <c r="E33" s="580"/>
      <c r="F33" s="580"/>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c r="AF33" s="580"/>
      <c r="AG33" s="580"/>
      <c r="AH33" s="580"/>
      <c r="AI33" s="580"/>
      <c r="AJ33" s="580"/>
      <c r="AK33" s="580"/>
      <c r="AL33" s="580"/>
      <c r="AM33" s="617"/>
      <c r="AN33" s="617"/>
      <c r="AO33" s="617"/>
      <c r="AP33" s="617"/>
      <c r="AQ33" s="617"/>
      <c r="AR33" s="617"/>
      <c r="AS33" s="617"/>
      <c r="AT33" s="617"/>
      <c r="AU33" s="617"/>
      <c r="AV33" s="617"/>
      <c r="AW33" s="617"/>
      <c r="AX33" s="617"/>
      <c r="AY33" s="617"/>
      <c r="AZ33" s="628"/>
      <c r="BA33" s="628"/>
      <c r="BB33" s="628"/>
      <c r="BC33" s="628"/>
      <c r="BD33" s="628"/>
      <c r="BE33" s="628"/>
      <c r="BF33" s="628"/>
      <c r="BG33" s="628"/>
      <c r="BH33" s="628"/>
      <c r="BI33" s="628"/>
      <c r="BJ33" s="628"/>
      <c r="BK33" s="628"/>
      <c r="BL33" s="628"/>
      <c r="BM33" s="628"/>
      <c r="BN33" s="636"/>
    </row>
    <row r="34" spans="1:66" ht="17.25" customHeight="1">
      <c r="A34" s="568"/>
      <c r="B34" s="580"/>
      <c r="C34" s="580"/>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c r="AM34" s="617"/>
      <c r="AN34" s="617"/>
      <c r="AO34" s="617"/>
      <c r="AP34" s="617"/>
      <c r="AQ34" s="617"/>
      <c r="AR34" s="617"/>
      <c r="AS34" s="617"/>
      <c r="AT34" s="617"/>
      <c r="AU34" s="617"/>
      <c r="AV34" s="617"/>
      <c r="AW34" s="617"/>
      <c r="AX34" s="617"/>
      <c r="AY34" s="617"/>
      <c r="AZ34" s="628"/>
      <c r="BA34" s="628"/>
      <c r="BB34" s="628"/>
      <c r="BC34" s="628"/>
      <c r="BD34" s="628"/>
      <c r="BE34" s="628"/>
      <c r="BF34" s="628"/>
      <c r="BG34" s="628"/>
      <c r="BH34" s="628"/>
      <c r="BI34" s="628"/>
      <c r="BJ34" s="628"/>
      <c r="BK34" s="628"/>
      <c r="BL34" s="628"/>
      <c r="BM34" s="628"/>
      <c r="BN34" s="636"/>
    </row>
    <row r="35" spans="1:66" ht="17.25" customHeight="1">
      <c r="A35" s="568"/>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617"/>
      <c r="AN35" s="617"/>
      <c r="AO35" s="617"/>
      <c r="AP35" s="617"/>
      <c r="AQ35" s="617"/>
      <c r="AR35" s="617"/>
      <c r="AS35" s="617"/>
      <c r="AT35" s="617"/>
      <c r="AU35" s="617"/>
      <c r="AV35" s="617"/>
      <c r="AW35" s="617"/>
      <c r="AX35" s="617"/>
      <c r="AY35" s="617"/>
      <c r="AZ35" s="628"/>
      <c r="BA35" s="628"/>
      <c r="BB35" s="628"/>
      <c r="BC35" s="628"/>
      <c r="BD35" s="628"/>
      <c r="BE35" s="628"/>
      <c r="BF35" s="628"/>
      <c r="BG35" s="628"/>
      <c r="BH35" s="628"/>
      <c r="BI35" s="628"/>
      <c r="BJ35" s="628"/>
      <c r="BK35" s="628"/>
      <c r="BL35" s="628"/>
      <c r="BM35" s="628"/>
      <c r="BN35" s="636"/>
    </row>
    <row r="36" spans="1:66" ht="17.25" customHeight="1">
      <c r="A36" s="570"/>
      <c r="B36" s="582"/>
      <c r="C36" s="582"/>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313"/>
      <c r="AN36" s="313"/>
      <c r="AO36" s="313"/>
      <c r="AP36" s="313"/>
      <c r="AQ36" s="313"/>
      <c r="AR36" s="313"/>
      <c r="AS36" s="313"/>
      <c r="AT36" s="313"/>
      <c r="AU36" s="313"/>
      <c r="AV36" s="313"/>
      <c r="AW36" s="313"/>
      <c r="AX36" s="313"/>
      <c r="AY36" s="313"/>
      <c r="AZ36" s="629"/>
      <c r="BA36" s="629"/>
      <c r="BB36" s="629"/>
      <c r="BC36" s="629"/>
      <c r="BD36" s="629"/>
      <c r="BE36" s="629"/>
      <c r="BF36" s="629"/>
      <c r="BG36" s="629"/>
      <c r="BH36" s="629"/>
      <c r="BI36" s="629"/>
      <c r="BJ36" s="629"/>
      <c r="BK36" s="629"/>
      <c r="BL36" s="629"/>
      <c r="BM36" s="629"/>
      <c r="BN36" s="637"/>
    </row>
    <row r="37" spans="1:66" ht="18" customHeight="1">
      <c r="A37" s="571"/>
      <c r="B37" s="571"/>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row>
    <row r="38" spans="1:66" ht="18" customHeight="1">
      <c r="A38" s="571"/>
      <c r="B38" s="571"/>
      <c r="C38" s="571"/>
      <c r="D38" s="571"/>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571"/>
      <c r="BC38" s="571"/>
      <c r="BD38" s="571"/>
      <c r="BE38" s="571"/>
      <c r="BF38" s="571"/>
      <c r="BG38" s="571"/>
      <c r="BH38" s="571"/>
      <c r="BI38" s="571"/>
      <c r="BJ38" s="571"/>
      <c r="BK38" s="571"/>
      <c r="BL38" s="571"/>
      <c r="BM38" s="571"/>
      <c r="BN38" s="571"/>
    </row>
    <row r="39" spans="1:66" ht="18" customHeight="1">
      <c r="A39" s="571"/>
      <c r="B39" s="571"/>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1"/>
      <c r="BN39" s="571"/>
    </row>
    <row r="40" spans="1:66" ht="18" customHeight="1">
      <c r="A40" s="571"/>
      <c r="B40" s="571"/>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1"/>
      <c r="BN40" s="571"/>
    </row>
    <row r="41" spans="1:66" ht="18" customHeight="1">
      <c r="A41" s="571"/>
      <c r="B41" s="571"/>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c r="AU41" s="571"/>
      <c r="AV41" s="571"/>
      <c r="AW41" s="571"/>
      <c r="AX41" s="571"/>
      <c r="AY41" s="571"/>
      <c r="AZ41" s="571"/>
      <c r="BA41" s="571"/>
      <c r="BB41" s="571"/>
      <c r="BC41" s="571"/>
      <c r="BD41" s="571"/>
      <c r="BE41" s="571"/>
      <c r="BF41" s="571"/>
      <c r="BG41" s="571"/>
      <c r="BH41" s="571"/>
      <c r="BI41" s="571"/>
      <c r="BJ41" s="571"/>
      <c r="BK41" s="571"/>
      <c r="BL41" s="571"/>
      <c r="BM41" s="571"/>
      <c r="BN41" s="571"/>
    </row>
    <row r="42" spans="1:66" ht="18" customHeight="1">
      <c r="A42" s="571"/>
      <c r="B42" s="571"/>
      <c r="C42" s="571"/>
      <c r="D42" s="571"/>
      <c r="E42" s="571"/>
      <c r="F42" s="571"/>
      <c r="G42" s="571"/>
      <c r="H42" s="571"/>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571"/>
      <c r="AQ42" s="571"/>
      <c r="AR42" s="571"/>
      <c r="AS42" s="571"/>
      <c r="AT42" s="571"/>
      <c r="AU42" s="571"/>
      <c r="AV42" s="571"/>
      <c r="AW42" s="571"/>
      <c r="AX42" s="571"/>
      <c r="AY42" s="571"/>
      <c r="AZ42" s="571"/>
      <c r="BA42" s="571"/>
      <c r="BB42" s="571"/>
      <c r="BC42" s="571"/>
      <c r="BD42" s="571"/>
      <c r="BE42" s="571"/>
      <c r="BF42" s="571"/>
      <c r="BG42" s="571"/>
      <c r="BH42" s="571"/>
      <c r="BI42" s="571"/>
      <c r="BJ42" s="571"/>
      <c r="BK42" s="571"/>
      <c r="BL42" s="571"/>
      <c r="BM42" s="571"/>
      <c r="BN42" s="571"/>
    </row>
    <row r="43" spans="1:66" ht="18" customHeight="1">
      <c r="A43" s="571"/>
      <c r="B43" s="571"/>
      <c r="C43" s="571"/>
      <c r="D43" s="571"/>
      <c r="E43" s="571"/>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71"/>
      <c r="AD43" s="571"/>
      <c r="AE43" s="571"/>
      <c r="AF43" s="571"/>
      <c r="AG43" s="571"/>
      <c r="AH43" s="571"/>
      <c r="AI43" s="571"/>
      <c r="AJ43" s="571"/>
      <c r="AK43" s="571"/>
      <c r="AL43" s="571"/>
      <c r="AM43" s="571"/>
      <c r="AN43" s="571"/>
      <c r="AO43" s="571"/>
      <c r="AP43" s="571"/>
      <c r="AQ43" s="571"/>
      <c r="AR43" s="571"/>
      <c r="AS43" s="571"/>
      <c r="AT43" s="571"/>
      <c r="AU43" s="571"/>
      <c r="AV43" s="571"/>
      <c r="AW43" s="571"/>
      <c r="AX43" s="571"/>
      <c r="AY43" s="571"/>
      <c r="AZ43" s="571"/>
      <c r="BA43" s="571"/>
      <c r="BB43" s="571"/>
      <c r="BC43" s="571"/>
      <c r="BD43" s="571"/>
      <c r="BE43" s="571"/>
      <c r="BF43" s="571"/>
      <c r="BG43" s="571"/>
      <c r="BH43" s="571"/>
      <c r="BI43" s="571"/>
      <c r="BJ43" s="571"/>
      <c r="BK43" s="571"/>
      <c r="BL43" s="571"/>
      <c r="BM43" s="571"/>
      <c r="BN43" s="571"/>
    </row>
    <row r="44" spans="1:66" ht="18" customHeight="1">
      <c r="A44" s="571"/>
      <c r="B44" s="571"/>
      <c r="C44" s="571"/>
      <c r="D44" s="571"/>
      <c r="E44" s="571"/>
      <c r="F44" s="571"/>
      <c r="G44" s="571"/>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K44" s="571"/>
      <c r="AL44" s="571"/>
      <c r="AM44" s="571"/>
      <c r="AN44" s="571"/>
      <c r="AO44" s="571"/>
      <c r="AP44" s="571"/>
      <c r="AQ44" s="571"/>
      <c r="AR44" s="571"/>
      <c r="AS44" s="571"/>
      <c r="AT44" s="571"/>
      <c r="AU44" s="571"/>
      <c r="AV44" s="571"/>
      <c r="AW44" s="571"/>
      <c r="AX44" s="571"/>
      <c r="AY44" s="571"/>
      <c r="AZ44" s="571"/>
      <c r="BA44" s="571"/>
      <c r="BB44" s="571"/>
      <c r="BC44" s="571"/>
      <c r="BD44" s="571"/>
      <c r="BE44" s="571"/>
      <c r="BF44" s="571"/>
      <c r="BG44" s="571"/>
      <c r="BH44" s="571"/>
      <c r="BI44" s="571"/>
      <c r="BJ44" s="571"/>
      <c r="BK44" s="571"/>
      <c r="BL44" s="571"/>
      <c r="BM44" s="571"/>
      <c r="BN44" s="571"/>
    </row>
    <row r="45" spans="1:66" ht="18" customHeight="1">
      <c r="A45" s="571"/>
      <c r="B45" s="571"/>
      <c r="C45" s="571"/>
      <c r="D45" s="571"/>
      <c r="E45" s="571"/>
      <c r="F45" s="571"/>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c r="AN45" s="571"/>
      <c r="AO45" s="571"/>
      <c r="AP45" s="571"/>
      <c r="AQ45" s="571"/>
      <c r="AR45" s="571"/>
      <c r="AS45" s="571"/>
      <c r="AT45" s="571"/>
      <c r="AU45" s="571"/>
      <c r="AV45" s="571"/>
      <c r="AW45" s="571"/>
      <c r="AX45" s="571"/>
      <c r="AY45" s="571"/>
      <c r="AZ45" s="571"/>
      <c r="BA45" s="571"/>
      <c r="BB45" s="571"/>
      <c r="BC45" s="571"/>
      <c r="BD45" s="571"/>
      <c r="BE45" s="571"/>
      <c r="BF45" s="571"/>
      <c r="BG45" s="571"/>
      <c r="BH45" s="571"/>
      <c r="BI45" s="571"/>
      <c r="BJ45" s="571"/>
      <c r="BK45" s="571"/>
      <c r="BL45" s="571"/>
      <c r="BM45" s="571"/>
      <c r="BN45" s="571"/>
    </row>
    <row r="46" spans="1:66" ht="18" customHeight="1">
      <c r="A46" s="571"/>
      <c r="B46" s="571"/>
      <c r="C46" s="571"/>
      <c r="D46" s="571"/>
      <c r="E46" s="571"/>
      <c r="F46" s="571"/>
      <c r="G46" s="571"/>
      <c r="H46" s="571"/>
      <c r="I46" s="571"/>
      <c r="J46" s="571"/>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1"/>
      <c r="AI46" s="571"/>
      <c r="AJ46" s="571"/>
      <c r="AK46" s="571"/>
      <c r="AL46" s="571"/>
      <c r="AM46" s="571"/>
      <c r="AN46" s="571"/>
      <c r="AO46" s="571"/>
      <c r="AP46" s="571"/>
      <c r="AQ46" s="571"/>
      <c r="AR46" s="571"/>
      <c r="AS46" s="571"/>
      <c r="AT46" s="571"/>
      <c r="AU46" s="571"/>
      <c r="AV46" s="571"/>
      <c r="AW46" s="571"/>
      <c r="AX46" s="571"/>
      <c r="AY46" s="571"/>
      <c r="AZ46" s="571"/>
      <c r="BA46" s="571"/>
      <c r="BB46" s="571"/>
      <c r="BC46" s="571"/>
      <c r="BD46" s="571"/>
      <c r="BE46" s="571"/>
      <c r="BF46" s="571"/>
      <c r="BG46" s="571"/>
      <c r="BH46" s="571"/>
      <c r="BI46" s="571"/>
      <c r="BJ46" s="571"/>
      <c r="BK46" s="571"/>
      <c r="BL46" s="571"/>
      <c r="BM46" s="571"/>
      <c r="BN46" s="571"/>
    </row>
  </sheetData>
  <mergeCells count="72">
    <mergeCell ref="A1:BN1"/>
    <mergeCell ref="C5:BL5"/>
    <mergeCell ref="C6:BL6"/>
    <mergeCell ref="H8:X8"/>
    <mergeCell ref="A13:BN13"/>
    <mergeCell ref="A15:H15"/>
    <mergeCell ref="I15:R15"/>
    <mergeCell ref="S15:Z15"/>
    <mergeCell ref="AA15:AJ15"/>
    <mergeCell ref="AK15:AR15"/>
    <mergeCell ref="AS15:BN15"/>
    <mergeCell ref="A16:R16"/>
    <mergeCell ref="S16:BN16"/>
    <mergeCell ref="A17:R17"/>
    <mergeCell ref="S17:BN17"/>
    <mergeCell ref="K18:R18"/>
    <mergeCell ref="S18:BN18"/>
    <mergeCell ref="K19:R19"/>
    <mergeCell ref="S19:AL19"/>
    <mergeCell ref="AM19:AT19"/>
    <mergeCell ref="AU19:BN19"/>
    <mergeCell ref="A20:R20"/>
    <mergeCell ref="S20:AL20"/>
    <mergeCell ref="AM20:AT20"/>
    <mergeCell ref="AU20:BN20"/>
    <mergeCell ref="A21:R21"/>
    <mergeCell ref="S21:AL21"/>
    <mergeCell ref="AM21:AT21"/>
    <mergeCell ref="AU21:BN21"/>
    <mergeCell ref="A22:R22"/>
    <mergeCell ref="S22:AL22"/>
    <mergeCell ref="AM22:AT22"/>
    <mergeCell ref="AU22:BN22"/>
    <mergeCell ref="A23:R23"/>
    <mergeCell ref="S23:AE23"/>
    <mergeCell ref="AF23:AL23"/>
    <mergeCell ref="AM23:AT23"/>
    <mergeCell ref="AU23:BN23"/>
    <mergeCell ref="A24:R24"/>
    <mergeCell ref="S24:AL24"/>
    <mergeCell ref="AM24:AT24"/>
    <mergeCell ref="AU24:BN24"/>
    <mergeCell ref="K25:R25"/>
    <mergeCell ref="S25:AL25"/>
    <mergeCell ref="AM25:AT25"/>
    <mergeCell ref="AU25:BN25"/>
    <mergeCell ref="K26:R26"/>
    <mergeCell ref="S26:AC26"/>
    <mergeCell ref="AD26:AL26"/>
    <mergeCell ref="AM26:AT26"/>
    <mergeCell ref="AU26:BN26"/>
    <mergeCell ref="A27:AY27"/>
    <mergeCell ref="A28:AL28"/>
    <mergeCell ref="AM28:AY28"/>
    <mergeCell ref="A29:AL29"/>
    <mergeCell ref="AM29:AY29"/>
    <mergeCell ref="A30:AL30"/>
    <mergeCell ref="AM30:AY30"/>
    <mergeCell ref="A31:AL31"/>
    <mergeCell ref="AM31:AY31"/>
    <mergeCell ref="A32:AL32"/>
    <mergeCell ref="AM32:AY32"/>
    <mergeCell ref="A33:AL33"/>
    <mergeCell ref="AM33:AY33"/>
    <mergeCell ref="A34:AL34"/>
    <mergeCell ref="AM34:AY34"/>
    <mergeCell ref="A35:AL35"/>
    <mergeCell ref="AM35:AY35"/>
    <mergeCell ref="A36:AL36"/>
    <mergeCell ref="AM36:AY36"/>
    <mergeCell ref="A18:J19"/>
    <mergeCell ref="A25:J26"/>
  </mergeCells>
  <phoneticPr fontId="20" type="Hiragana"/>
  <pageMargins left="0.7" right="0.7" top="0.75" bottom="0.75" header="0.3" footer="0.3"/>
  <pageSetup paperSize="9"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23"/>
  <dimension ref="A1:Z31"/>
  <sheetViews>
    <sheetView view="pageBreakPreview" zoomScaleSheetLayoutView="100" workbookViewId="0">
      <pane ySplit="1" topLeftCell="A2" activePane="bottomLeft" state="frozen"/>
      <selection pane="bottomLeft" activeCell="I17" sqref="I17"/>
    </sheetView>
  </sheetViews>
  <sheetFormatPr defaultRowHeight="14.25"/>
  <cols>
    <col min="1" max="1" width="25" style="424" customWidth="1"/>
    <col min="2" max="18" width="3.625" style="424" customWidth="1"/>
    <col min="19" max="16384" width="9" style="424" bestFit="1" customWidth="1"/>
  </cols>
  <sheetData>
    <row r="1" spans="1:26" s="115" customFormat="1" ht="51" customHeight="1"/>
    <row r="2" spans="1:26" ht="18" customHeight="1">
      <c r="A2" s="150"/>
      <c r="B2" s="150"/>
      <c r="C2" s="150"/>
      <c r="D2" s="150"/>
      <c r="E2" s="150"/>
      <c r="F2" s="150"/>
      <c r="G2" s="150"/>
      <c r="H2" s="150"/>
      <c r="I2" s="150"/>
      <c r="J2" s="150"/>
      <c r="K2" s="150"/>
      <c r="L2" s="150"/>
      <c r="M2" s="669" t="str">
        <v>発○○第　　号</v>
      </c>
      <c r="N2" s="669"/>
      <c r="O2" s="669"/>
      <c r="P2" s="669"/>
      <c r="Q2" s="669"/>
      <c r="R2" s="669"/>
      <c r="S2" s="642"/>
    </row>
    <row r="3" spans="1:26" ht="18" customHeight="1">
      <c r="A3" s="150"/>
      <c r="B3" s="150"/>
      <c r="C3" s="150"/>
      <c r="D3" s="150"/>
      <c r="E3" s="150"/>
      <c r="F3" s="150"/>
      <c r="G3" s="150"/>
      <c r="H3" s="150"/>
      <c r="I3" s="150"/>
      <c r="J3" s="150"/>
      <c r="K3" s="150"/>
      <c r="L3" s="150"/>
      <c r="M3" s="670" t="str">
        <v>令和　年　月　日</v>
      </c>
      <c r="N3" s="670"/>
      <c r="O3" s="670"/>
      <c r="P3" s="670"/>
      <c r="Q3" s="670"/>
      <c r="R3" s="670"/>
      <c r="S3" s="642"/>
    </row>
    <row r="4" spans="1:26" ht="18" customHeight="1">
      <c r="A4" s="150"/>
      <c r="B4" s="150"/>
      <c r="C4" s="150"/>
      <c r="D4" s="150"/>
      <c r="E4" s="150"/>
      <c r="F4" s="150"/>
      <c r="G4" s="150"/>
      <c r="H4" s="150"/>
      <c r="I4" s="150"/>
      <c r="J4" s="150"/>
      <c r="K4" s="150"/>
      <c r="L4" s="150"/>
      <c r="M4" s="671"/>
      <c r="N4" s="671"/>
      <c r="O4" s="671"/>
      <c r="P4" s="671"/>
      <c r="Q4" s="671"/>
      <c r="R4" s="671"/>
      <c r="S4" s="642"/>
    </row>
    <row r="5" spans="1:26" ht="18" customHeight="1">
      <c r="A5" s="150"/>
      <c r="B5" s="150"/>
      <c r="C5" s="150"/>
      <c r="D5" s="150"/>
      <c r="E5" s="150"/>
      <c r="F5" s="150"/>
      <c r="G5" s="150"/>
      <c r="H5" s="150"/>
      <c r="I5" s="150"/>
      <c r="J5" s="150"/>
      <c r="K5" s="150"/>
      <c r="L5" s="150"/>
      <c r="M5" s="150"/>
      <c r="N5" s="150"/>
      <c r="O5" s="150"/>
      <c r="P5" s="150"/>
      <c r="Q5" s="150"/>
      <c r="R5" s="150"/>
    </row>
    <row r="6" spans="1:26" ht="18" customHeight="1">
      <c r="A6" s="643" t="s">
        <v>249</v>
      </c>
      <c r="B6" s="643"/>
      <c r="C6" s="643"/>
      <c r="D6" s="643"/>
      <c r="E6" s="643"/>
      <c r="F6" s="643"/>
      <c r="G6" s="643"/>
      <c r="H6" s="643"/>
      <c r="I6" s="643"/>
      <c r="J6" s="643"/>
      <c r="K6" s="643"/>
      <c r="L6" s="643"/>
      <c r="M6" s="643"/>
      <c r="N6" s="643"/>
      <c r="O6" s="643"/>
      <c r="P6" s="643"/>
      <c r="Q6" s="643"/>
      <c r="R6" s="643"/>
    </row>
    <row r="7" spans="1:26" ht="18" customHeight="1">
      <c r="A7" s="643"/>
      <c r="B7" s="643"/>
      <c r="C7" s="643"/>
      <c r="D7" s="643"/>
      <c r="E7" s="643"/>
      <c r="F7" s="643"/>
      <c r="G7" s="643"/>
      <c r="H7" s="643"/>
      <c r="I7" s="643"/>
      <c r="J7" s="643"/>
      <c r="K7" s="643"/>
      <c r="L7" s="643"/>
      <c r="M7" s="643"/>
      <c r="N7" s="643"/>
      <c r="O7" s="643"/>
      <c r="P7" s="643"/>
      <c r="Q7" s="643"/>
      <c r="R7" s="643"/>
    </row>
    <row r="8" spans="1:26" ht="18" customHeight="1">
      <c r="A8" s="150"/>
      <c r="B8" s="150"/>
      <c r="C8" s="150"/>
      <c r="D8" s="150"/>
      <c r="E8" s="150"/>
      <c r="F8" s="150"/>
      <c r="G8" s="150"/>
      <c r="H8" s="150"/>
      <c r="I8" s="150"/>
      <c r="J8" s="150"/>
      <c r="K8" s="150"/>
      <c r="L8" s="150"/>
      <c r="M8" s="150"/>
      <c r="N8" s="150"/>
      <c r="O8" s="150"/>
      <c r="P8" s="150"/>
      <c r="Q8" s="150"/>
      <c r="R8" s="150"/>
    </row>
    <row r="9" spans="1:26" ht="18" customHeight="1">
      <c r="A9" s="150"/>
      <c r="B9" s="150"/>
      <c r="C9" s="150"/>
      <c r="D9" s="150"/>
      <c r="E9" s="150"/>
      <c r="F9" s="150"/>
      <c r="G9" s="150"/>
      <c r="H9" s="150"/>
      <c r="I9" s="150"/>
      <c r="J9" s="150"/>
      <c r="K9" s="150"/>
      <c r="L9" s="150"/>
      <c r="M9" s="150"/>
      <c r="N9" s="150"/>
      <c r="O9" s="150"/>
      <c r="P9" s="150"/>
      <c r="Q9" s="150"/>
      <c r="R9" s="150"/>
    </row>
    <row r="10" spans="1:26" ht="18" customHeight="1">
      <c r="A10" s="427">
        <f>データ!C28</f>
        <v>0</v>
      </c>
      <c r="B10" s="150"/>
      <c r="C10" s="150"/>
      <c r="D10" s="150"/>
      <c r="E10" s="150"/>
      <c r="F10" s="150"/>
      <c r="G10" s="150"/>
      <c r="H10" s="150"/>
      <c r="I10" s="150"/>
      <c r="J10" s="150"/>
      <c r="K10" s="150"/>
      <c r="L10" s="150"/>
      <c r="M10" s="150"/>
      <c r="N10" s="150"/>
      <c r="O10" s="150"/>
      <c r="P10" s="150"/>
      <c r="Q10" s="150"/>
      <c r="R10" s="150"/>
    </row>
    <row r="11" spans="1:26" ht="18" customHeight="1">
      <c r="A11" s="644">
        <f>データ!C28</f>
        <v>0</v>
      </c>
      <c r="B11" s="650"/>
      <c r="C11" s="650"/>
      <c r="D11" s="650"/>
      <c r="E11" s="650"/>
      <c r="F11" s="650"/>
      <c r="G11" s="650"/>
      <c r="H11" s="650"/>
      <c r="I11" s="650"/>
      <c r="J11" s="650"/>
      <c r="K11" s="650"/>
      <c r="L11" s="650"/>
      <c r="M11" s="650"/>
      <c r="N11" s="650"/>
      <c r="O11" s="650"/>
      <c r="P11" s="650"/>
      <c r="Q11" s="650"/>
      <c r="R11" s="650"/>
    </row>
    <row r="12" spans="1:26" ht="18" customHeight="1">
      <c r="A12" s="150"/>
      <c r="B12" s="150"/>
      <c r="C12" s="150"/>
      <c r="D12" s="150"/>
      <c r="E12" s="150"/>
      <c r="F12" s="150"/>
      <c r="G12" s="150"/>
      <c r="H12" s="150"/>
      <c r="I12" s="150"/>
      <c r="J12" s="150"/>
      <c r="K12" s="150"/>
      <c r="L12" s="150"/>
      <c r="M12" s="150"/>
      <c r="N12" s="150"/>
      <c r="O12" s="150"/>
      <c r="P12" s="150"/>
      <c r="Q12" s="150"/>
      <c r="R12" s="150"/>
    </row>
    <row r="13" spans="1:26" ht="18" customHeight="1">
      <c r="A13" s="150"/>
      <c r="B13" s="150"/>
      <c r="C13" s="150"/>
      <c r="D13" s="150"/>
      <c r="E13" s="150"/>
      <c r="F13" s="150"/>
      <c r="G13" s="150"/>
      <c r="H13" s="150"/>
      <c r="I13" s="150"/>
      <c r="J13" s="150"/>
      <c r="K13" s="150"/>
      <c r="L13" s="150"/>
      <c r="M13" s="150"/>
      <c r="N13" s="150"/>
      <c r="O13" s="150"/>
      <c r="P13" s="150"/>
      <c r="Q13" s="150"/>
      <c r="R13" s="150"/>
      <c r="S13" s="150"/>
    </row>
    <row r="14" spans="1:26" s="642" customFormat="1" ht="18" customHeight="1">
      <c r="A14" s="645" t="s">
        <v>325</v>
      </c>
      <c r="B14" s="645"/>
      <c r="C14" s="645"/>
      <c r="D14" s="645"/>
      <c r="E14" s="645"/>
      <c r="F14" s="645"/>
      <c r="G14" s="645"/>
      <c r="H14" s="645"/>
      <c r="I14" s="645"/>
      <c r="J14" s="645"/>
      <c r="K14" s="645"/>
      <c r="L14" s="645"/>
      <c r="M14" s="645"/>
      <c r="N14" s="645"/>
      <c r="O14" s="645"/>
      <c r="P14" s="645"/>
      <c r="Q14" s="645"/>
      <c r="R14" s="645"/>
      <c r="S14" s="681"/>
      <c r="T14" s="681"/>
      <c r="U14" s="681"/>
      <c r="V14" s="681"/>
      <c r="W14" s="681"/>
      <c r="X14" s="681"/>
      <c r="Y14" s="681"/>
      <c r="Z14" s="681"/>
    </row>
    <row r="15" spans="1:26" ht="18" customHeight="1">
      <c r="A15" s="645"/>
      <c r="B15" s="645"/>
      <c r="C15" s="645"/>
      <c r="D15" s="645"/>
      <c r="E15" s="645"/>
      <c r="F15" s="645"/>
      <c r="G15" s="645"/>
      <c r="H15" s="645"/>
      <c r="I15" s="645"/>
      <c r="J15" s="645"/>
      <c r="K15" s="645"/>
      <c r="L15" s="645"/>
      <c r="M15" s="645"/>
      <c r="N15" s="645"/>
      <c r="O15" s="645"/>
      <c r="P15" s="645"/>
      <c r="Q15" s="645"/>
      <c r="R15" s="645"/>
      <c r="S15" s="681"/>
      <c r="T15" s="681"/>
      <c r="U15" s="681"/>
      <c r="V15" s="681"/>
      <c r="W15" s="681"/>
      <c r="X15" s="681"/>
      <c r="Y15" s="681"/>
      <c r="Z15" s="681"/>
    </row>
    <row r="16" spans="1:26" ht="18" customHeight="1">
      <c r="A16" s="150"/>
      <c r="B16" s="150"/>
      <c r="C16" s="150"/>
      <c r="D16" s="150"/>
      <c r="E16" s="150"/>
      <c r="F16" s="150"/>
      <c r="G16" s="150"/>
      <c r="H16" s="150"/>
      <c r="I16" s="150"/>
      <c r="J16" s="150"/>
      <c r="K16" s="150"/>
      <c r="L16" s="150"/>
      <c r="M16" s="150"/>
      <c r="N16" s="150"/>
      <c r="O16" s="150"/>
      <c r="P16" s="150"/>
      <c r="Q16" s="150"/>
      <c r="R16" s="150"/>
      <c r="S16" s="392"/>
      <c r="T16" s="392"/>
      <c r="U16" s="392"/>
      <c r="V16" s="392"/>
      <c r="W16" s="392"/>
      <c r="X16" s="392"/>
      <c r="Y16" s="392"/>
    </row>
    <row r="17" spans="1:18" ht="18" customHeight="1">
      <c r="A17" s="150"/>
      <c r="B17" s="150"/>
      <c r="C17" s="150"/>
      <c r="D17" s="150"/>
      <c r="E17" s="150"/>
      <c r="F17" s="150"/>
      <c r="G17" s="150"/>
      <c r="H17" s="150"/>
      <c r="I17" s="150" t="s">
        <v>175</v>
      </c>
      <c r="J17" s="150"/>
      <c r="K17" s="150"/>
      <c r="L17" s="150"/>
      <c r="M17" s="150"/>
      <c r="N17" s="150"/>
      <c r="O17" s="150"/>
      <c r="P17" s="150"/>
      <c r="Q17" s="150"/>
      <c r="R17" s="150"/>
    </row>
    <row r="18" spans="1:18" ht="18" customHeight="1">
      <c r="A18" s="150"/>
      <c r="B18" s="150"/>
      <c r="C18" s="150"/>
      <c r="D18" s="150"/>
      <c r="E18" s="150"/>
      <c r="F18" s="150"/>
      <c r="G18" s="150"/>
      <c r="H18" s="150"/>
      <c r="I18" s="150"/>
      <c r="J18" s="150"/>
      <c r="K18" s="150"/>
      <c r="L18" s="150"/>
      <c r="M18" s="150"/>
      <c r="N18" s="150"/>
      <c r="O18" s="150"/>
      <c r="P18" s="150"/>
      <c r="Q18" s="150"/>
      <c r="R18" s="150"/>
    </row>
    <row r="19" spans="1:18" ht="18" customHeight="1">
      <c r="A19" s="150"/>
      <c r="B19" s="150"/>
      <c r="C19" s="150"/>
      <c r="D19" s="150"/>
      <c r="E19" s="150"/>
      <c r="F19" s="150"/>
      <c r="G19" s="150"/>
      <c r="H19" s="150"/>
      <c r="I19" s="150"/>
      <c r="J19" s="150"/>
      <c r="K19" s="150"/>
      <c r="L19" s="150"/>
      <c r="M19" s="150"/>
      <c r="N19" s="150"/>
      <c r="O19" s="150"/>
      <c r="P19" s="150"/>
      <c r="Q19" s="150"/>
      <c r="R19" s="150"/>
    </row>
    <row r="20" spans="1:18" ht="18" customHeight="1">
      <c r="A20" s="150"/>
      <c r="B20" s="150"/>
      <c r="C20" s="150"/>
      <c r="D20" s="150"/>
      <c r="E20" s="150"/>
      <c r="F20" s="150"/>
      <c r="G20" s="150"/>
      <c r="H20" s="150"/>
      <c r="I20" s="150"/>
      <c r="J20" s="150"/>
      <c r="K20" s="667" t="str">
        <f>_xlfn.CONCAT(出来形検定書!G36,"　","現在")</f>
        <v>令和 　年 　月 　日　現在</v>
      </c>
      <c r="L20" s="667"/>
      <c r="M20" s="667"/>
      <c r="N20" s="667"/>
      <c r="O20" s="667"/>
      <c r="P20" s="667"/>
      <c r="Q20" s="667"/>
      <c r="R20" s="667"/>
    </row>
    <row r="21" spans="1:18" ht="40.5" customHeight="1">
      <c r="A21" s="646" t="s">
        <v>135</v>
      </c>
      <c r="B21" s="651">
        <f>データ!C2</f>
        <v>0</v>
      </c>
      <c r="C21" s="660"/>
      <c r="D21" s="660"/>
      <c r="E21" s="660"/>
      <c r="F21" s="660"/>
      <c r="G21" s="660"/>
      <c r="H21" s="660"/>
      <c r="I21" s="660"/>
      <c r="J21" s="660"/>
      <c r="K21" s="660"/>
      <c r="L21" s="660"/>
      <c r="M21" s="660"/>
      <c r="N21" s="660"/>
      <c r="O21" s="660"/>
      <c r="P21" s="660"/>
      <c r="Q21" s="660"/>
      <c r="R21" s="675"/>
    </row>
    <row r="22" spans="1:18" ht="40.5" customHeight="1">
      <c r="A22" s="647" t="s">
        <v>26</v>
      </c>
      <c r="B22" s="652">
        <f>データ!C3</f>
        <v>0</v>
      </c>
      <c r="C22" s="661"/>
      <c r="D22" s="661"/>
      <c r="E22" s="661"/>
      <c r="F22" s="661"/>
      <c r="G22" s="661"/>
      <c r="H22" s="661"/>
      <c r="I22" s="661"/>
      <c r="J22" s="661"/>
      <c r="K22" s="661"/>
      <c r="L22" s="661"/>
      <c r="M22" s="661"/>
      <c r="N22" s="661"/>
      <c r="O22" s="661"/>
      <c r="P22" s="661"/>
      <c r="Q22" s="661"/>
      <c r="R22" s="676"/>
    </row>
    <row r="23" spans="1:18" ht="40.5" customHeight="1">
      <c r="A23" s="647" t="s">
        <v>42</v>
      </c>
      <c r="B23" s="653">
        <f>データ!C5</f>
        <v>0</v>
      </c>
      <c r="C23" s="662"/>
      <c r="D23" s="662"/>
      <c r="E23" s="662"/>
      <c r="F23" s="662"/>
      <c r="G23" s="662"/>
      <c r="H23" s="662"/>
      <c r="I23" s="445" t="s">
        <v>68</v>
      </c>
      <c r="J23" s="662">
        <f>データ!C6</f>
        <v>0</v>
      </c>
      <c r="K23" s="662"/>
      <c r="L23" s="662"/>
      <c r="M23" s="662"/>
      <c r="N23" s="662"/>
      <c r="O23" s="662"/>
      <c r="P23" s="662"/>
      <c r="Q23" s="674"/>
      <c r="R23" s="677"/>
    </row>
    <row r="24" spans="1:18" ht="40.5" customHeight="1">
      <c r="A24" s="647" t="s">
        <v>581</v>
      </c>
      <c r="B24" s="654">
        <f>データ!C7</f>
        <v>0</v>
      </c>
      <c r="C24" s="663"/>
      <c r="D24" s="663"/>
      <c r="E24" s="663"/>
      <c r="F24" s="663"/>
      <c r="G24" s="663"/>
      <c r="H24" s="663"/>
      <c r="I24" s="663"/>
      <c r="J24" s="663"/>
      <c r="K24" s="663"/>
      <c r="L24" s="484" t="s">
        <v>19</v>
      </c>
      <c r="M24" s="672"/>
      <c r="N24" s="672"/>
      <c r="O24" s="672"/>
      <c r="P24" s="672"/>
      <c r="Q24" s="672"/>
      <c r="R24" s="678"/>
    </row>
    <row r="25" spans="1:18" ht="40.5" customHeight="1">
      <c r="A25" s="430" t="s">
        <v>541</v>
      </c>
      <c r="B25" s="655" t="str">
        <f>出来形検定書!G38</f>
        <v>○○.○</v>
      </c>
      <c r="C25" s="663"/>
      <c r="D25" s="663"/>
      <c r="E25" s="663"/>
      <c r="F25" s="663"/>
      <c r="G25" s="663"/>
      <c r="H25" s="663"/>
      <c r="I25" s="663"/>
      <c r="J25" s="663"/>
      <c r="K25" s="663"/>
      <c r="L25" s="484"/>
      <c r="M25" s="673"/>
      <c r="N25" s="673"/>
      <c r="O25" s="673"/>
      <c r="P25" s="673"/>
      <c r="Q25" s="673"/>
      <c r="R25" s="679"/>
    </row>
    <row r="26" spans="1:18" ht="40.5" customHeight="1">
      <c r="A26" s="648" t="s">
        <v>503</v>
      </c>
      <c r="B26" s="656"/>
      <c r="C26" s="664"/>
      <c r="D26" s="664"/>
      <c r="E26" s="664"/>
      <c r="F26" s="664"/>
      <c r="G26" s="664"/>
      <c r="H26" s="664"/>
      <c r="I26" s="664"/>
      <c r="J26" s="664"/>
      <c r="K26" s="664"/>
      <c r="L26" s="484" t="s">
        <v>19</v>
      </c>
      <c r="M26" s="663"/>
      <c r="N26" s="663"/>
      <c r="O26" s="663"/>
      <c r="P26" s="663"/>
      <c r="Q26" s="663"/>
      <c r="R26" s="679"/>
    </row>
    <row r="27" spans="1:18" ht="40.5" customHeight="1">
      <c r="A27" s="430" t="s">
        <v>229</v>
      </c>
      <c r="B27" s="657"/>
      <c r="C27" s="665"/>
      <c r="D27" s="665"/>
      <c r="E27" s="665"/>
      <c r="F27" s="665"/>
      <c r="G27" s="665"/>
      <c r="H27" s="665"/>
      <c r="I27" s="665"/>
      <c r="J27" s="665"/>
      <c r="K27" s="665"/>
      <c r="L27" s="484" t="s">
        <v>19</v>
      </c>
      <c r="M27" s="663"/>
      <c r="N27" s="663"/>
      <c r="O27" s="663"/>
      <c r="P27" s="663"/>
      <c r="Q27" s="663"/>
      <c r="R27" s="679"/>
    </row>
    <row r="28" spans="1:18" ht="40.5" customHeight="1">
      <c r="A28" s="430" t="s">
        <v>489</v>
      </c>
      <c r="B28" s="658"/>
      <c r="C28" s="663"/>
      <c r="D28" s="663"/>
      <c r="E28" s="663"/>
      <c r="F28" s="663"/>
      <c r="G28" s="663"/>
      <c r="H28" s="663"/>
      <c r="I28" s="663"/>
      <c r="J28" s="663"/>
      <c r="K28" s="663"/>
      <c r="L28" s="484" t="s">
        <v>19</v>
      </c>
      <c r="M28" s="663"/>
      <c r="N28" s="663"/>
      <c r="O28" s="663"/>
      <c r="P28" s="663"/>
      <c r="Q28" s="663"/>
      <c r="R28" s="679"/>
    </row>
    <row r="29" spans="1:18" ht="40.5" customHeight="1">
      <c r="A29" s="430" t="s">
        <v>618</v>
      </c>
      <c r="B29" s="658"/>
      <c r="C29" s="663"/>
      <c r="D29" s="663"/>
      <c r="E29" s="663"/>
      <c r="F29" s="663"/>
      <c r="G29" s="663"/>
      <c r="H29" s="663"/>
      <c r="I29" s="663"/>
      <c r="J29" s="663"/>
      <c r="K29" s="663"/>
      <c r="L29" s="484" t="s">
        <v>19</v>
      </c>
      <c r="M29" s="663"/>
      <c r="N29" s="663"/>
      <c r="O29" s="663"/>
      <c r="P29" s="663"/>
      <c r="Q29" s="663"/>
      <c r="R29" s="679"/>
    </row>
    <row r="30" spans="1:18" ht="40.5" customHeight="1">
      <c r="A30" s="430" t="s">
        <v>209</v>
      </c>
      <c r="B30" s="658"/>
      <c r="C30" s="663"/>
      <c r="D30" s="663"/>
      <c r="E30" s="663"/>
      <c r="F30" s="663"/>
      <c r="G30" s="663"/>
      <c r="H30" s="663"/>
      <c r="I30" s="663"/>
      <c r="J30" s="663"/>
      <c r="K30" s="663"/>
      <c r="L30" s="484" t="s">
        <v>19</v>
      </c>
      <c r="M30" s="663"/>
      <c r="N30" s="663"/>
      <c r="O30" s="663"/>
      <c r="P30" s="663"/>
      <c r="Q30" s="663"/>
      <c r="R30" s="679"/>
    </row>
    <row r="31" spans="1:18" ht="40.5" customHeight="1">
      <c r="A31" s="649" t="s">
        <v>619</v>
      </c>
      <c r="B31" s="659"/>
      <c r="C31" s="666"/>
      <c r="D31" s="666"/>
      <c r="E31" s="666"/>
      <c r="F31" s="666"/>
      <c r="G31" s="666"/>
      <c r="H31" s="666"/>
      <c r="I31" s="666"/>
      <c r="J31" s="666"/>
      <c r="K31" s="666"/>
      <c r="L31" s="668" t="s">
        <v>19</v>
      </c>
      <c r="M31" s="666"/>
      <c r="N31" s="666"/>
      <c r="O31" s="666"/>
      <c r="P31" s="666"/>
      <c r="Q31" s="666"/>
      <c r="R31" s="680"/>
    </row>
  </sheetData>
  <mergeCells count="18">
    <mergeCell ref="M2:R2"/>
    <mergeCell ref="M3:R3"/>
    <mergeCell ref="A14:R14"/>
    <mergeCell ref="K20:R20"/>
    <mergeCell ref="B21:R21"/>
    <mergeCell ref="B22:R22"/>
    <mergeCell ref="B23:H23"/>
    <mergeCell ref="J23:P23"/>
    <mergeCell ref="B24:K24"/>
    <mergeCell ref="B25:K25"/>
    <mergeCell ref="B26:K26"/>
    <mergeCell ref="B27:K27"/>
    <mergeCell ref="B28:K28"/>
    <mergeCell ref="B29:K29"/>
    <mergeCell ref="B30:K30"/>
    <mergeCell ref="B31:K31"/>
    <mergeCell ref="A6:R7"/>
    <mergeCell ref="S14:Z15"/>
  </mergeCells>
  <phoneticPr fontId="10"/>
  <pageMargins left="0.78740157480314965" right="0.78740157480314965" top="0.59055118110236227" bottom="0.47244094488188981" header="0.51181102362204722" footer="0.51181102362204722"/>
  <pageSetup paperSize="9" fitToWidth="1" fitToHeight="1" orientation="portrait" usePrinterDefaults="1" blackAndWhite="1" horizontalDpi="65532"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dimension ref="A1:O36"/>
  <sheetViews>
    <sheetView view="pageBreakPreview" zoomScaleSheetLayoutView="100" workbookViewId="0">
      <selection activeCell="C27" sqref="C27:H27"/>
    </sheetView>
  </sheetViews>
  <sheetFormatPr defaultRowHeight="15" customHeight="1"/>
  <cols>
    <col min="1" max="1" width="6.75" style="150" customWidth="1"/>
    <col min="2" max="2" width="10" style="150" customWidth="1"/>
    <col min="3" max="8" width="10.875" style="150" customWidth="1"/>
    <col min="9" max="9" width="2.875" style="150" customWidth="1"/>
    <col min="10" max="16384" width="9" style="150" customWidth="1"/>
  </cols>
  <sheetData>
    <row r="1" spans="1:11" ht="16.5" customHeight="1">
      <c r="A1" s="151"/>
      <c r="B1" s="151"/>
      <c r="C1" s="151"/>
      <c r="D1" s="151"/>
      <c r="E1" s="151"/>
      <c r="F1" s="151"/>
      <c r="G1" s="151"/>
      <c r="H1" s="151"/>
      <c r="I1" s="151"/>
    </row>
    <row r="2" spans="1:11" ht="16.5" customHeight="1">
      <c r="A2" s="151"/>
      <c r="B2" s="151"/>
      <c r="C2" s="151"/>
      <c r="D2" s="151"/>
      <c r="E2" s="151"/>
      <c r="F2" s="151"/>
      <c r="G2" s="151"/>
      <c r="H2" s="151"/>
      <c r="I2" s="151"/>
      <c r="J2" s="150" t="s">
        <v>463</v>
      </c>
    </row>
    <row r="3" spans="1:11" ht="16.5" customHeight="1">
      <c r="A3" s="152" t="s">
        <v>455</v>
      </c>
      <c r="B3" s="152"/>
      <c r="C3" s="152"/>
      <c r="D3" s="152"/>
      <c r="E3" s="152"/>
      <c r="F3" s="152"/>
      <c r="G3" s="152"/>
      <c r="H3" s="152"/>
      <c r="I3" s="151"/>
      <c r="J3" s="151" t="s">
        <v>459</v>
      </c>
    </row>
    <row r="4" spans="1:11" ht="16.5" customHeight="1">
      <c r="A4" s="152"/>
      <c r="B4" s="152"/>
      <c r="C4" s="152"/>
      <c r="D4" s="152"/>
      <c r="E4" s="152"/>
      <c r="F4" s="152"/>
      <c r="G4" s="152"/>
      <c r="H4" s="152"/>
      <c r="I4" s="151"/>
      <c r="J4" s="151"/>
    </row>
    <row r="5" spans="1:11" ht="16.5" customHeight="1">
      <c r="A5" s="151"/>
      <c r="B5" s="151"/>
      <c r="C5" s="151"/>
      <c r="D5" s="151"/>
      <c r="E5" s="109"/>
      <c r="F5" s="151"/>
      <c r="G5" s="151"/>
      <c r="H5" s="151"/>
      <c r="I5" s="151"/>
      <c r="J5" s="151"/>
    </row>
    <row r="6" spans="1:11" ht="16.5" customHeight="1">
      <c r="A6" s="151"/>
      <c r="B6" s="151"/>
      <c r="C6" s="151"/>
      <c r="D6" s="151"/>
      <c r="E6" s="109"/>
      <c r="F6" s="151"/>
      <c r="G6" s="151"/>
      <c r="H6" s="151"/>
      <c r="I6" s="151"/>
      <c r="J6" s="151"/>
    </row>
    <row r="7" spans="1:11" ht="16.5" customHeight="1">
      <c r="A7" s="151"/>
      <c r="B7" s="151"/>
      <c r="C7" s="151"/>
      <c r="D7" s="151"/>
      <c r="E7" s="151"/>
      <c r="F7" s="151"/>
      <c r="G7" s="151"/>
      <c r="H7" s="151"/>
      <c r="I7" s="151"/>
      <c r="J7" s="151"/>
    </row>
    <row r="8" spans="1:11" ht="16.5" customHeight="1">
      <c r="A8" s="176">
        <f>データ!C28</f>
        <v>0</v>
      </c>
      <c r="B8" s="176"/>
      <c r="C8" s="176"/>
      <c r="D8" s="176"/>
      <c r="E8" s="176"/>
      <c r="F8" s="165"/>
      <c r="G8" s="165"/>
      <c r="H8" s="153"/>
      <c r="I8" s="151"/>
      <c r="J8" s="151"/>
    </row>
    <row r="9" spans="1:11" ht="16.5" customHeight="1">
      <c r="A9" s="154"/>
      <c r="B9" s="154"/>
      <c r="C9" s="154"/>
      <c r="D9" s="154"/>
      <c r="E9" s="154"/>
      <c r="F9" s="154"/>
      <c r="H9" s="151"/>
      <c r="I9" s="151"/>
    </row>
    <row r="10" spans="1:11" ht="16.5" customHeight="1">
      <c r="A10" s="155"/>
      <c r="B10" s="155"/>
      <c r="C10" s="155"/>
      <c r="D10" s="155"/>
      <c r="E10" s="155"/>
      <c r="F10" s="155"/>
      <c r="G10" s="151"/>
      <c r="H10" s="151"/>
      <c r="I10" s="151"/>
    </row>
    <row r="11" spans="1:11" ht="16.5" customHeight="1">
      <c r="A11" s="151"/>
      <c r="B11" s="151"/>
      <c r="C11" s="151"/>
      <c r="D11" s="151"/>
      <c r="E11" s="151"/>
      <c r="F11" s="151"/>
      <c r="G11" s="151"/>
      <c r="H11" s="151"/>
      <c r="I11" s="151"/>
    </row>
    <row r="12" spans="1:11" ht="16.5" customHeight="1">
      <c r="A12" s="153" t="str">
        <f>IF(J3=J15,J12,J13)</f>
        <v>次の委託業務に係る業務の全部の履行を一時中止しますので、通知します。</v>
      </c>
      <c r="B12" s="153"/>
      <c r="C12" s="153"/>
      <c r="D12" s="153"/>
      <c r="E12" s="153"/>
      <c r="F12" s="153"/>
      <c r="G12" s="153"/>
      <c r="H12" s="151"/>
      <c r="I12" s="151"/>
      <c r="J12" s="150" t="str">
        <f>J14&amp;J15&amp;J16</f>
        <v>次の委託業務に係る業務の全部の履行を一時中止しますので、通知します。</v>
      </c>
    </row>
    <row r="13" spans="1:11" ht="16.5" customHeight="1">
      <c r="A13" s="151"/>
      <c r="B13" s="151"/>
      <c r="C13" s="151"/>
      <c r="D13" s="151"/>
      <c r="E13" s="151"/>
      <c r="F13" s="151"/>
      <c r="G13" s="151"/>
      <c r="H13" s="151"/>
      <c r="I13" s="151"/>
      <c r="J13" s="150" t="str">
        <f>J14&amp;K15&amp;J16</f>
        <v>次の委託業務に係る業務の一部の履行を一時中止しますので、通知します。</v>
      </c>
    </row>
    <row r="14" spans="1:11" ht="16.5" customHeight="1">
      <c r="A14" s="151"/>
      <c r="B14" s="151"/>
      <c r="C14" s="151"/>
      <c r="D14" s="151"/>
      <c r="E14" s="151"/>
      <c r="F14" s="151"/>
      <c r="G14" s="151"/>
      <c r="H14" s="151"/>
      <c r="I14" s="151"/>
      <c r="J14" s="150" t="s">
        <v>390</v>
      </c>
    </row>
    <row r="15" spans="1:11" ht="16.5" customHeight="1">
      <c r="A15" s="151"/>
      <c r="B15" s="151"/>
      <c r="C15" s="151"/>
      <c r="D15" s="151"/>
      <c r="E15" s="151"/>
      <c r="F15" s="151"/>
      <c r="G15" s="151"/>
      <c r="H15" s="151"/>
      <c r="I15" s="151"/>
      <c r="J15" s="150" t="s">
        <v>459</v>
      </c>
      <c r="K15" s="150" t="s">
        <v>460</v>
      </c>
    </row>
    <row r="16" spans="1:11" ht="16.5" customHeight="1">
      <c r="B16" s="160">
        <f ca="1">TODAY()</f>
        <v>46181</v>
      </c>
      <c r="C16" s="160"/>
      <c r="D16" s="151"/>
      <c r="E16" s="151"/>
      <c r="F16" s="166"/>
      <c r="G16" s="166"/>
      <c r="H16" s="151"/>
      <c r="I16" s="151"/>
      <c r="J16" s="150" t="s">
        <v>386</v>
      </c>
    </row>
    <row r="17" spans="1:15" ht="16.5" customHeight="1">
      <c r="A17" s="151"/>
      <c r="B17" s="151"/>
      <c r="C17" s="151"/>
      <c r="D17" s="151"/>
      <c r="E17" s="151"/>
      <c r="F17" s="151"/>
      <c r="G17" s="151"/>
      <c r="H17" s="151"/>
      <c r="I17" s="151"/>
    </row>
    <row r="18" spans="1:15" ht="16.5" customHeight="1">
      <c r="A18" s="151"/>
      <c r="B18" s="151"/>
      <c r="C18" s="151"/>
      <c r="D18" s="151"/>
      <c r="E18" s="151"/>
      <c r="F18" s="151"/>
      <c r="G18" s="151"/>
      <c r="H18" s="151"/>
      <c r="I18" s="151"/>
    </row>
    <row r="19" spans="1:15" ht="16.5" customHeight="1">
      <c r="A19" s="151"/>
      <c r="B19" s="151"/>
      <c r="C19" s="151"/>
      <c r="D19" s="151"/>
      <c r="E19" s="151"/>
      <c r="F19" s="151"/>
      <c r="G19" s="151"/>
      <c r="H19" s="151"/>
      <c r="I19" s="151"/>
    </row>
    <row r="20" spans="1:15" ht="16.5" customHeight="1">
      <c r="A20" s="151"/>
      <c r="B20" s="161"/>
      <c r="C20" s="151"/>
      <c r="F20" s="151" t="str">
        <f>データ!C12</f>
        <v>倉吉市長　広田　一恭</v>
      </c>
      <c r="G20" s="151"/>
      <c r="H20" s="166"/>
      <c r="I20" s="151"/>
    </row>
    <row r="21" spans="1:15" ht="16.5" customHeight="1">
      <c r="A21" s="151"/>
      <c r="B21" s="151"/>
      <c r="C21" s="151"/>
      <c r="D21" s="151"/>
      <c r="E21" s="151"/>
      <c r="F21" s="151"/>
      <c r="G21" s="151"/>
      <c r="H21" s="151"/>
      <c r="I21" s="151"/>
    </row>
    <row r="22" spans="1:15" ht="16.5" customHeight="1">
      <c r="A22" s="151"/>
      <c r="B22" s="151"/>
      <c r="C22" s="151"/>
      <c r="D22" s="151"/>
      <c r="E22" s="151"/>
      <c r="F22" s="151"/>
      <c r="G22" s="151"/>
      <c r="H22" s="151"/>
      <c r="I22" s="151"/>
    </row>
    <row r="23" spans="1:15" ht="16.5" customHeight="1">
      <c r="A23" s="151"/>
      <c r="B23" s="151"/>
      <c r="C23" s="151"/>
      <c r="D23" s="151"/>
      <c r="E23" s="151"/>
      <c r="F23" s="151"/>
      <c r="G23" s="151"/>
      <c r="H23" s="151"/>
      <c r="I23" s="151"/>
    </row>
    <row r="24" spans="1:15" ht="16.5" customHeight="1">
      <c r="A24" s="151"/>
      <c r="B24" s="151"/>
      <c r="C24" s="151"/>
      <c r="D24" s="151"/>
      <c r="E24" s="151"/>
      <c r="F24" s="151"/>
      <c r="G24" s="151"/>
      <c r="H24" s="151"/>
      <c r="I24" s="151"/>
    </row>
    <row r="25" spans="1:15" ht="30" customHeight="1">
      <c r="A25" s="156" t="s">
        <v>97</v>
      </c>
      <c r="B25" s="162"/>
      <c r="C25" s="163">
        <f>データ!C2</f>
        <v>0</v>
      </c>
      <c r="D25" s="164"/>
      <c r="E25" s="164"/>
      <c r="F25" s="164"/>
      <c r="G25" s="164"/>
      <c r="H25" s="167"/>
      <c r="I25" s="151"/>
    </row>
    <row r="26" spans="1:15" ht="30" customHeight="1">
      <c r="A26" s="156" t="s">
        <v>100</v>
      </c>
      <c r="B26" s="162"/>
      <c r="C26" s="163">
        <f>データ!C3</f>
        <v>0</v>
      </c>
      <c r="D26" s="164"/>
      <c r="E26" s="164"/>
      <c r="F26" s="164"/>
      <c r="G26" s="164"/>
      <c r="H26" s="167"/>
      <c r="I26" s="151"/>
      <c r="M26" s="150" t="s">
        <v>161</v>
      </c>
      <c r="N26" s="150" t="str">
        <f>IF(データ!C49=データ!G48,データ!C48,"")</f>
        <v/>
      </c>
      <c r="O26" s="150" t="str">
        <f>IF(データ!E49=データ!G48,データ!E48,"")</f>
        <v/>
      </c>
    </row>
    <row r="27" spans="1:15" ht="30" customHeight="1">
      <c r="A27" s="156" t="s">
        <v>406</v>
      </c>
      <c r="B27" s="162"/>
      <c r="C27" s="163" t="str">
        <f>IF(N26="",(K27&amp;"　から　"&amp;M27),IF(O26="",(K27&amp;"　から　"&amp;N27),(K27&amp;"　から　"&amp;O27)))</f>
        <v>平成-88年1月0日　から　平成-88年1月0日</v>
      </c>
      <c r="D27" s="164"/>
      <c r="E27" s="164"/>
      <c r="F27" s="164"/>
      <c r="G27" s="164"/>
      <c r="H27" s="167"/>
      <c r="I27" s="151"/>
      <c r="J27" s="150" t="s">
        <v>406</v>
      </c>
      <c r="K27" s="150" t="str">
        <f>CONCATENATE("平成",YEAR(データ!C5)-1988,"年",MONTH(データ!C5),"月",DAY(データ!C5),"日")</f>
        <v>平成-88年1月0日</v>
      </c>
      <c r="M27" s="150" t="str">
        <f>CONCATENATE("平成",YEAR(データ!C6)-1988,"年",MONTH(データ!C6),"月",DAY(データ!C6),"日")</f>
        <v>平成-88年1月0日</v>
      </c>
      <c r="N27" s="150" t="str">
        <f>IF(データ!C49=データ!G48,CONCATENATE("平成",YEAR(データ!E6)-1988,"年",MONTH(データ!E6),"月",DAY(データ!E6),"日"),"")</f>
        <v/>
      </c>
      <c r="O27" s="150" t="str">
        <f>IF(データ!E49=データ!G48,CONCATENATE("平成",YEAR(データ!F6)-1988,"年",MONTH(データ!F6),"月",DAY(データ!F6),"日"),"")</f>
        <v/>
      </c>
    </row>
    <row r="28" spans="1:15" ht="135" customHeight="1">
      <c r="A28" s="682" t="s">
        <v>461</v>
      </c>
      <c r="B28" s="683"/>
      <c r="C28" s="163"/>
      <c r="D28" s="164"/>
      <c r="E28" s="164"/>
      <c r="F28" s="164"/>
      <c r="G28" s="164"/>
      <c r="H28" s="167"/>
      <c r="I28" s="151"/>
    </row>
    <row r="29" spans="1:15" ht="135" customHeight="1">
      <c r="A29" s="682" t="s">
        <v>41</v>
      </c>
      <c r="B29" s="683"/>
      <c r="C29" s="163"/>
      <c r="D29" s="164"/>
      <c r="E29" s="164"/>
      <c r="F29" s="164"/>
      <c r="G29" s="164"/>
      <c r="H29" s="167"/>
      <c r="I29" s="151"/>
    </row>
    <row r="30" spans="1:15" ht="15" customHeight="1">
      <c r="A30" s="151"/>
      <c r="B30" s="151"/>
      <c r="C30" s="151"/>
      <c r="D30" s="151"/>
      <c r="E30" s="151"/>
      <c r="F30" s="151"/>
      <c r="G30" s="151"/>
      <c r="H30" s="151"/>
      <c r="I30" s="151"/>
    </row>
    <row r="31" spans="1:15" ht="15" customHeight="1">
      <c r="A31" s="151"/>
      <c r="B31" s="151"/>
      <c r="C31" s="151"/>
      <c r="D31" s="151"/>
      <c r="E31" s="151"/>
      <c r="F31" s="151"/>
      <c r="G31" s="151"/>
      <c r="H31" s="151"/>
      <c r="I31" s="151"/>
    </row>
    <row r="32" spans="1:15" ht="15" customHeight="1">
      <c r="A32" s="151"/>
      <c r="B32" s="151"/>
      <c r="C32" s="151"/>
      <c r="D32" s="151"/>
      <c r="E32" s="151"/>
      <c r="F32" s="151"/>
      <c r="G32" s="151"/>
      <c r="H32" s="151"/>
      <c r="I32" s="151"/>
    </row>
    <row r="33" spans="1:9" ht="15" customHeight="1">
      <c r="A33" s="151"/>
      <c r="B33" s="151"/>
      <c r="C33" s="151"/>
      <c r="D33" s="151"/>
      <c r="E33" s="151"/>
      <c r="F33" s="151"/>
      <c r="G33" s="151"/>
      <c r="H33" s="151"/>
      <c r="I33" s="151"/>
    </row>
    <row r="34" spans="1:9" ht="15" customHeight="1">
      <c r="A34" s="151"/>
      <c r="B34" s="151"/>
      <c r="C34" s="151"/>
      <c r="D34" s="151"/>
      <c r="E34" s="151"/>
      <c r="F34" s="151"/>
      <c r="G34" s="151"/>
      <c r="H34" s="151"/>
      <c r="I34" s="151"/>
    </row>
    <row r="35" spans="1:9" ht="15" customHeight="1">
      <c r="A35" s="151"/>
      <c r="B35" s="151"/>
      <c r="C35" s="151"/>
      <c r="D35" s="151"/>
      <c r="E35" s="151"/>
      <c r="F35" s="151"/>
      <c r="G35" s="151"/>
      <c r="H35" s="151"/>
      <c r="I35" s="151"/>
    </row>
    <row r="36" spans="1:9" ht="15" customHeight="1">
      <c r="A36" s="151"/>
      <c r="B36" s="151"/>
      <c r="C36" s="151"/>
      <c r="D36" s="151"/>
      <c r="E36" s="151"/>
      <c r="F36" s="151"/>
      <c r="G36" s="151"/>
      <c r="H36" s="151"/>
      <c r="I36" s="151"/>
    </row>
  </sheetData>
  <mergeCells count="14">
    <mergeCell ref="A8:E8"/>
    <mergeCell ref="A12:G12"/>
    <mergeCell ref="B16:C16"/>
    <mergeCell ref="A25:B25"/>
    <mergeCell ref="C25:H25"/>
    <mergeCell ref="A26:B26"/>
    <mergeCell ref="C26:H26"/>
    <mergeCell ref="A27:B27"/>
    <mergeCell ref="C27:H27"/>
    <mergeCell ref="A28:B28"/>
    <mergeCell ref="C28:H28"/>
    <mergeCell ref="A29:B29"/>
    <mergeCell ref="C29:H29"/>
    <mergeCell ref="A3:H4"/>
  </mergeCells>
  <phoneticPr fontId="10"/>
  <dataValidations count="1">
    <dataValidation type="list" allowBlank="1" showDropDown="0" showInputMessage="1" showErrorMessage="1" sqref="J3">
      <formula1>$J$15:$K$15</formula1>
    </dataValidation>
  </dataValidations>
  <pageMargins left="0.98425196850393704" right="0.78740157480314965" top="0.98425196850393704" bottom="0.98425196850393704" header="0.51181102362204722" footer="0.51181102362204722"/>
  <pageSetup paperSize="9" fitToWidth="1" fitToHeight="1" orientation="portrait" usePrinterDefaults="1" blackAndWhite="1"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1:O36"/>
  <sheetViews>
    <sheetView view="pageBreakPreview" topLeftCell="A7" zoomScaleSheetLayoutView="100" workbookViewId="0">
      <selection activeCell="C27" sqref="C27:H27"/>
    </sheetView>
  </sheetViews>
  <sheetFormatPr defaultRowHeight="15" customHeight="1"/>
  <cols>
    <col min="1" max="1" width="6.75" style="150" customWidth="1"/>
    <col min="2" max="2" width="10" style="150" customWidth="1"/>
    <col min="3" max="8" width="10.875" style="150" customWidth="1"/>
    <col min="9" max="9" width="2.875" style="150" customWidth="1"/>
    <col min="10" max="16384" width="9" style="150" customWidth="1"/>
  </cols>
  <sheetData>
    <row r="1" spans="1:11" ht="16.5" customHeight="1">
      <c r="A1" s="151"/>
      <c r="B1" s="151"/>
      <c r="C1" s="151"/>
      <c r="D1" s="151"/>
      <c r="E1" s="151"/>
      <c r="F1" s="151"/>
      <c r="G1" s="151"/>
      <c r="H1" s="151"/>
      <c r="I1" s="151"/>
    </row>
    <row r="2" spans="1:11" ht="16.5" customHeight="1">
      <c r="A2" s="151"/>
      <c r="B2" s="151"/>
      <c r="C2" s="151"/>
      <c r="D2" s="151"/>
      <c r="E2" s="151"/>
      <c r="F2" s="151"/>
      <c r="G2" s="151"/>
      <c r="H2" s="151"/>
      <c r="I2" s="151"/>
      <c r="J2" s="150" t="s">
        <v>463</v>
      </c>
    </row>
    <row r="3" spans="1:11" ht="16.5" customHeight="1">
      <c r="A3" s="152" t="s">
        <v>464</v>
      </c>
      <c r="B3" s="152"/>
      <c r="C3" s="152"/>
      <c r="D3" s="152"/>
      <c r="E3" s="152"/>
      <c r="F3" s="152"/>
      <c r="G3" s="152"/>
      <c r="H3" s="152"/>
      <c r="I3" s="151"/>
      <c r="J3" s="151" t="s">
        <v>460</v>
      </c>
    </row>
    <row r="4" spans="1:11" ht="16.5" customHeight="1">
      <c r="A4" s="152"/>
      <c r="B4" s="152"/>
      <c r="C4" s="152"/>
      <c r="D4" s="152"/>
      <c r="E4" s="152"/>
      <c r="F4" s="152"/>
      <c r="G4" s="152"/>
      <c r="H4" s="152"/>
      <c r="I4" s="151"/>
      <c r="J4" s="151"/>
    </row>
    <row r="5" spans="1:11" ht="16.5" customHeight="1">
      <c r="A5" s="151"/>
      <c r="B5" s="151"/>
      <c r="C5" s="151"/>
      <c r="D5" s="151"/>
      <c r="E5" s="109"/>
      <c r="F5" s="151"/>
      <c r="G5" s="151"/>
      <c r="H5" s="151"/>
      <c r="I5" s="151"/>
      <c r="J5" s="151"/>
    </row>
    <row r="6" spans="1:11" ht="16.5" customHeight="1">
      <c r="A6" s="151"/>
      <c r="B6" s="151"/>
      <c r="C6" s="151"/>
      <c r="D6" s="151"/>
      <c r="E6" s="109"/>
      <c r="F6" s="151"/>
      <c r="G6" s="151"/>
      <c r="H6" s="151"/>
      <c r="I6" s="151"/>
      <c r="J6" s="151"/>
    </row>
    <row r="7" spans="1:11" ht="16.5" customHeight="1">
      <c r="A7" s="151"/>
      <c r="B7" s="151"/>
      <c r="C7" s="151"/>
      <c r="D7" s="151"/>
      <c r="E7" s="151"/>
      <c r="F7" s="151"/>
      <c r="G7" s="151"/>
      <c r="H7" s="151"/>
      <c r="I7" s="151"/>
      <c r="J7" s="151"/>
    </row>
    <row r="8" spans="1:11" ht="16.5" customHeight="1">
      <c r="A8" s="176">
        <f>データ!C28</f>
        <v>0</v>
      </c>
      <c r="B8" s="176"/>
      <c r="C8" s="176"/>
      <c r="D8" s="176"/>
      <c r="E8" s="176"/>
      <c r="F8" s="165"/>
      <c r="G8" s="165"/>
      <c r="H8" s="153"/>
      <c r="I8" s="151"/>
      <c r="J8" s="151"/>
    </row>
    <row r="9" spans="1:11" ht="16.5" customHeight="1">
      <c r="A9" s="154"/>
      <c r="B9" s="154"/>
      <c r="C9" s="154"/>
      <c r="D9" s="154"/>
      <c r="E9" s="154"/>
      <c r="F9" s="154"/>
      <c r="H9" s="151"/>
      <c r="I9" s="151"/>
    </row>
    <row r="10" spans="1:11" ht="16.5" customHeight="1">
      <c r="A10" s="155"/>
      <c r="B10" s="155"/>
      <c r="C10" s="155"/>
      <c r="D10" s="155"/>
      <c r="E10" s="155"/>
      <c r="F10" s="155"/>
      <c r="G10" s="151"/>
      <c r="H10" s="151"/>
      <c r="I10" s="151"/>
    </row>
    <row r="11" spans="1:11" ht="16.5" customHeight="1">
      <c r="A11" s="151"/>
      <c r="B11" s="151"/>
      <c r="C11" s="151"/>
      <c r="D11" s="151"/>
      <c r="E11" s="151"/>
      <c r="F11" s="151"/>
      <c r="G11" s="151"/>
      <c r="H11" s="151"/>
      <c r="I11" s="151"/>
    </row>
    <row r="12" spans="1:11" ht="16.5" customHeight="1">
      <c r="A12" s="153" t="str">
        <f>IF(J3=J15,J12,J13)</f>
        <v>次の委託業務に係る業務の一部の一時中止を解除します。</v>
      </c>
      <c r="B12" s="153"/>
      <c r="C12" s="153"/>
      <c r="D12" s="153"/>
      <c r="E12" s="153"/>
      <c r="F12" s="153"/>
      <c r="G12" s="153"/>
      <c r="H12" s="151"/>
      <c r="I12" s="151"/>
      <c r="J12" s="150" t="str">
        <f>J14&amp;J15&amp;J16</f>
        <v>次の委託業務に係る業務の全部の一時中止を解除します。</v>
      </c>
    </row>
    <row r="13" spans="1:11" ht="16.5" customHeight="1">
      <c r="A13" s="151"/>
      <c r="B13" s="151"/>
      <c r="C13" s="151"/>
      <c r="D13" s="151"/>
      <c r="E13" s="151"/>
      <c r="F13" s="151"/>
      <c r="G13" s="151"/>
      <c r="H13" s="151"/>
      <c r="I13" s="151"/>
      <c r="J13" s="150" t="str">
        <f>J14&amp;K15&amp;J16</f>
        <v>次の委託業務に係る業務の一部の一時中止を解除します。</v>
      </c>
    </row>
    <row r="14" spans="1:11" ht="16.5" customHeight="1">
      <c r="A14" s="151"/>
      <c r="B14" s="151"/>
      <c r="C14" s="151"/>
      <c r="D14" s="151"/>
      <c r="E14" s="151"/>
      <c r="F14" s="151"/>
      <c r="G14" s="151"/>
      <c r="H14" s="151"/>
      <c r="I14" s="151"/>
      <c r="J14" s="150" t="s">
        <v>390</v>
      </c>
    </row>
    <row r="15" spans="1:11" ht="16.5" customHeight="1">
      <c r="A15" s="151"/>
      <c r="B15" s="151"/>
      <c r="C15" s="151"/>
      <c r="D15" s="151"/>
      <c r="E15" s="151"/>
      <c r="F15" s="151"/>
      <c r="G15" s="151"/>
      <c r="H15" s="151"/>
      <c r="I15" s="151"/>
      <c r="J15" s="150" t="s">
        <v>459</v>
      </c>
      <c r="K15" s="150" t="s">
        <v>460</v>
      </c>
    </row>
    <row r="16" spans="1:11" ht="16.5" customHeight="1">
      <c r="B16" s="160">
        <f ca="1">TODAY()</f>
        <v>46181</v>
      </c>
      <c r="C16" s="160"/>
      <c r="D16" s="151"/>
      <c r="E16" s="151"/>
      <c r="F16" s="166"/>
      <c r="G16" s="166"/>
      <c r="H16" s="151"/>
      <c r="I16" s="151"/>
      <c r="J16" s="150" t="s">
        <v>430</v>
      </c>
    </row>
    <row r="17" spans="1:15" ht="16.5" customHeight="1">
      <c r="A17" s="151"/>
      <c r="B17" s="151"/>
      <c r="C17" s="151"/>
      <c r="D17" s="151"/>
      <c r="E17" s="151"/>
      <c r="F17" s="151"/>
      <c r="G17" s="151"/>
      <c r="H17" s="151"/>
      <c r="I17" s="151"/>
    </row>
    <row r="18" spans="1:15" ht="16.5" customHeight="1">
      <c r="A18" s="151"/>
      <c r="B18" s="151"/>
      <c r="C18" s="151"/>
      <c r="D18" s="151"/>
      <c r="E18" s="151"/>
      <c r="F18" s="151"/>
      <c r="G18" s="151"/>
      <c r="H18" s="151"/>
      <c r="I18" s="151"/>
    </row>
    <row r="19" spans="1:15" ht="16.5" customHeight="1">
      <c r="A19" s="151"/>
      <c r="B19" s="151"/>
      <c r="C19" s="151"/>
      <c r="D19" s="151"/>
      <c r="E19" s="151"/>
      <c r="F19" s="151"/>
      <c r="G19" s="151"/>
      <c r="H19" s="151"/>
      <c r="I19" s="151"/>
    </row>
    <row r="20" spans="1:15" ht="16.5" customHeight="1">
      <c r="A20" s="151"/>
      <c r="B20" s="161"/>
      <c r="C20" s="151"/>
      <c r="F20" s="151" t="str">
        <f>データ!C12</f>
        <v>倉吉市長　広田　一恭</v>
      </c>
      <c r="G20" s="151"/>
      <c r="H20" s="166"/>
      <c r="I20" s="151"/>
    </row>
    <row r="21" spans="1:15" ht="16.5" customHeight="1">
      <c r="A21" s="151"/>
      <c r="B21" s="151"/>
      <c r="C21" s="151"/>
      <c r="D21" s="151"/>
      <c r="E21" s="151"/>
      <c r="F21" s="151"/>
      <c r="G21" s="151"/>
      <c r="H21" s="151"/>
      <c r="I21" s="151"/>
    </row>
    <row r="22" spans="1:15" ht="16.5" customHeight="1">
      <c r="A22" s="151"/>
      <c r="B22" s="151"/>
      <c r="C22" s="151"/>
      <c r="D22" s="151"/>
      <c r="E22" s="151"/>
      <c r="F22" s="151"/>
      <c r="G22" s="151"/>
      <c r="H22" s="151"/>
      <c r="I22" s="151"/>
    </row>
    <row r="23" spans="1:15" ht="16.5" customHeight="1">
      <c r="A23" s="151"/>
      <c r="B23" s="151"/>
      <c r="C23" s="151"/>
      <c r="D23" s="151"/>
      <c r="E23" s="151"/>
      <c r="F23" s="151"/>
      <c r="G23" s="151"/>
      <c r="H23" s="151"/>
      <c r="I23" s="151"/>
    </row>
    <row r="24" spans="1:15" ht="16.5" customHeight="1">
      <c r="A24" s="151"/>
      <c r="B24" s="151"/>
      <c r="C24" s="151"/>
      <c r="D24" s="151"/>
      <c r="E24" s="151"/>
      <c r="F24" s="151"/>
      <c r="G24" s="151"/>
      <c r="H24" s="151"/>
      <c r="I24" s="151"/>
    </row>
    <row r="25" spans="1:15" ht="30" customHeight="1">
      <c r="A25" s="156" t="s">
        <v>97</v>
      </c>
      <c r="B25" s="162"/>
      <c r="C25" s="163">
        <f>データ!C2</f>
        <v>0</v>
      </c>
      <c r="D25" s="164"/>
      <c r="E25" s="164"/>
      <c r="F25" s="164"/>
      <c r="G25" s="164"/>
      <c r="H25" s="167"/>
      <c r="I25" s="151"/>
    </row>
    <row r="26" spans="1:15" ht="30" customHeight="1">
      <c r="A26" s="156" t="s">
        <v>100</v>
      </c>
      <c r="B26" s="162"/>
      <c r="C26" s="163">
        <f>データ!C3</f>
        <v>0</v>
      </c>
      <c r="D26" s="164"/>
      <c r="E26" s="164"/>
      <c r="F26" s="164"/>
      <c r="G26" s="164"/>
      <c r="H26" s="167"/>
      <c r="I26" s="151"/>
      <c r="M26" s="150" t="s">
        <v>161</v>
      </c>
      <c r="N26" s="150" t="str">
        <f>IF(データ!C49=データ!G48,データ!C48,"")</f>
        <v/>
      </c>
      <c r="O26" s="150" t="str">
        <f>IF(データ!E49=データ!G48,データ!E48,"")</f>
        <v/>
      </c>
    </row>
    <row r="27" spans="1:15" ht="30" customHeight="1">
      <c r="A27" s="156" t="s">
        <v>406</v>
      </c>
      <c r="B27" s="162"/>
      <c r="C27" s="163" t="str">
        <f>IF(N26="",(K27&amp;"　から　"&amp;M27),IF(O26="",(K27&amp;"　から　"&amp;N27),(K27&amp;"　から　"&amp;O27)))</f>
        <v>平成-88年1月0日　から　平成-88年1月0日</v>
      </c>
      <c r="D27" s="164"/>
      <c r="E27" s="164"/>
      <c r="F27" s="164"/>
      <c r="G27" s="164"/>
      <c r="H27" s="167"/>
      <c r="I27" s="151"/>
      <c r="J27" s="150" t="s">
        <v>406</v>
      </c>
      <c r="K27" s="150" t="str">
        <f>CONCATENATE("平成",YEAR(データ!C5)-1988,"年",MONTH(データ!C5),"月",DAY(データ!C5),"日")</f>
        <v>平成-88年1月0日</v>
      </c>
      <c r="M27" s="150" t="str">
        <f>CONCATENATE("平成",YEAR(データ!C6)-1988,"年",MONTH(データ!C6),"月",DAY(データ!C6),"日")</f>
        <v>平成-88年1月0日</v>
      </c>
      <c r="N27" s="150" t="str">
        <f>IF(データ!C49=データ!G48,CONCATENATE("平成",YEAR(データ!E6)-1988,"年",MONTH(データ!E6),"月",DAY(データ!E6),"日"),"")</f>
        <v/>
      </c>
      <c r="O27" s="150" t="str">
        <f>IF(データ!E49=データ!G48,CONCATENATE("平成",YEAR(データ!F6)-1988,"年",MONTH(データ!F6),"月",DAY(データ!F6),"日"),"")</f>
        <v/>
      </c>
    </row>
    <row r="28" spans="1:15" ht="30" customHeight="1">
      <c r="A28" s="156" t="s">
        <v>101</v>
      </c>
      <c r="B28" s="162"/>
      <c r="C28" s="163"/>
      <c r="D28" s="164"/>
      <c r="E28" s="164"/>
      <c r="F28" s="164"/>
      <c r="G28" s="164"/>
      <c r="H28" s="167"/>
      <c r="I28" s="151"/>
    </row>
    <row r="29" spans="1:15" ht="135" customHeight="1">
      <c r="A29" s="156" t="s">
        <v>397</v>
      </c>
      <c r="B29" s="162"/>
      <c r="C29" s="163"/>
      <c r="D29" s="164"/>
      <c r="E29" s="164"/>
      <c r="F29" s="164"/>
      <c r="G29" s="164"/>
      <c r="H29" s="167"/>
      <c r="I29" s="151"/>
    </row>
    <row r="30" spans="1:15" ht="15" customHeight="1">
      <c r="A30" s="151"/>
      <c r="B30" s="151"/>
      <c r="C30" s="151"/>
      <c r="D30" s="151"/>
      <c r="E30" s="151"/>
      <c r="F30" s="151"/>
      <c r="G30" s="151"/>
      <c r="H30" s="151"/>
      <c r="I30" s="151"/>
    </row>
    <row r="31" spans="1:15" ht="15" customHeight="1">
      <c r="A31" s="151"/>
      <c r="B31" s="151"/>
      <c r="C31" s="151"/>
      <c r="D31" s="151"/>
      <c r="E31" s="151"/>
      <c r="F31" s="151"/>
      <c r="G31" s="151"/>
      <c r="H31" s="151"/>
      <c r="I31" s="151"/>
    </row>
    <row r="32" spans="1:15" ht="15" customHeight="1">
      <c r="A32" s="151"/>
      <c r="B32" s="151"/>
      <c r="C32" s="151"/>
      <c r="D32" s="151"/>
      <c r="E32" s="151"/>
      <c r="F32" s="151"/>
      <c r="G32" s="151"/>
      <c r="H32" s="151"/>
      <c r="I32" s="151"/>
    </row>
    <row r="33" spans="1:9" ht="15" customHeight="1">
      <c r="A33" s="151"/>
      <c r="B33" s="151"/>
      <c r="C33" s="151"/>
      <c r="D33" s="151"/>
      <c r="E33" s="151"/>
      <c r="F33" s="151"/>
      <c r="G33" s="151"/>
      <c r="H33" s="151"/>
      <c r="I33" s="151"/>
    </row>
    <row r="34" spans="1:9" ht="15" customHeight="1">
      <c r="A34" s="151"/>
      <c r="B34" s="151"/>
      <c r="C34" s="151"/>
      <c r="D34" s="151"/>
      <c r="E34" s="151"/>
      <c r="F34" s="151"/>
      <c r="G34" s="151"/>
      <c r="H34" s="151"/>
      <c r="I34" s="151"/>
    </row>
    <row r="35" spans="1:9" ht="15" customHeight="1">
      <c r="A35" s="151"/>
      <c r="B35" s="151"/>
      <c r="C35" s="151"/>
      <c r="D35" s="151"/>
      <c r="E35" s="151"/>
      <c r="F35" s="151"/>
      <c r="G35" s="151"/>
      <c r="H35" s="151"/>
      <c r="I35" s="151"/>
    </row>
    <row r="36" spans="1:9" ht="15" customHeight="1">
      <c r="A36" s="151"/>
      <c r="B36" s="151"/>
      <c r="C36" s="151"/>
      <c r="D36" s="151"/>
      <c r="E36" s="151"/>
      <c r="F36" s="151"/>
      <c r="G36" s="151"/>
      <c r="H36" s="151"/>
      <c r="I36" s="151"/>
    </row>
  </sheetData>
  <mergeCells count="14">
    <mergeCell ref="A8:E8"/>
    <mergeCell ref="A12:G12"/>
    <mergeCell ref="B16:C16"/>
    <mergeCell ref="A25:B25"/>
    <mergeCell ref="C25:H25"/>
    <mergeCell ref="A26:B26"/>
    <mergeCell ref="C26:H26"/>
    <mergeCell ref="A27:B27"/>
    <mergeCell ref="C27:H27"/>
    <mergeCell ref="A28:B28"/>
    <mergeCell ref="C28:H28"/>
    <mergeCell ref="A29:B29"/>
    <mergeCell ref="C29:H29"/>
    <mergeCell ref="A3:H4"/>
  </mergeCells>
  <phoneticPr fontId="10"/>
  <dataValidations count="1">
    <dataValidation type="list" allowBlank="1" showDropDown="0" showInputMessage="1" showErrorMessage="1" sqref="J3">
      <formula1>$J$15:$K$15</formula1>
    </dataValidation>
  </dataValidations>
  <pageMargins left="0.98425196850393704" right="0.78740157480314965" top="0.98425196850393704" bottom="0.98425196850393704" header="0.51181102362204722" footer="0.51181102362204722"/>
  <pageSetup paperSize="9" fitToWidth="1" fitToHeight="1" orientation="portrait" usePrinterDefaults="1" blackAndWhite="1"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1:W96"/>
  <sheetViews>
    <sheetView view="pageBreakPreview" zoomScaleSheetLayoutView="100" workbookViewId="0">
      <selection activeCell="N34" sqref="N34:Q34"/>
    </sheetView>
  </sheetViews>
  <sheetFormatPr defaultRowHeight="13.5"/>
  <cols>
    <col min="1" max="1" width="5.625" style="684" bestFit="1" customWidth="1"/>
    <col min="2" max="2" width="6.75" style="684" bestFit="1" customWidth="1"/>
    <col min="3" max="3" width="3.75" style="684" bestFit="1" customWidth="1"/>
    <col min="4" max="4" width="8.75" style="684" bestFit="1" customWidth="1"/>
    <col min="5" max="5" width="9" style="684" customWidth="1"/>
    <col min="6" max="6" width="2.375" style="684" bestFit="1" customWidth="1"/>
    <col min="7" max="7" width="2.5" style="684" bestFit="1" customWidth="1"/>
    <col min="8" max="8" width="5.625" style="684" bestFit="1" customWidth="1"/>
    <col min="9" max="9" width="4.375" style="684" bestFit="1" customWidth="1"/>
    <col min="10" max="10" width="2.5" style="684" bestFit="1" customWidth="1"/>
    <col min="11" max="11" width="4.375" style="684" customWidth="1"/>
    <col min="12" max="12" width="8.875" style="684" bestFit="1" customWidth="1"/>
    <col min="13" max="13" width="4.125" style="684" bestFit="1" customWidth="1"/>
    <col min="14" max="14" width="9.375" style="684" bestFit="1" customWidth="1"/>
    <col min="15" max="15" width="3.125" style="684" customWidth="1"/>
    <col min="16" max="16" width="2.625" style="684" customWidth="1"/>
    <col min="17" max="17" width="10.875" style="684" customWidth="1"/>
    <col min="18" max="18" width="9" style="684" customWidth="1"/>
    <col min="19" max="21" width="17.25" style="150" bestFit="1" customWidth="1"/>
    <col min="22" max="16384" width="9" style="150" customWidth="1"/>
  </cols>
  <sheetData>
    <row r="1" spans="1:19">
      <c r="A1" s="685" t="s">
        <v>495</v>
      </c>
      <c r="R1" s="685" t="s">
        <v>494</v>
      </c>
      <c r="S1" s="839"/>
    </row>
    <row r="2" spans="1:19">
      <c r="A2" s="685" t="s">
        <v>493</v>
      </c>
      <c r="B2" s="707" t="s">
        <v>494</v>
      </c>
      <c r="C2" s="707"/>
      <c r="D2" s="707"/>
      <c r="E2" s="685"/>
      <c r="F2" s="685"/>
      <c r="G2" s="684"/>
      <c r="H2" s="684"/>
      <c r="R2" s="685" t="s">
        <v>508</v>
      </c>
      <c r="S2" s="839"/>
    </row>
    <row r="3" spans="1:19">
      <c r="A3" s="685" t="s">
        <v>496</v>
      </c>
      <c r="D3" s="684" t="s">
        <v>494</v>
      </c>
      <c r="R3" s="685" t="s">
        <v>510</v>
      </c>
    </row>
    <row r="4" spans="1:19">
      <c r="A4" s="685" t="s">
        <v>53</v>
      </c>
      <c r="B4" s="707" t="s">
        <v>215</v>
      </c>
      <c r="C4" s="707"/>
      <c r="D4" s="707"/>
      <c r="R4" s="685" t="s">
        <v>494</v>
      </c>
    </row>
    <row r="5" spans="1:19">
      <c r="A5" s="685" t="s">
        <v>142</v>
      </c>
      <c r="D5" s="684" t="s">
        <v>499</v>
      </c>
      <c r="R5" s="685" t="s">
        <v>507</v>
      </c>
    </row>
    <row r="6" spans="1:19">
      <c r="A6" s="685" t="s">
        <v>498</v>
      </c>
      <c r="D6" s="684" t="s">
        <v>499</v>
      </c>
      <c r="R6" s="685" t="s">
        <v>215</v>
      </c>
    </row>
    <row r="7" spans="1:19">
      <c r="A7" s="685" t="s">
        <v>501</v>
      </c>
      <c r="R7" s="685" t="s">
        <v>45</v>
      </c>
    </row>
    <row r="8" spans="1:19">
      <c r="A8" s="685" t="s">
        <v>501</v>
      </c>
      <c r="R8" s="685" t="s">
        <v>499</v>
      </c>
    </row>
    <row r="9" spans="1:19" ht="14.25">
      <c r="A9" s="685" t="s">
        <v>501</v>
      </c>
      <c r="R9" s="685" t="s">
        <v>500</v>
      </c>
    </row>
    <row r="10" spans="1:19" ht="16.149999999999999" customHeight="1">
      <c r="A10" s="686" t="s">
        <v>5</v>
      </c>
      <c r="B10" s="708"/>
      <c r="C10" s="737"/>
      <c r="D10" s="740" t="s">
        <v>13</v>
      </c>
      <c r="E10" s="744"/>
      <c r="F10" s="740" t="s">
        <v>382</v>
      </c>
      <c r="G10" s="787"/>
      <c r="H10" s="787"/>
      <c r="I10" s="787"/>
      <c r="J10" s="744"/>
      <c r="K10" s="740" t="s">
        <v>195</v>
      </c>
      <c r="L10" s="787"/>
      <c r="M10" s="744"/>
      <c r="N10" s="740" t="s">
        <v>468</v>
      </c>
      <c r="O10" s="787"/>
      <c r="P10" s="787"/>
      <c r="Q10" s="813"/>
    </row>
    <row r="11" spans="1:19" ht="17.100000000000001" customHeight="1">
      <c r="A11" s="687"/>
      <c r="B11" s="709"/>
      <c r="C11" s="720"/>
      <c r="D11" s="741"/>
      <c r="E11" s="745"/>
      <c r="F11" s="741"/>
      <c r="G11" s="788"/>
      <c r="H11" s="788"/>
      <c r="I11" s="788"/>
      <c r="J11" s="745"/>
      <c r="K11" s="741"/>
      <c r="L11" s="788"/>
      <c r="M11" s="745"/>
      <c r="N11" s="741"/>
      <c r="O11" s="788"/>
      <c r="P11" s="788"/>
      <c r="Q11" s="814"/>
      <c r="R11" s="685" t="s">
        <v>501</v>
      </c>
    </row>
    <row r="12" spans="1:19" ht="33.75" customHeight="1">
      <c r="A12" s="688"/>
      <c r="B12" s="710"/>
      <c r="C12" s="738"/>
      <c r="D12" s="742"/>
      <c r="E12" s="746"/>
      <c r="F12" s="767"/>
      <c r="G12" s="789"/>
      <c r="H12" s="789"/>
      <c r="I12" s="789"/>
      <c r="J12" s="793"/>
      <c r="K12" s="767"/>
      <c r="L12" s="789"/>
      <c r="M12" s="793"/>
      <c r="N12" s="767"/>
      <c r="O12" s="789"/>
      <c r="P12" s="789"/>
      <c r="Q12" s="815"/>
    </row>
    <row r="13" spans="1:19" ht="45.75" customHeight="1">
      <c r="A13" s="689" t="s">
        <v>491</v>
      </c>
      <c r="B13" s="711"/>
      <c r="C13" s="711"/>
      <c r="D13" s="711"/>
      <c r="E13" s="711"/>
      <c r="F13" s="711"/>
      <c r="G13" s="711"/>
      <c r="H13" s="711"/>
      <c r="I13" s="711"/>
      <c r="J13" s="711"/>
      <c r="K13" s="711"/>
      <c r="L13" s="711"/>
      <c r="M13" s="711"/>
      <c r="N13" s="711"/>
      <c r="O13" s="711"/>
      <c r="P13" s="711"/>
      <c r="Q13" s="816"/>
    </row>
    <row r="14" spans="1:19" ht="23.25" customHeight="1">
      <c r="A14" s="690"/>
      <c r="B14" s="712"/>
      <c r="C14" s="712"/>
      <c r="D14" s="712"/>
      <c r="E14" s="712"/>
      <c r="F14" s="712"/>
      <c r="G14" s="712"/>
      <c r="H14" s="712"/>
      <c r="I14" s="712"/>
      <c r="J14" s="712"/>
      <c r="K14" s="712"/>
      <c r="L14" s="712"/>
      <c r="M14" s="712"/>
      <c r="N14" s="712"/>
      <c r="O14" s="712"/>
      <c r="P14" s="712"/>
      <c r="Q14" s="817"/>
    </row>
    <row r="15" spans="1:19" ht="23.25" customHeight="1">
      <c r="A15" s="691"/>
      <c r="B15" s="713" t="s">
        <v>469</v>
      </c>
      <c r="C15" s="713"/>
      <c r="D15" s="713"/>
      <c r="E15" s="713"/>
      <c r="F15" s="713"/>
      <c r="G15" s="713"/>
      <c r="H15" s="713"/>
      <c r="I15" s="714"/>
      <c r="J15" s="714"/>
      <c r="K15" s="714"/>
      <c r="L15" s="714"/>
      <c r="M15" s="714"/>
      <c r="N15" s="714"/>
      <c r="O15" s="714"/>
      <c r="P15" s="714"/>
      <c r="Q15" s="818"/>
    </row>
    <row r="16" spans="1:19" ht="17.100000000000001" customHeight="1">
      <c r="A16" s="691"/>
      <c r="B16" s="714"/>
      <c r="C16" s="714"/>
      <c r="D16" s="714"/>
      <c r="E16" s="714"/>
      <c r="F16" s="714"/>
      <c r="G16" s="714"/>
      <c r="H16" s="714"/>
      <c r="I16" s="714"/>
      <c r="J16" s="714"/>
      <c r="K16" s="714"/>
      <c r="L16" s="714"/>
      <c r="M16" s="714"/>
      <c r="N16" s="714"/>
      <c r="O16" s="714"/>
      <c r="P16" s="714"/>
      <c r="Q16" s="818"/>
    </row>
    <row r="17" spans="1:17" ht="17.100000000000001" customHeight="1">
      <c r="A17" s="691"/>
      <c r="B17" s="714" t="s">
        <v>470</v>
      </c>
      <c r="C17" s="714"/>
      <c r="D17" s="714"/>
      <c r="E17" s="714"/>
      <c r="F17" s="714"/>
      <c r="G17" s="714"/>
      <c r="H17" s="714"/>
      <c r="I17" s="714"/>
      <c r="J17" s="714"/>
      <c r="K17" s="714"/>
      <c r="L17" s="714"/>
      <c r="M17" s="714"/>
      <c r="N17" s="714"/>
      <c r="O17" s="714"/>
      <c r="P17" s="714"/>
      <c r="Q17" s="818"/>
    </row>
    <row r="18" spans="1:17" ht="11.25" customHeight="1">
      <c r="A18" s="691"/>
      <c r="B18" s="714"/>
      <c r="C18" s="714"/>
      <c r="D18" s="714"/>
      <c r="E18" s="714"/>
      <c r="F18" s="714"/>
      <c r="G18" s="714"/>
      <c r="H18" s="714"/>
      <c r="I18" s="714"/>
      <c r="J18" s="714"/>
      <c r="K18" s="714"/>
      <c r="L18" s="714"/>
      <c r="M18" s="714"/>
      <c r="N18" s="714"/>
      <c r="O18" s="714"/>
      <c r="P18" s="714"/>
      <c r="Q18" s="818"/>
    </row>
    <row r="19" spans="1:17" ht="17.100000000000001" customHeight="1">
      <c r="A19" s="691"/>
      <c r="B19" s="715" t="str">
        <f>CONCATENATE("平成",YEAR(データ!C67)-1988,"年",MONTH(データ!C67),"月",DAY(データ!C67),"日")</f>
        <v>平成-88年1月0日</v>
      </c>
      <c r="C19" s="739"/>
      <c r="D19" s="739"/>
      <c r="E19" s="739"/>
      <c r="F19" s="714"/>
      <c r="G19" s="714"/>
      <c r="H19" s="714"/>
      <c r="I19" s="714"/>
      <c r="J19" s="714"/>
      <c r="K19" s="714"/>
      <c r="L19" s="714"/>
      <c r="M19" s="714"/>
      <c r="N19" s="714"/>
      <c r="O19" s="714"/>
      <c r="P19" s="714"/>
      <c r="Q19" s="818"/>
    </row>
    <row r="20" spans="1:17" ht="9.75" customHeight="1">
      <c r="A20" s="691"/>
      <c r="B20" s="716"/>
      <c r="C20" s="716"/>
      <c r="D20" s="716"/>
      <c r="E20" s="716"/>
      <c r="F20" s="714"/>
      <c r="G20" s="714"/>
      <c r="H20" s="714"/>
      <c r="I20" s="714"/>
      <c r="J20" s="714"/>
      <c r="K20" s="714"/>
      <c r="L20" s="714"/>
      <c r="M20" s="714"/>
      <c r="N20" s="714"/>
      <c r="O20" s="714"/>
      <c r="P20" s="714"/>
      <c r="Q20" s="818"/>
    </row>
    <row r="21" spans="1:17" ht="18" customHeight="1">
      <c r="A21" s="691"/>
      <c r="B21" s="714"/>
      <c r="C21" s="714"/>
      <c r="D21" s="714"/>
      <c r="E21" s="714"/>
      <c r="F21" s="714"/>
      <c r="G21" s="714"/>
      <c r="H21" s="714"/>
      <c r="I21" s="714"/>
      <c r="J21" s="714"/>
      <c r="K21" s="714"/>
      <c r="L21" s="731" t="str">
        <f>データ!C68&amp;(データ!C69)</f>
        <v>○○○○部○○○○○○○課</v>
      </c>
      <c r="M21" s="714"/>
      <c r="N21" s="714"/>
      <c r="O21" s="714"/>
      <c r="P21" s="714"/>
      <c r="Q21" s="818"/>
    </row>
    <row r="22" spans="1:17" ht="18" customHeight="1">
      <c r="A22" s="691"/>
      <c r="B22" s="714"/>
      <c r="C22" s="714"/>
      <c r="D22" s="714"/>
      <c r="E22" s="714"/>
      <c r="F22" s="714"/>
      <c r="G22" s="714"/>
      <c r="H22" s="714"/>
      <c r="I22" s="716" t="s">
        <v>471</v>
      </c>
      <c r="J22" s="716"/>
      <c r="K22" s="716"/>
      <c r="L22" s="151" t="str">
        <f>データ!C70&amp;"　"&amp;データ!C71</f>
        <v>課長補佐　※※　※※</v>
      </c>
      <c r="M22" s="150"/>
      <c r="N22" s="150"/>
      <c r="O22" s="150"/>
      <c r="P22" s="150"/>
      <c r="Q22" s="819" t="s">
        <v>472</v>
      </c>
    </row>
    <row r="23" spans="1:17" ht="8.25" customHeight="1">
      <c r="A23" s="691"/>
      <c r="B23" s="714"/>
      <c r="C23" s="714"/>
      <c r="D23" s="714"/>
      <c r="E23" s="714"/>
      <c r="F23" s="714"/>
      <c r="G23" s="714"/>
      <c r="H23" s="714"/>
      <c r="I23" s="716"/>
      <c r="J23" s="716"/>
      <c r="K23" s="716"/>
      <c r="L23" s="714"/>
      <c r="M23" s="714"/>
      <c r="N23" s="714"/>
      <c r="O23" s="714"/>
      <c r="P23" s="714"/>
      <c r="Q23" s="818"/>
    </row>
    <row r="24" spans="1:17" ht="28.5" customHeight="1">
      <c r="A24" s="692"/>
      <c r="B24" s="717"/>
      <c r="C24" s="717"/>
      <c r="D24" s="717"/>
      <c r="E24" s="717"/>
      <c r="F24" s="717"/>
      <c r="G24" s="717"/>
      <c r="H24" s="790" t="s">
        <v>473</v>
      </c>
      <c r="I24" s="790"/>
      <c r="J24" s="717"/>
      <c r="K24" s="717"/>
      <c r="L24" s="717"/>
      <c r="M24" s="717"/>
      <c r="N24" s="717"/>
      <c r="O24" s="717"/>
      <c r="P24" s="717"/>
      <c r="Q24" s="724"/>
    </row>
    <row r="25" spans="1:17" ht="29.25" customHeight="1">
      <c r="A25" s="693" t="s">
        <v>474</v>
      </c>
      <c r="B25" s="718"/>
      <c r="C25" s="719"/>
      <c r="D25" s="743" t="s">
        <v>154</v>
      </c>
      <c r="E25" s="747"/>
      <c r="F25" s="747"/>
      <c r="G25" s="747"/>
      <c r="H25" s="791"/>
      <c r="I25" s="693" t="s">
        <v>428</v>
      </c>
      <c r="J25" s="718"/>
      <c r="K25" s="718"/>
      <c r="L25" s="719"/>
      <c r="M25" s="752" t="str">
        <f>データ!C19&amp;データ!C20</f>
        <v>○○○○部○○○○課</v>
      </c>
      <c r="N25" s="758"/>
      <c r="O25" s="758"/>
      <c r="P25" s="758"/>
      <c r="Q25" s="792"/>
    </row>
    <row r="26" spans="1:17" ht="30.75" customHeight="1">
      <c r="A26" s="693" t="s">
        <v>475</v>
      </c>
      <c r="B26" s="719"/>
      <c r="C26" s="693" t="s">
        <v>476</v>
      </c>
      <c r="D26" s="718"/>
      <c r="E26" s="718"/>
      <c r="F26" s="718"/>
      <c r="G26" s="718"/>
      <c r="H26" s="718"/>
      <c r="I26" s="718"/>
      <c r="J26" s="718"/>
      <c r="K26" s="747"/>
      <c r="L26" s="747"/>
      <c r="M26" s="747"/>
      <c r="N26" s="718"/>
      <c r="O26" s="718"/>
      <c r="P26" s="812"/>
      <c r="Q26" s="719"/>
    </row>
    <row r="27" spans="1:17" ht="12.75" customHeight="1">
      <c r="A27" s="694" t="s">
        <v>289</v>
      </c>
      <c r="B27" s="720"/>
      <c r="C27" s="694" t="s">
        <v>478</v>
      </c>
      <c r="D27" s="720"/>
      <c r="E27" s="748">
        <f>データ!C2</f>
        <v>0</v>
      </c>
      <c r="F27" s="768"/>
      <c r="G27" s="768"/>
      <c r="H27" s="768"/>
      <c r="I27" s="768"/>
      <c r="J27" s="768"/>
      <c r="K27" s="768"/>
      <c r="L27" s="768"/>
      <c r="M27" s="768"/>
      <c r="N27" s="768"/>
      <c r="O27" s="768"/>
      <c r="P27" s="768"/>
      <c r="Q27" s="820"/>
    </row>
    <row r="28" spans="1:17" ht="17.25" customHeight="1">
      <c r="A28" s="695"/>
      <c r="B28" s="721"/>
      <c r="C28" s="696"/>
      <c r="D28" s="722"/>
      <c r="E28" s="749"/>
      <c r="F28" s="769"/>
      <c r="G28" s="769"/>
      <c r="H28" s="769"/>
      <c r="I28" s="769"/>
      <c r="J28" s="769"/>
      <c r="K28" s="769"/>
      <c r="L28" s="769"/>
      <c r="M28" s="769"/>
      <c r="N28" s="769"/>
      <c r="O28" s="769"/>
      <c r="P28" s="769"/>
      <c r="Q28" s="821"/>
    </row>
    <row r="29" spans="1:17" ht="26.25" customHeight="1">
      <c r="A29" s="695"/>
      <c r="B29" s="721"/>
      <c r="C29" s="694" t="s">
        <v>456</v>
      </c>
      <c r="D29" s="720"/>
      <c r="E29" s="750">
        <f>データ!C3</f>
        <v>0</v>
      </c>
      <c r="F29" s="770"/>
      <c r="G29" s="770"/>
      <c r="H29" s="770"/>
      <c r="I29" s="770"/>
      <c r="J29" s="770"/>
      <c r="K29" s="770"/>
      <c r="L29" s="770"/>
      <c r="M29" s="770"/>
      <c r="N29" s="770"/>
      <c r="O29" s="770"/>
      <c r="P29" s="770"/>
      <c r="Q29" s="822"/>
    </row>
    <row r="30" spans="1:17" ht="4.5" customHeight="1">
      <c r="A30" s="696"/>
      <c r="B30" s="722"/>
      <c r="C30" s="696"/>
      <c r="D30" s="722"/>
      <c r="E30" s="751"/>
      <c r="F30" s="771"/>
      <c r="G30" s="771"/>
      <c r="H30" s="771"/>
      <c r="I30" s="771"/>
      <c r="J30" s="771"/>
      <c r="K30" s="771"/>
      <c r="L30" s="771"/>
      <c r="M30" s="771"/>
      <c r="N30" s="771"/>
      <c r="O30" s="771"/>
      <c r="P30" s="771"/>
      <c r="Q30" s="823"/>
    </row>
    <row r="31" spans="1:17" ht="30" customHeight="1">
      <c r="A31" s="694" t="s">
        <v>103</v>
      </c>
      <c r="B31" s="720"/>
      <c r="C31" s="693" t="s">
        <v>202</v>
      </c>
      <c r="D31" s="719"/>
      <c r="E31" s="752">
        <f>データ!C27</f>
        <v>0</v>
      </c>
      <c r="F31" s="758"/>
      <c r="G31" s="758"/>
      <c r="H31" s="758"/>
      <c r="I31" s="758"/>
      <c r="J31" s="758"/>
      <c r="K31" s="758"/>
      <c r="L31" s="758"/>
      <c r="M31" s="758"/>
      <c r="N31" s="758"/>
      <c r="O31" s="758"/>
      <c r="P31" s="758"/>
      <c r="Q31" s="792"/>
    </row>
    <row r="32" spans="1:17" ht="17.850000000000001" customHeight="1">
      <c r="A32" s="695"/>
      <c r="B32" s="721"/>
      <c r="C32" s="694" t="s">
        <v>280</v>
      </c>
      <c r="D32" s="720"/>
      <c r="E32" s="753" t="str">
        <f>データ!C28&amp;"　"&amp;データ!C29</f>
        <v>0　　</v>
      </c>
      <c r="F32" s="772"/>
      <c r="G32" s="772"/>
      <c r="H32" s="772"/>
      <c r="I32" s="772"/>
      <c r="J32" s="772"/>
      <c r="K32" s="772"/>
      <c r="L32" s="772"/>
      <c r="M32" s="772"/>
      <c r="N32" s="772"/>
      <c r="O32" s="772"/>
      <c r="P32" s="772"/>
      <c r="Q32" s="824"/>
    </row>
    <row r="33" spans="1:23" ht="13.5" customHeight="1">
      <c r="A33" s="696"/>
      <c r="B33" s="722"/>
      <c r="C33" s="696"/>
      <c r="D33" s="722"/>
      <c r="E33" s="706"/>
      <c r="F33" s="773"/>
      <c r="G33" s="773"/>
      <c r="H33" s="773"/>
      <c r="I33" s="773"/>
      <c r="J33" s="773"/>
      <c r="K33" s="773"/>
      <c r="L33" s="773"/>
      <c r="M33" s="773"/>
      <c r="N33" s="773"/>
      <c r="O33" s="773"/>
      <c r="P33" s="773"/>
      <c r="Q33" s="736"/>
      <c r="S33" s="150" t="s">
        <v>161</v>
      </c>
      <c r="T33" s="150" t="str">
        <f>IF(データ!C49=データ!G48,データ!C48,"")</f>
        <v/>
      </c>
      <c r="U33" s="150" t="str">
        <f>IF(データ!E49=データ!G48,データ!E48,"")</f>
        <v/>
      </c>
    </row>
    <row r="34" spans="1:23" ht="36" customHeight="1">
      <c r="A34" s="693" t="s">
        <v>406</v>
      </c>
      <c r="B34" s="719"/>
      <c r="C34" s="693" t="s">
        <v>351</v>
      </c>
      <c r="D34" s="719"/>
      <c r="E34" s="754">
        <f>データ!C5</f>
        <v>0</v>
      </c>
      <c r="F34" s="723"/>
      <c r="G34" s="723"/>
      <c r="H34" s="723"/>
      <c r="I34" s="723"/>
      <c r="J34" s="723"/>
      <c r="K34" s="735"/>
      <c r="L34" s="693" t="s">
        <v>492</v>
      </c>
      <c r="M34" s="718"/>
      <c r="N34" s="754">
        <f>IF(B2=R1,S34,IF(B2=R2,T34,U34))</f>
        <v>0</v>
      </c>
      <c r="O34" s="723"/>
      <c r="P34" s="723"/>
      <c r="Q34" s="735"/>
      <c r="S34" s="840">
        <f>データ!C6</f>
        <v>0</v>
      </c>
      <c r="T34" s="840" t="str">
        <f>IF(データ!C49=データ!G48,データ!C61,"")</f>
        <v/>
      </c>
      <c r="U34" s="840" t="str">
        <f>IF(データ!E49=データ!G48,データ!E61,"")</f>
        <v/>
      </c>
    </row>
    <row r="35" spans="1:23" ht="36" customHeight="1">
      <c r="A35" s="693" t="s">
        <v>88</v>
      </c>
      <c r="B35" s="718"/>
      <c r="C35" s="718"/>
      <c r="D35" s="719"/>
      <c r="E35" s="755">
        <f>IF(B2=R1,S35,IF(B2=R2,T35,U35))</f>
        <v>0</v>
      </c>
      <c r="F35" s="774"/>
      <c r="G35" s="774"/>
      <c r="H35" s="774"/>
      <c r="I35" s="774"/>
      <c r="J35" s="794" t="s">
        <v>311</v>
      </c>
      <c r="K35" s="794"/>
      <c r="L35" s="693" t="s">
        <v>77</v>
      </c>
      <c r="M35" s="719"/>
      <c r="N35" s="803" t="str">
        <f>IF(S35=T35=U35=0,W38,IF(B2=R1,S36,IF(B2=R2,T36,U36)))</f>
        <v>─</v>
      </c>
      <c r="O35" s="806"/>
      <c r="P35" s="806"/>
      <c r="Q35" s="825"/>
      <c r="S35" s="841">
        <f>データ!C8</f>
        <v>0</v>
      </c>
      <c r="T35" s="841" t="str">
        <f>IF(データ!C49=データ!G49,"",IF(T39=W37,データ!C59,データ!C8))</f>
        <v/>
      </c>
      <c r="U35" s="841" t="str">
        <f>IF(データ!E49=データ!G49,"",IF(U39=W37,データ!E59,IF(T39=W37,データ!C59,データ!C8)))</f>
        <v/>
      </c>
    </row>
    <row r="36" spans="1:23" ht="36" customHeight="1">
      <c r="A36" s="697" t="s">
        <v>295</v>
      </c>
      <c r="B36" s="723"/>
      <c r="C36" s="723"/>
      <c r="D36" s="735"/>
      <c r="E36" s="754">
        <f>データ!C66</f>
        <v>0</v>
      </c>
      <c r="F36" s="723"/>
      <c r="G36" s="723"/>
      <c r="H36" s="723"/>
      <c r="I36" s="723"/>
      <c r="J36" s="723"/>
      <c r="K36" s="735"/>
      <c r="L36" s="693" t="s">
        <v>480</v>
      </c>
      <c r="M36" s="718"/>
      <c r="N36" s="754" t="str">
        <f>B19</f>
        <v>平成-88年1月0日</v>
      </c>
      <c r="O36" s="723"/>
      <c r="P36" s="723"/>
      <c r="Q36" s="735"/>
      <c r="R36" s="838"/>
      <c r="S36" s="842" t="s">
        <v>512</v>
      </c>
      <c r="T36" s="841" t="str">
        <f>IF(データ!C49=データ!G49,"",IF(T39=W37,FIXED(データ!C8,0)&amp;"円",W38))</f>
        <v/>
      </c>
      <c r="U36" s="841" t="str">
        <f>IF(データ!E49=データ!G49,"",IF(U39=W37,FIXED(T35,0)&amp;"円",IF(T39=W37,FIXED(S35,0)&amp;"円",W38)))</f>
        <v/>
      </c>
      <c r="W36" s="150" t="s">
        <v>205</v>
      </c>
    </row>
    <row r="37" spans="1:23" ht="18" customHeight="1">
      <c r="A37" s="694" t="s">
        <v>482</v>
      </c>
      <c r="B37" s="720"/>
      <c r="C37" s="694" t="s">
        <v>210</v>
      </c>
      <c r="D37" s="720"/>
      <c r="E37" s="756" t="str">
        <f>データ!C13&amp;データ!C14</f>
        <v>○○○○部○○○○課</v>
      </c>
      <c r="F37" s="775"/>
      <c r="G37" s="775"/>
      <c r="H37" s="775"/>
      <c r="I37" s="775"/>
      <c r="J37" s="775"/>
      <c r="K37" s="795"/>
      <c r="L37" s="694" t="s">
        <v>486</v>
      </c>
      <c r="M37" s="720"/>
      <c r="N37" s="804" t="str">
        <f>データ!C31</f>
        <v>◎◎　◎◎</v>
      </c>
      <c r="O37" s="807"/>
      <c r="P37" s="807"/>
      <c r="Q37" s="826"/>
      <c r="U37" s="842"/>
      <c r="W37" s="150" t="s">
        <v>511</v>
      </c>
    </row>
    <row r="38" spans="1:23" ht="18" customHeight="1">
      <c r="A38" s="695" t="s">
        <v>483</v>
      </c>
      <c r="B38" s="721"/>
      <c r="C38" s="696" t="s">
        <v>183</v>
      </c>
      <c r="D38" s="722"/>
      <c r="E38" s="757" t="str">
        <f>データ!C17&amp;"　"&amp;データ!C18</f>
        <v>主任技師　○○　○○</v>
      </c>
      <c r="F38" s="776"/>
      <c r="G38" s="776"/>
      <c r="H38" s="776"/>
      <c r="I38" s="776"/>
      <c r="J38" s="776"/>
      <c r="K38" s="796"/>
      <c r="L38" s="696" t="s">
        <v>484</v>
      </c>
      <c r="M38" s="722"/>
      <c r="N38" s="805"/>
      <c r="O38" s="808"/>
      <c r="P38" s="808"/>
      <c r="Q38" s="827"/>
      <c r="W38" s="150" t="s">
        <v>512</v>
      </c>
    </row>
    <row r="39" spans="1:23" ht="18" customHeight="1">
      <c r="A39" s="695" t="s">
        <v>485</v>
      </c>
      <c r="B39" s="721"/>
      <c r="C39" s="694" t="s">
        <v>342</v>
      </c>
      <c r="D39" s="720"/>
      <c r="E39" s="756" t="str">
        <f>データ!C29</f>
        <v>　</v>
      </c>
      <c r="F39" s="777"/>
      <c r="G39" s="777"/>
      <c r="H39" s="777"/>
      <c r="I39" s="777"/>
      <c r="J39" s="777"/>
      <c r="K39" s="797"/>
      <c r="L39" s="802" t="s">
        <v>71</v>
      </c>
      <c r="M39" s="720"/>
      <c r="N39" s="804" t="str">
        <f>IF(D3=R4,"─",データ!C45)</f>
        <v>─</v>
      </c>
      <c r="O39" s="807"/>
      <c r="P39" s="807"/>
      <c r="Q39" s="826"/>
      <c r="T39" s="842" t="str">
        <f>IF(データ!C49=データ!G49,"",IF(データ!C50=データ!G52,W37,IF(データ!C50=データ!G53,W37,IF(データ!C50=データ!G55,W37,IF(データ!C50=データ!G56,W37,W36)))))</f>
        <v/>
      </c>
      <c r="U39" s="842" t="str">
        <f>IF(データ!E49=データ!G49,"",IF(データ!E50=データ!G52,W37,IF(データ!E50=データ!G53,W37,IF(データ!E50=データ!G55,W37,IF(データ!E50=データ!G56,W37,W36)))))</f>
        <v/>
      </c>
    </row>
    <row r="40" spans="1:23" ht="18" customHeight="1">
      <c r="A40" s="692"/>
      <c r="B40" s="724"/>
      <c r="C40" s="696"/>
      <c r="D40" s="722"/>
      <c r="E40" s="757"/>
      <c r="F40" s="778"/>
      <c r="G40" s="778"/>
      <c r="H40" s="778"/>
      <c r="I40" s="778"/>
      <c r="J40" s="778"/>
      <c r="K40" s="798"/>
      <c r="L40" s="696"/>
      <c r="M40" s="722"/>
      <c r="N40" s="805"/>
      <c r="O40" s="808"/>
      <c r="P40" s="808"/>
      <c r="Q40" s="827"/>
    </row>
    <row r="41" spans="1:23" ht="24" customHeight="1">
      <c r="A41" s="698" t="s">
        <v>487</v>
      </c>
      <c r="B41" s="725"/>
      <c r="C41" s="725"/>
      <c r="D41" s="725"/>
      <c r="E41" s="725"/>
      <c r="F41" s="725"/>
      <c r="G41" s="725"/>
      <c r="H41" s="725"/>
      <c r="I41" s="725"/>
      <c r="J41" s="725"/>
      <c r="K41" s="725"/>
      <c r="L41" s="694" t="s">
        <v>497</v>
      </c>
      <c r="M41" s="720"/>
      <c r="N41" s="702" t="str">
        <f>IF(B4=R6,R6,R7)</f>
        <v>合　格</v>
      </c>
      <c r="O41" s="809"/>
      <c r="P41" s="809"/>
      <c r="Q41" s="732"/>
    </row>
    <row r="42" spans="1:23" ht="18" customHeight="1">
      <c r="A42" s="699"/>
      <c r="B42" s="726"/>
      <c r="C42" s="726"/>
      <c r="D42" s="726"/>
      <c r="E42" s="726"/>
      <c r="F42" s="726"/>
      <c r="G42" s="726"/>
      <c r="H42" s="726"/>
      <c r="I42" s="726"/>
      <c r="J42" s="726"/>
      <c r="K42" s="726"/>
      <c r="L42" s="696"/>
      <c r="M42" s="722"/>
      <c r="N42" s="704"/>
      <c r="O42" s="810"/>
      <c r="P42" s="810"/>
      <c r="Q42" s="734"/>
    </row>
    <row r="43" spans="1:23" ht="18" customHeight="1">
      <c r="A43" s="699" t="s">
        <v>131</v>
      </c>
      <c r="B43" s="726"/>
      <c r="C43" s="726"/>
      <c r="D43" s="726"/>
      <c r="E43" s="726"/>
      <c r="F43" s="726"/>
      <c r="G43" s="726"/>
      <c r="H43" s="726"/>
      <c r="I43" s="726"/>
      <c r="J43" s="726"/>
      <c r="K43" s="726"/>
      <c r="L43" s="726"/>
      <c r="M43" s="726"/>
      <c r="N43" s="726"/>
      <c r="O43" s="726"/>
      <c r="P43" s="726"/>
      <c r="Q43" s="828"/>
    </row>
    <row r="44" spans="1:23" ht="18" customHeight="1">
      <c r="A44" s="699"/>
      <c r="B44" s="727" t="str">
        <f>A5&amp;"　・・・・・　"&amp;D5</f>
        <v>業務成果物　一式　・・・・・　検査良</v>
      </c>
      <c r="C44" s="726"/>
      <c r="D44" s="726"/>
      <c r="E44" s="726"/>
      <c r="F44" s="726"/>
      <c r="G44" s="726"/>
      <c r="H44" s="726"/>
      <c r="I44" s="726"/>
      <c r="J44" s="726"/>
      <c r="K44" s="726"/>
      <c r="L44" s="726"/>
      <c r="M44" s="726"/>
      <c r="N44" s="726"/>
      <c r="O44" s="726"/>
      <c r="P44" s="726"/>
      <c r="Q44" s="828"/>
    </row>
    <row r="45" spans="1:23" ht="18" customHeight="1">
      <c r="A45" s="699"/>
      <c r="B45" s="727" t="str">
        <f>A6&amp;"　・・・・・・・　"&amp;D6</f>
        <v>業務履行状況　・・・・・・・　検査良</v>
      </c>
      <c r="C45" s="726"/>
      <c r="D45" s="726"/>
      <c r="E45" s="726"/>
      <c r="F45" s="726"/>
      <c r="G45" s="726"/>
      <c r="H45" s="726"/>
      <c r="I45" s="726"/>
      <c r="J45" s="726"/>
      <c r="K45" s="726"/>
      <c r="L45" s="726"/>
      <c r="M45" s="726"/>
      <c r="N45" s="726"/>
      <c r="O45" s="726"/>
      <c r="P45" s="726"/>
      <c r="Q45" s="828"/>
    </row>
    <row r="46" spans="1:23" ht="18" customHeight="1">
      <c r="A46" s="699"/>
      <c r="B46" s="727" t="str">
        <f>IF(A7=R11," ",A7&amp;"　・・・・・　"&amp;D7)</f>
        <v xml:space="preserve"> </v>
      </c>
      <c r="C46" s="726"/>
      <c r="D46" s="726"/>
      <c r="E46" s="726"/>
      <c r="F46" s="726"/>
      <c r="G46" s="726"/>
      <c r="H46" s="726"/>
      <c r="I46" s="726"/>
      <c r="J46" s="726"/>
      <c r="K46" s="726"/>
      <c r="L46" s="726"/>
      <c r="M46" s="726"/>
      <c r="N46" s="726"/>
      <c r="O46" s="726"/>
      <c r="P46" s="726"/>
      <c r="Q46" s="828"/>
    </row>
    <row r="47" spans="1:23" ht="18" customHeight="1">
      <c r="A47" s="699"/>
      <c r="B47" s="727" t="str">
        <f>IF(A8=R11," ",A8&amp;"　・・・・・　"&amp;D8)</f>
        <v xml:space="preserve"> </v>
      </c>
      <c r="C47" s="726"/>
      <c r="D47" s="726"/>
      <c r="E47" s="726"/>
      <c r="F47" s="726"/>
      <c r="G47" s="726"/>
      <c r="H47" s="726"/>
      <c r="I47" s="726"/>
      <c r="J47" s="726"/>
      <c r="K47" s="726"/>
      <c r="L47" s="726"/>
      <c r="M47" s="726"/>
      <c r="N47" s="726"/>
      <c r="O47" s="726"/>
      <c r="P47" s="726"/>
      <c r="Q47" s="828"/>
    </row>
    <row r="48" spans="1:23" ht="18" customHeight="1">
      <c r="A48" s="699"/>
      <c r="B48" s="727" t="str">
        <f>IF(A9=R11," ",A9&amp;"　・・・・・　"&amp;D9)</f>
        <v xml:space="preserve"> </v>
      </c>
      <c r="C48" s="726"/>
      <c r="D48" s="726"/>
      <c r="E48" s="726"/>
      <c r="F48" s="726"/>
      <c r="G48" s="726"/>
      <c r="H48" s="726"/>
      <c r="I48" s="726"/>
      <c r="J48" s="726"/>
      <c r="K48" s="726"/>
      <c r="L48" s="726"/>
      <c r="M48" s="726"/>
      <c r="N48" s="726"/>
      <c r="O48" s="726"/>
      <c r="P48" s="726"/>
      <c r="Q48" s="828"/>
    </row>
    <row r="49" spans="1:18" ht="18" customHeight="1">
      <c r="A49" s="699"/>
      <c r="B49" s="727"/>
      <c r="C49" s="726"/>
      <c r="D49" s="726"/>
      <c r="E49" s="726"/>
      <c r="F49" s="726"/>
      <c r="G49" s="726"/>
      <c r="H49" s="726"/>
      <c r="I49" s="726"/>
      <c r="J49" s="726"/>
      <c r="K49" s="726"/>
      <c r="L49" s="726"/>
      <c r="M49" s="726"/>
      <c r="N49" s="726"/>
      <c r="O49" s="726"/>
      <c r="P49" s="726"/>
      <c r="Q49" s="828"/>
    </row>
    <row r="50" spans="1:18" ht="18" customHeight="1">
      <c r="A50" s="699"/>
      <c r="B50" s="727"/>
      <c r="C50" s="726"/>
      <c r="D50" s="726"/>
      <c r="E50" s="726"/>
      <c r="F50" s="726"/>
      <c r="G50" s="726"/>
      <c r="H50" s="726"/>
      <c r="I50" s="726"/>
      <c r="J50" s="726"/>
      <c r="K50" s="726"/>
      <c r="L50" s="726"/>
      <c r="M50" s="726"/>
      <c r="N50" s="726"/>
      <c r="O50" s="726"/>
      <c r="P50" s="726"/>
      <c r="Q50" s="828"/>
    </row>
    <row r="51" spans="1:18" ht="18" customHeight="1">
      <c r="A51" s="699"/>
      <c r="B51" s="727"/>
      <c r="C51" s="726"/>
      <c r="D51" s="726"/>
      <c r="E51" s="726"/>
      <c r="F51" s="726"/>
      <c r="G51" s="726"/>
      <c r="H51" s="726"/>
      <c r="I51" s="726"/>
      <c r="J51" s="726"/>
      <c r="K51" s="726"/>
      <c r="L51" s="726"/>
      <c r="M51" s="726"/>
      <c r="N51" s="726"/>
      <c r="O51" s="726"/>
      <c r="P51" s="726"/>
      <c r="Q51" s="828"/>
    </row>
    <row r="52" spans="1:18" ht="18" customHeight="1">
      <c r="A52" s="700" t="s">
        <v>488</v>
      </c>
      <c r="B52" s="728"/>
      <c r="C52" s="728"/>
      <c r="D52" s="728"/>
      <c r="E52" s="728"/>
      <c r="F52" s="728"/>
      <c r="G52" s="728"/>
      <c r="H52" s="728"/>
      <c r="I52" s="728"/>
      <c r="J52" s="728"/>
      <c r="K52" s="728"/>
      <c r="L52" s="728"/>
      <c r="M52" s="728"/>
      <c r="N52" s="728"/>
      <c r="O52" s="728"/>
      <c r="P52" s="728"/>
      <c r="Q52" s="829"/>
    </row>
    <row r="53" spans="1:18" ht="41.25" customHeight="1">
      <c r="A53" s="701" t="s">
        <v>150</v>
      </c>
      <c r="B53" s="729"/>
      <c r="C53" s="729"/>
      <c r="D53" s="729"/>
      <c r="E53" s="729"/>
      <c r="F53" s="729"/>
      <c r="G53" s="729"/>
      <c r="H53" s="729"/>
      <c r="I53" s="729"/>
      <c r="J53" s="729"/>
      <c r="K53" s="729"/>
      <c r="L53" s="729"/>
      <c r="M53" s="729"/>
      <c r="N53" s="729"/>
      <c r="O53" s="729"/>
      <c r="P53" s="729"/>
      <c r="Q53" s="830"/>
    </row>
    <row r="54" spans="1:18" ht="17.25" customHeight="1">
      <c r="A54" s="690"/>
      <c r="B54" s="712"/>
      <c r="C54" s="712"/>
      <c r="D54" s="712"/>
      <c r="E54" s="712"/>
      <c r="F54" s="712"/>
      <c r="G54" s="712"/>
      <c r="H54" s="712"/>
      <c r="I54" s="712"/>
      <c r="J54" s="712"/>
      <c r="K54" s="712"/>
      <c r="L54" s="712"/>
      <c r="M54" s="712"/>
      <c r="N54" s="712"/>
      <c r="O54" s="712"/>
      <c r="P54" s="712"/>
      <c r="Q54" s="817"/>
    </row>
    <row r="55" spans="1:18" ht="26.25" customHeight="1">
      <c r="A55" s="691"/>
      <c r="B55" s="730" t="str">
        <f>B15</f>
        <v>倉吉市長　石田　耕太郎　様</v>
      </c>
      <c r="C55" s="713"/>
      <c r="D55" s="713"/>
      <c r="E55" s="713"/>
      <c r="F55" s="713"/>
      <c r="G55" s="713"/>
      <c r="H55" s="713"/>
      <c r="I55" s="714"/>
      <c r="J55" s="714"/>
      <c r="K55" s="714"/>
      <c r="L55" s="714"/>
      <c r="M55" s="714"/>
      <c r="N55" s="714"/>
      <c r="O55" s="714"/>
      <c r="P55" s="714"/>
      <c r="Q55" s="818"/>
    </row>
    <row r="56" spans="1:18">
      <c r="A56" s="691"/>
      <c r="B56" s="714"/>
      <c r="C56" s="714"/>
      <c r="D56" s="714"/>
      <c r="E56" s="714"/>
      <c r="F56" s="714"/>
      <c r="G56" s="714"/>
      <c r="H56" s="714"/>
      <c r="I56" s="714"/>
      <c r="J56" s="714"/>
      <c r="K56" s="714"/>
      <c r="L56" s="714"/>
      <c r="M56" s="714"/>
      <c r="N56" s="714"/>
      <c r="O56" s="714"/>
      <c r="P56" s="714"/>
      <c r="Q56" s="818"/>
    </row>
    <row r="57" spans="1:18">
      <c r="A57" s="691"/>
      <c r="B57" s="731" t="str">
        <f>"下記委託業務については、"&amp;B19&amp;" 合 格 と認めました 。"</f>
        <v>下記委託業務については、平成-88年1月0日 合 格 と認めました 。</v>
      </c>
      <c r="C57" s="714"/>
      <c r="D57" s="714"/>
      <c r="E57" s="714"/>
      <c r="F57" s="714"/>
      <c r="G57" s="714"/>
      <c r="H57" s="714"/>
      <c r="I57" s="714"/>
      <c r="J57" s="714"/>
      <c r="K57" s="714"/>
      <c r="L57" s="714"/>
      <c r="M57" s="714"/>
      <c r="N57" s="714"/>
      <c r="O57" s="714"/>
      <c r="P57" s="714"/>
      <c r="Q57" s="818"/>
    </row>
    <row r="58" spans="1:18">
      <c r="A58" s="691"/>
      <c r="B58" s="716"/>
      <c r="C58" s="716"/>
      <c r="D58" s="716"/>
      <c r="E58" s="716"/>
      <c r="F58" s="714"/>
      <c r="G58" s="714"/>
      <c r="H58" s="714"/>
      <c r="I58" s="714"/>
      <c r="J58" s="714"/>
      <c r="K58" s="714"/>
      <c r="L58" s="714"/>
      <c r="M58" s="714"/>
      <c r="N58" s="714"/>
      <c r="O58" s="714"/>
      <c r="P58" s="714"/>
      <c r="Q58" s="818"/>
    </row>
    <row r="59" spans="1:18">
      <c r="A59" s="691"/>
      <c r="B59" s="714"/>
      <c r="C59" s="714"/>
      <c r="D59" s="714"/>
      <c r="E59" s="714"/>
      <c r="F59" s="714"/>
      <c r="G59" s="714"/>
      <c r="H59" s="714"/>
      <c r="I59" s="714"/>
      <c r="J59" s="714"/>
      <c r="K59" s="714"/>
      <c r="L59" s="714" t="str">
        <f>L21</f>
        <v>○○○○部○○○○○○○課</v>
      </c>
      <c r="M59" s="714"/>
      <c r="N59" s="714"/>
      <c r="O59" s="714"/>
      <c r="P59" s="714"/>
      <c r="Q59" s="818"/>
      <c r="R59" s="685"/>
    </row>
    <row r="60" spans="1:18" ht="15.75" customHeight="1">
      <c r="A60" s="691"/>
      <c r="B60" s="714"/>
      <c r="C60" s="714"/>
      <c r="D60" s="714"/>
      <c r="E60" s="714"/>
      <c r="F60" s="714"/>
      <c r="G60" s="714"/>
      <c r="H60" s="714"/>
      <c r="I60" s="716" t="s">
        <v>471</v>
      </c>
      <c r="J60" s="716"/>
      <c r="K60" s="716"/>
      <c r="L60" s="731" t="str">
        <f>L22</f>
        <v>課長補佐　※※　※※</v>
      </c>
      <c r="M60" s="731"/>
      <c r="N60" s="731"/>
      <c r="O60" s="731"/>
      <c r="P60" s="731"/>
      <c r="Q60" s="819" t="s">
        <v>472</v>
      </c>
    </row>
    <row r="61" spans="1:18">
      <c r="A61" s="691"/>
      <c r="B61" s="714"/>
      <c r="C61" s="714"/>
      <c r="D61" s="714"/>
      <c r="E61" s="714"/>
      <c r="F61" s="714"/>
      <c r="G61" s="714"/>
      <c r="H61" s="714"/>
      <c r="I61" s="716"/>
      <c r="J61" s="716"/>
      <c r="K61" s="716"/>
      <c r="L61" s="714"/>
      <c r="M61" s="714"/>
      <c r="N61" s="714"/>
      <c r="O61" s="714"/>
      <c r="P61" s="714"/>
      <c r="Q61" s="831"/>
    </row>
    <row r="62" spans="1:18" ht="31.5" customHeight="1">
      <c r="A62" s="692"/>
      <c r="B62" s="717"/>
      <c r="C62" s="717"/>
      <c r="D62" s="717"/>
      <c r="E62" s="717"/>
      <c r="F62" s="717"/>
      <c r="G62" s="717"/>
      <c r="H62" s="790" t="s">
        <v>473</v>
      </c>
      <c r="I62" s="790"/>
      <c r="J62" s="717"/>
      <c r="K62" s="717"/>
      <c r="L62" s="717"/>
      <c r="M62" s="717"/>
      <c r="N62" s="717"/>
      <c r="O62" s="717"/>
      <c r="P62" s="717"/>
      <c r="Q62" s="724"/>
    </row>
    <row r="63" spans="1:18" ht="30.75" customHeight="1">
      <c r="A63" s="693" t="s">
        <v>474</v>
      </c>
      <c r="B63" s="718"/>
      <c r="C63" s="719"/>
      <c r="D63" s="743" t="str">
        <f>D25</f>
        <v>倉吉市</v>
      </c>
      <c r="E63" s="758"/>
      <c r="F63" s="758"/>
      <c r="G63" s="758"/>
      <c r="H63" s="792"/>
      <c r="I63" s="693" t="s">
        <v>428</v>
      </c>
      <c r="J63" s="718"/>
      <c r="K63" s="718"/>
      <c r="L63" s="719"/>
      <c r="M63" s="743" t="str">
        <f>M25</f>
        <v>○○○○部○○○○課</v>
      </c>
      <c r="N63" s="758"/>
      <c r="O63" s="758"/>
      <c r="P63" s="758"/>
      <c r="Q63" s="792"/>
    </row>
    <row r="64" spans="1:18" ht="30.75" customHeight="1">
      <c r="A64" s="693" t="s">
        <v>475</v>
      </c>
      <c r="B64" s="719"/>
      <c r="C64" s="693" t="str">
        <f>C26</f>
        <v>平成27年度</v>
      </c>
      <c r="D64" s="723"/>
      <c r="E64" s="723"/>
      <c r="F64" s="718"/>
      <c r="G64" s="718"/>
      <c r="H64" s="718"/>
      <c r="I64" s="718"/>
      <c r="J64" s="718"/>
      <c r="K64" s="747"/>
      <c r="L64" s="747"/>
      <c r="M64" s="747"/>
      <c r="N64" s="718"/>
      <c r="O64" s="718"/>
      <c r="P64" s="718"/>
      <c r="Q64" s="719"/>
    </row>
    <row r="65" spans="1:17" ht="18" customHeight="1">
      <c r="A65" s="702" t="s">
        <v>343</v>
      </c>
      <c r="B65" s="732"/>
      <c r="C65" s="702" t="s">
        <v>478</v>
      </c>
      <c r="D65" s="732"/>
      <c r="E65" s="759">
        <f>E27</f>
        <v>0</v>
      </c>
      <c r="F65" s="779"/>
      <c r="G65" s="779"/>
      <c r="H65" s="779"/>
      <c r="I65" s="779"/>
      <c r="J65" s="779"/>
      <c r="K65" s="779"/>
      <c r="L65" s="779"/>
      <c r="M65" s="779"/>
      <c r="N65" s="779"/>
      <c r="O65" s="779"/>
      <c r="P65" s="779"/>
      <c r="Q65" s="832"/>
    </row>
    <row r="66" spans="1:17" ht="12.75" customHeight="1">
      <c r="A66" s="703"/>
      <c r="B66" s="733"/>
      <c r="C66" s="704"/>
      <c r="D66" s="734"/>
      <c r="E66" s="760"/>
      <c r="F66" s="780"/>
      <c r="G66" s="780"/>
      <c r="H66" s="780"/>
      <c r="I66" s="780"/>
      <c r="J66" s="780"/>
      <c r="K66" s="780"/>
      <c r="L66" s="780"/>
      <c r="M66" s="780"/>
      <c r="N66" s="780"/>
      <c r="O66" s="780"/>
      <c r="P66" s="780"/>
      <c r="Q66" s="833"/>
    </row>
    <row r="67" spans="1:17" ht="25.5" customHeight="1">
      <c r="A67" s="703"/>
      <c r="B67" s="733"/>
      <c r="C67" s="702" t="s">
        <v>456</v>
      </c>
      <c r="D67" s="732"/>
      <c r="E67" s="690">
        <f>E29</f>
        <v>0</v>
      </c>
      <c r="F67" s="772"/>
      <c r="G67" s="772"/>
      <c r="H67" s="772"/>
      <c r="I67" s="772"/>
      <c r="J67" s="772"/>
      <c r="K67" s="772"/>
      <c r="L67" s="772"/>
      <c r="M67" s="772"/>
      <c r="N67" s="772"/>
      <c r="O67" s="772"/>
      <c r="P67" s="772"/>
      <c r="Q67" s="824"/>
    </row>
    <row r="68" spans="1:17" ht="5.25" customHeight="1">
      <c r="A68" s="704"/>
      <c r="B68" s="734"/>
      <c r="C68" s="704"/>
      <c r="D68" s="734"/>
      <c r="E68" s="706"/>
      <c r="F68" s="773"/>
      <c r="G68" s="773"/>
      <c r="H68" s="773"/>
      <c r="I68" s="773"/>
      <c r="J68" s="773"/>
      <c r="K68" s="773"/>
      <c r="L68" s="773"/>
      <c r="M68" s="773"/>
      <c r="N68" s="773"/>
      <c r="O68" s="773"/>
      <c r="P68" s="773"/>
      <c r="Q68" s="736"/>
    </row>
    <row r="69" spans="1:17" ht="31.5" customHeight="1">
      <c r="A69" s="694" t="s">
        <v>103</v>
      </c>
      <c r="B69" s="720"/>
      <c r="C69" s="705" t="s">
        <v>202</v>
      </c>
      <c r="D69" s="735"/>
      <c r="E69" s="743">
        <f>E31</f>
        <v>0</v>
      </c>
      <c r="F69" s="758"/>
      <c r="G69" s="758"/>
      <c r="H69" s="758"/>
      <c r="I69" s="758"/>
      <c r="J69" s="758"/>
      <c r="K69" s="758"/>
      <c r="L69" s="758"/>
      <c r="M69" s="758"/>
      <c r="N69" s="758"/>
      <c r="O69" s="758"/>
      <c r="P69" s="758"/>
      <c r="Q69" s="792"/>
    </row>
    <row r="70" spans="1:17" ht="12.75" customHeight="1">
      <c r="A70" s="695"/>
      <c r="B70" s="721"/>
      <c r="C70" s="702" t="s">
        <v>280</v>
      </c>
      <c r="D70" s="732"/>
      <c r="E70" s="761" t="str">
        <f>E32</f>
        <v>0　　</v>
      </c>
      <c r="F70" s="781"/>
      <c r="G70" s="781"/>
      <c r="H70" s="781"/>
      <c r="I70" s="781"/>
      <c r="J70" s="781"/>
      <c r="K70" s="781"/>
      <c r="L70" s="781"/>
      <c r="M70" s="781"/>
      <c r="N70" s="781"/>
      <c r="O70" s="781"/>
      <c r="P70" s="781"/>
      <c r="Q70" s="834"/>
    </row>
    <row r="71" spans="1:17" ht="18" customHeight="1">
      <c r="A71" s="696"/>
      <c r="B71" s="722"/>
      <c r="C71" s="704"/>
      <c r="D71" s="734"/>
      <c r="E71" s="762"/>
      <c r="F71" s="782"/>
      <c r="G71" s="782"/>
      <c r="H71" s="782"/>
      <c r="I71" s="782"/>
      <c r="J71" s="782"/>
      <c r="K71" s="782"/>
      <c r="L71" s="782"/>
      <c r="M71" s="782"/>
      <c r="N71" s="782"/>
      <c r="O71" s="782"/>
      <c r="P71" s="782"/>
      <c r="Q71" s="835"/>
    </row>
    <row r="72" spans="1:17" ht="36" customHeight="1">
      <c r="A72" s="705" t="s">
        <v>406</v>
      </c>
      <c r="B72" s="735"/>
      <c r="C72" s="705" t="s">
        <v>126</v>
      </c>
      <c r="D72" s="735"/>
      <c r="E72" s="763">
        <f t="shared" ref="E72:E77" si="0">E34</f>
        <v>0</v>
      </c>
      <c r="F72" s="783"/>
      <c r="G72" s="783"/>
      <c r="H72" s="783"/>
      <c r="I72" s="783"/>
      <c r="J72" s="783"/>
      <c r="K72" s="799"/>
      <c r="L72" s="705" t="s">
        <v>479</v>
      </c>
      <c r="M72" s="723"/>
      <c r="N72" s="763">
        <f>N34</f>
        <v>0</v>
      </c>
      <c r="O72" s="783"/>
      <c r="P72" s="783"/>
      <c r="Q72" s="799"/>
    </row>
    <row r="73" spans="1:17" ht="36" customHeight="1">
      <c r="A73" s="693" t="s">
        <v>88</v>
      </c>
      <c r="B73" s="718"/>
      <c r="C73" s="718"/>
      <c r="D73" s="719"/>
      <c r="E73" s="764">
        <f t="shared" si="0"/>
        <v>0</v>
      </c>
      <c r="F73" s="784"/>
      <c r="G73" s="784"/>
      <c r="H73" s="784"/>
      <c r="I73" s="784"/>
      <c r="J73" s="794" t="s">
        <v>311</v>
      </c>
      <c r="K73" s="794"/>
      <c r="L73" s="693" t="s">
        <v>77</v>
      </c>
      <c r="M73" s="719"/>
      <c r="N73" s="693" t="str">
        <f>N35</f>
        <v>─</v>
      </c>
      <c r="O73" s="811"/>
      <c r="P73" s="811"/>
      <c r="Q73" s="836"/>
    </row>
    <row r="74" spans="1:17" ht="36" customHeight="1">
      <c r="A74" s="697" t="s">
        <v>295</v>
      </c>
      <c r="B74" s="723"/>
      <c r="C74" s="723"/>
      <c r="D74" s="735"/>
      <c r="E74" s="763">
        <f t="shared" si="0"/>
        <v>0</v>
      </c>
      <c r="F74" s="783"/>
      <c r="G74" s="783"/>
      <c r="H74" s="783"/>
      <c r="I74" s="783"/>
      <c r="J74" s="783"/>
      <c r="K74" s="799"/>
      <c r="L74" s="705" t="s">
        <v>480</v>
      </c>
      <c r="M74" s="723"/>
      <c r="N74" s="763" t="str">
        <f>N36</f>
        <v>平成-88年1月0日</v>
      </c>
      <c r="O74" s="783"/>
      <c r="P74" s="783"/>
      <c r="Q74" s="799"/>
    </row>
    <row r="75" spans="1:17" ht="18" customHeight="1">
      <c r="A75" s="702" t="s">
        <v>482</v>
      </c>
      <c r="B75" s="732"/>
      <c r="C75" s="702" t="s">
        <v>490</v>
      </c>
      <c r="D75" s="732"/>
      <c r="E75" s="756" t="str">
        <f t="shared" si="0"/>
        <v>○○○○部○○○○課</v>
      </c>
      <c r="F75" s="777"/>
      <c r="G75" s="777"/>
      <c r="H75" s="777"/>
      <c r="I75" s="777"/>
      <c r="J75" s="777"/>
      <c r="K75" s="797"/>
      <c r="L75" s="694" t="str">
        <f>L37</f>
        <v>管理技術者</v>
      </c>
      <c r="M75" s="732"/>
      <c r="N75" s="802" t="str">
        <f>N37</f>
        <v>◎◎　◎◎</v>
      </c>
      <c r="O75" s="807"/>
      <c r="P75" s="807"/>
      <c r="Q75" s="826"/>
    </row>
    <row r="76" spans="1:17" ht="18" customHeight="1">
      <c r="A76" s="703" t="s">
        <v>483</v>
      </c>
      <c r="B76" s="733"/>
      <c r="C76" s="704" t="s">
        <v>25</v>
      </c>
      <c r="D76" s="734"/>
      <c r="E76" s="757" t="str">
        <f t="shared" si="0"/>
        <v>主任技師　○○　○○</v>
      </c>
      <c r="F76" s="778"/>
      <c r="G76" s="778"/>
      <c r="H76" s="778"/>
      <c r="I76" s="778"/>
      <c r="J76" s="778"/>
      <c r="K76" s="798"/>
      <c r="L76" s="696" t="str">
        <f>L38</f>
        <v>職　氏　名</v>
      </c>
      <c r="M76" s="734"/>
      <c r="N76" s="805"/>
      <c r="O76" s="808"/>
      <c r="P76" s="808"/>
      <c r="Q76" s="827"/>
    </row>
    <row r="77" spans="1:17" ht="18" customHeight="1">
      <c r="A77" s="703" t="s">
        <v>485</v>
      </c>
      <c r="B77" s="733"/>
      <c r="C77" s="694" t="str">
        <f>C39</f>
        <v>受注者側</v>
      </c>
      <c r="D77" s="732"/>
      <c r="E77" s="765" t="str">
        <f t="shared" si="0"/>
        <v>　</v>
      </c>
      <c r="F77" s="785"/>
      <c r="G77" s="785"/>
      <c r="H77" s="785"/>
      <c r="I77" s="785"/>
      <c r="J77" s="785"/>
      <c r="K77" s="800"/>
      <c r="L77" s="694" t="str">
        <f>L39</f>
        <v>現場代理人</v>
      </c>
      <c r="M77" s="732"/>
      <c r="N77" s="804" t="str">
        <f>N39</f>
        <v>─</v>
      </c>
      <c r="O77" s="807"/>
      <c r="P77" s="807"/>
      <c r="Q77" s="826"/>
    </row>
    <row r="78" spans="1:17" ht="18" customHeight="1">
      <c r="A78" s="706"/>
      <c r="B78" s="736"/>
      <c r="C78" s="704"/>
      <c r="D78" s="734"/>
      <c r="E78" s="766"/>
      <c r="F78" s="786"/>
      <c r="G78" s="786"/>
      <c r="H78" s="786"/>
      <c r="I78" s="786"/>
      <c r="J78" s="786"/>
      <c r="K78" s="801"/>
      <c r="L78" s="704"/>
      <c r="M78" s="734"/>
      <c r="N78" s="805"/>
      <c r="O78" s="808"/>
      <c r="P78" s="808"/>
      <c r="Q78" s="827"/>
    </row>
    <row r="79" spans="1:17" ht="18" customHeight="1">
      <c r="A79" s="698" t="s">
        <v>487</v>
      </c>
      <c r="B79" s="725"/>
      <c r="C79" s="725"/>
      <c r="D79" s="725"/>
      <c r="E79" s="725"/>
      <c r="F79" s="725"/>
      <c r="G79" s="725"/>
      <c r="H79" s="725"/>
      <c r="I79" s="725"/>
      <c r="J79" s="725"/>
      <c r="K79" s="725"/>
      <c r="L79" s="725"/>
      <c r="M79" s="725"/>
      <c r="N79" s="725"/>
      <c r="O79" s="725"/>
      <c r="P79" s="725"/>
      <c r="Q79" s="837"/>
    </row>
    <row r="80" spans="1:17" ht="18" customHeight="1">
      <c r="A80" s="699"/>
      <c r="B80" s="726"/>
      <c r="C80" s="726"/>
      <c r="D80" s="726"/>
      <c r="E80" s="726"/>
      <c r="F80" s="726"/>
      <c r="G80" s="726"/>
      <c r="H80" s="726"/>
      <c r="I80" s="726"/>
      <c r="J80" s="726"/>
      <c r="K80" s="726"/>
      <c r="L80" s="726"/>
      <c r="M80" s="726"/>
      <c r="N80" s="726"/>
      <c r="O80" s="726"/>
      <c r="P80" s="726"/>
      <c r="Q80" s="828"/>
    </row>
    <row r="81" spans="1:17" ht="18" customHeight="1">
      <c r="A81" s="699" t="s">
        <v>131</v>
      </c>
      <c r="B81" s="726"/>
      <c r="C81" s="726"/>
      <c r="D81" s="726"/>
      <c r="E81" s="726"/>
      <c r="F81" s="726"/>
      <c r="G81" s="726"/>
      <c r="H81" s="726"/>
      <c r="I81" s="726"/>
      <c r="J81" s="726"/>
      <c r="K81" s="726"/>
      <c r="L81" s="726"/>
      <c r="M81" s="726"/>
      <c r="N81" s="726"/>
      <c r="O81" s="726"/>
      <c r="P81" s="726"/>
      <c r="Q81" s="828"/>
    </row>
    <row r="82" spans="1:17" ht="18" customHeight="1">
      <c r="A82" s="699"/>
      <c r="B82" s="727" t="str">
        <f>B44</f>
        <v>業務成果物　一式　・・・・・　検査良</v>
      </c>
      <c r="C82" s="726"/>
      <c r="D82" s="726"/>
      <c r="E82" s="726"/>
      <c r="F82" s="726"/>
      <c r="G82" s="726"/>
      <c r="H82" s="726"/>
      <c r="I82" s="726"/>
      <c r="J82" s="726"/>
      <c r="K82" s="726"/>
      <c r="L82" s="726"/>
      <c r="M82" s="726"/>
      <c r="N82" s="726"/>
      <c r="O82" s="726"/>
      <c r="P82" s="726"/>
      <c r="Q82" s="828"/>
    </row>
    <row r="83" spans="1:17" ht="18" customHeight="1">
      <c r="A83" s="699"/>
      <c r="B83" s="727" t="str">
        <f>B45</f>
        <v>業務履行状況　・・・・・・・　検査良</v>
      </c>
      <c r="C83" s="726"/>
      <c r="D83" s="726"/>
      <c r="E83" s="726"/>
      <c r="F83" s="726"/>
      <c r="G83" s="726"/>
      <c r="H83" s="726"/>
      <c r="I83" s="726"/>
      <c r="J83" s="726"/>
      <c r="K83" s="726"/>
      <c r="L83" s="726"/>
      <c r="M83" s="726"/>
      <c r="N83" s="726"/>
      <c r="O83" s="726"/>
      <c r="P83" s="726"/>
      <c r="Q83" s="828"/>
    </row>
    <row r="84" spans="1:17" ht="18" customHeight="1">
      <c r="A84" s="699"/>
      <c r="B84" s="727" t="str">
        <f>B46</f>
        <v xml:space="preserve"> </v>
      </c>
      <c r="C84" s="726"/>
      <c r="D84" s="726"/>
      <c r="E84" s="726"/>
      <c r="F84" s="726"/>
      <c r="G84" s="726"/>
      <c r="H84" s="726"/>
      <c r="I84" s="726"/>
      <c r="J84" s="726"/>
      <c r="K84" s="726"/>
      <c r="L84" s="726"/>
      <c r="M84" s="726"/>
      <c r="N84" s="726"/>
      <c r="O84" s="726"/>
      <c r="P84" s="726"/>
      <c r="Q84" s="828"/>
    </row>
    <row r="85" spans="1:17" ht="18" customHeight="1">
      <c r="A85" s="699"/>
      <c r="B85" s="727" t="str">
        <f>B47</f>
        <v xml:space="preserve"> </v>
      </c>
      <c r="C85" s="726"/>
      <c r="D85" s="726"/>
      <c r="E85" s="726"/>
      <c r="F85" s="726"/>
      <c r="G85" s="726"/>
      <c r="H85" s="726"/>
      <c r="I85" s="726"/>
      <c r="J85" s="726"/>
      <c r="K85" s="726"/>
      <c r="L85" s="726"/>
      <c r="M85" s="726"/>
      <c r="N85" s="726"/>
      <c r="O85" s="726"/>
      <c r="P85" s="726"/>
      <c r="Q85" s="828"/>
    </row>
    <row r="86" spans="1:17" ht="18" customHeight="1">
      <c r="A86" s="699"/>
      <c r="B86" s="727" t="str">
        <f>B48</f>
        <v xml:space="preserve"> </v>
      </c>
      <c r="C86" s="726"/>
      <c r="D86" s="726"/>
      <c r="E86" s="726"/>
      <c r="F86" s="726"/>
      <c r="G86" s="726"/>
      <c r="H86" s="726"/>
      <c r="I86" s="726"/>
      <c r="J86" s="726"/>
      <c r="K86" s="726"/>
      <c r="L86" s="726"/>
      <c r="M86" s="726"/>
      <c r="N86" s="726"/>
      <c r="O86" s="726"/>
      <c r="P86" s="726"/>
      <c r="Q86" s="828"/>
    </row>
    <row r="87" spans="1:17" ht="18" customHeight="1">
      <c r="A87" s="699"/>
      <c r="B87" s="726"/>
      <c r="C87" s="726"/>
      <c r="D87" s="726"/>
      <c r="E87" s="726"/>
      <c r="F87" s="726"/>
      <c r="G87" s="726"/>
      <c r="H87" s="726"/>
      <c r="I87" s="726"/>
      <c r="J87" s="726"/>
      <c r="K87" s="726"/>
      <c r="L87" s="726"/>
      <c r="M87" s="726"/>
      <c r="N87" s="726"/>
      <c r="O87" s="726"/>
      <c r="P87" s="726"/>
      <c r="Q87" s="828"/>
    </row>
    <row r="88" spans="1:17" ht="18" customHeight="1">
      <c r="A88" s="699"/>
      <c r="B88" s="726"/>
      <c r="C88" s="726"/>
      <c r="D88" s="726"/>
      <c r="E88" s="726"/>
      <c r="F88" s="726"/>
      <c r="G88" s="726"/>
      <c r="H88" s="726"/>
      <c r="I88" s="726"/>
      <c r="J88" s="726"/>
      <c r="K88" s="726"/>
      <c r="L88" s="726"/>
      <c r="M88" s="726"/>
      <c r="N88" s="726"/>
      <c r="O88" s="726"/>
      <c r="P88" s="726"/>
      <c r="Q88" s="828"/>
    </row>
    <row r="89" spans="1:17" ht="18" customHeight="1">
      <c r="A89" s="699"/>
      <c r="B89" s="726"/>
      <c r="C89" s="726"/>
      <c r="D89" s="726"/>
      <c r="E89" s="726"/>
      <c r="F89" s="726"/>
      <c r="G89" s="726"/>
      <c r="H89" s="726"/>
      <c r="I89" s="726"/>
      <c r="J89" s="726"/>
      <c r="K89" s="726"/>
      <c r="L89" s="726"/>
      <c r="M89" s="726"/>
      <c r="N89" s="726"/>
      <c r="O89" s="726"/>
      <c r="P89" s="726"/>
      <c r="Q89" s="828"/>
    </row>
    <row r="90" spans="1:17" ht="18" customHeight="1">
      <c r="A90" s="699"/>
      <c r="B90" s="726"/>
      <c r="C90" s="726"/>
      <c r="D90" s="726"/>
      <c r="E90" s="726"/>
      <c r="F90" s="726"/>
      <c r="G90" s="726"/>
      <c r="H90" s="726"/>
      <c r="I90" s="726"/>
      <c r="J90" s="726"/>
      <c r="K90" s="726"/>
      <c r="L90" s="726"/>
      <c r="M90" s="726"/>
      <c r="N90" s="726"/>
      <c r="O90" s="726"/>
      <c r="P90" s="726"/>
      <c r="Q90" s="828"/>
    </row>
    <row r="91" spans="1:17" ht="18" customHeight="1">
      <c r="A91" s="699"/>
      <c r="B91" s="726"/>
      <c r="C91" s="726"/>
      <c r="D91" s="726"/>
      <c r="E91" s="726"/>
      <c r="F91" s="726"/>
      <c r="G91" s="726"/>
      <c r="H91" s="726"/>
      <c r="I91" s="726"/>
      <c r="J91" s="726"/>
      <c r="K91" s="726"/>
      <c r="L91" s="726"/>
      <c r="M91" s="726"/>
      <c r="N91" s="726"/>
      <c r="O91" s="726"/>
      <c r="P91" s="726"/>
      <c r="Q91" s="828"/>
    </row>
    <row r="92" spans="1:17" ht="18" customHeight="1">
      <c r="A92" s="699"/>
      <c r="B92" s="726"/>
      <c r="C92" s="726"/>
      <c r="D92" s="726"/>
      <c r="E92" s="726"/>
      <c r="F92" s="726"/>
      <c r="G92" s="726"/>
      <c r="H92" s="726"/>
      <c r="I92" s="726"/>
      <c r="J92" s="726"/>
      <c r="K92" s="726"/>
      <c r="L92" s="726"/>
      <c r="M92" s="726"/>
      <c r="N92" s="726"/>
      <c r="O92" s="726"/>
      <c r="P92" s="726"/>
      <c r="Q92" s="828"/>
    </row>
    <row r="93" spans="1:17" ht="18" customHeight="1">
      <c r="A93" s="699"/>
      <c r="B93" s="726"/>
      <c r="C93" s="726"/>
      <c r="D93" s="726"/>
      <c r="E93" s="726"/>
      <c r="F93" s="726"/>
      <c r="G93" s="726"/>
      <c r="H93" s="726"/>
      <c r="I93" s="726"/>
      <c r="J93" s="726"/>
      <c r="K93" s="726"/>
      <c r="L93" s="726"/>
      <c r="M93" s="726"/>
      <c r="N93" s="726"/>
      <c r="O93" s="726"/>
      <c r="P93" s="726"/>
      <c r="Q93" s="828"/>
    </row>
    <row r="94" spans="1:17" ht="18" customHeight="1">
      <c r="A94" s="699"/>
      <c r="B94" s="726"/>
      <c r="C94" s="726"/>
      <c r="D94" s="726"/>
      <c r="E94" s="726"/>
      <c r="F94" s="726"/>
      <c r="G94" s="726"/>
      <c r="H94" s="726"/>
      <c r="I94" s="726"/>
      <c r="J94" s="726"/>
      <c r="K94" s="726"/>
      <c r="L94" s="726"/>
      <c r="M94" s="726"/>
      <c r="N94" s="726"/>
      <c r="O94" s="726"/>
      <c r="P94" s="726"/>
      <c r="Q94" s="828"/>
    </row>
    <row r="95" spans="1:17" ht="18" customHeight="1">
      <c r="A95" s="699"/>
      <c r="B95" s="726"/>
      <c r="C95" s="726"/>
      <c r="D95" s="726"/>
      <c r="E95" s="726"/>
      <c r="F95" s="726"/>
      <c r="G95" s="726"/>
      <c r="H95" s="726"/>
      <c r="I95" s="726"/>
      <c r="J95" s="726"/>
      <c r="K95" s="726"/>
      <c r="L95" s="726"/>
      <c r="M95" s="726"/>
      <c r="N95" s="726"/>
      <c r="O95" s="726"/>
      <c r="P95" s="726"/>
      <c r="Q95" s="828"/>
    </row>
    <row r="96" spans="1:17" ht="18" customHeight="1">
      <c r="A96" s="700"/>
      <c r="B96" s="728"/>
      <c r="C96" s="728"/>
      <c r="D96" s="728"/>
      <c r="E96" s="728"/>
      <c r="F96" s="728"/>
      <c r="G96" s="728"/>
      <c r="H96" s="728"/>
      <c r="I96" s="728"/>
      <c r="J96" s="728"/>
      <c r="K96" s="728"/>
      <c r="L96" s="728"/>
      <c r="M96" s="728"/>
      <c r="N96" s="728"/>
      <c r="O96" s="728"/>
      <c r="P96" s="728"/>
      <c r="Q96" s="829"/>
    </row>
  </sheetData>
  <mergeCells count="118">
    <mergeCell ref="B2:D2"/>
    <mergeCell ref="E2:F2"/>
    <mergeCell ref="G2:H2"/>
    <mergeCell ref="B4:D4"/>
    <mergeCell ref="A10:C10"/>
    <mergeCell ref="D10:E10"/>
    <mergeCell ref="F10:J10"/>
    <mergeCell ref="K10:M10"/>
    <mergeCell ref="N10:Q10"/>
    <mergeCell ref="A13:Q13"/>
    <mergeCell ref="B19:E19"/>
    <mergeCell ref="I22:J22"/>
    <mergeCell ref="H24:I24"/>
    <mergeCell ref="A25:C25"/>
    <mergeCell ref="D25:H25"/>
    <mergeCell ref="I25:L25"/>
    <mergeCell ref="M25:Q25"/>
    <mergeCell ref="A26:B26"/>
    <mergeCell ref="C26:E26"/>
    <mergeCell ref="F26:H26"/>
    <mergeCell ref="I26:J26"/>
    <mergeCell ref="K26:M26"/>
    <mergeCell ref="N26:O26"/>
    <mergeCell ref="P26:Q26"/>
    <mergeCell ref="C31:D31"/>
    <mergeCell ref="E31:Q31"/>
    <mergeCell ref="A34:B34"/>
    <mergeCell ref="C34:D34"/>
    <mergeCell ref="E34:K34"/>
    <mergeCell ref="L34:M34"/>
    <mergeCell ref="N34:Q34"/>
    <mergeCell ref="A35:D35"/>
    <mergeCell ref="E35:I35"/>
    <mergeCell ref="L35:M35"/>
    <mergeCell ref="N35:Q35"/>
    <mergeCell ref="A36:D36"/>
    <mergeCell ref="E36:K36"/>
    <mergeCell ref="L36:M36"/>
    <mergeCell ref="N36:Q36"/>
    <mergeCell ref="A37:B37"/>
    <mergeCell ref="C37:D37"/>
    <mergeCell ref="E37:K37"/>
    <mergeCell ref="L37:M37"/>
    <mergeCell ref="A38:B38"/>
    <mergeCell ref="C38:D38"/>
    <mergeCell ref="E38:K38"/>
    <mergeCell ref="L38:M38"/>
    <mergeCell ref="A39:B39"/>
    <mergeCell ref="A43:Q43"/>
    <mergeCell ref="A53:Q53"/>
    <mergeCell ref="I60:J60"/>
    <mergeCell ref="L60:P60"/>
    <mergeCell ref="H62:I62"/>
    <mergeCell ref="A63:C63"/>
    <mergeCell ref="D63:H63"/>
    <mergeCell ref="I63:L63"/>
    <mergeCell ref="M63:Q63"/>
    <mergeCell ref="A64:B64"/>
    <mergeCell ref="C64:E64"/>
    <mergeCell ref="F64:H64"/>
    <mergeCell ref="I64:J64"/>
    <mergeCell ref="K64:M64"/>
    <mergeCell ref="N64:O64"/>
    <mergeCell ref="P64:Q64"/>
    <mergeCell ref="E67:Q67"/>
    <mergeCell ref="E68:Q68"/>
    <mergeCell ref="C69:D69"/>
    <mergeCell ref="E69:Q69"/>
    <mergeCell ref="A72:B72"/>
    <mergeCell ref="C72:D72"/>
    <mergeCell ref="E72:K72"/>
    <mergeCell ref="L72:M72"/>
    <mergeCell ref="N72:Q72"/>
    <mergeCell ref="A73:D73"/>
    <mergeCell ref="E73:I73"/>
    <mergeCell ref="L73:M73"/>
    <mergeCell ref="N73:Q73"/>
    <mergeCell ref="A74:D74"/>
    <mergeCell ref="E74:K74"/>
    <mergeCell ref="L74:M74"/>
    <mergeCell ref="N74:Q74"/>
    <mergeCell ref="A75:B75"/>
    <mergeCell ref="C75:D75"/>
    <mergeCell ref="E75:K75"/>
    <mergeCell ref="L75:M75"/>
    <mergeCell ref="A76:B76"/>
    <mergeCell ref="C76:D76"/>
    <mergeCell ref="E76:K76"/>
    <mergeCell ref="L76:M76"/>
    <mergeCell ref="A77:B77"/>
    <mergeCell ref="A11:C12"/>
    <mergeCell ref="A27:B30"/>
    <mergeCell ref="C27:D28"/>
    <mergeCell ref="E27:Q28"/>
    <mergeCell ref="C29:D30"/>
    <mergeCell ref="E29:Q30"/>
    <mergeCell ref="A31:B33"/>
    <mergeCell ref="C32:D33"/>
    <mergeCell ref="E32:Q33"/>
    <mergeCell ref="N37:Q38"/>
    <mergeCell ref="C39:D40"/>
    <mergeCell ref="E39:K40"/>
    <mergeCell ref="L39:M40"/>
    <mergeCell ref="N39:Q40"/>
    <mergeCell ref="L41:M42"/>
    <mergeCell ref="N41:Q42"/>
    <mergeCell ref="A65:B68"/>
    <mergeCell ref="C65:D66"/>
    <mergeCell ref="E65:Q66"/>
    <mergeCell ref="C67:D68"/>
    <mergeCell ref="A69:B71"/>
    <mergeCell ref="C70:D71"/>
    <mergeCell ref="E70:Q71"/>
    <mergeCell ref="N75:Q76"/>
    <mergeCell ref="C77:D78"/>
    <mergeCell ref="E77:K78"/>
    <mergeCell ref="L77:M78"/>
    <mergeCell ref="N77:Q78"/>
  </mergeCells>
  <phoneticPr fontId="10"/>
  <dataValidations count="5">
    <dataValidation type="list" allowBlank="1" showDropDown="0" showInputMessage="1" showErrorMessage="1" sqref="D3">
      <formula1>$R$4:$R$5</formula1>
    </dataValidation>
    <dataValidation type="list" allowBlank="1" showDropDown="0" showInputMessage="1" showErrorMessage="1" sqref="B4:D4">
      <formula1>$R$6:$R$7</formula1>
    </dataValidation>
    <dataValidation type="list" allowBlank="1" showDropDown="0" showInputMessage="1" showErrorMessage="1" sqref="D5:D9">
      <formula1>$R$8:$R$10</formula1>
    </dataValidation>
    <dataValidation type="list" allowBlank="1" showDropDown="0" showInputMessage="1" showErrorMessage="1" sqref="B2:D2">
      <formula1>$R$1:$R$3</formula1>
    </dataValidation>
    <dataValidation type="list" allowBlank="1" showDropDown="0" showInputMessage="1" showErrorMessage="1" sqref="G2:H2">
      <formula1>$S$1:$S$2</formula1>
    </dataValidation>
  </dataValidations>
  <printOptions horizontalCentered="1"/>
  <pageMargins left="0.78740157480314965" right="0.59055118110236227" top="0.78740157480314965" bottom="0.59055118110236227" header="0.51181102362204722" footer="0.51181102362204722"/>
  <pageSetup paperSize="9" scale="90" fitToWidth="1" fitToHeight="1" orientation="portrait" usePrinterDefaults="1" r:id="rId1"/>
  <headerFooter alignWithMargins="0"/>
  <rowBreaks count="1" manualBreakCount="1">
    <brk id="52"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dimension ref="A1:J44"/>
  <sheetViews>
    <sheetView view="pageBreakPreview" zoomScaleSheetLayoutView="100" workbookViewId="0">
      <selection activeCell="D35" sqref="D35:G35"/>
    </sheetView>
  </sheetViews>
  <sheetFormatPr defaultRowHeight="15" customHeight="1"/>
  <cols>
    <col min="1" max="1" width="6.625" style="150" customWidth="1"/>
    <col min="2" max="2" width="10" style="150" customWidth="1"/>
    <col min="3" max="8" width="10.875" style="150" customWidth="1"/>
    <col min="9" max="9" width="5.625" style="150" customWidth="1"/>
    <col min="10" max="16384" width="9" style="150" customWidth="1"/>
  </cols>
  <sheetData>
    <row r="1" spans="1:10" ht="16.5" customHeight="1">
      <c r="A1" s="151"/>
      <c r="B1" s="151"/>
      <c r="C1" s="151"/>
      <c r="D1" s="151"/>
      <c r="E1" s="151"/>
      <c r="F1" s="151"/>
      <c r="H1" s="366" t="str">
        <f>データ!C65</f>
        <v>発○○第◎号</v>
      </c>
      <c r="I1" s="366"/>
    </row>
    <row r="2" spans="1:10" ht="16.5" customHeight="1">
      <c r="A2" s="151"/>
      <c r="B2" s="151"/>
      <c r="C2" s="151"/>
      <c r="D2" s="151"/>
      <c r="E2" s="151"/>
      <c r="F2" s="151"/>
      <c r="H2" s="175">
        <f ca="1">TODAY()</f>
        <v>46181</v>
      </c>
      <c r="I2" s="175"/>
    </row>
    <row r="3" spans="1:10" ht="16.5" customHeight="1">
      <c r="A3" s="151"/>
      <c r="B3" s="151"/>
      <c r="C3" s="151"/>
      <c r="D3" s="151"/>
      <c r="E3" s="151"/>
      <c r="F3" s="151"/>
      <c r="G3" s="151"/>
      <c r="H3" s="151"/>
      <c r="I3" s="151"/>
      <c r="J3" s="151"/>
    </row>
    <row r="4" spans="1:10" ht="16.5" customHeight="1">
      <c r="A4" s="151"/>
      <c r="B4" s="151"/>
      <c r="C4" s="151"/>
      <c r="D4" s="151"/>
      <c r="E4" s="151"/>
      <c r="F4" s="151"/>
      <c r="G4" s="151"/>
      <c r="H4" s="151"/>
      <c r="I4" s="151"/>
      <c r="J4" s="151"/>
    </row>
    <row r="5" spans="1:10" ht="16.5" customHeight="1">
      <c r="A5" s="151"/>
      <c r="B5" s="151"/>
      <c r="C5" s="151"/>
      <c r="D5" s="151"/>
      <c r="E5" s="109"/>
      <c r="F5" s="151"/>
      <c r="G5" s="151"/>
      <c r="H5" s="151"/>
      <c r="I5" s="151"/>
      <c r="J5" s="151"/>
    </row>
    <row r="6" spans="1:10" ht="16.5" customHeight="1">
      <c r="A6" s="153">
        <f>データ!C28</f>
        <v>0</v>
      </c>
      <c r="B6" s="153"/>
      <c r="C6" s="153"/>
      <c r="D6" s="153"/>
      <c r="E6" s="153"/>
      <c r="F6" s="151"/>
      <c r="G6" s="151"/>
      <c r="H6" s="151"/>
      <c r="I6" s="151"/>
      <c r="J6" s="151"/>
    </row>
    <row r="7" spans="1:10" ht="16.5" customHeight="1">
      <c r="A7" s="169" t="str">
        <f>データ!C29</f>
        <v>　</v>
      </c>
      <c r="B7" s="169"/>
      <c r="C7" s="169"/>
      <c r="D7" s="169"/>
      <c r="E7" s="169"/>
      <c r="F7" s="165"/>
      <c r="G7" s="165"/>
      <c r="H7" s="153"/>
      <c r="I7" s="151"/>
      <c r="J7" s="151"/>
    </row>
    <row r="8" spans="1:10" ht="16.5" customHeight="1">
      <c r="A8" s="151"/>
      <c r="B8" s="151"/>
      <c r="C8" s="151"/>
      <c r="D8" s="151"/>
      <c r="E8" s="151"/>
      <c r="F8" s="151"/>
      <c r="G8" s="151"/>
      <c r="H8" s="151"/>
      <c r="I8" s="151"/>
    </row>
    <row r="9" spans="1:10" ht="16.5" customHeight="1">
      <c r="A9" s="151"/>
      <c r="B9" s="151"/>
      <c r="C9" s="151"/>
      <c r="D9" s="151"/>
      <c r="E9" s="151"/>
      <c r="F9" s="151"/>
      <c r="G9" s="151"/>
      <c r="H9" s="151"/>
      <c r="I9" s="151"/>
    </row>
    <row r="10" spans="1:10" ht="16.5" customHeight="1">
      <c r="A10" s="151"/>
      <c r="B10" s="151"/>
      <c r="C10" s="151"/>
      <c r="D10" s="151"/>
      <c r="E10" s="151"/>
      <c r="F10" s="151"/>
      <c r="G10" s="151"/>
      <c r="H10" s="151"/>
      <c r="I10" s="151"/>
    </row>
    <row r="11" spans="1:10" ht="16.5" customHeight="1">
      <c r="A11" s="151"/>
      <c r="B11" s="161"/>
      <c r="C11" s="151"/>
      <c r="F11" s="151" t="str">
        <f>データ!C12</f>
        <v>倉吉市長　広田　一恭</v>
      </c>
      <c r="H11" s="166"/>
      <c r="I11" s="151"/>
    </row>
    <row r="12" spans="1:10" ht="16.5" customHeight="1">
      <c r="A12" s="154"/>
      <c r="B12" s="154"/>
      <c r="C12" s="154"/>
      <c r="D12" s="154"/>
      <c r="E12" s="154"/>
      <c r="F12" s="154"/>
      <c r="H12" s="151"/>
      <c r="I12" s="151"/>
    </row>
    <row r="13" spans="1:10" ht="16.5" customHeight="1">
      <c r="A13" s="155"/>
      <c r="B13" s="155"/>
      <c r="C13" s="155"/>
      <c r="D13" s="155"/>
      <c r="E13" s="155"/>
      <c r="F13" s="155"/>
      <c r="G13" s="151"/>
      <c r="H13" s="151"/>
      <c r="I13" s="151"/>
    </row>
    <row r="14" spans="1:10" ht="16.5" customHeight="1">
      <c r="A14" s="151"/>
      <c r="B14" s="151"/>
      <c r="C14" s="151"/>
      <c r="D14" s="151"/>
      <c r="E14" s="151"/>
      <c r="F14" s="151"/>
      <c r="G14" s="151"/>
      <c r="H14" s="151"/>
      <c r="I14" s="151"/>
    </row>
    <row r="15" spans="1:10" ht="16.5" customHeight="1">
      <c r="A15" s="170" t="s">
        <v>159</v>
      </c>
      <c r="B15" s="170"/>
      <c r="C15" s="170"/>
      <c r="D15" s="170"/>
      <c r="E15" s="170"/>
      <c r="F15" s="170"/>
      <c r="G15" s="170"/>
      <c r="H15" s="170"/>
      <c r="I15" s="170"/>
    </row>
    <row r="16" spans="1:10" ht="16.5" customHeight="1">
      <c r="A16" s="151"/>
      <c r="B16" s="151"/>
      <c r="C16" s="151"/>
      <c r="D16" s="151"/>
      <c r="E16" s="151"/>
      <c r="F16" s="151"/>
      <c r="G16" s="151"/>
      <c r="H16" s="151"/>
      <c r="I16" s="151"/>
    </row>
    <row r="17" spans="1:10" ht="16.5" customHeight="1">
      <c r="A17" s="151"/>
      <c r="B17" s="151"/>
      <c r="C17" s="151"/>
      <c r="D17" s="151"/>
      <c r="E17" s="151"/>
      <c r="F17" s="151"/>
      <c r="G17" s="151"/>
      <c r="H17" s="151"/>
      <c r="I17" s="151"/>
    </row>
    <row r="18" spans="1:10" ht="16.5" customHeight="1">
      <c r="A18" s="372" t="str">
        <f>IF(データ!F2="設計のみ",J18,J19)</f>
        <v xml:space="preserve"> 業務完了通知のあった下記の業務について、検査の結果合格したので委託契約書第31条第２項の規定により通知します。</v>
      </c>
      <c r="B18" s="372"/>
      <c r="C18" s="372"/>
      <c r="D18" s="372"/>
      <c r="E18" s="372"/>
      <c r="F18" s="372"/>
      <c r="G18" s="372"/>
      <c r="H18" s="372"/>
      <c r="I18" s="372"/>
      <c r="J18" s="150" t="s">
        <v>84</v>
      </c>
    </row>
    <row r="19" spans="1:10" ht="16.5" customHeight="1">
      <c r="A19" s="372"/>
      <c r="B19" s="372"/>
      <c r="C19" s="372"/>
      <c r="D19" s="372"/>
      <c r="E19" s="372"/>
      <c r="F19" s="372"/>
      <c r="G19" s="372"/>
      <c r="H19" s="372"/>
      <c r="I19" s="372"/>
      <c r="J19" s="150" t="s">
        <v>305</v>
      </c>
    </row>
    <row r="20" spans="1:10" ht="16.5" customHeight="1">
      <c r="A20" s="151"/>
      <c r="B20" s="151"/>
      <c r="C20" s="151"/>
      <c r="D20" s="151"/>
      <c r="E20" s="151"/>
      <c r="F20" s="151"/>
      <c r="G20" s="151"/>
      <c r="H20" s="151"/>
      <c r="I20" s="151"/>
    </row>
    <row r="21" spans="1:10" ht="16.5" customHeight="1">
      <c r="A21" s="151"/>
      <c r="B21" s="151"/>
      <c r="C21" s="151"/>
      <c r="D21" s="151"/>
      <c r="E21" s="151"/>
      <c r="F21" s="151"/>
      <c r="G21" s="151"/>
      <c r="H21" s="151"/>
      <c r="I21" s="151"/>
    </row>
    <row r="22" spans="1:10" ht="16.5" customHeight="1">
      <c r="A22" s="151"/>
      <c r="B22" s="151"/>
      <c r="C22" s="151"/>
      <c r="D22" s="151"/>
      <c r="E22" s="151"/>
      <c r="F22" s="151"/>
      <c r="G22" s="151"/>
      <c r="H22" s="151"/>
      <c r="I22" s="151"/>
    </row>
    <row r="23" spans="1:10" ht="16.5" customHeight="1">
      <c r="A23" s="170" t="s">
        <v>163</v>
      </c>
      <c r="B23" s="170"/>
      <c r="C23" s="170"/>
      <c r="D23" s="170"/>
      <c r="E23" s="170"/>
      <c r="F23" s="170"/>
      <c r="G23" s="170"/>
      <c r="H23" s="170"/>
      <c r="I23" s="170"/>
    </row>
    <row r="24" spans="1:10" ht="16.5" customHeight="1">
      <c r="A24" s="151"/>
      <c r="B24" s="151"/>
      <c r="C24" s="151"/>
      <c r="D24" s="151"/>
      <c r="E24" s="151"/>
      <c r="F24" s="151"/>
      <c r="G24" s="151"/>
      <c r="H24" s="151"/>
      <c r="I24" s="151"/>
    </row>
    <row r="25" spans="1:10" ht="15" customHeight="1">
      <c r="A25" s="151"/>
      <c r="B25" s="151"/>
      <c r="C25" s="151"/>
      <c r="D25" s="151"/>
      <c r="E25" s="151"/>
      <c r="F25" s="151"/>
      <c r="G25" s="151"/>
      <c r="H25" s="151"/>
      <c r="I25" s="151"/>
    </row>
    <row r="26" spans="1:10" ht="15" customHeight="1">
      <c r="A26" s="151"/>
      <c r="B26" s="151"/>
      <c r="C26" s="151"/>
      <c r="D26" s="151"/>
      <c r="E26" s="151"/>
      <c r="F26" s="151"/>
      <c r="G26" s="151"/>
      <c r="H26" s="151"/>
      <c r="I26" s="151"/>
    </row>
    <row r="27" spans="1:10" ht="15" customHeight="1">
      <c r="A27" s="843" t="s">
        <v>176</v>
      </c>
      <c r="B27" s="366" t="s">
        <v>165</v>
      </c>
      <c r="C27" s="366"/>
      <c r="D27" s="153">
        <f>データ!C2</f>
        <v>0</v>
      </c>
      <c r="E27" s="153"/>
      <c r="F27" s="153"/>
      <c r="G27" s="153"/>
      <c r="H27" s="151"/>
      <c r="I27" s="151"/>
    </row>
    <row r="28" spans="1:10" ht="15" customHeight="1">
      <c r="A28" s="151"/>
      <c r="B28" s="151"/>
      <c r="C28" s="151"/>
      <c r="D28" s="151"/>
      <c r="E28" s="151"/>
      <c r="F28" s="151"/>
      <c r="G28" s="151"/>
      <c r="H28" s="151"/>
      <c r="I28" s="151"/>
    </row>
    <row r="29" spans="1:10" ht="15" customHeight="1">
      <c r="A29" s="843" t="s">
        <v>179</v>
      </c>
      <c r="B29" s="366" t="s">
        <v>166</v>
      </c>
      <c r="C29" s="366"/>
      <c r="D29" s="153">
        <f>データ!C3</f>
        <v>0</v>
      </c>
      <c r="E29" s="153"/>
      <c r="F29" s="153"/>
      <c r="G29" s="153"/>
      <c r="H29" s="151"/>
      <c r="I29" s="151"/>
    </row>
    <row r="30" spans="1:10" ht="15" customHeight="1">
      <c r="A30" s="151"/>
      <c r="B30" s="151"/>
      <c r="C30" s="151"/>
      <c r="D30" s="151"/>
      <c r="E30" s="151"/>
      <c r="F30" s="151"/>
      <c r="G30" s="151"/>
      <c r="H30" s="151"/>
      <c r="I30" s="151"/>
    </row>
    <row r="31" spans="1:10" ht="15" customHeight="1">
      <c r="A31" s="843" t="s">
        <v>181</v>
      </c>
      <c r="B31" s="366" t="s">
        <v>168</v>
      </c>
      <c r="C31" s="366"/>
      <c r="D31" s="845">
        <f>データ!C8</f>
        <v>0</v>
      </c>
      <c r="E31" s="845"/>
      <c r="F31" s="845"/>
      <c r="G31" s="845"/>
      <c r="H31" s="151"/>
      <c r="I31" s="151"/>
    </row>
    <row r="33" spans="1:9" ht="15" customHeight="1">
      <c r="A33" s="844" t="s">
        <v>182</v>
      </c>
      <c r="B33" s="366" t="s">
        <v>172</v>
      </c>
      <c r="C33" s="366"/>
      <c r="D33" s="846" t="str">
        <f>IF(データ!C66="","平成　　年　　月　　日",データ!C66)</f>
        <v>平成　　年　　月　　日</v>
      </c>
      <c r="E33" s="846"/>
      <c r="F33" s="846"/>
      <c r="G33" s="846"/>
    </row>
    <row r="35" spans="1:9" ht="15" customHeight="1">
      <c r="A35" s="844" t="s">
        <v>7</v>
      </c>
      <c r="B35" s="366" t="s">
        <v>40</v>
      </c>
      <c r="C35" s="366"/>
      <c r="D35" s="846" t="str">
        <f>IF(データ!C67="","平成　　年　　月　　日",データ!C67)</f>
        <v>平成　　年　　月　　日</v>
      </c>
      <c r="E35" s="846"/>
      <c r="F35" s="846"/>
      <c r="G35" s="846"/>
    </row>
    <row r="37" spans="1:9" ht="15" customHeight="1">
      <c r="A37" s="844" t="s">
        <v>186</v>
      </c>
      <c r="B37" s="366" t="s">
        <v>173</v>
      </c>
      <c r="C37" s="366"/>
      <c r="D37" s="153" t="str">
        <f>"倉吉市"&amp;(データ!C68)&amp;(データ!C69)&amp;"　"&amp;(データ!C70)&amp;"　"&amp;(データ!C71)</f>
        <v>倉吉市○○○○部○○○○○○○課　課長補佐　※※　※※</v>
      </c>
      <c r="E37" s="153"/>
      <c r="F37" s="153"/>
      <c r="G37" s="153"/>
      <c r="H37" s="153"/>
      <c r="I37" s="153"/>
    </row>
    <row r="41" spans="1:9" ht="15" customHeight="1">
      <c r="F41" s="150" t="s">
        <v>211</v>
      </c>
    </row>
    <row r="42" spans="1:9" ht="15" customHeight="1">
      <c r="F42" s="150" t="str">
        <f>"倉吉市"&amp;(データ!C68)&amp;(データ!C69)</f>
        <v>倉吉市○○○○部○○○○○○○課</v>
      </c>
    </row>
    <row r="43" spans="1:9" ht="15" customHeight="1">
      <c r="F43" s="150" t="str">
        <f>データ!C21&amp;"　担当："&amp;(データ!C24)</f>
        <v>○○係　担当：○○　○○</v>
      </c>
    </row>
    <row r="44" spans="1:9" ht="15" customHeight="1">
      <c r="F44" s="150" t="str">
        <f>"電話："&amp;(データ!C22)</f>
        <v>電話：0858-22-8175</v>
      </c>
    </row>
  </sheetData>
  <customSheetViews>
    <customSheetView guid="{D60E5760-4E7C-40A4-8B5D-23B1C7C3A8AF}" showPageBreaks="1" printArea="1" view="pageBreakPreview">
      <selection activeCell="G13" sqref="G13"/>
      <pageMargins left="0.78740157480314965" right="0.59055118110236227" top="0.98425196850393704" bottom="0.98425196850393704" header="0.51181102362204722" footer="0.51181102362204722"/>
      <pageSetup paperSize="9" orientation="portrait" blackAndWhite="1" verticalDpi="1200" r:id="rId1"/>
      <headerFooter alignWithMargins="0"/>
    </customSheetView>
  </customSheetViews>
  <mergeCells count="17">
    <mergeCell ref="H1:I1"/>
    <mergeCell ref="H2:I2"/>
    <mergeCell ref="A6:E6"/>
    <mergeCell ref="A7:E7"/>
    <mergeCell ref="B27:C27"/>
    <mergeCell ref="D27:G27"/>
    <mergeCell ref="B29:C29"/>
    <mergeCell ref="D29:G29"/>
    <mergeCell ref="B31:C31"/>
    <mergeCell ref="D31:G31"/>
    <mergeCell ref="B33:C33"/>
    <mergeCell ref="D33:G33"/>
    <mergeCell ref="B35:C35"/>
    <mergeCell ref="D35:G35"/>
    <mergeCell ref="B37:C37"/>
    <mergeCell ref="D37:I37"/>
    <mergeCell ref="A18:I19"/>
  </mergeCells>
  <phoneticPr fontId="10"/>
  <pageMargins left="0.78740157480314965" right="0.59055118110236227" top="0.98425196850393704" bottom="0.98425196850393704" header="0.51181102362204722" footer="0.51181102362204722"/>
  <pageSetup paperSize="9" fitToWidth="1" fitToHeight="1" orientation="portrait" usePrinterDefaults="1" blackAndWhite="1" verticalDpi="1200"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B1:N69"/>
  <sheetViews>
    <sheetView view="pageBreakPreview" zoomScale="115" zoomScaleNormal="130" zoomScaleSheetLayoutView="115" workbookViewId="0">
      <selection activeCell="K3" sqref="K3"/>
    </sheetView>
  </sheetViews>
  <sheetFormatPr defaultRowHeight="11.25"/>
  <cols>
    <col min="1" max="1" width="2.25" style="847" customWidth="1"/>
    <col min="2" max="2" width="21.5" style="847" bestFit="1" customWidth="1"/>
    <col min="3" max="3" width="2" style="847" customWidth="1"/>
    <col min="4" max="16384" width="9" style="847" customWidth="1"/>
  </cols>
  <sheetData>
    <row r="1" spans="2:14">
      <c r="B1" s="848" t="s">
        <v>407</v>
      </c>
      <c r="C1" s="848"/>
      <c r="D1" s="848"/>
      <c r="E1" s="848"/>
      <c r="F1" s="848"/>
      <c r="G1" s="848"/>
      <c r="H1" s="848"/>
      <c r="I1" s="848"/>
    </row>
    <row r="2" spans="2:14">
      <c r="B2" s="848"/>
      <c r="C2" s="848"/>
      <c r="D2" s="848"/>
      <c r="E2" s="848"/>
      <c r="F2" s="848"/>
      <c r="G2" s="848"/>
      <c r="H2" s="848"/>
      <c r="I2" s="848"/>
    </row>
    <row r="3" spans="2:14" ht="17.25" customHeight="1">
      <c r="B3" s="849" t="s">
        <v>343</v>
      </c>
      <c r="C3" s="849"/>
      <c r="D3" s="852">
        <f>データ!C2</f>
        <v>0</v>
      </c>
      <c r="E3" s="852"/>
      <c r="F3" s="852"/>
      <c r="G3" s="852"/>
      <c r="H3" s="852"/>
      <c r="I3" s="852"/>
      <c r="J3" s="852"/>
    </row>
    <row r="4" spans="2:14" ht="11.25" customHeight="1">
      <c r="B4" s="850"/>
      <c r="C4" s="850"/>
      <c r="D4" s="850"/>
      <c r="E4" s="850"/>
      <c r="F4" s="850"/>
      <c r="G4" s="850"/>
      <c r="H4" s="850"/>
      <c r="I4" s="850"/>
      <c r="J4" s="850"/>
      <c r="L4" s="847" t="s">
        <v>481</v>
      </c>
      <c r="M4" s="847" t="s">
        <v>70</v>
      </c>
      <c r="N4" s="847" t="s">
        <v>539</v>
      </c>
    </row>
    <row r="5" spans="2:14" ht="25.5" customHeight="1">
      <c r="B5" s="847" t="s">
        <v>138</v>
      </c>
      <c r="C5" s="850"/>
      <c r="D5" s="850"/>
      <c r="E5" s="850"/>
      <c r="F5" s="850"/>
      <c r="G5" s="850"/>
      <c r="H5" s="855">
        <f>DATE(L5,M5,N5)</f>
        <v>45035</v>
      </c>
      <c r="I5" s="855"/>
      <c r="J5" s="850"/>
      <c r="L5" s="856">
        <v>2023</v>
      </c>
      <c r="M5" s="856">
        <v>4</v>
      </c>
      <c r="N5" s="856">
        <v>19</v>
      </c>
    </row>
    <row r="8" spans="2:14">
      <c r="L8" s="847">
        <v>2020</v>
      </c>
      <c r="M8" s="847">
        <v>1</v>
      </c>
      <c r="N8" s="847">
        <v>1</v>
      </c>
    </row>
    <row r="9" spans="2:14">
      <c r="L9" s="847">
        <v>2021</v>
      </c>
      <c r="M9" s="847">
        <v>2</v>
      </c>
      <c r="N9" s="847">
        <v>2</v>
      </c>
    </row>
    <row r="10" spans="2:14">
      <c r="L10" s="847">
        <v>2022</v>
      </c>
      <c r="M10" s="847">
        <v>3</v>
      </c>
      <c r="N10" s="847">
        <v>3</v>
      </c>
    </row>
    <row r="11" spans="2:14">
      <c r="L11" s="847">
        <v>2023</v>
      </c>
      <c r="M11" s="847">
        <v>4</v>
      </c>
      <c r="N11" s="847">
        <v>4</v>
      </c>
    </row>
    <row r="12" spans="2:14">
      <c r="L12" s="847">
        <v>2024</v>
      </c>
      <c r="M12" s="847">
        <v>5</v>
      </c>
      <c r="N12" s="847">
        <v>5</v>
      </c>
    </row>
    <row r="13" spans="2:14">
      <c r="L13" s="847">
        <v>2025</v>
      </c>
      <c r="M13" s="847">
        <v>6</v>
      </c>
      <c r="N13" s="847">
        <v>6</v>
      </c>
    </row>
    <row r="14" spans="2:14">
      <c r="L14" s="847">
        <v>2026</v>
      </c>
      <c r="M14" s="847">
        <v>7</v>
      </c>
      <c r="N14" s="847">
        <v>7</v>
      </c>
    </row>
    <row r="15" spans="2:14">
      <c r="L15" s="847">
        <v>2027</v>
      </c>
      <c r="M15" s="847">
        <v>8</v>
      </c>
      <c r="N15" s="847">
        <v>8</v>
      </c>
    </row>
    <row r="16" spans="2:14">
      <c r="D16" s="847" t="s">
        <v>288</v>
      </c>
      <c r="G16" s="847" t="s">
        <v>537</v>
      </c>
      <c r="L16" s="847">
        <v>2028</v>
      </c>
      <c r="M16" s="847">
        <v>9</v>
      </c>
      <c r="N16" s="847">
        <v>9</v>
      </c>
    </row>
    <row r="17" spans="3:14">
      <c r="C17" s="851"/>
      <c r="D17" s="851" t="s">
        <v>435</v>
      </c>
      <c r="E17" s="851"/>
      <c r="L17" s="847">
        <v>2029</v>
      </c>
      <c r="M17" s="847">
        <v>10</v>
      </c>
      <c r="N17" s="847">
        <v>10</v>
      </c>
    </row>
    <row r="18" spans="3:14">
      <c r="C18" s="851"/>
      <c r="D18" s="853" t="s">
        <v>533</v>
      </c>
      <c r="E18" s="853"/>
      <c r="L18" s="847">
        <v>2030</v>
      </c>
      <c r="M18" s="847">
        <v>11</v>
      </c>
      <c r="N18" s="847">
        <v>11</v>
      </c>
    </row>
    <row r="19" spans="3:14">
      <c r="C19" s="851"/>
      <c r="D19" s="851" t="s">
        <v>266</v>
      </c>
      <c r="E19" s="851"/>
      <c r="M19" s="847">
        <v>12</v>
      </c>
      <c r="N19" s="847">
        <v>12</v>
      </c>
    </row>
    <row r="20" spans="3:14">
      <c r="C20" s="851"/>
      <c r="D20" s="851" t="s">
        <v>127</v>
      </c>
      <c r="E20" s="851"/>
      <c r="N20" s="847">
        <v>13</v>
      </c>
    </row>
    <row r="21" spans="3:14">
      <c r="C21" s="851"/>
      <c r="D21" s="851"/>
      <c r="E21" s="851"/>
      <c r="N21" s="847">
        <v>14</v>
      </c>
    </row>
    <row r="22" spans="3:14">
      <c r="C22" s="851"/>
      <c r="D22" s="851"/>
      <c r="E22" s="851"/>
      <c r="N22" s="847">
        <v>15</v>
      </c>
    </row>
    <row r="23" spans="3:14">
      <c r="D23" s="854"/>
      <c r="E23" s="854"/>
      <c r="N23" s="847">
        <v>16</v>
      </c>
    </row>
    <row r="24" spans="3:14">
      <c r="N24" s="847">
        <v>17</v>
      </c>
    </row>
    <row r="25" spans="3:14">
      <c r="N25" s="847">
        <v>18</v>
      </c>
    </row>
    <row r="26" spans="3:14">
      <c r="N26" s="847">
        <v>19</v>
      </c>
    </row>
    <row r="27" spans="3:14">
      <c r="N27" s="847">
        <v>20</v>
      </c>
    </row>
    <row r="28" spans="3:14">
      <c r="N28" s="847">
        <v>21</v>
      </c>
    </row>
    <row r="29" spans="3:14">
      <c r="N29" s="847">
        <v>22</v>
      </c>
    </row>
    <row r="30" spans="3:14">
      <c r="N30" s="847">
        <v>23</v>
      </c>
    </row>
    <row r="31" spans="3:14">
      <c r="N31" s="847">
        <v>24</v>
      </c>
    </row>
    <row r="32" spans="3:14">
      <c r="N32" s="847">
        <v>25</v>
      </c>
    </row>
    <row r="33" spans="14:14">
      <c r="N33" s="847">
        <v>26</v>
      </c>
    </row>
    <row r="34" spans="14:14">
      <c r="N34" s="847">
        <v>27</v>
      </c>
    </row>
    <row r="35" spans="14:14">
      <c r="N35" s="847">
        <v>28</v>
      </c>
    </row>
    <row r="36" spans="14:14">
      <c r="N36" s="847">
        <v>29</v>
      </c>
    </row>
    <row r="37" spans="14:14">
      <c r="N37" s="847">
        <v>30</v>
      </c>
    </row>
    <row r="38" spans="14:14">
      <c r="N38" s="847">
        <v>31</v>
      </c>
    </row>
    <row r="69" spans="9:9">
      <c r="I69" s="847" t="s">
        <v>518</v>
      </c>
    </row>
  </sheetData>
  <mergeCells count="9">
    <mergeCell ref="D3:J3"/>
    <mergeCell ref="H5:I5"/>
    <mergeCell ref="D17:E17"/>
    <mergeCell ref="D18:E18"/>
    <mergeCell ref="D19:E19"/>
    <mergeCell ref="D20:E20"/>
    <mergeCell ref="D21:E21"/>
    <mergeCell ref="D22:E22"/>
    <mergeCell ref="B1:I2"/>
  </mergeCells>
  <phoneticPr fontId="10"/>
  <dataValidations count="3">
    <dataValidation type="list" allowBlank="1" showDropDown="0" showInputMessage="1" showErrorMessage="1" sqref="L5">
      <formula1>$L$8:$L$18</formula1>
    </dataValidation>
    <dataValidation type="list" allowBlank="1" showDropDown="0" showInputMessage="1" showErrorMessage="1" sqref="M5">
      <formula1>$M$8:$M$19</formula1>
    </dataValidation>
    <dataValidation type="list" allowBlank="1" showDropDown="0" showInputMessage="1" showErrorMessage="1" sqref="N5">
      <formula1>$N$8:$N$38</formula1>
    </dataValidation>
  </dataValidations>
  <hyperlinks>
    <hyperlink ref="D3:J3" location="データ!C2"/>
  </hyperlinks>
  <pageMargins left="0.7" right="0.7" top="0.75" bottom="0.75" header="0.3" footer="0.3"/>
  <pageSetup paperSize="9" fitToWidth="1" fitToHeight="0" orientation="portrait" usePrinterDefaults="1" horizontalDpi="300" verticalDpi="300"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rgb="FF0070C0"/>
  </sheetPr>
  <dimension ref="A4:AV62"/>
  <sheetViews>
    <sheetView view="pageBreakPreview" zoomScale="115" zoomScaleSheetLayoutView="115" workbookViewId="0">
      <selection activeCell="AL34" sqref="AL34"/>
    </sheetView>
  </sheetViews>
  <sheetFormatPr defaultRowHeight="13.5"/>
  <cols>
    <col min="1" max="37" width="2.625" style="857" customWidth="1"/>
    <col min="38" max="16384" width="9" style="857" customWidth="1"/>
  </cols>
  <sheetData>
    <row r="4" spans="1:48" ht="25" customHeight="1">
      <c r="A4" s="859" t="s">
        <v>436</v>
      </c>
      <c r="B4" s="859"/>
      <c r="C4" s="859"/>
      <c r="D4" s="859"/>
      <c r="E4" s="859"/>
      <c r="F4" s="859"/>
      <c r="G4" s="859"/>
      <c r="H4" s="859"/>
      <c r="I4" s="859"/>
      <c r="J4" s="859"/>
      <c r="K4" s="859"/>
      <c r="L4" s="859"/>
      <c r="M4" s="859"/>
      <c r="N4" s="859"/>
      <c r="O4" s="859"/>
      <c r="P4" s="859"/>
      <c r="Q4" s="859"/>
      <c r="R4" s="859"/>
      <c r="S4" s="859"/>
      <c r="T4" s="859"/>
      <c r="U4" s="859"/>
      <c r="V4" s="859"/>
      <c r="W4" s="859"/>
      <c r="X4" s="859"/>
      <c r="Y4" s="859"/>
      <c r="Z4" s="859"/>
      <c r="AA4" s="859"/>
      <c r="AB4" s="859"/>
      <c r="AC4" s="859"/>
      <c r="AD4" s="859"/>
      <c r="AE4" s="859"/>
      <c r="AF4" s="869"/>
      <c r="AG4" s="869"/>
    </row>
    <row r="5" spans="1:48" ht="15">
      <c r="AG5" s="857" t="s">
        <v>403</v>
      </c>
      <c r="AV5" s="858" t="s">
        <v>632</v>
      </c>
    </row>
    <row r="6" spans="1:48" ht="15">
      <c r="AG6" s="871" t="s">
        <v>112</v>
      </c>
      <c r="AH6" s="872"/>
      <c r="AI6" s="872"/>
      <c r="AJ6" s="872"/>
      <c r="AK6" s="873"/>
      <c r="AV6" s="858" t="s">
        <v>112</v>
      </c>
    </row>
    <row r="7" spans="1:48" s="858" customFormat="1" ht="20" customHeight="1">
      <c r="A7" s="860" t="s">
        <v>635</v>
      </c>
      <c r="B7" s="860"/>
      <c r="C7" s="860"/>
      <c r="E7" s="866">
        <f>データ!C2</f>
        <v>0</v>
      </c>
      <c r="F7" s="866"/>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70"/>
      <c r="AV7" s="858" t="s">
        <v>633</v>
      </c>
    </row>
    <row r="8" spans="1:48" s="858" customFormat="1" ht="14.25"/>
    <row r="9" spans="1:48" s="858" customFormat="1" ht="20" customHeight="1">
      <c r="A9" s="860" t="s">
        <v>52</v>
      </c>
      <c r="B9" s="860"/>
      <c r="C9" s="860"/>
      <c r="E9" s="866" t="str">
        <f>データ!C12</f>
        <v>倉吉市長　広田　一恭</v>
      </c>
      <c r="F9" s="866"/>
      <c r="G9" s="866"/>
      <c r="H9" s="866"/>
      <c r="I9" s="866"/>
      <c r="J9" s="866"/>
      <c r="K9" s="866"/>
      <c r="L9" s="866"/>
      <c r="M9" s="866"/>
      <c r="N9" s="866"/>
      <c r="O9" s="866"/>
      <c r="P9" s="866"/>
      <c r="Q9" s="866"/>
      <c r="R9" s="858" t="s">
        <v>276</v>
      </c>
      <c r="AV9" s="875" t="s">
        <v>634</v>
      </c>
    </row>
    <row r="10" spans="1:48" s="858" customFormat="1" ht="14.25">
      <c r="AV10" s="875" t="s">
        <v>636</v>
      </c>
    </row>
    <row r="11" spans="1:48" s="858" customFormat="1" ht="20" customHeight="1">
      <c r="A11" s="860" t="s">
        <v>623</v>
      </c>
      <c r="B11" s="860"/>
      <c r="C11" s="860"/>
      <c r="E11" s="866">
        <f>データ!C28</f>
        <v>0</v>
      </c>
      <c r="F11" s="866"/>
      <c r="G11" s="866"/>
      <c r="H11" s="866"/>
      <c r="I11" s="866"/>
      <c r="J11" s="866"/>
      <c r="K11" s="866"/>
      <c r="L11" s="866"/>
      <c r="M11" s="866"/>
      <c r="N11" s="866"/>
      <c r="O11" s="866"/>
      <c r="P11" s="866"/>
      <c r="Q11" s="866"/>
      <c r="R11" s="858" t="s">
        <v>630</v>
      </c>
    </row>
    <row r="12" spans="1:48" s="858" customFormat="1" ht="13.5" customHeight="1">
      <c r="A12" s="861"/>
      <c r="B12" s="861"/>
      <c r="C12" s="861"/>
      <c r="E12" s="867"/>
      <c r="F12" s="867"/>
      <c r="G12" s="867"/>
      <c r="H12" s="867"/>
      <c r="I12" s="867"/>
      <c r="J12" s="867"/>
      <c r="K12" s="867"/>
      <c r="L12" s="867"/>
      <c r="M12" s="867"/>
      <c r="N12" s="867"/>
      <c r="O12" s="867"/>
      <c r="P12" s="867"/>
      <c r="Q12" s="867"/>
    </row>
    <row r="14" spans="1:48" ht="20" customHeight="1">
      <c r="B14" s="858" t="s">
        <v>38</v>
      </c>
    </row>
    <row r="15" spans="1:48" s="858" customFormat="1" ht="20" customHeight="1">
      <c r="A15" s="858" t="s">
        <v>213</v>
      </c>
    </row>
    <row r="16" spans="1:48" s="858" customFormat="1" ht="20" customHeight="1"/>
    <row r="19" spans="1:31" s="858" customFormat="1" ht="18" customHeight="1">
      <c r="A19" s="860" t="s">
        <v>316</v>
      </c>
      <c r="B19" s="860"/>
      <c r="C19" s="860"/>
      <c r="D19" s="860"/>
      <c r="E19" s="860"/>
      <c r="F19" s="860"/>
      <c r="G19" s="860"/>
      <c r="H19" s="860"/>
      <c r="I19" s="860"/>
      <c r="J19" s="860"/>
      <c r="K19" s="860"/>
      <c r="L19" s="860"/>
      <c r="M19" s="860"/>
      <c r="N19" s="860"/>
      <c r="O19" s="860"/>
      <c r="P19" s="860"/>
      <c r="Q19" s="860"/>
      <c r="R19" s="860"/>
      <c r="S19" s="860"/>
      <c r="T19" s="860"/>
      <c r="U19" s="860"/>
      <c r="V19" s="860"/>
      <c r="W19" s="860"/>
      <c r="X19" s="860"/>
      <c r="Y19" s="860"/>
      <c r="Z19" s="860"/>
      <c r="AA19" s="860"/>
      <c r="AB19" s="860"/>
      <c r="AC19" s="860"/>
      <c r="AD19" s="860"/>
      <c r="AE19" s="860"/>
    </row>
    <row r="23" spans="1:31" s="858" customFormat="1" ht="14.25">
      <c r="C23" s="858" t="s">
        <v>69</v>
      </c>
    </row>
    <row r="24" spans="1:31" s="858" customFormat="1" ht="10" customHeight="1"/>
    <row r="25" spans="1:31" s="858" customFormat="1" ht="20" customHeight="1">
      <c r="A25" s="860" t="s">
        <v>185</v>
      </c>
      <c r="B25" s="860"/>
      <c r="C25" s="860"/>
      <c r="D25" s="862" t="str">
        <f>CONCATENATE(AV9,AG6,AV10)</f>
        <v>　乙は、この日から迎える最初の夏期に、工事において設置した空調設備の温度測定を工事受注者に行わせて、その結果を甲に報告させるものとする。この場合において、乙は、測定基準及び測定方法を定め、工事受注者へ指示するものとする。</v>
      </c>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2"/>
    </row>
    <row r="26" spans="1:31" s="858" customFormat="1" ht="20" customHeight="1">
      <c r="D26" s="862"/>
      <c r="E26" s="862"/>
      <c r="F26" s="862"/>
      <c r="G26" s="862"/>
      <c r="H26" s="862"/>
      <c r="I26" s="862"/>
      <c r="J26" s="862"/>
      <c r="K26" s="862"/>
      <c r="L26" s="862"/>
      <c r="M26" s="862"/>
      <c r="N26" s="862"/>
      <c r="O26" s="862"/>
      <c r="P26" s="862"/>
      <c r="Q26" s="862"/>
      <c r="R26" s="862"/>
      <c r="S26" s="862"/>
      <c r="T26" s="862"/>
      <c r="U26" s="862"/>
      <c r="V26" s="862"/>
      <c r="W26" s="862"/>
      <c r="X26" s="862"/>
      <c r="Y26" s="862"/>
      <c r="Z26" s="862"/>
      <c r="AA26" s="862"/>
      <c r="AB26" s="862"/>
      <c r="AC26" s="862"/>
      <c r="AD26" s="862"/>
      <c r="AE26" s="862"/>
    </row>
    <row r="27" spans="1:31" s="858" customFormat="1" ht="20" customHeight="1">
      <c r="D27" s="862"/>
      <c r="E27" s="862"/>
      <c r="F27" s="862"/>
      <c r="G27" s="862"/>
      <c r="H27" s="862"/>
      <c r="I27" s="862"/>
      <c r="J27" s="862"/>
      <c r="K27" s="862"/>
      <c r="L27" s="862"/>
      <c r="M27" s="862"/>
      <c r="N27" s="862"/>
      <c r="O27" s="862"/>
      <c r="P27" s="862"/>
      <c r="Q27" s="862"/>
      <c r="R27" s="862"/>
      <c r="S27" s="862"/>
      <c r="T27" s="862"/>
      <c r="U27" s="862"/>
      <c r="V27" s="862"/>
      <c r="W27" s="862"/>
      <c r="X27" s="862"/>
      <c r="Y27" s="862"/>
      <c r="Z27" s="862"/>
      <c r="AA27" s="862"/>
      <c r="AB27" s="862"/>
      <c r="AC27" s="862"/>
      <c r="AD27" s="862"/>
      <c r="AE27" s="862"/>
    </row>
    <row r="28" spans="1:31" s="858" customFormat="1" ht="14.25" customHeight="1">
      <c r="D28" s="862"/>
      <c r="E28" s="862"/>
      <c r="F28" s="862"/>
      <c r="G28" s="862"/>
      <c r="H28" s="862"/>
      <c r="I28" s="862"/>
      <c r="J28" s="862"/>
      <c r="K28" s="862"/>
      <c r="L28" s="862"/>
      <c r="M28" s="862"/>
      <c r="N28" s="862"/>
      <c r="O28" s="862"/>
      <c r="P28" s="862"/>
      <c r="Q28" s="862"/>
      <c r="R28" s="862"/>
      <c r="S28" s="862"/>
      <c r="T28" s="862"/>
      <c r="U28" s="862"/>
      <c r="V28" s="862"/>
      <c r="W28" s="862"/>
      <c r="X28" s="862"/>
      <c r="Y28" s="862"/>
      <c r="Z28" s="862"/>
      <c r="AA28" s="862"/>
      <c r="AB28" s="862"/>
      <c r="AC28" s="862"/>
      <c r="AD28" s="862"/>
      <c r="AE28" s="862"/>
    </row>
    <row r="29" spans="1:31" s="858" customFormat="1" ht="14.25" customHeight="1">
      <c r="D29" s="863"/>
      <c r="E29" s="863"/>
      <c r="F29" s="863"/>
      <c r="G29" s="863"/>
      <c r="H29" s="863"/>
      <c r="I29" s="863"/>
      <c r="J29" s="863"/>
      <c r="K29" s="863"/>
      <c r="L29" s="863"/>
      <c r="M29" s="863"/>
      <c r="N29" s="863"/>
      <c r="O29" s="863"/>
      <c r="P29" s="863"/>
      <c r="Q29" s="863"/>
      <c r="R29" s="863"/>
      <c r="S29" s="863"/>
      <c r="T29" s="863"/>
      <c r="U29" s="863"/>
      <c r="V29" s="863"/>
      <c r="W29" s="863"/>
      <c r="X29" s="863"/>
      <c r="Y29" s="863"/>
      <c r="Z29" s="863"/>
      <c r="AA29" s="863"/>
      <c r="AB29" s="863"/>
      <c r="AC29" s="863"/>
      <c r="AD29" s="863"/>
      <c r="AE29" s="863"/>
    </row>
    <row r="30" spans="1:31" s="858" customFormat="1" ht="14.25"/>
    <row r="31" spans="1:31" s="858" customFormat="1" ht="18" customHeight="1">
      <c r="C31" s="858" t="s">
        <v>626</v>
      </c>
    </row>
    <row r="32" spans="1:31" s="858" customFormat="1" ht="10" customHeight="1"/>
    <row r="33" spans="1:31" s="858" customFormat="1" ht="20" customHeight="1">
      <c r="A33" s="860" t="s">
        <v>624</v>
      </c>
      <c r="B33" s="860"/>
      <c r="C33" s="860"/>
      <c r="D33" s="862" t="s">
        <v>637</v>
      </c>
      <c r="E33" s="862"/>
      <c r="F33" s="862"/>
      <c r="G33" s="862"/>
      <c r="H33" s="862"/>
      <c r="I33" s="862"/>
      <c r="J33" s="862"/>
      <c r="K33" s="862"/>
      <c r="L33" s="862"/>
      <c r="M33" s="862"/>
      <c r="N33" s="862"/>
      <c r="O33" s="862"/>
      <c r="P33" s="862"/>
      <c r="Q33" s="862"/>
      <c r="R33" s="862"/>
      <c r="S33" s="862"/>
      <c r="T33" s="862"/>
      <c r="U33" s="862"/>
      <c r="V33" s="862"/>
      <c r="W33" s="862"/>
      <c r="X33" s="862"/>
      <c r="Y33" s="862"/>
      <c r="Z33" s="862"/>
      <c r="AA33" s="862"/>
      <c r="AB33" s="862"/>
      <c r="AC33" s="862"/>
      <c r="AD33" s="862"/>
      <c r="AE33" s="862"/>
    </row>
    <row r="34" spans="1:31" s="858" customFormat="1" ht="20" customHeight="1">
      <c r="D34" s="862"/>
      <c r="E34" s="862"/>
      <c r="F34" s="862"/>
      <c r="G34" s="862"/>
      <c r="H34" s="862"/>
      <c r="I34" s="862"/>
      <c r="J34" s="862"/>
      <c r="K34" s="862"/>
      <c r="L34" s="862"/>
      <c r="M34" s="862"/>
      <c r="N34" s="862"/>
      <c r="O34" s="862"/>
      <c r="P34" s="862"/>
      <c r="Q34" s="862"/>
      <c r="R34" s="862"/>
      <c r="S34" s="862"/>
      <c r="T34" s="862"/>
      <c r="U34" s="862"/>
      <c r="V34" s="862"/>
      <c r="W34" s="862"/>
      <c r="X34" s="862"/>
      <c r="Y34" s="862"/>
      <c r="Z34" s="862"/>
      <c r="AA34" s="862"/>
      <c r="AB34" s="862"/>
      <c r="AC34" s="862"/>
      <c r="AD34" s="862"/>
      <c r="AE34" s="862"/>
    </row>
    <row r="35" spans="1:31" s="858" customFormat="1" ht="14.25"/>
    <row r="36" spans="1:31" s="858" customFormat="1" ht="14.25"/>
    <row r="37" spans="1:31" s="858" customFormat="1" ht="14.25"/>
    <row r="38" spans="1:31" s="858" customFormat="1" ht="14.25"/>
    <row r="39" spans="1:31" s="858" customFormat="1" ht="14.25">
      <c r="B39" s="860" t="s">
        <v>625</v>
      </c>
      <c r="C39" s="860"/>
      <c r="D39" s="864"/>
      <c r="E39" s="864"/>
      <c r="F39" s="858" t="s">
        <v>36</v>
      </c>
      <c r="G39" s="864"/>
      <c r="H39" s="864"/>
      <c r="I39" s="858" t="s">
        <v>369</v>
      </c>
      <c r="J39" s="864"/>
      <c r="K39" s="864"/>
      <c r="L39" s="858" t="s">
        <v>385</v>
      </c>
    </row>
    <row r="40" spans="1:31" s="858" customFormat="1" ht="14.25"/>
    <row r="41" spans="1:31" s="858" customFormat="1" ht="14.25">
      <c r="D41" s="865"/>
      <c r="E41" s="868" t="s">
        <v>52</v>
      </c>
      <c r="F41" s="868"/>
      <c r="G41" s="868"/>
      <c r="H41" s="868"/>
      <c r="I41" s="865"/>
      <c r="J41" s="868" t="s">
        <v>627</v>
      </c>
      <c r="K41" s="868"/>
      <c r="L41" s="868"/>
      <c r="M41" s="868"/>
      <c r="N41" s="868"/>
      <c r="P41" s="858" t="s">
        <v>629</v>
      </c>
    </row>
    <row r="42" spans="1:31" s="858" customFormat="1" ht="14.25">
      <c r="I42" s="865"/>
      <c r="J42" s="865"/>
      <c r="K42" s="865"/>
      <c r="L42" s="865"/>
      <c r="M42" s="865"/>
    </row>
    <row r="43" spans="1:31" s="858" customFormat="1" ht="14.25">
      <c r="J43" s="868" t="s">
        <v>422</v>
      </c>
      <c r="K43" s="868"/>
      <c r="L43" s="868"/>
      <c r="M43" s="868"/>
      <c r="N43" s="868"/>
      <c r="P43" s="858" t="str">
        <f>E9</f>
        <v>倉吉市長　広田　一恭</v>
      </c>
      <c r="AD43" s="858" t="s">
        <v>631</v>
      </c>
    </row>
    <row r="44" spans="1:31" s="858" customFormat="1" ht="14.25"/>
    <row r="45" spans="1:31" s="858" customFormat="1" ht="14.25"/>
    <row r="46" spans="1:31" s="858" customFormat="1" ht="14.25"/>
    <row r="47" spans="1:31" s="858" customFormat="1" ht="14.25">
      <c r="E47" s="868" t="s">
        <v>623</v>
      </c>
      <c r="F47" s="868"/>
      <c r="G47" s="868"/>
      <c r="H47" s="868"/>
      <c r="J47" s="868" t="s">
        <v>627</v>
      </c>
      <c r="K47" s="868"/>
      <c r="L47" s="868"/>
      <c r="M47" s="868"/>
      <c r="N47" s="868"/>
      <c r="P47" s="866">
        <f>データ!C27</f>
        <v>0</v>
      </c>
      <c r="Q47" s="866"/>
      <c r="R47" s="866"/>
      <c r="S47" s="866"/>
      <c r="T47" s="866"/>
      <c r="U47" s="866"/>
      <c r="V47" s="866"/>
      <c r="W47" s="866"/>
      <c r="X47" s="866"/>
      <c r="Y47" s="866"/>
      <c r="Z47" s="866"/>
      <c r="AA47" s="866"/>
      <c r="AB47" s="866"/>
      <c r="AC47" s="866"/>
      <c r="AD47" s="866"/>
    </row>
    <row r="48" spans="1:31" s="858" customFormat="1" ht="14.25"/>
    <row r="49" spans="10:37" s="858" customFormat="1" ht="14.25">
      <c r="J49" s="868" t="s">
        <v>366</v>
      </c>
      <c r="K49" s="868"/>
      <c r="L49" s="868"/>
      <c r="M49" s="868"/>
      <c r="N49" s="868"/>
      <c r="P49" s="866">
        <f>データ!C28</f>
        <v>0</v>
      </c>
      <c r="Q49" s="866"/>
      <c r="R49" s="866"/>
      <c r="S49" s="866"/>
      <c r="T49" s="866"/>
      <c r="U49" s="866"/>
      <c r="V49" s="866"/>
      <c r="W49" s="866"/>
      <c r="X49" s="866"/>
      <c r="Y49" s="866"/>
      <c r="Z49" s="866"/>
      <c r="AA49" s="866"/>
      <c r="AB49" s="866"/>
      <c r="AC49" s="866"/>
      <c r="AD49" s="866"/>
      <c r="AK49" s="874"/>
    </row>
    <row r="50" spans="10:37" s="858" customFormat="1" ht="14.25"/>
    <row r="51" spans="10:37" s="858" customFormat="1" ht="14.25">
      <c r="J51" s="868" t="s">
        <v>628</v>
      </c>
      <c r="K51" s="868"/>
      <c r="L51" s="868"/>
      <c r="M51" s="868"/>
      <c r="N51" s="868"/>
      <c r="P51" s="866" t="str">
        <f>データ!C29</f>
        <v>　</v>
      </c>
      <c r="Q51" s="866"/>
      <c r="R51" s="866"/>
      <c r="S51" s="866"/>
      <c r="T51" s="866"/>
      <c r="U51" s="866"/>
      <c r="V51" s="866"/>
      <c r="W51" s="866"/>
      <c r="X51" s="866"/>
      <c r="Y51" s="866"/>
      <c r="Z51" s="866"/>
      <c r="AA51" s="866"/>
      <c r="AB51" s="866"/>
      <c r="AC51" s="866"/>
      <c r="AD51" s="858" t="s">
        <v>631</v>
      </c>
    </row>
    <row r="52" spans="10:37" s="858" customFormat="1" ht="14.25"/>
    <row r="53" spans="10:37" s="858" customFormat="1" ht="14.25"/>
    <row r="54" spans="10:37" s="858" customFormat="1" ht="14.25"/>
    <row r="55" spans="10:37" s="858" customFormat="1" ht="14.25"/>
    <row r="56" spans="10:37" s="858" customFormat="1" ht="14.25"/>
    <row r="57" spans="10:37" s="858" customFormat="1" ht="14.25"/>
    <row r="58" spans="10:37" s="858" customFormat="1" ht="14.25"/>
    <row r="59" spans="10:37" s="858" customFormat="1" ht="14.25"/>
    <row r="60" spans="10:37" s="858" customFormat="1" ht="14.25"/>
    <row r="61" spans="10:37" s="858" customFormat="1" ht="14.25"/>
    <row r="62" spans="10:37" s="858" customFormat="1" ht="14.25"/>
  </sheetData>
  <mergeCells count="27">
    <mergeCell ref="A4:AE4"/>
    <mergeCell ref="AG6:AK6"/>
    <mergeCell ref="A7:C7"/>
    <mergeCell ref="E7:AE7"/>
    <mergeCell ref="A9:C9"/>
    <mergeCell ref="E9:Q9"/>
    <mergeCell ref="A11:C11"/>
    <mergeCell ref="E11:Q11"/>
    <mergeCell ref="A19:AE19"/>
    <mergeCell ref="A25:C25"/>
    <mergeCell ref="A33:C33"/>
    <mergeCell ref="B39:C39"/>
    <mergeCell ref="D39:E39"/>
    <mergeCell ref="G39:H39"/>
    <mergeCell ref="J39:K39"/>
    <mergeCell ref="E41:H41"/>
    <mergeCell ref="J41:N41"/>
    <mergeCell ref="J43:N43"/>
    <mergeCell ref="E47:H47"/>
    <mergeCell ref="J47:N47"/>
    <mergeCell ref="P47:AD47"/>
    <mergeCell ref="J49:N49"/>
    <mergeCell ref="P49:AD49"/>
    <mergeCell ref="J51:N51"/>
    <mergeCell ref="P51:AB51"/>
    <mergeCell ref="D25:AE28"/>
    <mergeCell ref="D33:AE34"/>
  </mergeCells>
  <phoneticPr fontId="20" type="Hiragana"/>
  <dataValidations count="1">
    <dataValidation type="list" allowBlank="1" showDropDown="0" showInputMessage="1" showErrorMessage="1" sqref="AG6:AK6">
      <formula1>$AV$5:$AV$7</formula1>
    </dataValidation>
  </dataValidations>
  <hyperlinks>
    <hyperlink ref="P51:AB51" location="工事カルテ!I41"/>
    <hyperlink ref="E7:AE7" location="データ!C2"/>
    <hyperlink ref="E9:Q9" location="データ!C12"/>
    <hyperlink ref="E11:Q11" location="データ!C28"/>
    <hyperlink ref="P47:AD47" location="データ!C27"/>
    <hyperlink ref="P49:AD49" location="データ!C28"/>
  </hyperlinks>
  <pageMargins left="0.98425196850393704" right="0.98425196850393704" top="0.98425196850393704" bottom="0.98425196850393704" header="0.51181102362204722" footer="0.51181102362204722"/>
  <pageSetup paperSize="9"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N79"/>
  <sheetViews>
    <sheetView view="pageBreakPreview" zoomScaleSheetLayoutView="100" workbookViewId="0">
      <selection activeCell="E69" sqref="E69"/>
    </sheetView>
  </sheetViews>
  <sheetFormatPr defaultRowHeight="13.2"/>
  <cols>
    <col min="1" max="1" width="11.625" style="21" bestFit="1" customWidth="1"/>
    <col min="2" max="2" width="5.25" style="21" bestFit="1" customWidth="1"/>
    <col min="3" max="6" width="25.625" style="21" customWidth="1"/>
    <col min="7" max="7" width="16.5" style="21" bestFit="1" customWidth="1"/>
    <col min="8" max="16384" width="9" style="21" customWidth="1"/>
  </cols>
  <sheetData>
    <row r="1" spans="1:7">
      <c r="A1" s="35" t="s">
        <v>73</v>
      </c>
      <c r="B1" s="35"/>
      <c r="C1" s="35"/>
      <c r="D1" s="35"/>
    </row>
    <row r="2" spans="1:7">
      <c r="A2" s="36" t="s">
        <v>14</v>
      </c>
      <c r="B2" s="43"/>
      <c r="C2" s="51">
        <f>'基本情報１-１'!G2</f>
        <v>0</v>
      </c>
      <c r="D2" s="86"/>
      <c r="E2" s="24" t="s">
        <v>43</v>
      </c>
      <c r="F2" s="105" t="s">
        <v>302</v>
      </c>
      <c r="G2" s="21" t="s">
        <v>302</v>
      </c>
    </row>
    <row r="3" spans="1:7">
      <c r="A3" s="36" t="s">
        <v>57</v>
      </c>
      <c r="B3" s="43"/>
      <c r="C3" s="52">
        <f>'基本情報１-１'!V2</f>
        <v>0</v>
      </c>
      <c r="D3" s="86"/>
      <c r="E3" s="33"/>
      <c r="F3" s="33"/>
      <c r="G3" s="21" t="s">
        <v>303</v>
      </c>
    </row>
    <row r="4" spans="1:7">
      <c r="A4" s="36" t="s">
        <v>91</v>
      </c>
      <c r="B4" s="43"/>
      <c r="C4" s="53">
        <f>'基本情報１-１'!W2</f>
        <v>0</v>
      </c>
      <c r="D4" s="86"/>
      <c r="G4" s="21" t="s">
        <v>304</v>
      </c>
    </row>
    <row r="5" spans="1:7">
      <c r="A5" s="37" t="s">
        <v>81</v>
      </c>
      <c r="B5" s="44" t="s">
        <v>33</v>
      </c>
      <c r="C5" s="54">
        <f>'基本情報１-１'!X2</f>
        <v>0</v>
      </c>
      <c r="D5" s="87"/>
      <c r="E5" s="22" t="str">
        <f>IF(C49=G48,C48,"第　回")</f>
        <v>第　回</v>
      </c>
      <c r="F5" s="22" t="str">
        <f>IF(E49=G48,E48,"第　回")</f>
        <v>第　回</v>
      </c>
    </row>
    <row r="6" spans="1:7">
      <c r="A6" s="38"/>
      <c r="B6" s="45" t="s">
        <v>83</v>
      </c>
      <c r="C6" s="55">
        <f>'基本情報１-１'!Y2</f>
        <v>0</v>
      </c>
      <c r="D6" s="88"/>
      <c r="E6" s="99" t="str">
        <f>IF(C49=G48,C61,"")</f>
        <v/>
      </c>
      <c r="F6" s="99" t="str">
        <f>IF(E49=G48,E61,"")</f>
        <v/>
      </c>
    </row>
    <row r="7" spans="1:7">
      <c r="A7" s="39" t="s">
        <v>437</v>
      </c>
      <c r="B7" s="46"/>
      <c r="C7" s="56">
        <f>'基本情報１-１'!F2</f>
        <v>0</v>
      </c>
      <c r="D7" s="86" t="s">
        <v>262</v>
      </c>
      <c r="E7" s="100"/>
      <c r="F7" s="100"/>
    </row>
    <row r="8" spans="1:7">
      <c r="A8" s="37" t="s">
        <v>31</v>
      </c>
      <c r="B8" s="44" t="s">
        <v>85</v>
      </c>
      <c r="C8" s="56">
        <f>'基本情報１-１'!I2</f>
        <v>0</v>
      </c>
      <c r="D8" s="89" t="s">
        <v>262</v>
      </c>
      <c r="E8" s="101"/>
      <c r="F8" s="101"/>
    </row>
    <row r="9" spans="1:7" ht="21">
      <c r="A9" s="38"/>
      <c r="B9" s="45"/>
      <c r="C9" s="57">
        <f>C8/1.1*0.1</f>
        <v>0</v>
      </c>
      <c r="D9" s="90" t="s">
        <v>39</v>
      </c>
      <c r="E9" s="84"/>
      <c r="F9" s="84"/>
      <c r="G9" s="107" t="s">
        <v>644</v>
      </c>
    </row>
    <row r="10" spans="1:7" ht="21">
      <c r="G10" s="107" t="s">
        <v>61</v>
      </c>
    </row>
    <row r="11" spans="1:7" ht="21">
      <c r="A11" s="21" t="s">
        <v>234</v>
      </c>
      <c r="E11" s="21" t="s">
        <v>158</v>
      </c>
      <c r="G11" s="107" t="s">
        <v>578</v>
      </c>
    </row>
    <row r="12" spans="1:7">
      <c r="A12" s="36" t="s">
        <v>50</v>
      </c>
      <c r="B12" s="43"/>
      <c r="C12" s="58" t="s">
        <v>277</v>
      </c>
      <c r="D12" s="86"/>
      <c r="E12" s="21" t="s">
        <v>269</v>
      </c>
    </row>
    <row r="13" spans="1:7">
      <c r="A13" s="40" t="s">
        <v>99</v>
      </c>
      <c r="B13" s="47" t="s">
        <v>109</v>
      </c>
      <c r="C13" s="59" t="s">
        <v>115</v>
      </c>
      <c r="D13" s="91"/>
      <c r="E13" s="102">
        <v>42114</v>
      </c>
      <c r="F13" s="106">
        <v>42246</v>
      </c>
    </row>
    <row r="14" spans="1:7">
      <c r="A14" s="41"/>
      <c r="B14" s="48" t="s">
        <v>65</v>
      </c>
      <c r="C14" s="60" t="s">
        <v>562</v>
      </c>
      <c r="D14" s="92"/>
      <c r="E14" s="21" t="s">
        <v>270</v>
      </c>
    </row>
    <row r="15" spans="1:7">
      <c r="A15" s="41"/>
      <c r="B15" s="48" t="s">
        <v>113</v>
      </c>
      <c r="C15" s="60" t="s">
        <v>78</v>
      </c>
      <c r="D15" s="92"/>
    </row>
    <row r="16" spans="1:7">
      <c r="A16" s="41"/>
      <c r="B16" s="48" t="s">
        <v>187</v>
      </c>
      <c r="C16" s="60" t="s">
        <v>218</v>
      </c>
      <c r="D16" s="92"/>
    </row>
    <row r="17" spans="1:7">
      <c r="A17" s="41"/>
      <c r="B17" s="48" t="s">
        <v>114</v>
      </c>
      <c r="C17" s="61" t="s">
        <v>292</v>
      </c>
      <c r="D17" s="92"/>
      <c r="G17" s="21" t="s">
        <v>307</v>
      </c>
    </row>
    <row r="18" spans="1:7">
      <c r="A18" s="42"/>
      <c r="B18" s="49" t="s">
        <v>89</v>
      </c>
      <c r="C18" s="62" t="s">
        <v>94</v>
      </c>
      <c r="D18" s="93"/>
      <c r="G18" s="21" t="s">
        <v>13</v>
      </c>
    </row>
    <row r="19" spans="1:7">
      <c r="A19" s="40" t="s">
        <v>214</v>
      </c>
      <c r="B19" s="47" t="s">
        <v>109</v>
      </c>
      <c r="C19" s="59" t="s">
        <v>115</v>
      </c>
      <c r="D19" s="91"/>
      <c r="G19" s="21" t="s">
        <v>312</v>
      </c>
    </row>
    <row r="20" spans="1:7">
      <c r="A20" s="41"/>
      <c r="B20" s="48" t="s">
        <v>65</v>
      </c>
      <c r="C20" s="60" t="s">
        <v>562</v>
      </c>
      <c r="D20" s="92"/>
      <c r="G20" s="21" t="s">
        <v>313</v>
      </c>
    </row>
    <row r="21" spans="1:7">
      <c r="A21" s="41"/>
      <c r="B21" s="48" t="s">
        <v>113</v>
      </c>
      <c r="C21" s="60" t="s">
        <v>78</v>
      </c>
      <c r="D21" s="92"/>
      <c r="G21" s="21" t="s">
        <v>217</v>
      </c>
    </row>
    <row r="22" spans="1:7">
      <c r="A22" s="41"/>
      <c r="B22" s="48" t="s">
        <v>187</v>
      </c>
      <c r="C22" s="60" t="s">
        <v>218</v>
      </c>
      <c r="D22" s="92"/>
      <c r="G22" s="21" t="s">
        <v>292</v>
      </c>
    </row>
    <row r="23" spans="1:7">
      <c r="A23" s="41"/>
      <c r="B23" s="48" t="s">
        <v>114</v>
      </c>
      <c r="C23" s="61" t="s">
        <v>217</v>
      </c>
      <c r="D23" s="92"/>
      <c r="G23" s="21" t="s">
        <v>93</v>
      </c>
    </row>
    <row r="24" spans="1:7">
      <c r="A24" s="42"/>
      <c r="B24" s="49" t="s">
        <v>89</v>
      </c>
      <c r="C24" s="62" t="s">
        <v>94</v>
      </c>
      <c r="D24" s="93"/>
      <c r="G24" s="21" t="s">
        <v>317</v>
      </c>
    </row>
    <row r="26" spans="1:7">
      <c r="A26" s="21" t="s">
        <v>237</v>
      </c>
    </row>
    <row r="27" spans="1:7">
      <c r="A27" s="37" t="s">
        <v>95</v>
      </c>
      <c r="B27" s="47" t="s">
        <v>513</v>
      </c>
      <c r="C27" s="63">
        <f>'基本情報１-１'!N2</f>
        <v>0</v>
      </c>
      <c r="D27" s="89"/>
    </row>
    <row r="28" spans="1:7">
      <c r="A28" s="39"/>
      <c r="B28" s="48" t="s">
        <v>122</v>
      </c>
      <c r="C28" s="64">
        <f>'基本情報１-１'!J2</f>
        <v>0</v>
      </c>
      <c r="D28" s="94"/>
    </row>
    <row r="29" spans="1:7">
      <c r="A29" s="38"/>
      <c r="B29" s="48" t="s">
        <v>515</v>
      </c>
      <c r="C29" s="65" t="str">
        <f>'基本情報１-１'!L2&amp;"　"&amp;'基本情報１-１'!M2</f>
        <v>　</v>
      </c>
      <c r="D29" s="90"/>
    </row>
    <row r="30" spans="1:7">
      <c r="A30" s="38" t="s">
        <v>322</v>
      </c>
      <c r="B30" s="45"/>
      <c r="C30" s="66" t="s">
        <v>291</v>
      </c>
      <c r="D30" s="90"/>
      <c r="G30" s="21" t="s">
        <v>291</v>
      </c>
    </row>
    <row r="31" spans="1:7">
      <c r="A31" s="24" t="s">
        <v>111</v>
      </c>
      <c r="B31" s="50"/>
      <c r="C31" s="67" t="s">
        <v>18</v>
      </c>
      <c r="D31" s="95"/>
      <c r="G31" s="21" t="s">
        <v>319</v>
      </c>
    </row>
    <row r="32" spans="1:7">
      <c r="A32" s="24" t="s">
        <v>121</v>
      </c>
      <c r="B32" s="50" t="s">
        <v>114</v>
      </c>
      <c r="C32" s="67"/>
      <c r="D32" s="95"/>
    </row>
    <row r="33" spans="1:14">
      <c r="A33" s="24" t="s">
        <v>121</v>
      </c>
      <c r="B33" s="50" t="s">
        <v>89</v>
      </c>
      <c r="C33" s="67" t="s">
        <v>123</v>
      </c>
      <c r="D33" s="95"/>
    </row>
    <row r="35" spans="1:14">
      <c r="A35" s="21" t="s">
        <v>238</v>
      </c>
    </row>
    <row r="36" spans="1:14">
      <c r="A36" s="24" t="s">
        <v>135</v>
      </c>
      <c r="B36" s="50"/>
      <c r="C36" s="68" t="s">
        <v>137</v>
      </c>
      <c r="D36" s="95"/>
    </row>
    <row r="37" spans="1:14">
      <c r="A37" s="24" t="s">
        <v>26</v>
      </c>
      <c r="B37" s="50"/>
      <c r="C37" s="68" t="s">
        <v>136</v>
      </c>
      <c r="D37" s="95"/>
    </row>
    <row r="38" spans="1:14">
      <c r="A38" s="40" t="s">
        <v>42</v>
      </c>
      <c r="B38" s="44" t="s">
        <v>33</v>
      </c>
      <c r="C38" s="69">
        <v>41821</v>
      </c>
      <c r="D38" s="96"/>
      <c r="E38" s="103" t="s">
        <v>232</v>
      </c>
      <c r="F38" s="103" t="s">
        <v>232</v>
      </c>
      <c r="I38" s="109" t="s">
        <v>105</v>
      </c>
    </row>
    <row r="39" spans="1:14">
      <c r="A39" s="42"/>
      <c r="B39" s="45" t="s">
        <v>83</v>
      </c>
      <c r="C39" s="70">
        <v>42428</v>
      </c>
      <c r="D39" s="85"/>
      <c r="E39" s="104"/>
      <c r="F39" s="104"/>
      <c r="I39" s="109" t="s">
        <v>398</v>
      </c>
    </row>
    <row r="40" spans="1:14">
      <c r="A40" s="40" t="s">
        <v>32</v>
      </c>
      <c r="B40" s="44" t="s">
        <v>85</v>
      </c>
      <c r="C40" s="71">
        <v>10800000</v>
      </c>
      <c r="D40" s="89" t="s">
        <v>262</v>
      </c>
      <c r="I40" s="109" t="s">
        <v>400</v>
      </c>
    </row>
    <row r="41" spans="1:14">
      <c r="A41" s="42"/>
      <c r="B41" s="45"/>
      <c r="C41" s="72">
        <f>C40-C40/1.1</f>
        <v>981818.18181818351</v>
      </c>
      <c r="D41" s="90" t="s">
        <v>39</v>
      </c>
      <c r="I41" s="109" t="s">
        <v>265</v>
      </c>
    </row>
    <row r="42" spans="1:14">
      <c r="A42" s="40" t="s">
        <v>103</v>
      </c>
      <c r="B42" s="47" t="s">
        <v>513</v>
      </c>
      <c r="C42" s="73" t="s">
        <v>129</v>
      </c>
      <c r="D42" s="91"/>
      <c r="I42" s="109" t="s">
        <v>401</v>
      </c>
    </row>
    <row r="43" spans="1:14">
      <c r="A43" s="41"/>
      <c r="B43" s="48" t="s">
        <v>122</v>
      </c>
      <c r="C43" s="74" t="s">
        <v>130</v>
      </c>
      <c r="D43" s="92"/>
    </row>
    <row r="44" spans="1:14">
      <c r="A44" s="42"/>
      <c r="B44" s="48" t="s">
        <v>515</v>
      </c>
      <c r="C44" s="60" t="s">
        <v>141</v>
      </c>
      <c r="D44" s="92"/>
    </row>
    <row r="45" spans="1:14">
      <c r="A45" s="24" t="s">
        <v>71</v>
      </c>
      <c r="B45" s="50"/>
      <c r="C45" s="68" t="s">
        <v>12</v>
      </c>
      <c r="D45" s="95"/>
    </row>
    <row r="46" spans="1:14">
      <c r="A46" s="24" t="s">
        <v>21</v>
      </c>
      <c r="B46" s="50"/>
      <c r="C46" s="68" t="s">
        <v>133</v>
      </c>
      <c r="D46" s="95"/>
    </row>
    <row r="47" spans="1:14">
      <c r="L47" s="110"/>
      <c r="M47" s="110"/>
      <c r="N47" s="110"/>
    </row>
    <row r="48" spans="1:14">
      <c r="A48" s="21" t="s">
        <v>299</v>
      </c>
      <c r="C48" s="21" t="s">
        <v>508</v>
      </c>
      <c r="E48" s="21" t="s">
        <v>510</v>
      </c>
      <c r="G48" s="21" t="s">
        <v>507</v>
      </c>
      <c r="L48" s="110"/>
      <c r="M48" s="110"/>
      <c r="N48" s="110"/>
    </row>
    <row r="49" spans="1:14">
      <c r="A49" s="24" t="s">
        <v>493</v>
      </c>
      <c r="B49" s="50"/>
      <c r="C49" s="75" t="s">
        <v>494</v>
      </c>
      <c r="D49" s="97" t="s">
        <v>82</v>
      </c>
      <c r="E49" s="75" t="s">
        <v>494</v>
      </c>
      <c r="F49" s="97" t="s">
        <v>82</v>
      </c>
      <c r="G49" s="21" t="s">
        <v>494</v>
      </c>
      <c r="L49" s="110"/>
      <c r="M49" s="110"/>
      <c r="N49" s="110"/>
    </row>
    <row r="50" spans="1:14">
      <c r="A50" s="24" t="s">
        <v>359</v>
      </c>
      <c r="B50" s="50"/>
      <c r="C50" s="75" t="s">
        <v>494</v>
      </c>
      <c r="D50" s="95"/>
      <c r="E50" s="75" t="s">
        <v>494</v>
      </c>
      <c r="F50" s="95"/>
      <c r="G50" s="108" t="s">
        <v>387</v>
      </c>
      <c r="I50" s="108"/>
      <c r="L50" s="33"/>
      <c r="M50" s="33"/>
      <c r="N50" s="33"/>
    </row>
    <row r="51" spans="1:14">
      <c r="A51" s="24" t="s">
        <v>379</v>
      </c>
      <c r="B51" s="50"/>
      <c r="C51" s="68"/>
      <c r="D51" s="95"/>
      <c r="E51" s="68"/>
      <c r="F51" s="95"/>
      <c r="G51" s="108" t="s">
        <v>16</v>
      </c>
      <c r="I51" s="108"/>
      <c r="L51" s="33"/>
      <c r="M51" s="33"/>
      <c r="N51" s="33"/>
    </row>
    <row r="52" spans="1:14">
      <c r="A52" s="40" t="s">
        <v>380</v>
      </c>
      <c r="B52" s="47"/>
      <c r="C52" s="76"/>
      <c r="D52" s="89" t="s">
        <v>262</v>
      </c>
      <c r="E52" s="76"/>
      <c r="F52" s="89" t="s">
        <v>262</v>
      </c>
      <c r="G52" s="108" t="s">
        <v>80</v>
      </c>
      <c r="I52" s="108"/>
      <c r="L52" s="33"/>
      <c r="M52" s="33"/>
      <c r="N52" s="33"/>
    </row>
    <row r="53" spans="1:14">
      <c r="A53" s="42"/>
      <c r="B53" s="49"/>
      <c r="C53" s="72">
        <f>C52-C52/1.1</f>
        <v>0</v>
      </c>
      <c r="D53" s="90" t="s">
        <v>39</v>
      </c>
      <c r="E53" s="72">
        <f>E52-E52/1.1</f>
        <v>0</v>
      </c>
      <c r="F53" s="90" t="s">
        <v>39</v>
      </c>
      <c r="G53" s="108" t="s">
        <v>329</v>
      </c>
      <c r="I53" s="108"/>
      <c r="L53" s="33"/>
      <c r="M53" s="33"/>
      <c r="N53" s="33"/>
    </row>
    <row r="54" spans="1:14">
      <c r="A54" s="41" t="s">
        <v>76</v>
      </c>
      <c r="B54" s="49" t="s">
        <v>389</v>
      </c>
      <c r="C54" s="77" t="s">
        <v>394</v>
      </c>
      <c r="D54" s="93"/>
      <c r="E54" s="77" t="s">
        <v>394</v>
      </c>
      <c r="F54" s="93"/>
      <c r="G54" s="108" t="s">
        <v>412</v>
      </c>
      <c r="I54" s="108"/>
      <c r="L54" s="33"/>
      <c r="M54" s="33"/>
      <c r="N54" s="33"/>
    </row>
    <row r="55" spans="1:14">
      <c r="A55" s="42"/>
      <c r="B55" s="50" t="s">
        <v>393</v>
      </c>
      <c r="C55" s="68" t="s">
        <v>396</v>
      </c>
      <c r="D55" s="95"/>
      <c r="E55" s="68" t="s">
        <v>396</v>
      </c>
      <c r="F55" s="95"/>
      <c r="G55" s="108" t="s">
        <v>413</v>
      </c>
      <c r="I55" s="108"/>
      <c r="L55" s="33"/>
      <c r="M55" s="33"/>
      <c r="N55" s="33"/>
    </row>
    <row r="56" spans="1:14">
      <c r="A56" s="40" t="s">
        <v>374</v>
      </c>
      <c r="B56" s="50" t="s">
        <v>164</v>
      </c>
      <c r="C56" s="78">
        <v>42262</v>
      </c>
      <c r="D56" s="98" t="s">
        <v>64</v>
      </c>
      <c r="E56" s="78">
        <v>42262</v>
      </c>
      <c r="F56" s="98" t="s">
        <v>64</v>
      </c>
      <c r="G56" s="108" t="s">
        <v>415</v>
      </c>
      <c r="I56" s="108"/>
      <c r="L56" s="33"/>
      <c r="M56" s="33"/>
      <c r="N56" s="33"/>
    </row>
    <row r="57" spans="1:14">
      <c r="A57" s="41"/>
      <c r="B57" s="50" t="s">
        <v>360</v>
      </c>
      <c r="C57" s="75" t="s">
        <v>401</v>
      </c>
      <c r="D57" s="95"/>
      <c r="E57" s="75" t="s">
        <v>401</v>
      </c>
      <c r="F57" s="95"/>
      <c r="G57" s="21" t="s">
        <v>388</v>
      </c>
    </row>
    <row r="58" spans="1:14">
      <c r="A58" s="24" t="s">
        <v>381</v>
      </c>
      <c r="B58" s="50"/>
      <c r="C58" s="68"/>
      <c r="D58" s="95"/>
      <c r="E58" s="68"/>
      <c r="F58" s="95"/>
    </row>
    <row r="59" spans="1:14">
      <c r="A59" s="40" t="s">
        <v>383</v>
      </c>
      <c r="B59" s="47"/>
      <c r="C59" s="79" t="e">
        <f>変更委託料算出!H34</f>
        <v>#DIV/0!</v>
      </c>
      <c r="D59" s="89" t="s">
        <v>262</v>
      </c>
      <c r="E59" s="79"/>
      <c r="F59" s="89" t="s">
        <v>262</v>
      </c>
    </row>
    <row r="60" spans="1:14">
      <c r="A60" s="42"/>
      <c r="B60" s="49"/>
      <c r="C60" s="72" t="e">
        <f>C59-C59/1.1</f>
        <v>#DIV/0!</v>
      </c>
      <c r="D60" s="90" t="s">
        <v>39</v>
      </c>
      <c r="E60" s="72">
        <f>E59-E59/1.1</f>
        <v>0</v>
      </c>
      <c r="F60" s="90" t="s">
        <v>39</v>
      </c>
    </row>
    <row r="61" spans="1:14">
      <c r="A61" s="24" t="s">
        <v>384</v>
      </c>
      <c r="B61" s="50"/>
      <c r="C61" s="78">
        <v>42412</v>
      </c>
      <c r="D61" s="95"/>
      <c r="E61" s="78">
        <v>42441</v>
      </c>
      <c r="F61" s="95"/>
    </row>
    <row r="62" spans="1:14">
      <c r="A62" s="24" t="s">
        <v>125</v>
      </c>
      <c r="B62" s="50"/>
      <c r="C62" s="80"/>
      <c r="D62" s="95"/>
      <c r="E62" s="80"/>
      <c r="F62" s="95"/>
    </row>
    <row r="64" spans="1:14">
      <c r="A64" s="21" t="s">
        <v>188</v>
      </c>
    </row>
    <row r="65" spans="1:7">
      <c r="A65" s="24" t="s">
        <v>220</v>
      </c>
      <c r="B65" s="50"/>
      <c r="C65" s="68" t="s">
        <v>222</v>
      </c>
      <c r="D65" s="95"/>
    </row>
    <row r="66" spans="1:7">
      <c r="A66" s="24" t="s">
        <v>190</v>
      </c>
      <c r="B66" s="50"/>
      <c r="C66" s="78"/>
      <c r="D66" s="95"/>
    </row>
    <row r="67" spans="1:7">
      <c r="A67" s="24" t="s">
        <v>191</v>
      </c>
      <c r="B67" s="50"/>
      <c r="C67" s="78"/>
      <c r="D67" s="95"/>
    </row>
    <row r="68" spans="1:7">
      <c r="A68" s="40" t="s">
        <v>144</v>
      </c>
      <c r="B68" s="47" t="s">
        <v>109</v>
      </c>
      <c r="C68" s="59" t="s">
        <v>115</v>
      </c>
      <c r="D68" s="91"/>
      <c r="G68" s="21" t="s">
        <v>307</v>
      </c>
    </row>
    <row r="69" spans="1:7">
      <c r="A69" s="41"/>
      <c r="B69" s="48" t="s">
        <v>65</v>
      </c>
      <c r="C69" s="60" t="s">
        <v>116</v>
      </c>
      <c r="D69" s="92"/>
      <c r="G69" s="21" t="s">
        <v>13</v>
      </c>
    </row>
    <row r="70" spans="1:7">
      <c r="A70" s="41"/>
      <c r="B70" s="48" t="s">
        <v>193</v>
      </c>
      <c r="C70" s="81" t="s">
        <v>13</v>
      </c>
      <c r="D70" s="92"/>
      <c r="G70" s="21" t="s">
        <v>312</v>
      </c>
    </row>
    <row r="71" spans="1:7">
      <c r="A71" s="42"/>
      <c r="B71" s="49" t="s">
        <v>89</v>
      </c>
      <c r="C71" s="77" t="s">
        <v>194</v>
      </c>
      <c r="D71" s="93"/>
      <c r="G71" s="21" t="s">
        <v>313</v>
      </c>
    </row>
    <row r="73" spans="1:7">
      <c r="A73" s="21" t="s">
        <v>66</v>
      </c>
    </row>
    <row r="74" spans="1:7">
      <c r="A74" s="24" t="s">
        <v>250</v>
      </c>
      <c r="B74" s="50"/>
      <c r="C74" s="78"/>
      <c r="D74" s="95"/>
    </row>
    <row r="75" spans="1:7">
      <c r="A75" s="24" t="s">
        <v>246</v>
      </c>
      <c r="B75" s="50"/>
      <c r="C75" s="78"/>
      <c r="D75" s="95"/>
    </row>
    <row r="76" spans="1:7">
      <c r="A76" s="40" t="s">
        <v>144</v>
      </c>
      <c r="B76" s="47" t="s">
        <v>109</v>
      </c>
      <c r="C76" s="82"/>
      <c r="D76" s="91"/>
    </row>
    <row r="77" spans="1:7">
      <c r="A77" s="41"/>
      <c r="B77" s="48" t="s">
        <v>65</v>
      </c>
      <c r="C77" s="83" t="s">
        <v>253</v>
      </c>
      <c r="D77" s="92"/>
    </row>
    <row r="78" spans="1:7">
      <c r="A78" s="41"/>
      <c r="B78" s="48" t="s">
        <v>193</v>
      </c>
      <c r="C78" s="84" t="s">
        <v>254</v>
      </c>
      <c r="D78" s="92"/>
    </row>
    <row r="79" spans="1:7">
      <c r="A79" s="42"/>
      <c r="B79" s="49" t="s">
        <v>89</v>
      </c>
      <c r="C79" s="85" t="s">
        <v>256</v>
      </c>
      <c r="D79" s="93"/>
    </row>
  </sheetData>
  <customSheetViews>
    <customSheetView guid="{D60E5760-4E7C-40A4-8B5D-23B1C7C3A8AF}" scale="85" showPageBreaks="1" view="pageBreakPreview">
      <pageMargins left="0.7" right="0.7" top="0.75" bottom="0.75" header="0.3" footer="0.3"/>
      <pageSetup paperSize="9" scale="90" orientation="portrait" r:id="rId1"/>
    </customSheetView>
  </customSheetViews>
  <mergeCells count="5">
    <mergeCell ref="A5:A6"/>
    <mergeCell ref="A8:A9"/>
    <mergeCell ref="L47:L48"/>
    <mergeCell ref="M47:M48"/>
    <mergeCell ref="N47:N48"/>
  </mergeCells>
  <phoneticPr fontId="10"/>
  <dataValidations count="7">
    <dataValidation type="list" allowBlank="1" showDropDown="0" showInputMessage="1" showErrorMessage="1" sqref="F2">
      <formula1>$G$2:$G$4</formula1>
    </dataValidation>
    <dataValidation type="list" allowBlank="1" showDropDown="0" showInputMessage="1" showErrorMessage="1" sqref="C17 C23">
      <formula1>$G$17:$G$25</formula1>
    </dataValidation>
    <dataValidation type="list" allowBlank="1" showDropDown="0" showInputMessage="1" showErrorMessage="1" sqref="C70">
      <formula1>$G$68:$G$72</formula1>
    </dataValidation>
    <dataValidation type="list" allowBlank="1" showDropDown="0" showInputMessage="1" showErrorMessage="1" sqref="C30">
      <formula1>$G$30:$G$31</formula1>
    </dataValidation>
    <dataValidation type="list" allowBlank="1" showDropDown="0" showInputMessage="1" showErrorMessage="1" sqref="C50 E50">
      <formula1>$G$48:$G$56</formula1>
    </dataValidation>
    <dataValidation type="list" allowBlank="1" showDropDown="0" showInputMessage="1" showErrorMessage="1" sqref="C57 E57">
      <formula1>$I$38:$I$42</formula1>
    </dataValidation>
    <dataValidation type="list" allowBlank="1" showDropDown="0" showInputMessage="1" showErrorMessage="1" sqref="C49 E49">
      <formula1>$G$48:$G$49</formula1>
    </dataValidation>
  </dataValidations>
  <hyperlinks>
    <hyperlink ref="C2" location="'基本情報１-１'!G2"/>
  </hyperlinks>
  <pageMargins left="0.7" right="0.7" top="0.75" bottom="0.75" header="0.3" footer="0.3"/>
  <pageSetup paperSize="9" scale="90" fitToWidth="1" fitToHeight="1" orientation="portrait" usePrinterDefaults="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A1:Z2"/>
  <sheetViews>
    <sheetView topLeftCell="T1" workbookViewId="0">
      <selection activeCell="AD2" sqref="AD2"/>
    </sheetView>
  </sheetViews>
  <sheetFormatPr defaultRowHeight="13.2"/>
  <cols>
    <col min="1" max="1" width="16.375" bestFit="1" customWidth="1"/>
    <col min="2" max="2" width="9.125" bestFit="1" customWidth="1"/>
    <col min="3" max="3" width="14.625" bestFit="1" customWidth="1"/>
    <col min="4" max="4" width="16.375" bestFit="1" customWidth="1"/>
    <col min="5" max="5" width="9.125" bestFit="1" customWidth="1"/>
    <col min="6" max="6" width="11.75" bestFit="1" customWidth="1"/>
    <col min="7" max="7" width="43.25" bestFit="1" customWidth="1"/>
    <col min="8" max="8" width="21.5" bestFit="1" customWidth="1"/>
    <col min="9" max="9" width="16.375" bestFit="1" customWidth="1"/>
    <col min="10" max="10" width="13.25" bestFit="1" customWidth="1"/>
    <col min="11" max="11" width="8.5" bestFit="1" customWidth="1"/>
    <col min="12" max="12" width="12.5" bestFit="1" customWidth="1"/>
    <col min="13" max="14" width="17.5" bestFit="1" customWidth="1"/>
    <col min="15" max="15" width="7.25" bestFit="1" customWidth="1"/>
    <col min="16" max="16" width="8.5" bestFit="1" customWidth="1"/>
    <col min="17" max="17" width="25.875" bestFit="1" customWidth="1"/>
    <col min="18" max="18" width="18.5" bestFit="1" customWidth="1"/>
    <col min="19" max="19" width="17.375" bestFit="1" customWidth="1"/>
    <col min="20" max="20" width="12.25" bestFit="1" customWidth="1"/>
    <col min="21" max="21" width="7.25" bestFit="1" customWidth="1"/>
    <col min="22" max="22" width="27.125" bestFit="1" customWidth="1"/>
    <col min="23" max="23" width="17.5" bestFit="1" customWidth="1"/>
    <col min="24" max="24" width="17.25" bestFit="1" customWidth="1"/>
    <col min="25" max="25" width="19.625" bestFit="1" customWidth="1"/>
    <col min="26" max="26" width="17.5" bestFit="1" customWidth="1"/>
    <col min="27" max="27" width="17.25" bestFit="1" customWidth="1"/>
    <col min="28" max="28" width="19.625" bestFit="1" customWidth="1"/>
    <col min="29" max="29" width="24.75" bestFit="1" customWidth="1"/>
    <col min="30" max="30" width="17.375" bestFit="1" customWidth="1"/>
    <col min="31" max="31" width="17.5" bestFit="1" customWidth="1"/>
    <col min="32" max="32" width="17.25" bestFit="1" customWidth="1"/>
    <col min="33" max="33" width="9.375" bestFit="1" customWidth="1"/>
    <col min="34" max="34" width="24.75" bestFit="1" customWidth="1"/>
    <col min="35" max="35" width="17.375" bestFit="1" customWidth="1"/>
    <col min="36" max="36" width="23.5" bestFit="1" customWidth="1"/>
    <col min="37" max="37" width="31" bestFit="1" customWidth="1"/>
    <col min="38" max="38" width="23.625" bestFit="1" customWidth="1"/>
    <col min="39" max="39" width="9.125" bestFit="1" customWidth="1"/>
    <col min="40" max="40" width="16.375" bestFit="1" customWidth="1"/>
    <col min="41" max="42" width="9.125" bestFit="1" customWidth="1"/>
    <col min="43" max="43" width="10.375" bestFit="1" customWidth="1"/>
    <col min="44" max="44" width="20.5" bestFit="1" customWidth="1"/>
    <col min="45" max="45" width="16.375" bestFit="1" customWidth="1"/>
    <col min="46" max="46" width="30.5" bestFit="1" customWidth="1"/>
    <col min="47" max="47" width="13.375" bestFit="1" customWidth="1"/>
    <col min="48" max="50" width="14.25" bestFit="1" customWidth="1"/>
    <col min="51" max="51" width="24.75" bestFit="1" customWidth="1"/>
    <col min="52" max="52" width="17.375" bestFit="1" customWidth="1"/>
    <col min="53" max="53" width="11.125" bestFit="1" customWidth="1"/>
    <col min="54" max="54" width="5.375" bestFit="1" customWidth="1"/>
  </cols>
  <sheetData>
    <row r="1" spans="1:26">
      <c r="A1" t="s">
        <v>551</v>
      </c>
      <c r="B1" t="s">
        <v>552</v>
      </c>
      <c r="C1" t="s">
        <v>543</v>
      </c>
      <c r="D1" t="s">
        <v>546</v>
      </c>
      <c r="E1" t="s">
        <v>547</v>
      </c>
      <c r="F1" t="s">
        <v>104</v>
      </c>
      <c r="G1" t="s">
        <v>56</v>
      </c>
      <c r="H1" t="s">
        <v>553</v>
      </c>
      <c r="I1" t="s">
        <v>350</v>
      </c>
      <c r="J1" t="s">
        <v>548</v>
      </c>
      <c r="K1" t="s">
        <v>549</v>
      </c>
      <c r="L1" t="s">
        <v>323</v>
      </c>
      <c r="M1" t="s">
        <v>544</v>
      </c>
      <c r="N1" t="s">
        <v>550</v>
      </c>
      <c r="O1" t="s">
        <v>170</v>
      </c>
      <c r="P1" t="s">
        <v>555</v>
      </c>
      <c r="Q1" t="s">
        <v>556</v>
      </c>
      <c r="R1" t="s">
        <v>119</v>
      </c>
      <c r="S1" t="s">
        <v>545</v>
      </c>
      <c r="T1" t="s">
        <v>248</v>
      </c>
      <c r="U1" t="s">
        <v>239</v>
      </c>
      <c r="V1" t="s">
        <v>404</v>
      </c>
      <c r="W1" t="s">
        <v>419</v>
      </c>
      <c r="X1" t="s">
        <v>58</v>
      </c>
      <c r="Y1" t="s">
        <v>531</v>
      </c>
      <c r="Z1" t="s">
        <v>90</v>
      </c>
    </row>
    <row r="2" spans="1:26">
      <c r="A2" s="111"/>
      <c r="B2" s="111"/>
      <c r="C2" s="112"/>
      <c r="D2" s="111"/>
      <c r="E2" s="111"/>
      <c r="F2" s="113"/>
      <c r="G2" s="111"/>
      <c r="H2" s="111"/>
      <c r="I2" s="113"/>
      <c r="J2" s="111"/>
      <c r="K2" s="111"/>
      <c r="L2" s="111"/>
      <c r="M2" s="111"/>
      <c r="N2" s="111"/>
      <c r="O2" s="111"/>
      <c r="P2" s="111"/>
      <c r="Q2" s="111"/>
      <c r="R2" s="111"/>
      <c r="S2" s="111"/>
      <c r="T2" s="111"/>
      <c r="U2" s="111"/>
      <c r="V2" s="111"/>
      <c r="W2" s="114"/>
      <c r="X2" s="114"/>
      <c r="Y2" s="114"/>
      <c r="Z2" s="111"/>
    </row>
  </sheetData>
  <phoneticPr fontId="20"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4"/>
  <dimension ref="B2:AX23"/>
  <sheetViews>
    <sheetView view="pageBreakPreview" zoomScale="130" zoomScaleSheetLayoutView="130" workbookViewId="0">
      <selection activeCell="K12" sqref="K12:Z12"/>
    </sheetView>
  </sheetViews>
  <sheetFormatPr defaultColWidth="2.625" defaultRowHeight="37.5" customHeight="1"/>
  <cols>
    <col min="1" max="1" width="2.625" style="115"/>
    <col min="2" max="46" width="2.75" style="115" customWidth="1"/>
    <col min="47" max="16384" width="2.625" style="115"/>
  </cols>
  <sheetData>
    <row r="2" spans="2:50" ht="37.5" customHeight="1">
      <c r="B2" s="116"/>
      <c r="C2" s="124"/>
      <c r="D2" s="124"/>
      <c r="E2" s="124"/>
      <c r="F2" s="124"/>
      <c r="G2" s="124"/>
      <c r="H2" s="124"/>
      <c r="I2" s="124"/>
      <c r="J2" s="124"/>
      <c r="K2" s="137"/>
      <c r="L2" s="139"/>
      <c r="M2" s="139"/>
      <c r="N2" s="139"/>
      <c r="O2" s="124" t="s">
        <v>516</v>
      </c>
      <c r="P2" s="124"/>
      <c r="Q2" s="124"/>
      <c r="R2" s="124"/>
      <c r="S2" s="124"/>
      <c r="T2" s="124"/>
      <c r="U2" s="124"/>
      <c r="V2" s="124"/>
      <c r="W2" s="124"/>
      <c r="X2" s="124"/>
      <c r="Y2" s="124"/>
      <c r="Z2" s="124"/>
      <c r="AA2" s="124"/>
      <c r="AB2" s="124"/>
      <c r="AC2" s="124"/>
      <c r="AD2" s="124"/>
      <c r="AE2" s="124"/>
      <c r="AF2" s="124"/>
      <c r="AG2" s="124"/>
      <c r="AH2" s="139"/>
      <c r="AI2" s="139"/>
      <c r="AJ2" s="139"/>
      <c r="AK2" s="139"/>
      <c r="AL2" s="124"/>
      <c r="AM2" s="124"/>
      <c r="AN2" s="124"/>
      <c r="AO2" s="124"/>
      <c r="AP2" s="124"/>
      <c r="AQ2" s="124"/>
      <c r="AR2" s="124"/>
      <c r="AS2" s="124"/>
      <c r="AT2" s="146"/>
    </row>
    <row r="3" spans="2:50" ht="52.5" customHeight="1">
      <c r="B3" s="117" t="s">
        <v>5</v>
      </c>
      <c r="C3" s="125"/>
      <c r="D3" s="125"/>
      <c r="E3" s="130"/>
      <c r="F3" s="117"/>
      <c r="G3" s="125"/>
      <c r="H3" s="125"/>
      <c r="I3" s="125"/>
      <c r="J3" s="130"/>
      <c r="K3" s="117" t="s">
        <v>13</v>
      </c>
      <c r="L3" s="125"/>
      <c r="M3" s="125"/>
      <c r="N3" s="130"/>
      <c r="O3" s="117"/>
      <c r="P3" s="125"/>
      <c r="Q3" s="125"/>
      <c r="R3" s="125"/>
      <c r="S3" s="130"/>
      <c r="T3" s="117" t="s">
        <v>10</v>
      </c>
      <c r="U3" s="125"/>
      <c r="V3" s="125"/>
      <c r="W3" s="130"/>
      <c r="X3" s="117"/>
      <c r="Y3" s="125"/>
      <c r="Z3" s="125"/>
      <c r="AA3" s="125"/>
      <c r="AB3" s="130"/>
      <c r="AC3" s="117" t="s">
        <v>24</v>
      </c>
      <c r="AD3" s="125"/>
      <c r="AE3" s="125"/>
      <c r="AF3" s="130"/>
      <c r="AG3" s="117"/>
      <c r="AH3" s="125"/>
      <c r="AI3" s="125"/>
      <c r="AJ3" s="125"/>
      <c r="AK3" s="130"/>
      <c r="AL3" s="117" t="s">
        <v>9</v>
      </c>
      <c r="AM3" s="125"/>
      <c r="AN3" s="125"/>
      <c r="AO3" s="130"/>
      <c r="AP3" s="117"/>
      <c r="AQ3" s="125"/>
      <c r="AR3" s="125"/>
      <c r="AS3" s="125"/>
      <c r="AT3" s="130"/>
      <c r="AX3" s="149" t="s">
        <v>67</v>
      </c>
    </row>
    <row r="4" spans="2:50" ht="52.5" customHeight="1">
      <c r="B4" s="118" t="s">
        <v>542</v>
      </c>
      <c r="C4" s="126"/>
      <c r="D4" s="126"/>
      <c r="E4" s="126"/>
      <c r="F4" s="126"/>
      <c r="G4" s="126"/>
      <c r="H4" s="126"/>
      <c r="I4" s="126"/>
      <c r="J4" s="126"/>
      <c r="K4" s="126"/>
      <c r="L4" s="126"/>
      <c r="M4" s="126"/>
      <c r="N4" s="126"/>
      <c r="O4" s="126"/>
      <c r="P4" s="126"/>
      <c r="Q4" s="126"/>
      <c r="R4" s="126"/>
      <c r="S4" s="142"/>
      <c r="T4" s="119" t="s">
        <v>99</v>
      </c>
      <c r="U4" s="127"/>
      <c r="V4" s="127"/>
      <c r="W4" s="131"/>
      <c r="X4" s="143"/>
      <c r="Y4" s="141"/>
      <c r="Z4" s="141"/>
      <c r="AA4" s="141"/>
      <c r="AB4" s="145"/>
      <c r="AC4" s="119" t="s">
        <v>140</v>
      </c>
      <c r="AD4" s="127"/>
      <c r="AE4" s="127"/>
      <c r="AF4" s="131"/>
      <c r="AG4" s="119"/>
      <c r="AH4" s="127"/>
      <c r="AI4" s="127"/>
      <c r="AJ4" s="127"/>
      <c r="AK4" s="127"/>
      <c r="AL4" s="127"/>
      <c r="AM4" s="127"/>
      <c r="AN4" s="127"/>
      <c r="AO4" s="127"/>
      <c r="AP4" s="127"/>
      <c r="AQ4" s="127"/>
      <c r="AR4" s="127"/>
      <c r="AS4" s="127"/>
      <c r="AT4" s="131"/>
    </row>
    <row r="5" spans="2:50" ht="37.5" customHeight="1">
      <c r="B5" s="119" t="s">
        <v>99</v>
      </c>
      <c r="C5" s="127"/>
      <c r="D5" s="127"/>
      <c r="E5" s="127"/>
      <c r="F5" s="131"/>
      <c r="G5" s="133" t="str">
        <f>"倉吉市"&amp;(データ!C13)&amp;(データ!C14)&amp;"　"&amp;(データ!C17)&amp;"　"&amp;(データ!C18)</f>
        <v>倉吉市○○○○部○○○○課　主任技師　○○　○○</v>
      </c>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47"/>
    </row>
    <row r="6" spans="2:50" ht="37.5" customHeight="1">
      <c r="B6" s="120" t="s">
        <v>198</v>
      </c>
      <c r="C6" s="121"/>
      <c r="D6" s="121"/>
      <c r="E6" s="121"/>
      <c r="F6" s="121"/>
      <c r="G6" s="133">
        <f>データ!C2</f>
        <v>0</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47"/>
    </row>
    <row r="7" spans="2:50" ht="37.5" customHeight="1">
      <c r="B7" s="117" t="s">
        <v>100</v>
      </c>
      <c r="C7" s="125"/>
      <c r="D7" s="125"/>
      <c r="E7" s="125"/>
      <c r="F7" s="130"/>
      <c r="G7" s="133">
        <f>データ!C3</f>
        <v>0</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47"/>
    </row>
    <row r="8" spans="2:50" ht="37.5" customHeight="1">
      <c r="B8" s="121" t="s">
        <v>27</v>
      </c>
      <c r="C8" s="121"/>
      <c r="D8" s="121"/>
      <c r="E8" s="121"/>
      <c r="F8" s="121"/>
      <c r="G8" s="133" t="str">
        <f>データ!C28&amp;"　"&amp;(データ!C29)</f>
        <v>0　　</v>
      </c>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47"/>
    </row>
    <row r="9" spans="2:50" ht="37.5" customHeight="1">
      <c r="B9" s="122" t="s">
        <v>88</v>
      </c>
      <c r="C9" s="122"/>
      <c r="D9" s="122"/>
      <c r="E9" s="122"/>
      <c r="F9" s="122"/>
      <c r="G9" s="134">
        <f>データ!C8</f>
        <v>0</v>
      </c>
      <c r="H9" s="136"/>
      <c r="I9" s="136"/>
      <c r="J9" s="136"/>
      <c r="K9" s="136"/>
      <c r="L9" s="136"/>
      <c r="M9" s="136"/>
      <c r="N9" s="136"/>
      <c r="O9" s="136"/>
      <c r="P9" s="136"/>
      <c r="Q9" s="137" t="s">
        <v>19</v>
      </c>
      <c r="R9" s="141" t="s">
        <v>37</v>
      </c>
      <c r="S9" s="141"/>
      <c r="T9" s="141"/>
      <c r="U9" s="141"/>
      <c r="V9" s="141"/>
      <c r="W9" s="141"/>
      <c r="X9" s="141"/>
      <c r="Y9" s="141"/>
      <c r="Z9" s="141"/>
      <c r="AA9" s="141"/>
      <c r="AB9" s="141"/>
      <c r="AC9" s="141"/>
      <c r="AD9" s="141"/>
      <c r="AE9" s="141"/>
      <c r="AF9" s="141"/>
      <c r="AG9" s="141"/>
      <c r="AH9" s="141"/>
      <c r="AI9" s="136">
        <f>データ!C9</f>
        <v>0</v>
      </c>
      <c r="AJ9" s="136"/>
      <c r="AK9" s="136"/>
      <c r="AL9" s="136"/>
      <c r="AM9" s="136"/>
      <c r="AN9" s="136"/>
      <c r="AO9" s="136"/>
      <c r="AP9" s="136"/>
      <c r="AQ9" s="137" t="s">
        <v>19</v>
      </c>
      <c r="AR9" s="137" t="s">
        <v>23</v>
      </c>
      <c r="AS9" s="137"/>
      <c r="AT9" s="148"/>
    </row>
    <row r="10" spans="2:50" ht="37.5" customHeight="1">
      <c r="B10" s="123" t="s">
        <v>8</v>
      </c>
      <c r="C10" s="128"/>
      <c r="D10" s="128"/>
      <c r="E10" s="128"/>
      <c r="F10" s="132"/>
      <c r="G10" s="117" t="s">
        <v>107</v>
      </c>
      <c r="H10" s="125"/>
      <c r="I10" s="125"/>
      <c r="J10" s="130"/>
      <c r="K10" s="138">
        <f>データ!C5</f>
        <v>0</v>
      </c>
      <c r="L10" s="140"/>
      <c r="M10" s="140"/>
      <c r="N10" s="140"/>
      <c r="O10" s="140"/>
      <c r="P10" s="140"/>
      <c r="Q10" s="140"/>
      <c r="R10" s="140"/>
      <c r="S10" s="140"/>
      <c r="T10" s="140"/>
      <c r="U10" s="140"/>
      <c r="V10" s="140"/>
      <c r="W10" s="140"/>
      <c r="X10" s="140"/>
      <c r="Y10" s="140"/>
      <c r="Z10" s="144"/>
      <c r="AA10" s="117" t="s">
        <v>44</v>
      </c>
      <c r="AB10" s="125"/>
      <c r="AC10" s="125"/>
      <c r="AD10" s="130"/>
      <c r="AE10" s="138">
        <f>データ!C6</f>
        <v>0</v>
      </c>
      <c r="AF10" s="140"/>
      <c r="AG10" s="140"/>
      <c r="AH10" s="140"/>
      <c r="AI10" s="140"/>
      <c r="AJ10" s="140"/>
      <c r="AK10" s="140"/>
      <c r="AL10" s="140"/>
      <c r="AM10" s="140"/>
      <c r="AN10" s="140"/>
      <c r="AO10" s="140"/>
      <c r="AP10" s="140"/>
      <c r="AQ10" s="140"/>
      <c r="AR10" s="140"/>
      <c r="AS10" s="140"/>
      <c r="AT10" s="144"/>
    </row>
    <row r="11" spans="2:50" ht="37.5" customHeight="1">
      <c r="B11" s="122" t="s">
        <v>102</v>
      </c>
      <c r="C11" s="122"/>
      <c r="D11" s="122"/>
      <c r="E11" s="122"/>
      <c r="F11" s="122"/>
      <c r="G11" s="122" t="str">
        <f>データ!E5</f>
        <v>第　回</v>
      </c>
      <c r="H11" s="122"/>
      <c r="I11" s="122"/>
      <c r="J11" s="122"/>
      <c r="K11" s="138" t="str">
        <f>IF(データ!E6="","令和　　年　　月　　日",データ!E6)</f>
        <v>令和　　年　　月　　日</v>
      </c>
      <c r="L11" s="140"/>
      <c r="M11" s="140"/>
      <c r="N11" s="140"/>
      <c r="O11" s="140"/>
      <c r="P11" s="140"/>
      <c r="Q11" s="140"/>
      <c r="R11" s="140"/>
      <c r="S11" s="140"/>
      <c r="T11" s="140"/>
      <c r="U11" s="140"/>
      <c r="V11" s="140"/>
      <c r="W11" s="140"/>
      <c r="X11" s="140"/>
      <c r="Y11" s="140"/>
      <c r="Z11" s="144"/>
      <c r="AA11" s="122" t="str">
        <f>データ!F5</f>
        <v>第　回</v>
      </c>
      <c r="AB11" s="122"/>
      <c r="AC11" s="122"/>
      <c r="AD11" s="122"/>
      <c r="AE11" s="138" t="str">
        <f>IF(データ!F6="","令和　　年　　月　　日",データ!F6)</f>
        <v>令和　　年　　月　　日</v>
      </c>
      <c r="AF11" s="140"/>
      <c r="AG11" s="140"/>
      <c r="AH11" s="140"/>
      <c r="AI11" s="140"/>
      <c r="AJ11" s="140"/>
      <c r="AK11" s="140"/>
      <c r="AL11" s="140"/>
      <c r="AM11" s="140"/>
      <c r="AN11" s="140"/>
      <c r="AO11" s="140"/>
      <c r="AP11" s="140"/>
      <c r="AQ11" s="140"/>
      <c r="AR11" s="140"/>
      <c r="AS11" s="140"/>
      <c r="AT11" s="144"/>
    </row>
    <row r="12" spans="2:50" ht="37.5" customHeight="1">
      <c r="B12" s="122" t="s">
        <v>47</v>
      </c>
      <c r="C12" s="122"/>
      <c r="D12" s="122"/>
      <c r="E12" s="122"/>
      <c r="F12" s="122"/>
      <c r="G12" s="122" t="s">
        <v>54</v>
      </c>
      <c r="H12" s="122"/>
      <c r="I12" s="122"/>
      <c r="J12" s="122"/>
      <c r="K12" s="138" t="str">
        <f>IF(データ!C66="","令和　　年　　月　　日",データ!C66)</f>
        <v>令和　　年　　月　　日</v>
      </c>
      <c r="L12" s="140"/>
      <c r="M12" s="140"/>
      <c r="N12" s="140"/>
      <c r="O12" s="140"/>
      <c r="P12" s="140"/>
      <c r="Q12" s="140"/>
      <c r="R12" s="140"/>
      <c r="S12" s="140"/>
      <c r="T12" s="140"/>
      <c r="U12" s="140"/>
      <c r="V12" s="140"/>
      <c r="W12" s="140"/>
      <c r="X12" s="140"/>
      <c r="Y12" s="140"/>
      <c r="Z12" s="144"/>
      <c r="AA12" s="122" t="s">
        <v>233</v>
      </c>
      <c r="AB12" s="122"/>
      <c r="AC12" s="122"/>
      <c r="AD12" s="122"/>
      <c r="AE12" s="138" t="str">
        <f>IF(データ!C67="","令和　　年　　月　　日",データ!C67)</f>
        <v>令和　　年　　月　　日</v>
      </c>
      <c r="AF12" s="140"/>
      <c r="AG12" s="140"/>
      <c r="AH12" s="140"/>
      <c r="AI12" s="140"/>
      <c r="AJ12" s="140"/>
      <c r="AK12" s="140"/>
      <c r="AL12" s="140"/>
      <c r="AM12" s="140"/>
      <c r="AN12" s="140"/>
      <c r="AO12" s="140"/>
      <c r="AP12" s="140"/>
      <c r="AQ12" s="140"/>
      <c r="AR12" s="140"/>
      <c r="AS12" s="140"/>
      <c r="AT12" s="144"/>
    </row>
    <row r="14" spans="2:50" ht="37.5" customHeight="1">
      <c r="C14" s="115" t="s">
        <v>638</v>
      </c>
    </row>
    <row r="15" spans="2:50" ht="37.5" customHeight="1">
      <c r="C15" s="115" t="s">
        <v>212</v>
      </c>
    </row>
    <row r="16" spans="2:50" ht="37.5" customHeight="1">
      <c r="C16" s="115" t="s">
        <v>163</v>
      </c>
    </row>
    <row r="17" spans="3:6" ht="37.5" customHeight="1">
      <c r="C17" s="115" t="str">
        <f>"１　業務名　"&amp;データ!C2</f>
        <v>１　業務名　0</v>
      </c>
    </row>
    <row r="18" spans="3:6" ht="37.5" customHeight="1">
      <c r="C18" s="115" t="str">
        <f>"2　履行場所　"&amp;データ!C3</f>
        <v>2　履行場所　0</v>
      </c>
    </row>
    <row r="19" spans="3:6" ht="37.5" customHeight="1">
      <c r="C19" s="115" t="str">
        <f>"3　受注者　"&amp;データ!C28</f>
        <v>3　受注者　0</v>
      </c>
    </row>
    <row r="20" spans="3:6" ht="37.5" customHeight="1">
      <c r="C20" s="115" t="str">
        <f>"4　業務委託料　"&amp;データ!C8&amp;"円"</f>
        <v>4　業務委託料　0円</v>
      </c>
    </row>
    <row r="21" spans="3:6" ht="37.5" customHeight="1">
      <c r="C21" s="115" t="s">
        <v>314</v>
      </c>
      <c r="D21" s="129">
        <f>データ!C5</f>
        <v>0</v>
      </c>
      <c r="E21" s="115" t="s">
        <v>639</v>
      </c>
      <c r="F21" s="129">
        <f>データ!C6</f>
        <v>0</v>
      </c>
    </row>
    <row r="22" spans="3:6" ht="37.5" customHeight="1">
      <c r="C22" s="115" t="str">
        <f>"6　調査職員　"&amp;データ!C13&amp;データ!C14&amp;データ!C15&amp;"　"&amp;データ!C17&amp;"　"&amp;データ!C18</f>
        <v>6　調査職員　○○○○部○○○○課○○係　主任技師　○○　○○</v>
      </c>
    </row>
    <row r="23" spans="3:6" ht="37.5" customHeight="1">
      <c r="C23" s="115" t="s">
        <v>640</v>
      </c>
    </row>
  </sheetData>
  <customSheetViews>
    <customSheetView guid="{D60E5760-4E7C-40A4-8B5D-23B1C7C3A8AF}">
      <pageMargins left="0.98425196850393704" right="0.98425196850393704" top="0.98425196850393704" bottom="0.78740157480314965" header="0.51181102362204722" footer="0.51181102362204722"/>
      <pageSetup paperSize="9" orientation="landscape" verticalDpi="1200" r:id="rId1"/>
      <headerFooter alignWithMargins="0"/>
    </customSheetView>
  </customSheetViews>
  <mergeCells count="43">
    <mergeCell ref="O2:AG2"/>
    <mergeCell ref="B3:E3"/>
    <mergeCell ref="F3:J3"/>
    <mergeCell ref="K3:N3"/>
    <mergeCell ref="O3:S3"/>
    <mergeCell ref="T3:W3"/>
    <mergeCell ref="X3:AB3"/>
    <mergeCell ref="AC3:AF3"/>
    <mergeCell ref="AG3:AK3"/>
    <mergeCell ref="AL3:AO3"/>
    <mergeCell ref="AP3:AT3"/>
    <mergeCell ref="B4:S4"/>
    <mergeCell ref="T4:W4"/>
    <mergeCell ref="X4:AB4"/>
    <mergeCell ref="AC4:AF4"/>
    <mergeCell ref="AG4:AT4"/>
    <mergeCell ref="B5:F5"/>
    <mergeCell ref="G5:AT5"/>
    <mergeCell ref="B6:F6"/>
    <mergeCell ref="G6:AT6"/>
    <mergeCell ref="B7:F7"/>
    <mergeCell ref="G7:AT7"/>
    <mergeCell ref="B8:F8"/>
    <mergeCell ref="G8:AT8"/>
    <mergeCell ref="B9:F9"/>
    <mergeCell ref="G9:P9"/>
    <mergeCell ref="R9:AH9"/>
    <mergeCell ref="AI9:AP9"/>
    <mergeCell ref="B10:F10"/>
    <mergeCell ref="G10:J10"/>
    <mergeCell ref="K10:Z10"/>
    <mergeCell ref="AA10:AD10"/>
    <mergeCell ref="AE10:AT10"/>
    <mergeCell ref="B11:F11"/>
    <mergeCell ref="G11:J11"/>
    <mergeCell ref="K11:Z11"/>
    <mergeCell ref="AA11:AD11"/>
    <mergeCell ref="AE11:AT11"/>
    <mergeCell ref="B12:F12"/>
    <mergeCell ref="G12:J12"/>
    <mergeCell ref="K12:Z12"/>
    <mergeCell ref="AA12:AD12"/>
    <mergeCell ref="AE12:AT12"/>
  </mergeCells>
  <phoneticPr fontId="10"/>
  <hyperlinks>
    <hyperlink ref="AX3" location="調査職員設計書処理手順!A1"/>
  </hyperlinks>
  <pageMargins left="0.98425196850393704" right="0.98425196850393704" top="0.98425196850393704" bottom="0.78740157480314965" header="0.51181102362204722" footer="0.51181102362204722"/>
  <pageSetup paperSize="9" scale="98" fitToWidth="1" fitToHeight="1" orientation="landscape" usePrinterDefaults="1" verticalDpi="1200"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5"/>
  <dimension ref="A1:J36"/>
  <sheetViews>
    <sheetView view="pageBreakPreview" zoomScaleSheetLayoutView="100" workbookViewId="0">
      <selection activeCell="A8" sqref="A8:E8"/>
    </sheetView>
  </sheetViews>
  <sheetFormatPr defaultRowHeight="15" customHeight="1"/>
  <cols>
    <col min="1" max="1" width="6.75" style="150" customWidth="1"/>
    <col min="2" max="2" width="10" style="150" customWidth="1"/>
    <col min="3" max="8" width="10.875" style="150" customWidth="1"/>
    <col min="9" max="9" width="2.875" style="150" customWidth="1"/>
    <col min="10" max="16384" width="9" style="150" customWidth="1"/>
  </cols>
  <sheetData>
    <row r="1" spans="1:10" ht="16.5" customHeight="1">
      <c r="A1" s="151"/>
      <c r="B1" s="151"/>
      <c r="C1" s="151"/>
      <c r="D1" s="151"/>
      <c r="E1" s="151"/>
      <c r="F1" s="151"/>
      <c r="G1" s="151"/>
      <c r="H1" s="151"/>
      <c r="I1" s="151"/>
    </row>
    <row r="2" spans="1:10" ht="16.5" customHeight="1">
      <c r="A2" s="151"/>
      <c r="B2" s="151"/>
      <c r="C2" s="151"/>
      <c r="D2" s="151"/>
      <c r="E2" s="151"/>
      <c r="F2" s="151"/>
      <c r="G2" s="151"/>
      <c r="H2" s="151"/>
      <c r="I2" s="151"/>
    </row>
    <row r="3" spans="1:10" ht="16.5" customHeight="1">
      <c r="A3" s="152" t="s">
        <v>201</v>
      </c>
      <c r="B3" s="152"/>
      <c r="C3" s="152"/>
      <c r="D3" s="152"/>
      <c r="E3" s="152"/>
      <c r="F3" s="152"/>
      <c r="G3" s="152"/>
      <c r="H3" s="152"/>
      <c r="I3" s="151"/>
      <c r="J3" s="151"/>
    </row>
    <row r="4" spans="1:10" ht="16.5" customHeight="1">
      <c r="A4" s="152"/>
      <c r="B4" s="152"/>
      <c r="C4" s="152"/>
      <c r="D4" s="152"/>
      <c r="E4" s="152"/>
      <c r="F4" s="152"/>
      <c r="G4" s="152"/>
      <c r="H4" s="152"/>
      <c r="I4" s="151"/>
      <c r="J4" s="151"/>
    </row>
    <row r="5" spans="1:10" ht="16.5" customHeight="1">
      <c r="A5" s="151"/>
      <c r="B5" s="151"/>
      <c r="C5" s="151"/>
      <c r="D5" s="151"/>
      <c r="E5" s="109"/>
      <c r="F5" s="151"/>
      <c r="G5" s="151"/>
      <c r="H5" s="151"/>
      <c r="I5" s="151"/>
      <c r="J5" s="151"/>
    </row>
    <row r="6" spans="1:10" ht="16.5" customHeight="1">
      <c r="A6" s="151"/>
      <c r="B6" s="151"/>
      <c r="C6" s="151"/>
      <c r="D6" s="151"/>
      <c r="E6" s="109"/>
      <c r="F6" s="151"/>
      <c r="G6" s="151"/>
      <c r="H6" s="151"/>
      <c r="I6" s="151"/>
      <c r="J6" s="151"/>
    </row>
    <row r="7" spans="1:10" ht="16.5" customHeight="1">
      <c r="A7" s="151"/>
      <c r="B7" s="151"/>
      <c r="C7" s="151"/>
      <c r="D7" s="151"/>
      <c r="E7" s="151"/>
      <c r="F7" s="151"/>
      <c r="G7" s="151"/>
      <c r="H7" s="151"/>
      <c r="I7" s="151"/>
      <c r="J7" s="151"/>
    </row>
    <row r="8" spans="1:10" ht="16.5" customHeight="1">
      <c r="A8" s="153" t="str">
        <f>データ!C28&amp;"　"&amp;データ!C29&amp;"　様"</f>
        <v>0　　　様</v>
      </c>
      <c r="B8" s="153"/>
      <c r="C8" s="153"/>
      <c r="D8" s="153"/>
      <c r="E8" s="153"/>
      <c r="F8" s="165"/>
      <c r="G8" s="165"/>
      <c r="H8" s="153"/>
      <c r="I8" s="151"/>
      <c r="J8" s="151"/>
    </row>
    <row r="9" spans="1:10" ht="16.5" customHeight="1">
      <c r="A9" s="154"/>
      <c r="B9" s="154"/>
      <c r="C9" s="154"/>
      <c r="D9" s="154"/>
      <c r="E9" s="154"/>
      <c r="F9" s="154"/>
      <c r="H9" s="151"/>
      <c r="I9" s="151"/>
    </row>
    <row r="10" spans="1:10" ht="16.5" customHeight="1">
      <c r="A10" s="155"/>
      <c r="B10" s="155"/>
      <c r="C10" s="155"/>
      <c r="D10" s="155"/>
      <c r="E10" s="155"/>
      <c r="F10" s="155"/>
      <c r="G10" s="151"/>
      <c r="H10" s="151"/>
      <c r="I10" s="151"/>
    </row>
    <row r="11" spans="1:10" ht="16.5" customHeight="1">
      <c r="A11" s="151"/>
      <c r="B11" s="151"/>
      <c r="C11" s="151"/>
      <c r="D11" s="151"/>
      <c r="E11" s="151"/>
      <c r="F11" s="151"/>
      <c r="G11" s="151"/>
      <c r="H11" s="151"/>
      <c r="I11" s="151"/>
    </row>
    <row r="12" spans="1:10" ht="16.5" customHeight="1">
      <c r="A12" s="153" t="s">
        <v>200</v>
      </c>
      <c r="B12" s="153"/>
      <c r="C12" s="153"/>
      <c r="D12" s="153"/>
      <c r="E12" s="153"/>
      <c r="F12" s="153"/>
      <c r="G12" s="153"/>
      <c r="H12" s="151"/>
      <c r="I12" s="151"/>
    </row>
    <row r="13" spans="1:10" ht="16.5" customHeight="1">
      <c r="A13" s="151"/>
      <c r="B13" s="151"/>
      <c r="C13" s="151"/>
      <c r="D13" s="151"/>
      <c r="E13" s="151"/>
      <c r="F13" s="151"/>
      <c r="G13" s="151"/>
      <c r="H13" s="151"/>
      <c r="I13" s="151"/>
    </row>
    <row r="14" spans="1:10" ht="16.5" customHeight="1">
      <c r="A14" s="151"/>
      <c r="B14" s="151"/>
      <c r="C14" s="151"/>
      <c r="D14" s="151"/>
      <c r="E14" s="151"/>
      <c r="F14" s="151"/>
      <c r="G14" s="151"/>
      <c r="H14" s="151"/>
      <c r="I14" s="151"/>
    </row>
    <row r="15" spans="1:10" ht="16.5" customHeight="1">
      <c r="A15" s="151"/>
      <c r="B15" s="151"/>
      <c r="C15" s="151"/>
      <c r="D15" s="151"/>
      <c r="E15" s="151"/>
      <c r="F15" s="151"/>
      <c r="G15" s="151"/>
      <c r="H15" s="151"/>
      <c r="I15" s="151"/>
    </row>
    <row r="16" spans="1:10" ht="16.5" customHeight="1">
      <c r="B16" s="160">
        <f ca="1">TODAY()</f>
        <v>46181</v>
      </c>
      <c r="C16" s="160"/>
      <c r="D16" s="151"/>
      <c r="E16" s="151"/>
      <c r="F16" s="166"/>
      <c r="G16" s="166"/>
      <c r="H16" s="151"/>
      <c r="I16" s="151"/>
      <c r="J16" s="151"/>
    </row>
    <row r="17" spans="1:9" ht="16.5" customHeight="1">
      <c r="A17" s="151"/>
      <c r="B17" s="151"/>
      <c r="C17" s="151"/>
      <c r="D17" s="151"/>
      <c r="E17" s="151"/>
      <c r="F17" s="151"/>
      <c r="G17" s="151"/>
      <c r="H17" s="151"/>
      <c r="I17" s="151"/>
    </row>
    <row r="18" spans="1:9" ht="16.5" customHeight="1">
      <c r="A18" s="151"/>
      <c r="B18" s="151"/>
      <c r="C18" s="151"/>
      <c r="D18" s="151"/>
      <c r="E18" s="151"/>
      <c r="F18" s="151"/>
      <c r="G18" s="151"/>
      <c r="H18" s="151"/>
      <c r="I18" s="151"/>
    </row>
    <row r="19" spans="1:9" ht="16.5" customHeight="1">
      <c r="A19" s="151"/>
      <c r="B19" s="151"/>
      <c r="C19" s="151"/>
      <c r="D19" s="151"/>
      <c r="E19" s="151"/>
      <c r="F19" s="151"/>
      <c r="G19" s="151"/>
      <c r="H19" s="151"/>
      <c r="I19" s="151"/>
    </row>
    <row r="20" spans="1:9" ht="16.5" customHeight="1">
      <c r="A20" s="151"/>
      <c r="B20" s="161"/>
      <c r="C20" s="151"/>
      <c r="F20" s="151" t="str">
        <f>データ!C12</f>
        <v>倉吉市長　広田　一恭</v>
      </c>
      <c r="G20" s="151"/>
      <c r="H20" s="166"/>
      <c r="I20" s="151"/>
    </row>
    <row r="21" spans="1:9" ht="16.5" customHeight="1">
      <c r="A21" s="151"/>
      <c r="B21" s="151"/>
      <c r="C21" s="151"/>
      <c r="D21" s="151"/>
      <c r="E21" s="151"/>
      <c r="F21" s="151"/>
      <c r="G21" s="151"/>
      <c r="H21" s="151"/>
      <c r="I21" s="151"/>
    </row>
    <row r="22" spans="1:9" ht="16.5" customHeight="1">
      <c r="A22" s="151"/>
      <c r="B22" s="151"/>
      <c r="C22" s="151"/>
      <c r="D22" s="151"/>
      <c r="E22" s="151"/>
      <c r="F22" s="151"/>
      <c r="G22" s="151"/>
      <c r="H22" s="151"/>
      <c r="I22" s="151"/>
    </row>
    <row r="23" spans="1:9" ht="16.5" customHeight="1">
      <c r="A23" s="151"/>
      <c r="B23" s="151"/>
      <c r="C23" s="151"/>
      <c r="D23" s="151"/>
      <c r="E23" s="151"/>
      <c r="F23" s="151"/>
      <c r="G23" s="151"/>
      <c r="H23" s="151"/>
      <c r="I23" s="151"/>
    </row>
    <row r="24" spans="1:9" ht="16.5" customHeight="1">
      <c r="A24" s="151"/>
      <c r="B24" s="151"/>
      <c r="C24" s="151"/>
      <c r="D24" s="151"/>
      <c r="E24" s="151"/>
      <c r="F24" s="151"/>
      <c r="G24" s="151"/>
      <c r="H24" s="151"/>
      <c r="I24" s="151"/>
    </row>
    <row r="25" spans="1:9" ht="45" customHeight="1">
      <c r="A25" s="156" t="s">
        <v>97</v>
      </c>
      <c r="B25" s="162"/>
      <c r="C25" s="163">
        <f>データ!C2</f>
        <v>0</v>
      </c>
      <c r="D25" s="164"/>
      <c r="E25" s="164"/>
      <c r="F25" s="164"/>
      <c r="G25" s="164"/>
      <c r="H25" s="167"/>
      <c r="I25" s="151"/>
    </row>
    <row r="26" spans="1:9" ht="45" customHeight="1">
      <c r="A26" s="156" t="s">
        <v>100</v>
      </c>
      <c r="B26" s="162"/>
      <c r="C26" s="163">
        <f>データ!C3</f>
        <v>0</v>
      </c>
      <c r="D26" s="164"/>
      <c r="E26" s="164"/>
      <c r="F26" s="164"/>
      <c r="G26" s="164"/>
      <c r="H26" s="167"/>
      <c r="I26" s="151"/>
    </row>
    <row r="27" spans="1:9" ht="45" customHeight="1">
      <c r="A27" s="157" t="s">
        <v>99</v>
      </c>
      <c r="B27" s="156" t="s">
        <v>29</v>
      </c>
      <c r="C27" s="163" t="str">
        <f>データ!C13&amp;(データ!C14)</f>
        <v>○○○○部○○○○課</v>
      </c>
      <c r="D27" s="164"/>
      <c r="E27" s="164"/>
      <c r="F27" s="164"/>
      <c r="G27" s="164"/>
      <c r="H27" s="167"/>
      <c r="I27" s="151"/>
    </row>
    <row r="28" spans="1:9" ht="45" customHeight="1">
      <c r="A28" s="158"/>
      <c r="B28" s="156" t="s">
        <v>55</v>
      </c>
      <c r="C28" s="163" t="str">
        <f>データ!C17</f>
        <v>主任技師</v>
      </c>
      <c r="D28" s="164"/>
      <c r="E28" s="164"/>
      <c r="F28" s="164"/>
      <c r="G28" s="164"/>
      <c r="H28" s="167"/>
      <c r="I28" s="151"/>
    </row>
    <row r="29" spans="1:9" ht="45" customHeight="1">
      <c r="A29" s="159"/>
      <c r="B29" s="156" t="s">
        <v>59</v>
      </c>
      <c r="C29" s="163" t="str">
        <f>データ!C18</f>
        <v>○○　○○</v>
      </c>
      <c r="D29" s="164"/>
      <c r="E29" s="164"/>
      <c r="F29" s="164"/>
      <c r="G29" s="164"/>
      <c r="H29" s="167"/>
      <c r="I29" s="151"/>
    </row>
    <row r="30" spans="1:9" ht="15" customHeight="1">
      <c r="A30" s="151"/>
      <c r="B30" s="151"/>
      <c r="C30" s="151"/>
      <c r="D30" s="151"/>
      <c r="E30" s="151"/>
      <c r="F30" s="151"/>
      <c r="G30" s="151"/>
      <c r="H30" s="151"/>
      <c r="I30" s="151"/>
    </row>
    <row r="31" spans="1:9" ht="15" customHeight="1">
      <c r="A31" s="151"/>
      <c r="B31" s="151"/>
      <c r="C31" s="151"/>
      <c r="D31" s="151"/>
      <c r="E31" s="151"/>
      <c r="F31" s="151"/>
      <c r="G31" s="151"/>
      <c r="H31" s="151"/>
      <c r="I31" s="151"/>
    </row>
    <row r="32" spans="1:9" ht="15" customHeight="1">
      <c r="A32" s="151"/>
      <c r="B32" s="151"/>
      <c r="C32" s="151"/>
      <c r="D32" s="151"/>
      <c r="E32" s="151"/>
      <c r="F32" s="151"/>
      <c r="G32" s="151"/>
      <c r="H32" s="151"/>
      <c r="I32" s="151"/>
    </row>
    <row r="33" spans="1:9" ht="15" customHeight="1">
      <c r="A33" s="151"/>
      <c r="B33" s="151"/>
      <c r="C33" s="151"/>
      <c r="D33" s="151"/>
      <c r="E33" s="151"/>
      <c r="F33" s="151"/>
      <c r="G33" s="151"/>
      <c r="H33" s="151"/>
      <c r="I33" s="151"/>
    </row>
    <row r="34" spans="1:9" ht="15" customHeight="1">
      <c r="A34" s="151"/>
      <c r="B34" s="151"/>
      <c r="C34" s="151"/>
      <c r="D34" s="151"/>
      <c r="E34" s="151"/>
      <c r="F34" s="151"/>
      <c r="G34" s="151"/>
      <c r="H34" s="151"/>
      <c r="I34" s="151"/>
    </row>
    <row r="35" spans="1:9" ht="15" customHeight="1">
      <c r="A35" s="151"/>
      <c r="B35" s="151"/>
      <c r="C35" s="151"/>
      <c r="D35" s="151"/>
      <c r="E35" s="151"/>
      <c r="F35" s="151"/>
      <c r="G35" s="151"/>
      <c r="H35" s="151"/>
      <c r="I35" s="151"/>
    </row>
    <row r="36" spans="1:9" ht="15" customHeight="1">
      <c r="A36" s="151"/>
      <c r="B36" s="151"/>
      <c r="C36" s="151"/>
      <c r="D36" s="151"/>
      <c r="E36" s="151"/>
      <c r="F36" s="151"/>
      <c r="G36" s="151"/>
      <c r="H36" s="151"/>
      <c r="I36" s="151"/>
    </row>
  </sheetData>
  <customSheetViews>
    <customSheetView guid="{D60E5760-4E7C-40A4-8B5D-23B1C7C3A8AF}" showPageBreaks="1" printArea="1" view="pageBreakPreview">
      <pageMargins left="0.98425196850393704" right="0.78740157480314965" top="0.98425196850393704" bottom="0.98425196850393704" header="0.51181102362204722" footer="0.51181102362204722"/>
      <pageSetup paperSize="9" orientation="portrait" blackAndWhite="1" verticalDpi="1200" r:id="rId1"/>
      <headerFooter alignWithMargins="0"/>
    </customSheetView>
  </customSheetViews>
  <mergeCells count="12">
    <mergeCell ref="A8:E8"/>
    <mergeCell ref="A12:G12"/>
    <mergeCell ref="B16:C16"/>
    <mergeCell ref="A25:B25"/>
    <mergeCell ref="C25:H25"/>
    <mergeCell ref="A26:B26"/>
    <mergeCell ref="C26:H26"/>
    <mergeCell ref="C27:H27"/>
    <mergeCell ref="C28:H28"/>
    <mergeCell ref="C29:H29"/>
    <mergeCell ref="A3:H4"/>
    <mergeCell ref="A27:A29"/>
  </mergeCells>
  <phoneticPr fontId="10"/>
  <pageMargins left="0.98425196850393704" right="0.78740157480314965" top="0.98425196850393704" bottom="0.98425196850393704" header="0.51181102362204722" footer="0.51181102362204722"/>
  <pageSetup paperSize="9" fitToWidth="1" fitToHeight="1" orientation="portrait" usePrinterDefaults="1" blackAndWhite="1" verticalDpi="12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I38"/>
  <sheetViews>
    <sheetView workbookViewId="0"/>
  </sheetViews>
  <sheetFormatPr defaultColWidth="10.875" defaultRowHeight="16.5" customHeight="1"/>
  <cols>
    <col min="1" max="16384" width="10.875" style="168"/>
  </cols>
  <sheetData>
    <row r="1" spans="1:9" ht="16.5" customHeight="1">
      <c r="A1" s="151"/>
      <c r="B1" s="151"/>
      <c r="C1" s="151"/>
      <c r="D1" s="151"/>
      <c r="E1" s="151"/>
      <c r="F1" s="151"/>
    </row>
    <row r="2" spans="1:9" ht="16.5" customHeight="1">
      <c r="A2" s="151"/>
      <c r="B2" s="151"/>
      <c r="C2" s="151"/>
      <c r="D2" s="151"/>
      <c r="E2" s="151"/>
      <c r="F2" s="151"/>
    </row>
    <row r="3" spans="1:9" ht="16.5" customHeight="1">
      <c r="A3" s="152" t="s">
        <v>263</v>
      </c>
      <c r="B3" s="152"/>
      <c r="C3" s="152"/>
      <c r="D3" s="152"/>
      <c r="E3" s="152"/>
      <c r="F3" s="152"/>
      <c r="G3" s="152"/>
      <c r="H3" s="152"/>
      <c r="I3" s="151"/>
    </row>
    <row r="4" spans="1:9" ht="16.5" customHeight="1">
      <c r="A4" s="152"/>
      <c r="B4" s="152"/>
      <c r="C4" s="152"/>
      <c r="D4" s="152"/>
      <c r="E4" s="152"/>
      <c r="F4" s="152"/>
      <c r="G4" s="152"/>
      <c r="H4" s="152"/>
      <c r="I4" s="151"/>
    </row>
    <row r="5" spans="1:9" ht="16.5" customHeight="1">
      <c r="A5" s="152"/>
      <c r="B5" s="152"/>
      <c r="C5" s="152"/>
      <c r="D5" s="152"/>
      <c r="E5" s="152"/>
      <c r="F5" s="152"/>
      <c r="G5" s="152"/>
      <c r="H5" s="152"/>
      <c r="I5" s="151"/>
    </row>
    <row r="6" spans="1:9" ht="16.5" customHeight="1">
      <c r="A6" s="152"/>
      <c r="B6" s="152"/>
      <c r="C6" s="152"/>
      <c r="D6" s="152"/>
      <c r="E6" s="152"/>
      <c r="F6" s="152"/>
      <c r="G6" s="152"/>
      <c r="H6" s="152"/>
      <c r="I6" s="151"/>
    </row>
    <row r="7" spans="1:9" ht="16.5" customHeight="1">
      <c r="A7" s="151"/>
      <c r="B7" s="151"/>
      <c r="C7" s="151"/>
      <c r="D7" s="151"/>
      <c r="E7" s="109"/>
      <c r="F7" s="151"/>
      <c r="G7" s="160">
        <f ca="1">TODAY()</f>
        <v>46181</v>
      </c>
      <c r="H7" s="160"/>
      <c r="I7" s="151"/>
    </row>
    <row r="8" spans="1:9" ht="16.5" customHeight="1">
      <c r="A8" s="151"/>
      <c r="B8" s="151"/>
      <c r="C8" s="151"/>
      <c r="D8" s="151"/>
      <c r="E8" s="109"/>
      <c r="F8" s="151"/>
      <c r="G8" s="175"/>
      <c r="H8" s="175"/>
      <c r="I8" s="151"/>
    </row>
    <row r="9" spans="1:9" ht="16.5" customHeight="1">
      <c r="A9" s="151"/>
      <c r="B9" s="151"/>
      <c r="C9" s="151"/>
      <c r="D9" s="151"/>
      <c r="E9" s="109"/>
      <c r="F9" s="151"/>
      <c r="G9" s="175"/>
      <c r="H9" s="175"/>
      <c r="I9" s="151"/>
    </row>
    <row r="10" spans="1:9" ht="16.5" customHeight="1">
      <c r="A10" s="153" t="s">
        <v>111</v>
      </c>
      <c r="B10" s="153"/>
      <c r="C10" s="153"/>
      <c r="D10" s="153"/>
      <c r="E10" s="153"/>
      <c r="F10" s="151"/>
      <c r="G10" s="151"/>
      <c r="H10" s="151"/>
      <c r="I10" s="151"/>
    </row>
    <row r="11" spans="1:9" ht="16.5" customHeight="1">
      <c r="A11" s="169" t="str">
        <f>データ!C31</f>
        <v>◎◎　◎◎</v>
      </c>
      <c r="B11" s="169"/>
      <c r="C11" s="169"/>
      <c r="D11" s="169"/>
      <c r="E11" s="169"/>
      <c r="F11" s="165"/>
      <c r="G11" s="165"/>
      <c r="H11" s="153"/>
      <c r="I11" s="151"/>
    </row>
    <row r="12" spans="1:9" ht="16.5" customHeight="1">
      <c r="A12" s="151"/>
      <c r="B12" s="151"/>
      <c r="C12" s="151"/>
      <c r="D12" s="151"/>
      <c r="E12" s="151"/>
      <c r="F12" s="151"/>
      <c r="G12" s="151"/>
      <c r="H12" s="151"/>
      <c r="I12" s="151"/>
    </row>
    <row r="13" spans="1:9" ht="16.5" customHeight="1">
      <c r="A13" s="151"/>
      <c r="B13" s="151"/>
      <c r="C13" s="151"/>
      <c r="D13" s="151"/>
      <c r="E13" s="151"/>
      <c r="F13" s="151"/>
      <c r="G13" s="151"/>
      <c r="H13" s="151"/>
      <c r="I13" s="151"/>
    </row>
    <row r="14" spans="1:9" ht="16.5" customHeight="1">
      <c r="A14" s="151"/>
      <c r="B14" s="151"/>
      <c r="C14" s="151"/>
      <c r="D14" s="151"/>
      <c r="E14" s="151"/>
      <c r="G14" s="151" t="s">
        <v>99</v>
      </c>
      <c r="H14" s="151"/>
      <c r="I14" s="151"/>
    </row>
    <row r="15" spans="1:9" ht="16.5" customHeight="1">
      <c r="A15" s="151"/>
      <c r="B15" s="161"/>
      <c r="C15" s="151"/>
      <c r="D15" s="150"/>
      <c r="E15" s="150"/>
      <c r="G15" s="151" t="str">
        <f>データ!C18</f>
        <v>○○　○○</v>
      </c>
      <c r="H15" s="166"/>
      <c r="I15" s="151"/>
    </row>
    <row r="16" spans="1:9" ht="16.5" customHeight="1">
      <c r="A16" s="151"/>
      <c r="B16" s="151"/>
      <c r="C16" s="151"/>
      <c r="D16" s="151"/>
      <c r="E16" s="151"/>
      <c r="F16" s="151"/>
      <c r="G16" s="151"/>
      <c r="H16" s="151"/>
      <c r="I16" s="151"/>
    </row>
    <row r="17" spans="1:9" ht="16.5" customHeight="1">
      <c r="A17" s="151"/>
      <c r="B17" s="151"/>
      <c r="C17" s="151"/>
      <c r="D17" s="151"/>
      <c r="E17" s="151"/>
      <c r="F17" s="151"/>
      <c r="G17" s="151"/>
      <c r="H17" s="151"/>
      <c r="I17" s="151"/>
    </row>
    <row r="18" spans="1:9" ht="16.5" customHeight="1">
      <c r="A18" s="153" t="s">
        <v>261</v>
      </c>
      <c r="B18" s="151"/>
      <c r="C18" s="151"/>
      <c r="D18" s="151"/>
      <c r="E18" s="151"/>
      <c r="F18" s="151"/>
      <c r="G18" s="151"/>
      <c r="H18" s="151"/>
      <c r="I18" s="151"/>
    </row>
    <row r="19" spans="1:9" ht="16.5" customHeight="1">
      <c r="A19" s="151"/>
      <c r="B19" s="151"/>
      <c r="C19" s="151"/>
      <c r="D19" s="151"/>
      <c r="E19" s="151"/>
      <c r="F19" s="151"/>
      <c r="G19" s="151"/>
      <c r="H19" s="151"/>
      <c r="I19" s="151"/>
    </row>
    <row r="20" spans="1:9" ht="16.5" customHeight="1">
      <c r="A20" s="151"/>
      <c r="B20" s="151"/>
      <c r="C20" s="151"/>
      <c r="D20" s="151"/>
      <c r="E20" s="151"/>
      <c r="F20" s="151"/>
      <c r="G20" s="151"/>
      <c r="H20" s="151"/>
      <c r="I20" s="151"/>
    </row>
    <row r="21" spans="1:9" ht="16.5" customHeight="1">
      <c r="A21" s="170" t="s">
        <v>163</v>
      </c>
      <c r="B21" s="170"/>
      <c r="C21" s="170"/>
      <c r="D21" s="170"/>
      <c r="E21" s="170"/>
      <c r="F21" s="170"/>
      <c r="G21" s="170"/>
      <c r="H21" s="170"/>
      <c r="I21" s="151"/>
    </row>
    <row r="24" spans="1:9" ht="16.5" customHeight="1">
      <c r="A24" s="171" t="s">
        <v>171</v>
      </c>
      <c r="B24" s="171"/>
      <c r="C24" s="168">
        <f>データ!C2</f>
        <v>0</v>
      </c>
    </row>
    <row r="26" spans="1:9" ht="16.5" customHeight="1">
      <c r="A26" s="171" t="s">
        <v>264</v>
      </c>
      <c r="B26" s="171"/>
      <c r="C26" s="173">
        <f>データ!E13</f>
        <v>42114</v>
      </c>
      <c r="D26" s="173"/>
      <c r="E26" s="174" t="s">
        <v>68</v>
      </c>
      <c r="F26" s="173">
        <f>データ!F13</f>
        <v>42246</v>
      </c>
      <c r="G26" s="173"/>
    </row>
    <row r="28" spans="1:9" ht="16.5" customHeight="1">
      <c r="A28" s="171" t="s">
        <v>268</v>
      </c>
      <c r="B28" s="171"/>
    </row>
    <row r="29" spans="1:9" ht="30" customHeight="1">
      <c r="A29" s="172" t="s">
        <v>34</v>
      </c>
      <c r="B29" s="172"/>
      <c r="C29" s="172"/>
      <c r="D29" s="172" t="s">
        <v>259</v>
      </c>
      <c r="E29" s="172"/>
      <c r="F29" s="172" t="s">
        <v>221</v>
      </c>
      <c r="G29" s="172" t="s">
        <v>92</v>
      </c>
      <c r="H29" s="172" t="s">
        <v>180</v>
      </c>
    </row>
    <row r="30" spans="1:9" ht="30" customHeight="1">
      <c r="A30" s="172"/>
      <c r="B30" s="172"/>
      <c r="C30" s="172"/>
      <c r="D30" s="172"/>
      <c r="E30" s="172"/>
      <c r="F30" s="172"/>
      <c r="G30" s="172"/>
      <c r="H30" s="172"/>
    </row>
    <row r="31" spans="1:9" ht="30" customHeight="1">
      <c r="A31" s="172"/>
      <c r="B31" s="172"/>
      <c r="C31" s="172"/>
      <c r="D31" s="172"/>
      <c r="E31" s="172"/>
      <c r="F31" s="172"/>
      <c r="G31" s="172"/>
      <c r="H31" s="172"/>
    </row>
    <row r="32" spans="1:9" ht="30" customHeight="1">
      <c r="A32" s="172"/>
      <c r="B32" s="172"/>
      <c r="C32" s="172"/>
      <c r="D32" s="172"/>
      <c r="E32" s="172"/>
      <c r="F32" s="172"/>
      <c r="G32" s="172"/>
      <c r="H32" s="172"/>
    </row>
    <row r="33" spans="1:8" ht="30" customHeight="1">
      <c r="A33" s="172"/>
      <c r="B33" s="172"/>
      <c r="C33" s="172"/>
      <c r="D33" s="172"/>
      <c r="E33" s="172"/>
      <c r="F33" s="172"/>
      <c r="G33" s="172"/>
      <c r="H33" s="172"/>
    </row>
    <row r="34" spans="1:8" ht="30" customHeight="1">
      <c r="A34" s="172"/>
      <c r="B34" s="172"/>
      <c r="C34" s="172"/>
      <c r="D34" s="172"/>
      <c r="E34" s="172"/>
      <c r="F34" s="172"/>
      <c r="G34" s="172"/>
      <c r="H34" s="172"/>
    </row>
    <row r="35" spans="1:8" ht="30" customHeight="1">
      <c r="A35" s="172"/>
      <c r="B35" s="172"/>
      <c r="C35" s="172"/>
      <c r="D35" s="172"/>
      <c r="E35" s="172"/>
      <c r="F35" s="172"/>
      <c r="G35" s="172"/>
      <c r="H35" s="172"/>
    </row>
    <row r="36" spans="1:8" ht="30" customHeight="1">
      <c r="A36" s="172"/>
      <c r="B36" s="172"/>
      <c r="C36" s="172"/>
      <c r="D36" s="172"/>
      <c r="E36" s="172"/>
      <c r="F36" s="172"/>
      <c r="G36" s="172"/>
      <c r="H36" s="172"/>
    </row>
    <row r="37" spans="1:8" ht="30" customHeight="1">
      <c r="A37" s="172"/>
      <c r="B37" s="172"/>
      <c r="C37" s="172"/>
      <c r="D37" s="172"/>
      <c r="E37" s="172"/>
      <c r="F37" s="172"/>
      <c r="G37" s="172"/>
      <c r="H37" s="172"/>
    </row>
    <row r="38" spans="1:8" ht="30" customHeight="1">
      <c r="A38" s="172"/>
      <c r="B38" s="172"/>
      <c r="C38" s="172"/>
      <c r="D38" s="172"/>
      <c r="E38" s="172"/>
      <c r="F38" s="172"/>
      <c r="G38" s="172"/>
      <c r="H38" s="172"/>
    </row>
  </sheetData>
  <customSheetViews>
    <customSheetView guid="{D60E5760-4E7C-40A4-8B5D-23B1C7C3A8AF}">
      <pageMargins left="0.7" right="0.7" top="0.75" bottom="0.75" header="0.3" footer="0.3"/>
      <pageSetup paperSize="9" orientation="portrait" r:id="rId1"/>
    </customSheetView>
  </customSheetViews>
  <mergeCells count="29">
    <mergeCell ref="G7:H7"/>
    <mergeCell ref="A10:E10"/>
    <mergeCell ref="A11:E11"/>
    <mergeCell ref="A24:B24"/>
    <mergeCell ref="A26:B26"/>
    <mergeCell ref="C26:D26"/>
    <mergeCell ref="F26:G26"/>
    <mergeCell ref="A28:B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38:C38"/>
    <mergeCell ref="D38:E38"/>
    <mergeCell ref="A3:H4"/>
  </mergeCells>
  <phoneticPr fontId="10"/>
  <pageMargins left="0.7" right="0.7" top="0.75" bottom="0.75" header="0.3" footer="0.3"/>
  <pageSetup paperSize="9" fitToWidth="1" fitToHeight="1" orientation="portrait" usePrinterDefaults="1"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8"/>
  <dimension ref="A1:K36"/>
  <sheetViews>
    <sheetView topLeftCell="A25" workbookViewId="0">
      <selection activeCell="G27" sqref="G27:I27"/>
    </sheetView>
  </sheetViews>
  <sheetFormatPr defaultRowHeight="15" customHeight="1"/>
  <cols>
    <col min="1" max="1" width="6.75" style="150" customWidth="1"/>
    <col min="2" max="5" width="10" style="150" customWidth="1"/>
    <col min="6" max="6" width="5.125" style="150" customWidth="1"/>
    <col min="7" max="9" width="10" style="150" customWidth="1"/>
    <col min="10" max="10" width="2.875" style="150" customWidth="1"/>
    <col min="11" max="16384" width="9" style="150" customWidth="1"/>
  </cols>
  <sheetData>
    <row r="1" spans="1:11" ht="16.5" customHeight="1">
      <c r="A1" s="151"/>
      <c r="B1" s="151"/>
      <c r="C1" s="151"/>
      <c r="D1" s="151"/>
      <c r="E1" s="151"/>
      <c r="F1" s="151"/>
      <c r="G1" s="151"/>
      <c r="H1" s="151"/>
      <c r="I1" s="151"/>
      <c r="J1" s="151"/>
    </row>
    <row r="2" spans="1:11" ht="16.5" customHeight="1">
      <c r="A2" s="151"/>
      <c r="B2" s="151"/>
      <c r="C2" s="151"/>
      <c r="D2" s="151"/>
      <c r="E2" s="151"/>
      <c r="F2" s="151"/>
      <c r="G2" s="151"/>
      <c r="H2" s="151"/>
      <c r="I2" s="151"/>
      <c r="J2" s="151"/>
    </row>
    <row r="3" spans="1:11" ht="16.5" customHeight="1">
      <c r="A3" s="152" t="s">
        <v>60</v>
      </c>
      <c r="B3" s="152"/>
      <c r="C3" s="152"/>
      <c r="D3" s="152"/>
      <c r="E3" s="152"/>
      <c r="F3" s="152"/>
      <c r="G3" s="152"/>
      <c r="H3" s="152"/>
      <c r="I3" s="152"/>
      <c r="J3" s="151"/>
      <c r="K3" s="151"/>
    </row>
    <row r="4" spans="1:11" ht="16.5" customHeight="1">
      <c r="A4" s="152"/>
      <c r="B4" s="152"/>
      <c r="C4" s="152"/>
      <c r="D4" s="152"/>
      <c r="E4" s="152"/>
      <c r="F4" s="152"/>
      <c r="G4" s="152"/>
      <c r="H4" s="152"/>
      <c r="I4" s="152"/>
      <c r="J4" s="151"/>
      <c r="K4" s="151"/>
    </row>
    <row r="5" spans="1:11" ht="16.5" customHeight="1">
      <c r="A5" s="151"/>
      <c r="B5" s="151"/>
      <c r="C5" s="151"/>
      <c r="D5" s="151"/>
      <c r="E5" s="151"/>
      <c r="F5" s="109"/>
      <c r="G5" s="151"/>
      <c r="H5" s="151"/>
      <c r="I5" s="151"/>
      <c r="J5" s="151"/>
      <c r="K5" s="151"/>
    </row>
    <row r="6" spans="1:11" ht="16.5" customHeight="1">
      <c r="A6" s="151"/>
      <c r="B6" s="151"/>
      <c r="C6" s="151"/>
      <c r="D6" s="151"/>
      <c r="E6" s="151"/>
      <c r="F6" s="109"/>
      <c r="G6" s="151"/>
      <c r="H6" s="151"/>
      <c r="I6" s="151"/>
      <c r="J6" s="151"/>
      <c r="K6" s="151"/>
    </row>
    <row r="7" spans="1:11" ht="16.5" customHeight="1">
      <c r="A7" s="166"/>
      <c r="B7" s="166"/>
      <c r="C7" s="166"/>
      <c r="D7" s="166"/>
      <c r="E7" s="166"/>
      <c r="F7" s="166"/>
      <c r="G7" s="166"/>
      <c r="H7" s="166"/>
      <c r="I7" s="151"/>
      <c r="J7" s="151"/>
      <c r="K7" s="151"/>
    </row>
    <row r="8" spans="1:11" ht="16.5" customHeight="1">
      <c r="A8" s="176">
        <f>データ!C28</f>
        <v>0</v>
      </c>
      <c r="B8" s="176"/>
      <c r="C8" s="176"/>
      <c r="D8" s="176"/>
      <c r="E8" s="176"/>
      <c r="F8" s="165"/>
      <c r="G8" s="165"/>
      <c r="H8" s="165"/>
      <c r="I8" s="153"/>
      <c r="J8" s="151"/>
      <c r="K8" s="151"/>
    </row>
    <row r="9" spans="1:11" ht="16.5" customHeight="1">
      <c r="A9" s="154"/>
      <c r="B9" s="154"/>
      <c r="C9" s="154"/>
      <c r="D9" s="154"/>
      <c r="E9" s="154"/>
      <c r="F9" s="154"/>
      <c r="G9" s="154"/>
      <c r="I9" s="151"/>
      <c r="J9" s="151"/>
    </row>
    <row r="10" spans="1:11" ht="16.5" customHeight="1">
      <c r="A10" s="155"/>
      <c r="B10" s="155"/>
      <c r="C10" s="155"/>
      <c r="D10" s="155"/>
      <c r="E10" s="155"/>
      <c r="F10" s="155"/>
      <c r="G10" s="155"/>
      <c r="H10" s="151"/>
      <c r="I10" s="151"/>
      <c r="J10" s="151"/>
    </row>
    <row r="11" spans="1:11" ht="16.5" customHeight="1">
      <c r="A11" s="151"/>
      <c r="B11" s="151"/>
      <c r="C11" s="151"/>
      <c r="D11" s="151"/>
      <c r="E11" s="151"/>
      <c r="F11" s="151"/>
      <c r="G11" s="151"/>
      <c r="H11" s="151"/>
      <c r="I11" s="151"/>
      <c r="J11" s="151"/>
    </row>
    <row r="12" spans="1:11" ht="16.5" customHeight="1">
      <c r="A12" s="153" t="s">
        <v>2</v>
      </c>
      <c r="B12" s="153"/>
      <c r="C12" s="153"/>
      <c r="D12" s="153"/>
      <c r="E12" s="153"/>
      <c r="F12" s="153"/>
      <c r="G12" s="153"/>
      <c r="H12" s="153"/>
      <c r="I12" s="151"/>
      <c r="J12" s="151"/>
    </row>
    <row r="13" spans="1:11" ht="16.5" customHeight="1">
      <c r="A13" s="151"/>
      <c r="B13" s="151"/>
      <c r="C13" s="151"/>
      <c r="D13" s="151"/>
      <c r="E13" s="151"/>
      <c r="F13" s="151"/>
      <c r="G13" s="151"/>
      <c r="H13" s="151"/>
      <c r="I13" s="151"/>
      <c r="J13" s="151"/>
    </row>
    <row r="14" spans="1:11" ht="16.5" customHeight="1">
      <c r="A14" s="151"/>
      <c r="B14" s="151"/>
      <c r="C14" s="151"/>
      <c r="D14" s="151"/>
      <c r="E14" s="151"/>
      <c r="F14" s="151"/>
      <c r="G14" s="151"/>
      <c r="H14" s="151"/>
      <c r="I14" s="151"/>
      <c r="J14" s="151"/>
    </row>
    <row r="15" spans="1:11" ht="16.5" customHeight="1">
      <c r="A15" s="151"/>
      <c r="B15" s="151"/>
      <c r="C15" s="151"/>
      <c r="D15" s="151"/>
      <c r="E15" s="151"/>
      <c r="F15" s="151"/>
      <c r="G15" s="151"/>
      <c r="H15" s="151"/>
      <c r="I15" s="151"/>
      <c r="J15" s="151"/>
    </row>
    <row r="16" spans="1:11" ht="16.5" customHeight="1">
      <c r="B16" s="160">
        <f ca="1">TODAY()</f>
        <v>46181</v>
      </c>
      <c r="C16" s="160"/>
      <c r="D16" s="151"/>
      <c r="E16" s="151"/>
      <c r="F16" s="151"/>
      <c r="G16" s="166"/>
      <c r="H16" s="166"/>
      <c r="I16" s="151"/>
      <c r="J16" s="151"/>
      <c r="K16" s="151"/>
    </row>
    <row r="17" spans="1:10" ht="16.5" customHeight="1">
      <c r="A17" s="151"/>
      <c r="B17" s="151"/>
      <c r="C17" s="151"/>
      <c r="D17" s="151"/>
      <c r="E17" s="151"/>
      <c r="F17" s="151"/>
      <c r="G17" s="151"/>
      <c r="H17" s="151"/>
      <c r="I17" s="151"/>
      <c r="J17" s="151"/>
    </row>
    <row r="18" spans="1:10" ht="16.5" customHeight="1">
      <c r="A18" s="151"/>
      <c r="B18" s="151"/>
      <c r="C18" s="151"/>
      <c r="D18" s="151"/>
      <c r="E18" s="151"/>
      <c r="F18" s="151"/>
      <c r="G18" s="151"/>
      <c r="H18" s="151"/>
      <c r="I18" s="151"/>
      <c r="J18" s="151"/>
    </row>
    <row r="19" spans="1:10" ht="16.5" customHeight="1">
      <c r="A19" s="151"/>
      <c r="B19" s="151"/>
      <c r="C19" s="151"/>
      <c r="D19" s="151"/>
      <c r="E19" s="151"/>
      <c r="F19" s="151"/>
      <c r="G19" s="151"/>
      <c r="H19" s="151"/>
      <c r="I19" s="151"/>
      <c r="J19" s="151"/>
    </row>
    <row r="20" spans="1:10" ht="16.5" customHeight="1">
      <c r="A20" s="151"/>
      <c r="B20" s="161"/>
      <c r="C20" s="151"/>
      <c r="F20" s="161"/>
      <c r="G20" s="151" t="str">
        <f>データ!C12</f>
        <v>倉吉市長　広田　一恭</v>
      </c>
      <c r="H20" s="151"/>
      <c r="I20" s="166"/>
      <c r="J20" s="151"/>
    </row>
    <row r="21" spans="1:10" ht="16.5" customHeight="1">
      <c r="A21" s="151"/>
      <c r="B21" s="151"/>
      <c r="C21" s="151"/>
      <c r="D21" s="151"/>
      <c r="E21" s="151"/>
      <c r="F21" s="151"/>
      <c r="G21" s="151"/>
      <c r="H21" s="151"/>
      <c r="I21" s="151"/>
      <c r="J21" s="151"/>
    </row>
    <row r="22" spans="1:10" ht="16.5" customHeight="1">
      <c r="A22" s="151"/>
      <c r="B22" s="151"/>
      <c r="C22" s="151"/>
      <c r="D22" s="151"/>
      <c r="E22" s="151"/>
      <c r="F22" s="151"/>
      <c r="G22" s="151"/>
      <c r="H22" s="151"/>
      <c r="I22" s="151"/>
      <c r="J22" s="151"/>
    </row>
    <row r="23" spans="1:10" ht="16.5" customHeight="1">
      <c r="A23" s="151"/>
      <c r="B23" s="151"/>
      <c r="C23" s="151"/>
      <c r="D23" s="151"/>
      <c r="E23" s="151"/>
      <c r="F23" s="151"/>
      <c r="G23" s="151"/>
      <c r="H23" s="151"/>
      <c r="I23" s="151"/>
      <c r="J23" s="151"/>
    </row>
    <row r="24" spans="1:10" ht="16.5" customHeight="1">
      <c r="A24" s="151"/>
      <c r="B24" s="151"/>
      <c r="C24" s="151"/>
      <c r="D24" s="151"/>
      <c r="E24" s="151"/>
      <c r="F24" s="151"/>
      <c r="G24" s="151"/>
      <c r="H24" s="151"/>
      <c r="I24" s="151"/>
      <c r="J24" s="151"/>
    </row>
    <row r="25" spans="1:10" ht="45" customHeight="1">
      <c r="A25" s="177" t="s">
        <v>6</v>
      </c>
      <c r="B25" s="177"/>
      <c r="C25" s="178" t="str">
        <f>データ!C36</f>
        <v>○○工事</v>
      </c>
      <c r="D25" s="178"/>
      <c r="E25" s="178"/>
      <c r="F25" s="178"/>
      <c r="G25" s="178"/>
      <c r="H25" s="178"/>
      <c r="I25" s="178"/>
      <c r="J25" s="151"/>
    </row>
    <row r="26" spans="1:10" ht="45" customHeight="1">
      <c r="A26" s="177" t="s">
        <v>26</v>
      </c>
      <c r="B26" s="177"/>
      <c r="C26" s="178" t="str">
        <f>データ!C37</f>
        <v>倉吉市葵町</v>
      </c>
      <c r="D26" s="178"/>
      <c r="E26" s="178"/>
      <c r="F26" s="178"/>
      <c r="G26" s="178"/>
      <c r="H26" s="178"/>
      <c r="I26" s="178"/>
      <c r="J26" s="151"/>
    </row>
    <row r="27" spans="1:10" ht="45" customHeight="1">
      <c r="A27" s="177" t="s">
        <v>42</v>
      </c>
      <c r="B27" s="177"/>
      <c r="C27" s="179">
        <f>データ!C38</f>
        <v>41821</v>
      </c>
      <c r="D27" s="182"/>
      <c r="E27" s="182"/>
      <c r="F27" s="164" t="s">
        <v>68</v>
      </c>
      <c r="G27" s="182">
        <f>データ!C39</f>
        <v>42428</v>
      </c>
      <c r="H27" s="182"/>
      <c r="I27" s="183"/>
      <c r="J27" s="151"/>
    </row>
    <row r="28" spans="1:10" ht="45" customHeight="1">
      <c r="A28" s="177" t="s">
        <v>27</v>
      </c>
      <c r="B28" s="177"/>
      <c r="C28" s="163" t="str">
        <f>データ!C43&amp;"　"&amp;(データ!C44)</f>
        <v>○○建設㈱　代表取締役　☆☆　☆☆</v>
      </c>
      <c r="D28" s="164"/>
      <c r="E28" s="164"/>
      <c r="F28" s="164"/>
      <c r="G28" s="164"/>
      <c r="H28" s="164"/>
      <c r="I28" s="167"/>
      <c r="J28" s="151"/>
    </row>
    <row r="29" spans="1:10" ht="45" customHeight="1">
      <c r="A29" s="177" t="s">
        <v>32</v>
      </c>
      <c r="B29" s="177"/>
      <c r="C29" s="180">
        <f>データ!C40</f>
        <v>10800000</v>
      </c>
      <c r="D29" s="180"/>
      <c r="E29" s="180"/>
      <c r="F29" s="180"/>
      <c r="G29" s="180"/>
      <c r="H29" s="180"/>
      <c r="I29" s="180"/>
      <c r="J29" s="151"/>
    </row>
    <row r="30" spans="1:10" ht="45" customHeight="1">
      <c r="A30" s="177" t="s">
        <v>71</v>
      </c>
      <c r="B30" s="177"/>
      <c r="C30" s="181" t="str">
        <f>データ!C45</f>
        <v>□□　□□</v>
      </c>
      <c r="D30" s="181"/>
      <c r="E30" s="181"/>
      <c r="F30" s="181"/>
      <c r="G30" s="181"/>
      <c r="H30" s="181"/>
      <c r="I30" s="181"/>
      <c r="J30" s="151"/>
    </row>
    <row r="31" spans="1:10" ht="45" customHeight="1">
      <c r="A31" s="177" t="s">
        <v>21</v>
      </c>
      <c r="B31" s="177"/>
      <c r="C31" s="181" t="str">
        <f>データ!C46</f>
        <v>◇◇　◇◇</v>
      </c>
      <c r="D31" s="181"/>
      <c r="E31" s="181"/>
      <c r="F31" s="181"/>
      <c r="G31" s="181"/>
      <c r="H31" s="181"/>
      <c r="I31" s="181"/>
      <c r="J31" s="151"/>
    </row>
    <row r="32" spans="1:10" ht="15" customHeight="1">
      <c r="A32" s="151"/>
      <c r="B32" s="151"/>
      <c r="C32" s="151"/>
      <c r="D32" s="151"/>
      <c r="E32" s="151"/>
      <c r="F32" s="151"/>
      <c r="G32" s="151"/>
      <c r="H32" s="151"/>
      <c r="I32" s="151"/>
      <c r="J32" s="151"/>
    </row>
    <row r="33" spans="1:10" ht="15" customHeight="1">
      <c r="A33" s="151"/>
      <c r="B33" s="151"/>
      <c r="C33" s="151"/>
      <c r="D33" s="151"/>
      <c r="E33" s="151"/>
      <c r="F33" s="151"/>
      <c r="G33" s="151"/>
      <c r="H33" s="151"/>
      <c r="I33" s="151"/>
      <c r="J33" s="151"/>
    </row>
    <row r="34" spans="1:10" ht="15" customHeight="1">
      <c r="A34" s="151"/>
      <c r="B34" s="151"/>
      <c r="C34" s="151"/>
      <c r="D34" s="151"/>
      <c r="E34" s="151"/>
      <c r="F34" s="151"/>
      <c r="G34" s="151"/>
      <c r="H34" s="151"/>
      <c r="I34" s="151"/>
      <c r="J34" s="151"/>
    </row>
    <row r="35" spans="1:10" ht="15" customHeight="1">
      <c r="A35" s="151"/>
      <c r="B35" s="151"/>
      <c r="C35" s="151"/>
      <c r="D35" s="151"/>
      <c r="E35" s="151"/>
      <c r="F35" s="151"/>
      <c r="G35" s="151"/>
      <c r="H35" s="151"/>
      <c r="I35" s="151"/>
      <c r="J35" s="151"/>
    </row>
    <row r="36" spans="1:10" ht="15" customHeight="1">
      <c r="A36" s="151"/>
      <c r="B36" s="151"/>
      <c r="C36" s="151"/>
      <c r="D36" s="151"/>
      <c r="E36" s="151"/>
      <c r="F36" s="151"/>
      <c r="G36" s="151"/>
      <c r="H36" s="151"/>
      <c r="I36" s="151"/>
      <c r="J36" s="151"/>
    </row>
  </sheetData>
  <customSheetViews>
    <customSheetView guid="{D60E5760-4E7C-40A4-8B5D-23B1C7C3A8AF}">
      <pageMargins left="0.98425196850393704" right="0.98425196850393704" top="0.98425196850393704" bottom="0.98425196850393704" header="0.51181102362204722" footer="0.51181102362204722"/>
      <pageSetup paperSize="9" orientation="portrait" blackAndWhite="1" verticalDpi="1200" r:id="rId1"/>
      <headerFooter alignWithMargins="0"/>
    </customSheetView>
  </customSheetViews>
  <mergeCells count="20">
    <mergeCell ref="A7:H7"/>
    <mergeCell ref="A8:E8"/>
    <mergeCell ref="A12:H12"/>
    <mergeCell ref="B16:C16"/>
    <mergeCell ref="A25:B25"/>
    <mergeCell ref="C25:I25"/>
    <mergeCell ref="A26:B26"/>
    <mergeCell ref="C26:I26"/>
    <mergeCell ref="A27:B27"/>
    <mergeCell ref="C27:E27"/>
    <mergeCell ref="G27:I27"/>
    <mergeCell ref="A28:B28"/>
    <mergeCell ref="C28:I28"/>
    <mergeCell ref="A29:B29"/>
    <mergeCell ref="C29:I29"/>
    <mergeCell ref="A30:B30"/>
    <mergeCell ref="C30:I30"/>
    <mergeCell ref="A31:B31"/>
    <mergeCell ref="C31:I31"/>
    <mergeCell ref="A3:I4"/>
  </mergeCells>
  <phoneticPr fontId="10"/>
  <pageMargins left="0.98425196850393704" right="0.98425196850393704" top="0.98425196850393704" bottom="0.98425196850393704" header="0.51181102362204722" footer="0.51181102362204722"/>
  <pageSetup paperSize="9" fitToWidth="1" fitToHeight="1" orientation="portrait" usePrinterDefaults="1" blackAndWhite="1" verticalDpi="120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B2:AT12"/>
  <sheetViews>
    <sheetView workbookViewId="0"/>
  </sheetViews>
  <sheetFormatPr defaultColWidth="2.625" defaultRowHeight="37.5" customHeight="1"/>
  <cols>
    <col min="1" max="1" width="2.625" style="115"/>
    <col min="2" max="46" width="2.75" style="115" customWidth="1"/>
    <col min="47" max="16384" width="2.625" style="115"/>
  </cols>
  <sheetData>
    <row r="2" spans="2:46" ht="37.5" customHeight="1">
      <c r="B2" s="116"/>
      <c r="C2" s="124"/>
      <c r="D2" s="124"/>
      <c r="E2" s="124"/>
      <c r="F2" s="124"/>
      <c r="G2" s="124"/>
      <c r="H2" s="124"/>
      <c r="I2" s="124"/>
      <c r="J2" s="124"/>
      <c r="K2" s="137"/>
      <c r="L2" s="139"/>
      <c r="M2" s="139"/>
      <c r="N2" s="139"/>
      <c r="O2" s="124" t="s">
        <v>1</v>
      </c>
      <c r="P2" s="124"/>
      <c r="Q2" s="124"/>
      <c r="R2" s="124"/>
      <c r="S2" s="124"/>
      <c r="T2" s="124"/>
      <c r="U2" s="124"/>
      <c r="V2" s="124"/>
      <c r="W2" s="124"/>
      <c r="X2" s="124"/>
      <c r="Y2" s="124"/>
      <c r="Z2" s="124"/>
      <c r="AA2" s="124"/>
      <c r="AB2" s="124"/>
      <c r="AC2" s="124"/>
      <c r="AD2" s="124"/>
      <c r="AE2" s="124"/>
      <c r="AF2" s="124"/>
      <c r="AG2" s="124"/>
      <c r="AH2" s="139"/>
      <c r="AI2" s="139"/>
      <c r="AJ2" s="139"/>
      <c r="AK2" s="139"/>
      <c r="AL2" s="124"/>
      <c r="AM2" s="124"/>
      <c r="AN2" s="124"/>
      <c r="AO2" s="124"/>
      <c r="AP2" s="124"/>
      <c r="AQ2" s="124"/>
      <c r="AR2" s="124"/>
      <c r="AS2" s="124"/>
      <c r="AT2" s="146"/>
    </row>
    <row r="3" spans="2:46" ht="52.5" customHeight="1">
      <c r="B3" s="117" t="s">
        <v>5</v>
      </c>
      <c r="C3" s="125"/>
      <c r="D3" s="125"/>
      <c r="E3" s="130"/>
      <c r="F3" s="117"/>
      <c r="G3" s="125"/>
      <c r="H3" s="125"/>
      <c r="I3" s="125"/>
      <c r="J3" s="130"/>
      <c r="K3" s="117" t="s">
        <v>13</v>
      </c>
      <c r="L3" s="125"/>
      <c r="M3" s="125"/>
      <c r="N3" s="130"/>
      <c r="O3" s="117"/>
      <c r="P3" s="125"/>
      <c r="Q3" s="125"/>
      <c r="R3" s="125"/>
      <c r="S3" s="130"/>
      <c r="T3" s="117" t="s">
        <v>10</v>
      </c>
      <c r="U3" s="125"/>
      <c r="V3" s="125"/>
      <c r="W3" s="130"/>
      <c r="X3" s="117"/>
      <c r="Y3" s="125"/>
      <c r="Z3" s="125"/>
      <c r="AA3" s="125"/>
      <c r="AB3" s="130"/>
      <c r="AC3" s="117" t="s">
        <v>24</v>
      </c>
      <c r="AD3" s="125"/>
      <c r="AE3" s="125"/>
      <c r="AF3" s="130"/>
      <c r="AG3" s="117"/>
      <c r="AH3" s="125"/>
      <c r="AI3" s="125"/>
      <c r="AJ3" s="125"/>
      <c r="AK3" s="130"/>
      <c r="AL3" s="117" t="s">
        <v>9</v>
      </c>
      <c r="AM3" s="125"/>
      <c r="AN3" s="125"/>
      <c r="AO3" s="130"/>
      <c r="AP3" s="117"/>
      <c r="AQ3" s="125"/>
      <c r="AR3" s="125"/>
      <c r="AS3" s="125"/>
      <c r="AT3" s="130"/>
    </row>
    <row r="4" spans="2:46" ht="52.5" customHeight="1">
      <c r="B4" s="133" t="s">
        <v>139</v>
      </c>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47"/>
    </row>
    <row r="5" spans="2:46" ht="37.5" customHeight="1">
      <c r="B5" s="119" t="s">
        <v>121</v>
      </c>
      <c r="C5" s="127"/>
      <c r="D5" s="127"/>
      <c r="E5" s="127"/>
      <c r="F5" s="131"/>
      <c r="G5" s="133" t="str">
        <f>データ!C28&amp;"　"&amp;(データ!C33)&amp;"　　　㊞"</f>
        <v>0　△△　△△　　　㊞</v>
      </c>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47"/>
    </row>
    <row r="6" spans="2:46" ht="37.5" customHeight="1">
      <c r="B6" s="121" t="s">
        <v>135</v>
      </c>
      <c r="C6" s="121"/>
      <c r="D6" s="121"/>
      <c r="E6" s="121"/>
      <c r="F6" s="121"/>
      <c r="G6" s="133" t="str">
        <f>データ!C36</f>
        <v>○○工事</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47"/>
    </row>
    <row r="7" spans="2:46" ht="37.5" customHeight="1">
      <c r="B7" s="117" t="s">
        <v>26</v>
      </c>
      <c r="C7" s="125"/>
      <c r="D7" s="125"/>
      <c r="E7" s="125"/>
      <c r="F7" s="130"/>
      <c r="G7" s="133" t="str">
        <f>データ!C37</f>
        <v>倉吉市葵町</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47"/>
    </row>
    <row r="8" spans="2:46" ht="37.5" customHeight="1">
      <c r="B8" s="121" t="s">
        <v>27</v>
      </c>
      <c r="C8" s="121"/>
      <c r="D8" s="121"/>
      <c r="E8" s="121"/>
      <c r="F8" s="121"/>
      <c r="G8" s="133" t="str">
        <f>データ!C43&amp;"　"&amp;(データ!C44)</f>
        <v>○○建設㈱　代表取締役　☆☆　☆☆</v>
      </c>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47"/>
    </row>
    <row r="9" spans="2:46" ht="37.5" customHeight="1">
      <c r="B9" s="122" t="s">
        <v>32</v>
      </c>
      <c r="C9" s="122"/>
      <c r="D9" s="122"/>
      <c r="E9" s="122"/>
      <c r="F9" s="122"/>
      <c r="G9" s="134">
        <f>データ!C40</f>
        <v>10800000</v>
      </c>
      <c r="H9" s="136"/>
      <c r="I9" s="136"/>
      <c r="J9" s="136"/>
      <c r="K9" s="136"/>
      <c r="L9" s="136"/>
      <c r="M9" s="136"/>
      <c r="N9" s="136"/>
      <c r="O9" s="136"/>
      <c r="P9" s="136"/>
      <c r="Q9" s="137" t="s">
        <v>19</v>
      </c>
      <c r="R9" s="141" t="s">
        <v>37</v>
      </c>
      <c r="S9" s="141"/>
      <c r="T9" s="141"/>
      <c r="U9" s="141"/>
      <c r="V9" s="141"/>
      <c r="W9" s="141"/>
      <c r="X9" s="141"/>
      <c r="Y9" s="141"/>
      <c r="Z9" s="141"/>
      <c r="AA9" s="141"/>
      <c r="AB9" s="141"/>
      <c r="AC9" s="141"/>
      <c r="AD9" s="141"/>
      <c r="AE9" s="141"/>
      <c r="AF9" s="141"/>
      <c r="AG9" s="141"/>
      <c r="AH9" s="141"/>
      <c r="AI9" s="136">
        <f>データ!C41</f>
        <v>981818.18181818351</v>
      </c>
      <c r="AJ9" s="136"/>
      <c r="AK9" s="136"/>
      <c r="AL9" s="136"/>
      <c r="AM9" s="136"/>
      <c r="AN9" s="136"/>
      <c r="AO9" s="136"/>
      <c r="AP9" s="136"/>
      <c r="AQ9" s="137" t="s">
        <v>19</v>
      </c>
      <c r="AR9" s="137" t="s">
        <v>23</v>
      </c>
      <c r="AS9" s="137"/>
      <c r="AT9" s="148"/>
    </row>
    <row r="10" spans="2:46" ht="37.5" customHeight="1">
      <c r="B10" s="123" t="s">
        <v>42</v>
      </c>
      <c r="C10" s="128"/>
      <c r="D10" s="128"/>
      <c r="E10" s="128"/>
      <c r="F10" s="132"/>
      <c r="G10" s="117" t="s">
        <v>148</v>
      </c>
      <c r="H10" s="125"/>
      <c r="I10" s="125"/>
      <c r="J10" s="130"/>
      <c r="K10" s="138">
        <f>データ!C38</f>
        <v>41821</v>
      </c>
      <c r="L10" s="140"/>
      <c r="M10" s="140"/>
      <c r="N10" s="140"/>
      <c r="O10" s="140"/>
      <c r="P10" s="140"/>
      <c r="Q10" s="140"/>
      <c r="R10" s="140"/>
      <c r="S10" s="140"/>
      <c r="T10" s="140"/>
      <c r="U10" s="140"/>
      <c r="V10" s="140"/>
      <c r="W10" s="140"/>
      <c r="X10" s="140"/>
      <c r="Y10" s="140"/>
      <c r="Z10" s="144"/>
      <c r="AA10" s="117" t="s">
        <v>44</v>
      </c>
      <c r="AB10" s="125"/>
      <c r="AC10" s="125"/>
      <c r="AD10" s="130"/>
      <c r="AE10" s="138">
        <f>データ!C39</f>
        <v>42428</v>
      </c>
      <c r="AF10" s="140"/>
      <c r="AG10" s="140"/>
      <c r="AH10" s="140"/>
      <c r="AI10" s="140"/>
      <c r="AJ10" s="140"/>
      <c r="AK10" s="140"/>
      <c r="AL10" s="140"/>
      <c r="AM10" s="140"/>
      <c r="AN10" s="140"/>
      <c r="AO10" s="140"/>
      <c r="AP10" s="140"/>
      <c r="AQ10" s="140"/>
      <c r="AR10" s="140"/>
      <c r="AS10" s="140"/>
      <c r="AT10" s="144"/>
    </row>
    <row r="11" spans="2:46" ht="37.5" customHeight="1">
      <c r="B11" s="122" t="s">
        <v>145</v>
      </c>
      <c r="C11" s="122"/>
      <c r="D11" s="122"/>
      <c r="E11" s="122"/>
      <c r="F11" s="122"/>
      <c r="G11" s="122" t="str">
        <f>データ!E38</f>
        <v>第　回</v>
      </c>
      <c r="H11" s="122"/>
      <c r="I11" s="122"/>
      <c r="J11" s="122"/>
      <c r="K11" s="138" t="str">
        <f>IF(データ!E39="","平成　　年　　月　　日",データ!E39)</f>
        <v>平成　　年　　月　　日</v>
      </c>
      <c r="L11" s="140"/>
      <c r="M11" s="140"/>
      <c r="N11" s="140"/>
      <c r="O11" s="140"/>
      <c r="P11" s="140"/>
      <c r="Q11" s="140"/>
      <c r="R11" s="140"/>
      <c r="S11" s="140"/>
      <c r="T11" s="140"/>
      <c r="U11" s="140"/>
      <c r="V11" s="140"/>
      <c r="W11" s="140"/>
      <c r="X11" s="140"/>
      <c r="Y11" s="140"/>
      <c r="Z11" s="144"/>
      <c r="AA11" s="122" t="str">
        <f>データ!F38</f>
        <v>第　回</v>
      </c>
      <c r="AB11" s="122"/>
      <c r="AC11" s="122"/>
      <c r="AD11" s="122"/>
      <c r="AE11" s="138" t="str">
        <f>IF(データ!F39="","平成　　年　　月　　日",データ!F39)</f>
        <v>平成　　年　　月　　日</v>
      </c>
      <c r="AF11" s="140"/>
      <c r="AG11" s="140"/>
      <c r="AH11" s="140"/>
      <c r="AI11" s="140"/>
      <c r="AJ11" s="140"/>
      <c r="AK11" s="140"/>
      <c r="AL11" s="140"/>
      <c r="AM11" s="140"/>
      <c r="AN11" s="140"/>
      <c r="AO11" s="140"/>
      <c r="AP11" s="140"/>
      <c r="AQ11" s="140"/>
      <c r="AR11" s="140"/>
      <c r="AS11" s="140"/>
      <c r="AT11" s="144"/>
    </row>
    <row r="12" spans="2:46" ht="37.5" customHeight="1">
      <c r="B12" s="122" t="s">
        <v>47</v>
      </c>
      <c r="C12" s="122"/>
      <c r="D12" s="122"/>
      <c r="E12" s="122"/>
      <c r="F12" s="122"/>
      <c r="G12" s="122" t="s">
        <v>54</v>
      </c>
      <c r="H12" s="122"/>
      <c r="I12" s="122"/>
      <c r="J12" s="122"/>
      <c r="K12" s="138" t="str">
        <f>IF(データ!C74="","平成　　年　　月　　日",データ!C74)</f>
        <v>平成　　年　　月　　日</v>
      </c>
      <c r="L12" s="140"/>
      <c r="M12" s="140"/>
      <c r="N12" s="140"/>
      <c r="O12" s="140"/>
      <c r="P12" s="140"/>
      <c r="Q12" s="140"/>
      <c r="R12" s="140"/>
      <c r="S12" s="140"/>
      <c r="T12" s="140"/>
      <c r="U12" s="140"/>
      <c r="V12" s="140"/>
      <c r="W12" s="140"/>
      <c r="X12" s="140"/>
      <c r="Y12" s="140"/>
      <c r="Z12" s="144"/>
      <c r="AA12" s="122" t="s">
        <v>233</v>
      </c>
      <c r="AB12" s="122"/>
      <c r="AC12" s="122"/>
      <c r="AD12" s="122"/>
      <c r="AE12" s="138" t="str">
        <f>IF(データ!C75="","平成　　年　　月　　日",データ!C75)</f>
        <v>平成　　年　　月　　日</v>
      </c>
      <c r="AF12" s="140"/>
      <c r="AG12" s="140"/>
      <c r="AH12" s="140"/>
      <c r="AI12" s="140"/>
      <c r="AJ12" s="140"/>
      <c r="AK12" s="140"/>
      <c r="AL12" s="140"/>
      <c r="AM12" s="140"/>
      <c r="AN12" s="140"/>
      <c r="AO12" s="140"/>
      <c r="AP12" s="140"/>
      <c r="AQ12" s="140"/>
      <c r="AR12" s="140"/>
      <c r="AS12" s="140"/>
      <c r="AT12" s="144"/>
    </row>
  </sheetData>
  <customSheetViews>
    <customSheetView guid="{D60E5760-4E7C-40A4-8B5D-23B1C7C3A8AF}">
      <pageMargins left="0.98425196850393704" right="0.98425196850393704" top="0.98425196850393704" bottom="0.78740157480314965" header="0.51181102362204722" footer="0.51181102362204722"/>
      <pageSetup paperSize="9" orientation="landscape" verticalDpi="1200" r:id="rId1"/>
      <headerFooter alignWithMargins="0"/>
    </customSheetView>
  </customSheetViews>
  <mergeCells count="39">
    <mergeCell ref="O2:AG2"/>
    <mergeCell ref="B3:E3"/>
    <mergeCell ref="F3:J3"/>
    <mergeCell ref="K3:N3"/>
    <mergeCell ref="O3:S3"/>
    <mergeCell ref="T3:W3"/>
    <mergeCell ref="X3:AB3"/>
    <mergeCell ref="AC3:AF3"/>
    <mergeCell ref="AG3:AK3"/>
    <mergeCell ref="AL3:AO3"/>
    <mergeCell ref="AP3:AT3"/>
    <mergeCell ref="B4:AT4"/>
    <mergeCell ref="B5:F5"/>
    <mergeCell ref="G5:AT5"/>
    <mergeCell ref="B6:F6"/>
    <mergeCell ref="G6:AT6"/>
    <mergeCell ref="B7:F7"/>
    <mergeCell ref="G7:AT7"/>
    <mergeCell ref="B8:F8"/>
    <mergeCell ref="G8:AT8"/>
    <mergeCell ref="B9:F9"/>
    <mergeCell ref="G9:P9"/>
    <mergeCell ref="R9:AH9"/>
    <mergeCell ref="AI9:AP9"/>
    <mergeCell ref="B10:F10"/>
    <mergeCell ref="G10:J10"/>
    <mergeCell ref="K10:Z10"/>
    <mergeCell ref="AA10:AD10"/>
    <mergeCell ref="AE10:AT10"/>
    <mergeCell ref="B11:F11"/>
    <mergeCell ref="G11:J11"/>
    <mergeCell ref="K11:Z11"/>
    <mergeCell ref="AA11:AD11"/>
    <mergeCell ref="AE11:AT11"/>
    <mergeCell ref="B12:F12"/>
    <mergeCell ref="G12:J12"/>
    <mergeCell ref="K12:Z12"/>
    <mergeCell ref="AA12:AD12"/>
    <mergeCell ref="AE12:AT12"/>
  </mergeCells>
  <phoneticPr fontId="10"/>
  <pageMargins left="0.98425196850393704" right="0.98425196850393704" top="0.98425196850393704" bottom="0.78740157480314965" header="0.51181102362204722" footer="0.51181102362204722"/>
  <pageSetup paperSize="9" fitToWidth="1" fitToHeight="1" orientation="landscape" usePrinterDefaults="1" verticalDpi="1200" r:id="rId2"/>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29</vt:i4>
      </vt:variant>
    </vt:vector>
  </HeadingPairs>
  <TitlesOfParts>
    <vt:vector size="29" baseType="lpstr">
      <vt:lpstr>更新履歴</vt:lpstr>
      <vt:lpstr>様式一覧</vt:lpstr>
      <vt:lpstr>データ</vt:lpstr>
      <vt:lpstr>基本情報１-１</vt:lpstr>
      <vt:lpstr>調査職員設計書</vt:lpstr>
      <vt:lpstr>調査職員通知</vt:lpstr>
      <vt:lpstr>貸与品等引渡書</vt:lpstr>
      <vt:lpstr>受注者通知</vt:lpstr>
      <vt:lpstr>監督員設計書</vt:lpstr>
      <vt:lpstr>監督員通知</vt:lpstr>
      <vt:lpstr>指示協議書</vt:lpstr>
      <vt:lpstr>打合</vt:lpstr>
      <vt:lpstr>協議書等の整理表</vt:lpstr>
      <vt:lpstr>変更通知</vt:lpstr>
      <vt:lpstr>変更委託料算出</vt:lpstr>
      <vt:lpstr>変更理由書</vt:lpstr>
      <vt:lpstr>変更理由書(起工用)</vt:lpstr>
      <vt:lpstr>変更理由書(契約用)</vt:lpstr>
      <vt:lpstr>業務出来形部分確認依頼書</vt:lpstr>
      <vt:lpstr>出来形検定書</vt:lpstr>
      <vt:lpstr>出来形検定検査依頼書</vt:lpstr>
      <vt:lpstr>出来形検定書検査調書</vt:lpstr>
      <vt:lpstr>業務出来形部分等確認通知書</vt:lpstr>
      <vt:lpstr>業務中止</vt:lpstr>
      <vt:lpstr>中止解除</vt:lpstr>
      <vt:lpstr>復命書</vt:lpstr>
      <vt:lpstr>完成検査通知</vt:lpstr>
      <vt:lpstr>契約用設計書回覧</vt:lpstr>
      <vt:lpstr>覚書（温度測定）</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倉吉市建設部建築住宅課</dc:creator>
  <cp:lastModifiedBy>山田 瑠菜</cp:lastModifiedBy>
  <cp:lastPrinted>2015-09-17T02:16:40Z</cp:lastPrinted>
  <dcterms:created xsi:type="dcterms:W3CDTF">2015-05-11T02:51:40Z</dcterms:created>
  <dcterms:modified xsi:type="dcterms:W3CDTF">2026-06-08T00:09:16Z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3.1.10.0</vt:lpwstr>
      <vt:lpwstr>3.1.7.0</vt:lpwstr>
      <vt:lpwstr>3.1.9.0</vt:lpwstr>
      <vt:lpwstr>5.0.5.0</vt:lpwstr>
      <vt:lpwstr>5.0.6.0</vt:lpwstr>
    </vt:vector>
  </property>
  <property fmtid="{DCFEDD21-7773-49B2-8022-6FC58DB5260B}" pid="3" name="LastSavedVersion">
    <vt:lpwstr>5.0.6.0</vt:lpwstr>
  </property>
  <property fmtid="{DCFEDD21-7773-49B2-8022-6FC58DB5260B}" pid="4" name="LastSavedDate">
    <vt:filetime>2026-06-08T00:09:16Z</vt:filetime>
  </property>
</Properties>
</file>