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530" tabRatio="663"/>
  </bookViews>
  <sheets>
    <sheet name="現場説明書" sheetId="17" r:id="rId1"/>
    <sheet name="別紙" sheetId="13" r:id="rId2"/>
  </sheets>
  <definedNames>
    <definedName name="_\P">#REF!</definedName>
    <definedName name="_\P" localSheetId="1">#REF!</definedName>
    <definedName name="労務">#REF!</definedName>
    <definedName name="労務" localSheetId="1">#REF!</definedName>
    <definedName name="_xlnm.Print_Area" localSheetId="1">別紙!$S$1:$AX$123</definedName>
    <definedName name="_xlnm.Print_Area" localSheetId="0">現場説明書!$AP$1:$CF$505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景山 靖</author>
    <author>西村 修</author>
  </authors>
  <commentList>
    <comment ref="AS434" authorId="0">
      <text>
        <r>
          <rPr>
            <sz val="11"/>
            <color indexed="8"/>
            <rFont val="ＭＳ Ｐゴシック"/>
          </rPr>
          <t>景山 靖:
共通仮設費率に含んでいなければしない。通常しない。</t>
        </r>
      </text>
    </comment>
    <comment ref="AS214" authorId="0">
      <text>
        <r>
          <rPr>
            <sz val="11"/>
            <color indexed="8"/>
            <rFont val="ＭＳ Ｐゴシック"/>
          </rPr>
          <t>景山 靖:
当面の間、建築工事は全て対象外です。</t>
        </r>
      </text>
    </comment>
    <comment ref="BB44" authorId="0">
      <text>
        <r>
          <rPr>
            <sz val="11"/>
            <color indexed="8"/>
            <rFont val="ＭＳ Ｐゴシック"/>
          </rPr>
          <t>景山 靖:
設計事務所が入れてくる設計事務所の表紙は数える。
設計書の鑑は数えない。</t>
        </r>
      </text>
    </comment>
    <comment ref="D402" authorId="0">
      <text>
        <r>
          <rPr>
            <sz val="11"/>
            <color indexed="8"/>
            <rFont val="ＭＳ Ｐゴシック"/>
          </rPr>
          <t>景山 靖:
リンク先参照</t>
        </r>
      </text>
    </comment>
    <comment ref="L44" authorId="0">
      <text>
        <r>
          <rPr>
            <sz val="11"/>
            <color indexed="8"/>
            <rFont val="ＭＳ Ｐゴシック"/>
          </rPr>
          <t>景山 靖:
設計事務所が入れてくる設計事務所の表紙は数える。
設計書の鑑は数えない。</t>
        </r>
      </text>
    </comment>
    <comment ref="CE67" authorId="1">
      <text>
        <r>
          <rPr>
            <sz val="11"/>
            <color indexed="8"/>
            <rFont val="ＭＳ Ｐゴシック"/>
          </rPr>
          <t xml:space="preserve">西村 修:
一般的事項について、土木工事は廃止、建築工事は継続
（土木工事は一般的事項の内容は「土木工事共通仕様書　特記事項」に移行されたため。）
</t>
        </r>
      </text>
    </comment>
  </commentList>
</comments>
</file>

<file path=xl/sharedStrings.xml><?xml version="1.0" encoding="utf-8"?>
<sst xmlns="http://schemas.openxmlformats.org/spreadsheetml/2006/main" xmlns:r="http://schemas.openxmlformats.org/officeDocument/2006/relationships" count="631" uniqueCount="631">
  <si>
    <t>　　　　</t>
  </si>
  <si>
    <t>　河川内にある自然石を石積等の工事に利用する場合は、監督員と協議し指示を受けること。</t>
  </si>
  <si>
    <t>　本工事は、倉吉市建設工事検査規程第4条第1項第2号の中間検査を行う（当初の工事請負契約代金額が2,000万円以上の工事に限る）。</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9">
      <t>チュウカン</t>
    </rPh>
    <rPh sb="29" eb="31">
      <t>ケンサ</t>
    </rPh>
    <rPh sb="32" eb="33">
      <t>オコナ</t>
    </rPh>
    <phoneticPr fontId="24"/>
  </si>
  <si>
    <t>排水</t>
  </si>
  <si>
    <t>６</t>
  </si>
  <si>
    <t>・</t>
  </si>
  <si>
    <t>再生コンクリート砂</t>
    <rPh sb="0" eb="2">
      <t>サイセイ</t>
    </rPh>
    <rPh sb="8" eb="9">
      <t>スナ</t>
    </rPh>
    <phoneticPr fontId="24"/>
  </si>
  <si>
    <t>安全関係</t>
    <rPh sb="0" eb="2">
      <t>アンゼン</t>
    </rPh>
    <rPh sb="2" eb="4">
      <t>カンケイ</t>
    </rPh>
    <phoneticPr fontId="24"/>
  </si>
  <si>
    <t>コンクリート魂</t>
    <rPh sb="6" eb="7">
      <t>コン</t>
    </rPh>
    <phoneticPr fontId="24"/>
  </si>
  <si>
    <t>月号、</t>
    <rPh sb="0" eb="2">
      <t>ガツゴウ</t>
    </rPh>
    <phoneticPr fontId="24"/>
  </si>
  <si>
    <t>管理計画課</t>
    <rPh sb="0" eb="2">
      <t>カンリ</t>
    </rPh>
    <rPh sb="2" eb="4">
      <t>ケイカク</t>
    </rPh>
    <rPh sb="4" eb="5">
      <t>カ</t>
    </rPh>
    <phoneticPr fontId="24"/>
  </si>
  <si>
    <t>　工事に使用する資材については、「県土整備部リサイクル製品使用基準」（平成22年１月20日付第200900157785号県土整備部長通知）に基づくリサイクル製品がある場合は、原則これを使用すること。</t>
  </si>
  <si>
    <t>交通誘導員</t>
    <rPh sb="0" eb="2">
      <t>コウツウ</t>
    </rPh>
    <rPh sb="2" eb="5">
      <t>ユウドウイン</t>
    </rPh>
    <phoneticPr fontId="24"/>
  </si>
  <si>
    <t>　　　　　　　　</t>
  </si>
  <si>
    <t>準としている。</t>
    <rPh sb="0" eb="1">
      <t>ジュン</t>
    </rPh>
    <phoneticPr fontId="24"/>
  </si>
  <si>
    <t>　建設機械が河川内を移動したり、瀬替を行う等施工上濁水の発生を防ぐことが困難な作業を行う時には、２日前（土日祝祭日を除く）までに漁協に連絡するとともに監督員に報告すること。</t>
  </si>
  <si>
    <t>材料費</t>
    <rPh sb="0" eb="3">
      <t>ザイリョウヒ</t>
    </rPh>
    <phoneticPr fontId="24"/>
  </si>
  <si>
    <t>Co雑割材</t>
    <rPh sb="2" eb="3">
      <t>ザツ</t>
    </rPh>
    <rPh sb="3" eb="4">
      <t>ワリ</t>
    </rPh>
    <rPh sb="4" eb="5">
      <t>ザイ</t>
    </rPh>
    <phoneticPr fontId="24"/>
  </si>
  <si>
    <t>用地
関係</t>
    <rPh sb="0" eb="2">
      <t>ヨウチ</t>
    </rPh>
    <rPh sb="3" eb="5">
      <t>カンケイ</t>
    </rPh>
    <phoneticPr fontId="24"/>
  </si>
  <si>
    <t>キ、クに関しては手打ちのため、必要に応じて見え消しを使用のこと</t>
    <rPh sb="4" eb="5">
      <t>カン</t>
    </rPh>
    <rPh sb="8" eb="10">
      <t>テウ</t>
    </rPh>
    <rPh sb="15" eb="17">
      <t>ヒツヨウ</t>
    </rPh>
    <rPh sb="18" eb="19">
      <t>オウ</t>
    </rPh>
    <rPh sb="21" eb="22">
      <t>ミ</t>
    </rPh>
    <rPh sb="23" eb="24">
      <t>ケ</t>
    </rPh>
    <rPh sb="26" eb="28">
      <t>シヨウ</t>
    </rPh>
    <phoneticPr fontId="24"/>
  </si>
  <si>
    <t>⑨</t>
  </si>
  <si>
    <t>４．現場休憩所の快適化，５．健康関連設備及び厚生施設の充実等</t>
  </si>
  <si>
    <t>症予防対策資料を参考に熱中症予防対策を実施すること。</t>
  </si>
  <si>
    <t>（土質性状　(記載例)砂質土、コーン指数 300kN/㎡以上）</t>
    <rPh sb="1" eb="2">
      <t>ツチ</t>
    </rPh>
    <rPh sb="2" eb="3">
      <t>シツ</t>
    </rPh>
    <rPh sb="3" eb="4">
      <t>セイ</t>
    </rPh>
    <rPh sb="4" eb="5">
      <t>ジョウ</t>
    </rPh>
    <rPh sb="7" eb="10">
      <t>キサイレイ</t>
    </rPh>
    <rPh sb="11" eb="12">
      <t>スナ</t>
    </rPh>
    <rPh sb="12" eb="13">
      <t>シツ</t>
    </rPh>
    <rPh sb="13" eb="14">
      <t>ツチ</t>
    </rPh>
    <rPh sb="18" eb="20">
      <t>シスウ</t>
    </rPh>
    <phoneticPr fontId="24"/>
  </si>
  <si>
    <t>適用</t>
    <rPh sb="0" eb="2">
      <t>テキヨウ</t>
    </rPh>
    <phoneticPr fontId="24"/>
  </si>
  <si>
    <t>　　　　　　　</t>
  </si>
  <si>
    <t>その他</t>
    <rPh sb="2" eb="3">
      <t>タ</t>
    </rPh>
    <phoneticPr fontId="24"/>
  </si>
  <si>
    <t>保険年金課</t>
    <rPh sb="0" eb="2">
      <t>ホケン</t>
    </rPh>
    <rPh sb="2" eb="5">
      <t>ネンキンカ</t>
    </rPh>
    <phoneticPr fontId="24"/>
  </si>
  <si>
    <t>　　　　　　</t>
  </si>
  <si>
    <t>部局名</t>
    <rPh sb="0" eb="2">
      <t>ブキョク</t>
    </rPh>
    <rPh sb="2" eb="3">
      <t>メイ</t>
    </rPh>
    <phoneticPr fontId="24"/>
  </si>
  <si>
    <t>消費税法及び地方消費税法の適正転嫁等について</t>
  </si>
  <si>
    <t>行う</t>
    <rPh sb="0" eb="1">
      <t>オコナ</t>
    </rPh>
    <phoneticPr fontId="24"/>
  </si>
  <si>
    <t>（釣解禁期間）</t>
  </si>
  <si>
    <t>・６～７月のうち２回程度　　ヤマメ・イワナの稚魚放流</t>
  </si>
  <si>
    <t>　交通誘導員Ｂ</t>
    <rPh sb="1" eb="3">
      <t>コウツウ</t>
    </rPh>
    <rPh sb="3" eb="6">
      <t>ユウドウイン</t>
    </rPh>
    <phoneticPr fontId="24"/>
  </si>
  <si>
    <t>　設計図書に定める工法により濁水対策を講じるものとするが、濁りが取れない等効果に疑問がある場合、又は現地状況等を勘案し効果が不十分と想定される場合には、監督員に協議すること。</t>
  </si>
  <si>
    <t>倉吉市</t>
    <rPh sb="0" eb="3">
      <t>クラヨシシ</t>
    </rPh>
    <phoneticPr fontId="24"/>
  </si>
  <si>
    <t>　土日祝祭日、夜間等の緊急時の連絡先090-8716-4984（組合長の携帯電話）とする。</t>
  </si>
  <si>
    <t>所管課</t>
    <rPh sb="0" eb="2">
      <t>ショカン</t>
    </rPh>
    <rPh sb="2" eb="3">
      <t>カ</t>
    </rPh>
    <phoneticPr fontId="24"/>
  </si>
  <si>
    <t>４</t>
  </si>
  <si>
    <t>100万円未満</t>
    <rPh sb="3" eb="5">
      <t>マンエン</t>
    </rPh>
    <rPh sb="5" eb="7">
      <t>ミマン</t>
    </rPh>
    <phoneticPr fontId="24"/>
  </si>
  <si>
    <t>子ども家庭課</t>
    <rPh sb="0" eb="1">
      <t>コ</t>
    </rPh>
    <rPh sb="3" eb="5">
      <t>カテイ</t>
    </rPh>
    <rPh sb="5" eb="6">
      <t>カ</t>
    </rPh>
    <phoneticPr fontId="24"/>
  </si>
  <si>
    <t>完成期限</t>
    <rPh sb="0" eb="2">
      <t>カンセイ</t>
    </rPh>
    <rPh sb="2" eb="4">
      <t>キゲン</t>
    </rPh>
    <phoneticPr fontId="24"/>
  </si>
  <si>
    <t>　建設発生木材の運搬量、搬出量は出来形数量に応じて設計変更を行う。そのため、次のとおり数量管理を行うこと。</t>
  </si>
  <si>
    <t>現場環境改善</t>
    <rPh sb="0" eb="2">
      <t>ゲンバ</t>
    </rPh>
    <rPh sb="2" eb="4">
      <t>カンキョウ</t>
    </rPh>
    <rPh sb="4" eb="6">
      <t>カイゼン</t>
    </rPh>
    <phoneticPr fontId="24"/>
  </si>
  <si>
    <t>『鳥取県土木工事共通仕様書』</t>
    <rPh sb="1" eb="4">
      <t>トットリケン</t>
    </rPh>
    <rPh sb="4" eb="6">
      <t>ドボク</t>
    </rPh>
    <rPh sb="6" eb="8">
      <t>コウジ</t>
    </rPh>
    <rPh sb="8" eb="10">
      <t>キョウツウ</t>
    </rPh>
    <rPh sb="10" eb="13">
      <t>シヨウショ</t>
    </rPh>
    <phoneticPr fontId="24"/>
  </si>
  <si>
    <t>片道運搬距離</t>
  </si>
  <si>
    <t>施行年度</t>
    <rPh sb="0" eb="2">
      <t>セコウ</t>
    </rPh>
    <rPh sb="2" eb="4">
      <t>ネンド</t>
    </rPh>
    <phoneticPr fontId="24"/>
  </si>
  <si>
    <t>　　　</t>
  </si>
  <si>
    <r>
      <t>　建設機械の賃料について、ラフテレーンクレーン</t>
    </r>
    <r>
      <rPr>
        <sz val="10"/>
        <color auto="1"/>
        <rFont val="ＭＳ 明朝"/>
      </rPr>
      <t>及び高所作業車以外の建設機械は長期割引単価を標</t>
    </r>
    <rPh sb="23" eb="24">
      <t>オヨ</t>
    </rPh>
    <rPh sb="25" eb="27">
      <t>コウショ</t>
    </rPh>
    <rPh sb="27" eb="30">
      <t>サギョウシャ</t>
    </rPh>
    <rPh sb="45" eb="46">
      <t>ヒョウ</t>
    </rPh>
    <phoneticPr fontId="24"/>
  </si>
  <si>
    <t>　倉吉市建設工事執行規則並びに倉吉市財務規則による。</t>
  </si>
  <si>
    <t>　FAX番号 　0858-28-1116</t>
  </si>
  <si>
    <t>円/㎡</t>
    <rPh sb="0" eb="1">
      <t>エン</t>
    </rPh>
    <phoneticPr fontId="24"/>
  </si>
  <si>
    <t xml:space="preserve">　県外産の資材を使用する場合は、県内に本社又は営業所、支店等を有する販売業者（以下「県内販売業者」という。）から購入した資材を使用すること。ただし、当該資材について県内販売業者がない場合は、この限りでない。
</t>
  </si>
  <si>
    <t>※入力書式の変更をする場合は、Excelで開き編集し、Excel97-2003で保存すること</t>
    <rPh sb="1" eb="3">
      <t>ニュウリョク</t>
    </rPh>
    <rPh sb="3" eb="5">
      <t>ショシキ</t>
    </rPh>
    <rPh sb="6" eb="8">
      <t>ヘンコウ</t>
    </rPh>
    <rPh sb="11" eb="13">
      <t>バアイ</t>
    </rPh>
    <rPh sb="21" eb="22">
      <t>ヒラ</t>
    </rPh>
    <rPh sb="23" eb="25">
      <t>ヘンシュウ</t>
    </rPh>
    <rPh sb="40" eb="42">
      <t>ホゾン</t>
    </rPh>
    <phoneticPr fontId="24"/>
  </si>
  <si>
    <t>年度</t>
    <rPh sb="0" eb="2">
      <t>ネンド</t>
    </rPh>
    <phoneticPr fontId="24"/>
  </si>
  <si>
    <t>計上費目</t>
    <rPh sb="0" eb="2">
      <t>ケイジョウ</t>
    </rPh>
    <rPh sb="2" eb="4">
      <t>ヒモク</t>
    </rPh>
    <phoneticPr fontId="24"/>
  </si>
  <si>
    <t>　また、使用燃料の抜き取り検査を行う場合には、現場代理人がこれに立ち会うなど協力を行うとともに、不正軽油の使用が発見された場合には、当該燃料納入業者を排除するなどの是正措置を講じること。</t>
  </si>
  <si>
    <t>キ</t>
  </si>
  <si>
    <t>着工保留</t>
    <rPh sb="0" eb="2">
      <t>チャッコウ</t>
    </rPh>
    <rPh sb="2" eb="4">
      <t>ホリュウ</t>
    </rPh>
    <phoneticPr fontId="24"/>
  </si>
  <si>
    <t>工事名</t>
    <rPh sb="0" eb="2">
      <t>コウジ</t>
    </rPh>
    <rPh sb="2" eb="3">
      <t>メイ</t>
    </rPh>
    <phoneticPr fontId="24"/>
  </si>
  <si>
    <t>　濁水を処理する場合には、直接河川に流出させるのではなく、水が流れていない瀬に導流したり、汚濁防止施設にヤシ殻マット等のろ過シートを使用するなど、濁水が河川に流れ出すことがないよう対策を講じること。</t>
  </si>
  <si>
    <t>　本工事は、天神川水系の河川で行うものであり、濁水防止対策及び天神川漁業協同組合（以下「漁協」という。）との連絡調整を徹底することとし、施工に際しては下記について留意すること。</t>
  </si>
  <si>
    <t>　河床復旧の際には、別に定める「現地立会確認書」により工法等について現地協議を行うこと。</t>
  </si>
  <si>
    <t>施行主体名</t>
    <rPh sb="0" eb="2">
      <t>セコウ</t>
    </rPh>
    <rPh sb="2" eb="4">
      <t>シュタイ</t>
    </rPh>
    <rPh sb="4" eb="5">
      <t>メイ</t>
    </rPh>
    <phoneticPr fontId="24"/>
  </si>
  <si>
    <t>　施設及び地域行事等により工程調整が必要となる場合があるので、この場合は協力すること。</t>
  </si>
  <si>
    <t>流用品目</t>
    <rPh sb="0" eb="2">
      <t>リュウヨウ</t>
    </rPh>
    <rPh sb="2" eb="4">
      <t>ヒンモク</t>
    </rPh>
    <phoneticPr fontId="24"/>
  </si>
  <si>
    <t>福祉課</t>
    <rPh sb="0" eb="3">
      <t>フクシカ</t>
    </rPh>
    <phoneticPr fontId="24"/>
  </si>
  <si>
    <t>　下請契約の締結に際しては、下請業者へ法定福利費を内訳明示した見積書（標準見積書という。）の提示を求め、提示された場合にはこれを尊重するように努めること。</t>
  </si>
  <si>
    <t>　コンクリート魂・アスファルト魂・建設発生木材は、現場内において分別解体す</t>
  </si>
  <si>
    <t>選択</t>
    <rPh sb="0" eb="2">
      <t>センタク</t>
    </rPh>
    <phoneticPr fontId="24"/>
  </si>
  <si>
    <t>総務課</t>
    <rPh sb="0" eb="2">
      <t>ソウム</t>
    </rPh>
    <rPh sb="2" eb="3">
      <t>カ</t>
    </rPh>
    <phoneticPr fontId="24"/>
  </si>
  <si>
    <t>他工事等との調整</t>
  </si>
  <si>
    <t>５　濁水流出禁止時期</t>
  </si>
  <si>
    <t>枚</t>
    <rPh sb="0" eb="1">
      <t>マイ</t>
    </rPh>
    <phoneticPr fontId="24"/>
  </si>
  <si>
    <t>天神川水系での工事に係る留意事項について</t>
  </si>
  <si>
    <t>教育総務課</t>
    <rPh sb="0" eb="2">
      <t>キョウイク</t>
    </rPh>
    <rPh sb="2" eb="4">
      <t>ソウム</t>
    </rPh>
    <rPh sb="4" eb="5">
      <t>カ</t>
    </rPh>
    <phoneticPr fontId="24"/>
  </si>
  <si>
    <t>　作業を行う機械オペレーターをはじめとするすべての現場作業員に対し、毎日のミーティングや新規入場者教育等の機会に濁水対策の徹底を指導すること。</t>
    <rPh sb="1" eb="3">
      <t>サギョウ</t>
    </rPh>
    <rPh sb="4" eb="5">
      <t>オコナ</t>
    </rPh>
    <rPh sb="6" eb="8">
      <t>キカイ</t>
    </rPh>
    <rPh sb="25" eb="27">
      <t>ゲンバ</t>
    </rPh>
    <rPh sb="27" eb="30">
      <t>サギョウイン</t>
    </rPh>
    <rPh sb="31" eb="32">
      <t>タイ</t>
    </rPh>
    <rPh sb="34" eb="36">
      <t>マイニチ</t>
    </rPh>
    <rPh sb="44" eb="46">
      <t>シンキ</t>
    </rPh>
    <rPh sb="46" eb="49">
      <t>ニュウジョウシャ</t>
    </rPh>
    <rPh sb="49" eb="52">
      <t>キョウイクトウ</t>
    </rPh>
    <rPh sb="53" eb="55">
      <t>キカイ</t>
    </rPh>
    <rPh sb="56" eb="58">
      <t>ダクスイ</t>
    </rPh>
    <rPh sb="58" eb="60">
      <t>タイサク</t>
    </rPh>
    <rPh sb="61" eb="63">
      <t>テッテイ</t>
    </rPh>
    <rPh sb="64" eb="66">
      <t>シドウ</t>
    </rPh>
    <phoneticPr fontId="24"/>
  </si>
  <si>
    <t>税務課</t>
    <rPh sb="0" eb="3">
      <t>ゼイムカ</t>
    </rPh>
    <phoneticPr fontId="24"/>
  </si>
  <si>
    <t>③</t>
  </si>
  <si>
    <t>建設課</t>
    <rPh sb="0" eb="3">
      <t>ケンセツカ</t>
    </rPh>
    <phoneticPr fontId="24"/>
  </si>
  <si>
    <t>仕様書の適用について</t>
    <rPh sb="0" eb="3">
      <t>シヨウショ</t>
    </rPh>
    <rPh sb="4" eb="6">
      <t>テキヨウ</t>
    </rPh>
    <phoneticPr fontId="24"/>
  </si>
  <si>
    <t>※現場説明書「鏡」から自動入力</t>
    <rPh sb="1" eb="3">
      <t>ゲンバ</t>
    </rPh>
    <rPh sb="3" eb="6">
      <t>セツメイショ</t>
    </rPh>
    <rPh sb="7" eb="8">
      <t>カガミ</t>
    </rPh>
    <rPh sb="11" eb="13">
      <t>ジドウ</t>
    </rPh>
    <rPh sb="13" eb="15">
      <t>ニュウリョク</t>
    </rPh>
    <phoneticPr fontId="24"/>
  </si>
  <si>
    <t>健康福祉部</t>
    <rPh sb="0" eb="2">
      <t>ケンコウ</t>
    </rPh>
    <rPh sb="2" eb="4">
      <t>フクシ</t>
    </rPh>
    <rPh sb="4" eb="5">
      <t>ブ</t>
    </rPh>
    <phoneticPr fontId="24"/>
  </si>
  <si>
    <t>　建設工事に係る資材の再資源化等に関する法律（平成12年法律第104号）及び「鳥取県県土整備部公共工事建設副産物活用実施要領」（平成22年９月13日付第201000087971号県土整備部長通知）に基づき建設副産物のリサイクル等に努めること。</t>
  </si>
  <si>
    <t>教育委員会事務局</t>
    <rPh sb="0" eb="2">
      <t>キョウイク</t>
    </rPh>
    <rPh sb="2" eb="5">
      <t>イインカイ</t>
    </rPh>
    <rPh sb="5" eb="8">
      <t>ジムキョク</t>
    </rPh>
    <phoneticPr fontId="24"/>
  </si>
  <si>
    <t>労働者の福祉向上について</t>
  </si>
  <si>
    <t>人権政策課</t>
    <rPh sb="0" eb="2">
      <t>ジンケン</t>
    </rPh>
    <rPh sb="2" eb="4">
      <t>セイサク</t>
    </rPh>
    <rPh sb="4" eb="5">
      <t>カ</t>
    </rPh>
    <phoneticPr fontId="24"/>
  </si>
  <si>
    <t>、施工機械：</t>
    <rPh sb="1" eb="3">
      <t>セコウ</t>
    </rPh>
    <rPh sb="3" eb="5">
      <t>キカイ</t>
    </rPh>
    <phoneticPr fontId="24"/>
  </si>
  <si>
    <t>いるが、受注者の責に帰することができない事由により鋼材の調達が遅れ、工期内に工事を完成することができない場合は、その理由を明示した書面により、発注者に工期の延長変更を請求することができる。</t>
  </si>
  <si>
    <t>Ａｓ魂・発生木材</t>
    <rPh sb="2" eb="3">
      <t>コン</t>
    </rPh>
    <rPh sb="4" eb="6">
      <t>ハッセイ</t>
    </rPh>
    <rPh sb="6" eb="8">
      <t>モクザイ</t>
    </rPh>
    <phoneticPr fontId="24"/>
  </si>
  <si>
    <t>４　漁協への連絡について</t>
  </si>
  <si>
    <t>上下水道局</t>
    <rPh sb="0" eb="4">
      <t>ジョウゲスイドウ</t>
    </rPh>
    <rPh sb="4" eb="5">
      <t>キョク</t>
    </rPh>
    <phoneticPr fontId="24"/>
  </si>
  <si>
    <t>・６～９月　　アユ釣り</t>
  </si>
  <si>
    <t>関金支所</t>
    <rPh sb="0" eb="2">
      <t>セキガネ</t>
    </rPh>
    <rPh sb="2" eb="4">
      <t>シショ</t>
    </rPh>
    <phoneticPr fontId="24"/>
  </si>
  <si>
    <t>　仮締切に用いる大型土のうの中詰土は、原則として現地発生土を使用すること。</t>
  </si>
  <si>
    <t>記載例＝大坪住宅建替（第２期Ｂ棟）建築主体工事</t>
    <rPh sb="0" eb="2">
      <t>キサイ</t>
    </rPh>
    <rPh sb="2" eb="3">
      <t>レイ</t>
    </rPh>
    <rPh sb="4" eb="6">
      <t>オオツボ</t>
    </rPh>
    <rPh sb="6" eb="8">
      <t>ジュウタク</t>
    </rPh>
    <rPh sb="8" eb="10">
      <t>タテカエ</t>
    </rPh>
    <rPh sb="11" eb="12">
      <t>ダイ</t>
    </rPh>
    <rPh sb="13" eb="14">
      <t>キ</t>
    </rPh>
    <rPh sb="15" eb="16">
      <t>トウ</t>
    </rPh>
    <rPh sb="17" eb="19">
      <t>ケンチク</t>
    </rPh>
    <rPh sb="19" eb="21">
      <t>シュタイ</t>
    </rPh>
    <rPh sb="21" eb="23">
      <t>コウジ</t>
    </rPh>
    <phoneticPr fontId="24"/>
  </si>
  <si>
    <t>１</t>
  </si>
  <si>
    <t>植栽工</t>
    <rPh sb="0" eb="2">
      <t>ショクサイ</t>
    </rPh>
    <rPh sb="2" eb="3">
      <t>コウ</t>
    </rPh>
    <phoneticPr fontId="24"/>
  </si>
  <si>
    <t>事務手続</t>
    <rPh sb="0" eb="2">
      <t>ジム</t>
    </rPh>
    <rPh sb="2" eb="4">
      <t>テツヅキ</t>
    </rPh>
    <phoneticPr fontId="24"/>
  </si>
  <si>
    <t>倉吉市建設工事執行規則並びに倉吉市財務規則による。</t>
  </si>
  <si>
    <t>(１)</t>
  </si>
  <si>
    <t>図面枚数</t>
    <rPh sb="0" eb="2">
      <t>ズメン</t>
    </rPh>
    <rPh sb="2" eb="4">
      <t>マイスウ</t>
    </rPh>
    <phoneticPr fontId="24"/>
  </si>
  <si>
    <t>２</t>
  </si>
  <si>
    <t>調査済埋設物等</t>
    <rPh sb="0" eb="2">
      <t>チョウサ</t>
    </rPh>
    <rPh sb="2" eb="3">
      <t>ズミ</t>
    </rPh>
    <rPh sb="3" eb="5">
      <t>マイセツ</t>
    </rPh>
    <rPh sb="5" eb="6">
      <t>ブツ</t>
    </rPh>
    <rPh sb="6" eb="7">
      <t>トウ</t>
    </rPh>
    <phoneticPr fontId="24"/>
  </si>
  <si>
    <t>品目</t>
    <rPh sb="0" eb="2">
      <t>ヒンモク</t>
    </rPh>
    <phoneticPr fontId="24"/>
  </si>
  <si>
    <t>仕様書</t>
    <rPh sb="0" eb="3">
      <t>シヨウショ</t>
    </rPh>
    <phoneticPr fontId="24"/>
  </si>
  <si>
    <t>設計図書</t>
    <rPh sb="0" eb="2">
      <t>セッケイ</t>
    </rPh>
    <rPh sb="2" eb="4">
      <t>トショ</t>
    </rPh>
    <phoneticPr fontId="24"/>
  </si>
  <si>
    <t>　電話番号　0858-28-1011</t>
  </si>
  <si>
    <t>ア</t>
  </si>
  <si>
    <t>各年度における出来高予定率</t>
    <rPh sb="0" eb="3">
      <t>カクネンド</t>
    </rPh>
    <rPh sb="7" eb="10">
      <t>デキダカ</t>
    </rPh>
    <rPh sb="10" eb="12">
      <t>ヨテイ</t>
    </rPh>
    <rPh sb="12" eb="13">
      <t>リツ</t>
    </rPh>
    <phoneticPr fontId="24"/>
  </si>
  <si>
    <t>イ</t>
  </si>
  <si>
    <t>土木維持工事</t>
    <rPh sb="0" eb="2">
      <t>ドボク</t>
    </rPh>
    <rPh sb="2" eb="4">
      <t>イジ</t>
    </rPh>
    <rPh sb="4" eb="6">
      <t>コウジ</t>
    </rPh>
    <phoneticPr fontId="24"/>
  </si>
  <si>
    <t>内訳明細書</t>
    <rPh sb="0" eb="2">
      <t>ウチワケ</t>
    </rPh>
    <rPh sb="2" eb="5">
      <t>メイサイショ</t>
    </rPh>
    <phoneticPr fontId="24"/>
  </si>
  <si>
    <t>工種：</t>
    <rPh sb="0" eb="1">
      <t>コウ</t>
    </rPh>
    <rPh sb="1" eb="2">
      <t>シュ</t>
    </rPh>
    <phoneticPr fontId="24"/>
  </si>
  <si>
    <t>数量公開</t>
    <rPh sb="0" eb="2">
      <t>スウリョウ</t>
    </rPh>
    <rPh sb="2" eb="4">
      <t>コウカイ</t>
    </rPh>
    <phoneticPr fontId="24"/>
  </si>
  <si>
    <t>　本工事は、倉吉市建設工事検査規程第4条第2項第1号に定める切取、盛土又は単純は構造物の築造を行う工事で、完成検査の時に出来形、品質等の確認できる工事に該当するため、同条第1項第2号の中間検査を行わない。</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8">
      <t>サダ</t>
    </rPh>
    <rPh sb="30" eb="32">
      <t>キリトリ</t>
    </rPh>
    <rPh sb="33" eb="34">
      <t>モリ</t>
    </rPh>
    <rPh sb="34" eb="35">
      <t>ド</t>
    </rPh>
    <rPh sb="35" eb="36">
      <t>マタ</t>
    </rPh>
    <rPh sb="37" eb="39">
      <t>タンジュン</t>
    </rPh>
    <rPh sb="40" eb="43">
      <t>コウゾウブツ</t>
    </rPh>
    <rPh sb="44" eb="46">
      <t>チクゾウ</t>
    </rPh>
    <rPh sb="47" eb="48">
      <t>オコナ</t>
    </rPh>
    <rPh sb="49" eb="51">
      <t>コウジ</t>
    </rPh>
    <rPh sb="53" eb="55">
      <t>カンセイ</t>
    </rPh>
    <rPh sb="55" eb="57">
      <t>ケンサ</t>
    </rPh>
    <rPh sb="58" eb="59">
      <t>トキ</t>
    </rPh>
    <rPh sb="60" eb="62">
      <t>デキ</t>
    </rPh>
    <rPh sb="62" eb="63">
      <t>ガタ</t>
    </rPh>
    <rPh sb="64" eb="67">
      <t>ヒンシツトウ</t>
    </rPh>
    <rPh sb="68" eb="70">
      <t>カクニン</t>
    </rPh>
    <rPh sb="73" eb="75">
      <t>コウジ</t>
    </rPh>
    <rPh sb="76" eb="78">
      <t>ガイトウ</t>
    </rPh>
    <rPh sb="83" eb="84">
      <t>ドウ</t>
    </rPh>
    <rPh sb="84" eb="85">
      <t>ジョウ</t>
    </rPh>
    <rPh sb="85" eb="86">
      <t>ダイ</t>
    </rPh>
    <rPh sb="87" eb="88">
      <t>コウ</t>
    </rPh>
    <rPh sb="88" eb="89">
      <t>ダイ</t>
    </rPh>
    <rPh sb="90" eb="91">
      <t>ゴウ</t>
    </rPh>
    <rPh sb="92" eb="94">
      <t>チュウカン</t>
    </rPh>
    <rPh sb="94" eb="96">
      <t>ケンサ</t>
    </rPh>
    <rPh sb="97" eb="98">
      <t>オコナ</t>
    </rPh>
    <phoneticPr fontId="24"/>
  </si>
  <si>
    <t>低騒音型・低振動型建設機械</t>
  </si>
  <si>
    <t>工種</t>
    <rPh sb="0" eb="1">
      <t>コウ</t>
    </rPh>
    <rPh sb="1" eb="2">
      <t>シュ</t>
    </rPh>
    <phoneticPr fontId="24"/>
  </si>
  <si>
    <t>３</t>
  </si>
  <si>
    <t>頁</t>
    <rPh sb="0" eb="1">
      <t>ペイジ</t>
    </rPh>
    <phoneticPr fontId="24"/>
  </si>
  <si>
    <t>一般的事項改正年月日</t>
    <rPh sb="0" eb="3">
      <t>イッパンテキ</t>
    </rPh>
    <rPh sb="3" eb="5">
      <t>ジコウ</t>
    </rPh>
    <rPh sb="5" eb="7">
      <t>カイセイ</t>
    </rPh>
    <rPh sb="7" eb="10">
      <t>ネンガッピ</t>
    </rPh>
    <phoneticPr fontId="24"/>
  </si>
  <si>
    <t>平成29年10月10日</t>
    <rPh sb="0" eb="2">
      <t>ヘイセイ</t>
    </rPh>
    <rPh sb="4" eb="5">
      <t>ネン</t>
    </rPh>
    <rPh sb="7" eb="8">
      <t>ガツ</t>
    </rPh>
    <rPh sb="10" eb="11">
      <t>カ</t>
    </rPh>
    <phoneticPr fontId="24"/>
  </si>
  <si>
    <t>河川環境等に配慮した工事の施工</t>
  </si>
  <si>
    <t>対象</t>
    <rPh sb="0" eb="2">
      <t>タイショウ</t>
    </rPh>
    <phoneticPr fontId="24"/>
  </si>
  <si>
    <t>改正</t>
  </si>
  <si>
    <t>分別解体費用</t>
    <rPh sb="0" eb="2">
      <t>ブンベツ</t>
    </rPh>
    <rPh sb="2" eb="4">
      <t>カイタイ</t>
    </rPh>
    <rPh sb="4" eb="6">
      <t>ヒヨウ</t>
    </rPh>
    <phoneticPr fontId="24"/>
  </si>
  <si>
    <t>　建設業からの暴力団排除の徹底について</t>
  </si>
  <si>
    <t>別表</t>
    <rPh sb="0" eb="2">
      <t>ベッピョウ</t>
    </rPh>
    <phoneticPr fontId="24"/>
  </si>
  <si>
    <t>工事現場名</t>
    <rPh sb="0" eb="2">
      <t>コウジ</t>
    </rPh>
    <rPh sb="2" eb="4">
      <t>ゲンバ</t>
    </rPh>
    <rPh sb="4" eb="5">
      <t>メイ</t>
    </rPh>
    <phoneticPr fontId="24"/>
  </si>
  <si>
    <t>　その他埋設が想定される未調査の埋設物については事前に確認を行うとともに、管理者不明の埋設物等が確認された場合は、監督員に報告すること。</t>
  </si>
  <si>
    <t>河川維持工事（伐開等）における留意点</t>
  </si>
  <si>
    <t>『木造建築工事標準仕様書』</t>
  </si>
  <si>
    <t>　この場合において、工程等を変更せざるを得なくなったときは、速やかに監督員に協議すること。</t>
  </si>
  <si>
    <t>②</t>
  </si>
  <si>
    <t>　受注者は、下請契約を締結した場合は、下請契約締結の日（元請人を除く下請注文者の行った下請契約締結を含む。）の翌日から起算して20日以内に建設業法第24条の７に規定する施工体制台帳及び施工体系図の写し並びに同法施行規則第14条の２及び同規則第14条の４に規定する添付書類を提出しなければならない。</t>
  </si>
  <si>
    <t xml:space="preserve">  工事の一部を第三者に請け負わせる場合、又は工事に伴う交通誘導等の業務を第三者に委託する場合には、原則として市内に本店又は支店、営業所等を有する業者（以下「市内業者」という。）と契約すること。ただし、技術的に施工できる市内業者がない工事等を請け負わせ、又は委託する場合、あるいは市内業者で施工できても工程的に間に合わない等、特段の理由がある場合は、監督員に事前協議して市外業者と契約することができる。</t>
  </si>
  <si>
    <t>建設業退職金共済制度への加入等</t>
  </si>
  <si>
    <t>500㎡以上、１億円以上</t>
    <rPh sb="4" eb="6">
      <t>イジョウ</t>
    </rPh>
    <rPh sb="8" eb="12">
      <t>オクエンイジョウ</t>
    </rPh>
    <phoneticPr fontId="24"/>
  </si>
  <si>
    <t>ウ</t>
  </si>
  <si>
    <t>　受注者は、工事現場に｢建設業退職金共済制度適用事業主工事現場｣の標識を掲示すること。</t>
  </si>
  <si>
    <t>保険</t>
    <rPh sb="0" eb="2">
      <t>ホケン</t>
    </rPh>
    <phoneticPr fontId="24"/>
  </si>
  <si>
    <t>　下請契約及び資材購入等において、消費税の円滑かつ適正な転嫁の確保のための消費税の転嫁を阻害する行為の是正等に関する特別措置法（平成25年法律第41号）で禁止された添加拒否等行為を行わないなど、適切な対応を行うこと。</t>
  </si>
  <si>
    <t>　建設労働者の適切な賃金水準の確保、社会保険等（雇用保険、健康保険及び厚生年金保険）への加入など、労働者の福祉向上に努めること。なお、健康保険等の適用を受けない建設労働者に対しても、国民健康保険等に加入するよう指導に努めること。</t>
  </si>
  <si>
    <t>支障物件</t>
    <rPh sb="0" eb="2">
      <t>シショウ</t>
    </rPh>
    <rPh sb="2" eb="4">
      <t>ブッケン</t>
    </rPh>
    <phoneticPr fontId="24"/>
  </si>
  <si>
    <t>日</t>
    <rPh sb="0" eb="1">
      <t>ニチ</t>
    </rPh>
    <phoneticPr fontId="24"/>
  </si>
  <si>
    <t>　受注者は、請け負った工事に従事する全ての下請業者に対して、上記と同様に社会保険等加入の指導に努めること。</t>
  </si>
  <si>
    <t>５</t>
  </si>
  <si>
    <t>工事種別</t>
    <rPh sb="0" eb="2">
      <t>コウジ</t>
    </rPh>
    <rPh sb="2" eb="4">
      <t>シュベツ</t>
    </rPh>
    <phoneticPr fontId="24"/>
  </si>
  <si>
    <t>労働安全衛生の確保について</t>
  </si>
  <si>
    <t>　万一、監督員及び漁協に連絡せずに作業を行った場合は、濁水による被害の有無に関わらず受注者の責となるので十分配慮すること。</t>
  </si>
  <si>
    <t>建設資機材の使用について</t>
  </si>
  <si>
    <t>17：00</t>
  </si>
  <si>
    <t>水道</t>
    <rPh sb="0" eb="2">
      <t>スイドウ</t>
    </rPh>
    <phoneticPr fontId="24"/>
  </si>
  <si>
    <t>（農地の賃貸借）</t>
  </si>
  <si>
    <t>下水道</t>
    <rPh sb="0" eb="3">
      <t>ゲスイドウ</t>
    </rPh>
    <phoneticPr fontId="24"/>
  </si>
  <si>
    <t>　一般交通等に支障を及ぼさないよう十分注意して施工すること。</t>
  </si>
  <si>
    <t xml:space="preserve">  施工現場及びその周辺の環境改善を図るため、低騒音型・低振動型の建設機械を使用するよう努めること。</t>
  </si>
  <si>
    <t>　ダンプトラック等による運搬について</t>
  </si>
  <si>
    <t>（現場環境改善）</t>
    <rPh sb="1" eb="3">
      <t>ゲンバ</t>
    </rPh>
    <rPh sb="3" eb="5">
      <t>カンキョウ</t>
    </rPh>
    <rPh sb="5" eb="7">
      <t>カイゼン</t>
    </rPh>
    <phoneticPr fontId="24"/>
  </si>
  <si>
    <t>　土砂等を運搬する大型自動車による交通事故の防止等に関する特別措置法（昭和42年法律第131号）の目的に鑑み、同法第12条に規定する団体の設立状況を踏まえ、同団体への加入車の使用を促進するよう努めること。</t>
  </si>
  <si>
    <t>（その他）</t>
  </si>
  <si>
    <t>産業廃棄物の処理に係る税に相当する額を</t>
  </si>
  <si>
    <t>　受注者は、工事請負代金額500万円以上の工事について、受注、変更、訂正及び完成時10日以内に工事実績情報サービス（CORINS）に工事実績情報の登録を行い、登録内容確認書を印刷して発注者に提出すること。</t>
  </si>
  <si>
    <t>土質改良プラント</t>
    <rPh sb="0" eb="2">
      <t>ドシツ</t>
    </rPh>
    <rPh sb="2" eb="4">
      <t>カイリョウ</t>
    </rPh>
    <phoneticPr fontId="24"/>
  </si>
  <si>
    <t>　その他</t>
  </si>
  <si>
    <t>https://www.city.kurayoshi.lg.jp/gyousei/div/kensetsu/kanri/15/</t>
  </si>
  <si>
    <t>特記事項改正年月日</t>
    <rPh sb="0" eb="2">
      <t>トッキ</t>
    </rPh>
    <rPh sb="2" eb="4">
      <t>ジコウ</t>
    </rPh>
    <rPh sb="4" eb="6">
      <t>カイセイ</t>
    </rPh>
    <rPh sb="6" eb="9">
      <t>ネンガッピ</t>
    </rPh>
    <phoneticPr fontId="24"/>
  </si>
  <si>
    <t>産業廃棄物の処理に係る税</t>
  </si>
  <si>
    <t>の再資源化施設への搬出を見込んでいる。これは、他の施設へ搬出を妨げるものではないが搬出先を変更する場合は理由を付して協議を行うこと。</t>
  </si>
  <si>
    <t>仕様
書</t>
    <rPh sb="0" eb="2">
      <t>シヨウ</t>
    </rPh>
    <rPh sb="3" eb="4">
      <t>ショ</t>
    </rPh>
    <phoneticPr fontId="24"/>
  </si>
  <si>
    <t>敷地外を掘削する場合に埋設物等があれば「○」印を選択、その他必要に応じて「○」印を選択、修繕工事では立会不要</t>
    <rPh sb="0" eb="2">
      <t>シキチ</t>
    </rPh>
    <rPh sb="2" eb="3">
      <t>ガイ</t>
    </rPh>
    <rPh sb="4" eb="6">
      <t>クッサク</t>
    </rPh>
    <rPh sb="8" eb="10">
      <t>バアイ</t>
    </rPh>
    <rPh sb="11" eb="13">
      <t>マイセツ</t>
    </rPh>
    <rPh sb="13" eb="14">
      <t>ブツ</t>
    </rPh>
    <rPh sb="14" eb="15">
      <t>トウ</t>
    </rPh>
    <rPh sb="22" eb="23">
      <t>シルシ</t>
    </rPh>
    <rPh sb="24" eb="26">
      <t>センタク</t>
    </rPh>
    <rPh sb="29" eb="30">
      <t>タ</t>
    </rPh>
    <rPh sb="30" eb="32">
      <t>ヒツヨウ</t>
    </rPh>
    <rPh sb="33" eb="34">
      <t>オウ</t>
    </rPh>
    <rPh sb="39" eb="40">
      <t>シルシ</t>
    </rPh>
    <rPh sb="41" eb="43">
      <t>センタク</t>
    </rPh>
    <rPh sb="44" eb="46">
      <t>シュウゼン</t>
    </rPh>
    <rPh sb="46" eb="48">
      <t>コウジ</t>
    </rPh>
    <rPh sb="50" eb="52">
      <t>タチアイ</t>
    </rPh>
    <rPh sb="52" eb="54">
      <t>フヨウ</t>
    </rPh>
    <phoneticPr fontId="24"/>
  </si>
  <si>
    <t>建設副産物の使用</t>
    <rPh sb="0" eb="2">
      <t>ケンセツ</t>
    </rPh>
    <rPh sb="2" eb="5">
      <t>フクサンブツ</t>
    </rPh>
    <rPh sb="6" eb="8">
      <t>シヨウ</t>
    </rPh>
    <phoneticPr fontId="24"/>
  </si>
  <si>
    <t>①</t>
  </si>
  <si>
    <t>施工箇所</t>
    <rPh sb="0" eb="2">
      <t>セコウ</t>
    </rPh>
    <rPh sb="2" eb="4">
      <t>カショ</t>
    </rPh>
    <phoneticPr fontId="24"/>
  </si>
  <si>
    <t>交通安全施設等</t>
  </si>
  <si>
    <t>工程</t>
    <rPh sb="0" eb="2">
      <t>コウテイ</t>
    </rPh>
    <phoneticPr fontId="24"/>
  </si>
  <si>
    <t>関連項目</t>
    <rPh sb="0" eb="2">
      <t>カンレン</t>
    </rPh>
    <rPh sb="2" eb="4">
      <t>コウモク</t>
    </rPh>
    <phoneticPr fontId="24"/>
  </si>
  <si>
    <t>運搬車全数の測定を行うこと。また、10台に１台の割合で写真管理を行うこと。
ただし、搬出台数が10台に満たない場合は、２台以上写真管理を行うこと。
　なお、マニフェストで運搬量（体積(空m3)）が確認出来る場合は、測定、写真管理は不要とする。</t>
  </si>
  <si>
    <t>部分完成・着工保留</t>
  </si>
  <si>
    <t>他工事等流用</t>
  </si>
  <si>
    <t>区分</t>
    <rPh sb="0" eb="2">
      <t>クブン</t>
    </rPh>
    <phoneticPr fontId="24"/>
  </si>
  <si>
    <t>日間</t>
    <rPh sb="0" eb="1">
      <t>ニチ</t>
    </rPh>
    <rPh sb="1" eb="2">
      <t>カン</t>
    </rPh>
    <phoneticPr fontId="24"/>
  </si>
  <si>
    <t>　本工事における敷地内の全ての境界標は、必ず管理を行うこと。</t>
    <rPh sb="1" eb="2">
      <t>ホン</t>
    </rPh>
    <rPh sb="2" eb="4">
      <t>コウジ</t>
    </rPh>
    <rPh sb="8" eb="10">
      <t>シキチ</t>
    </rPh>
    <rPh sb="10" eb="11">
      <t>ナイ</t>
    </rPh>
    <rPh sb="12" eb="13">
      <t>スベ</t>
    </rPh>
    <rPh sb="15" eb="17">
      <t>キョウカイ</t>
    </rPh>
    <rPh sb="17" eb="18">
      <t>ヒョウ</t>
    </rPh>
    <rPh sb="20" eb="21">
      <t>カナラ</t>
    </rPh>
    <rPh sb="22" eb="24">
      <t>カンリ</t>
    </rPh>
    <rPh sb="25" eb="26">
      <t>オコナ</t>
    </rPh>
    <phoneticPr fontId="24"/>
  </si>
  <si>
    <t>対象部分</t>
    <rPh sb="0" eb="2">
      <t>タイショウ</t>
    </rPh>
    <rPh sb="2" eb="4">
      <t>ブブン</t>
    </rPh>
    <phoneticPr fontId="24"/>
  </si>
  <si>
    <t>ｱｽﾌｧﾙﾄ・ｺﾝｸﾘｰﾄ切削殻等</t>
    <rPh sb="13" eb="14">
      <t>キリ</t>
    </rPh>
    <rPh sb="14" eb="15">
      <t>サク</t>
    </rPh>
    <rPh sb="15" eb="16">
      <t>カラ</t>
    </rPh>
    <rPh sb="16" eb="17">
      <t>トウ</t>
    </rPh>
    <phoneticPr fontId="24"/>
  </si>
  <si>
    <t>期日</t>
    <rPh sb="0" eb="2">
      <t>キジツ</t>
    </rPh>
    <phoneticPr fontId="24"/>
  </si>
  <si>
    <t>民間残土受入地</t>
    <rPh sb="0" eb="2">
      <t>ミンカン</t>
    </rPh>
    <rPh sb="2" eb="4">
      <t>ザンド</t>
    </rPh>
    <rPh sb="4" eb="6">
      <t>ウケイレ</t>
    </rPh>
    <rPh sb="6" eb="7">
      <t>チ</t>
    </rPh>
    <phoneticPr fontId="24"/>
  </si>
  <si>
    <t>までに完成すること。</t>
    <rPh sb="3" eb="5">
      <t>カンセイ</t>
    </rPh>
    <phoneticPr fontId="24"/>
  </si>
  <si>
    <t>まで着工しないこと。</t>
    <rPh sb="2" eb="4">
      <t>チャッコウ</t>
    </rPh>
    <phoneticPr fontId="24"/>
  </si>
  <si>
    <t xml:space="preserve">  工事現場で使用し、又は使用させる車両（資機材等の搬出入車両を含む）又は建設機械等の燃料として、地方税法（昭和25年法律第226号）に違反する軽油等（以下「不正軽油」という。）を使用しないこと。
</t>
  </si>
  <si>
    <t>昼間施工</t>
    <rPh sb="0" eb="2">
      <t>チュウカン</t>
    </rPh>
    <rPh sb="2" eb="4">
      <t>セコウ</t>
    </rPh>
    <phoneticPr fontId="24"/>
  </si>
  <si>
    <t>鋼材の調達の遅れによる工期の延長</t>
  </si>
  <si>
    <t>　事前調査済みのうち本工事区域内で埋設が確認されている地下埋設物等は、</t>
  </si>
  <si>
    <t>○</t>
  </si>
  <si>
    <t>　２次公害発生のおそれのある物質（廃油等）を含まないこと。</t>
  </si>
  <si>
    <t>物件</t>
    <rPh sb="0" eb="2">
      <t>ブッケン</t>
    </rPh>
    <phoneticPr fontId="24"/>
  </si>
  <si>
    <t>　E-mail　　tenjingawagyokyo@wing.ocn.ne.jp</t>
  </si>
  <si>
    <t>時期</t>
    <rPh sb="0" eb="2">
      <t>ジキ</t>
    </rPh>
    <phoneticPr fontId="24"/>
  </si>
  <si>
    <t>仮設物</t>
    <rPh sb="0" eb="3">
      <t>カセツブツ</t>
    </rPh>
    <phoneticPr fontId="24"/>
  </si>
  <si>
    <t>境界杭・境界標</t>
  </si>
  <si>
    <t xml:space="preserve">  建設業者は、建設業退職金共済制度（以下「建退共」という。）に加入すると共に、その建退共の対象となる労働者について証紙を購入し、当該労働者の共済手帳に証紙を貼付すること。ただし、下請を含むすべての労働者が、中小企業退職金共済制度、清酒製造業退職金共済制度、林業退職金制度のいずれかに既に加入済みで、建退共に加入することができないと認められる場合は、この限りでない。</t>
  </si>
  <si>
    <t>　工事に係る地下埋設物等の事前調査については、</t>
  </si>
  <si>
    <t>埋設物等の事前調査</t>
  </si>
  <si>
    <t>電気</t>
    <rPh sb="0" eb="2">
      <t>デンキ</t>
    </rPh>
    <phoneticPr fontId="24"/>
  </si>
  <si>
    <t>別表１</t>
    <rPh sb="0" eb="2">
      <t>ベッピョウ</t>
    </rPh>
    <phoneticPr fontId="24"/>
  </si>
  <si>
    <t>オ　イにより契約した地番における、農地一時転用許可は不要である。</t>
  </si>
  <si>
    <t>通信</t>
    <rPh sb="0" eb="2">
      <t>ツウシン</t>
    </rPh>
    <phoneticPr fontId="24"/>
  </si>
  <si>
    <t>であるため、各管理者の立会を求めて埋設位置等の確認を行うこと。</t>
  </si>
  <si>
    <t>　組合長は、毎週火曜日午後のみ出勤。平日は、事務員が常勤（9:00～17:00）しているので、事務員に協議事項等の連絡をいれることとする。（土日祝祭日は休み。）</t>
  </si>
  <si>
    <t>要立会埋設物等</t>
    <rPh sb="0" eb="1">
      <t>ヨウ</t>
    </rPh>
    <rPh sb="1" eb="3">
      <t>タチアイ</t>
    </rPh>
    <rPh sb="3" eb="5">
      <t>マイセツ</t>
    </rPh>
    <rPh sb="5" eb="6">
      <t>ブツ</t>
    </rPh>
    <rPh sb="6" eb="7">
      <t>トウ</t>
    </rPh>
    <phoneticPr fontId="24"/>
  </si>
  <si>
    <t xml:space="preserve">      </t>
  </si>
  <si>
    <t>　稚魚放流、釣り解禁前後１週間程度は特に濁水流出について十分注意することとし、期間内においては、濁水発生のおそれがある作業は原則行わないこと。やむを得ない事情により作業を行う場合は、濁水防止対策について漁協と連絡調整を行ったうえで細心の注意を払い作業を行うこと。</t>
  </si>
  <si>
    <t>摘要</t>
    <rPh sb="0" eb="2">
      <t>テキヨウ</t>
    </rPh>
    <phoneticPr fontId="24"/>
  </si>
  <si>
    <t>公害対策</t>
    <rPh sb="0" eb="2">
      <t>コウガイ</t>
    </rPh>
    <rPh sb="2" eb="4">
      <t>タイサク</t>
    </rPh>
    <phoneticPr fontId="24"/>
  </si>
  <si>
    <t>　工事で発生する濁水に対しては、濁水処理を行うものとし、その工法については、</t>
  </si>
  <si>
    <t>立木の置き場所</t>
  </si>
  <si>
    <t>80㎡以上</t>
    <rPh sb="3" eb="5">
      <t>イジョウ</t>
    </rPh>
    <phoneticPr fontId="24"/>
  </si>
  <si>
    <t>学習環境に配慮</t>
    <rPh sb="0" eb="2">
      <t>ガクシュウ</t>
    </rPh>
    <rPh sb="2" eb="4">
      <t>カンキョウ</t>
    </rPh>
    <rPh sb="5" eb="7">
      <t>ハイリョ</t>
    </rPh>
    <phoneticPr fontId="24"/>
  </si>
  <si>
    <t xml:space="preserve">（労働環境の改善に向けた取組）工事・業務の実施にあたっては、受発注者双方の労働環境の改善を図るため、「工事の平準化及びウィークリースタンスの推進について（令和３年６月８日付発管第415号副市長通知）」に基づき、受発注者双方でウィークリースタンス等の労働環境の改善に向けた取組を実施すること。
</t>
    <rPh sb="1" eb="3">
      <t>ロウドウ</t>
    </rPh>
    <rPh sb="3" eb="5">
      <t>カンキョウ</t>
    </rPh>
    <rPh sb="6" eb="8">
      <t>カイゼン</t>
    </rPh>
    <rPh sb="9" eb="10">
      <t>ム</t>
    </rPh>
    <rPh sb="12" eb="14">
      <t>トリクミ</t>
    </rPh>
    <rPh sb="15" eb="17">
      <t>コウジ</t>
    </rPh>
    <rPh sb="18" eb="20">
      <t>ギョウム</t>
    </rPh>
    <rPh sb="21" eb="23">
      <t>ジッシ</t>
    </rPh>
    <rPh sb="30" eb="31">
      <t>ジュ</t>
    </rPh>
    <rPh sb="31" eb="32">
      <t>ハツ</t>
    </rPh>
    <rPh sb="32" eb="33">
      <t>チュウ</t>
    </rPh>
    <rPh sb="33" eb="34">
      <t>シャ</t>
    </rPh>
    <rPh sb="34" eb="36">
      <t>ソウホウ</t>
    </rPh>
    <rPh sb="37" eb="39">
      <t>ロウドウ</t>
    </rPh>
    <rPh sb="39" eb="41">
      <t>カンキョウ</t>
    </rPh>
    <rPh sb="42" eb="44">
      <t>カイゼン</t>
    </rPh>
    <rPh sb="45" eb="46">
      <t>ハカ</t>
    </rPh>
    <rPh sb="51" eb="53">
      <t>コウジ</t>
    </rPh>
    <rPh sb="54" eb="57">
      <t>ヘイジュンカ</t>
    </rPh>
    <rPh sb="57" eb="58">
      <t>オヨ</t>
    </rPh>
    <rPh sb="70" eb="72">
      <t>スイシン</t>
    </rPh>
    <rPh sb="77" eb="79">
      <t>レイワ</t>
    </rPh>
    <rPh sb="80" eb="81">
      <t>ネン</t>
    </rPh>
    <rPh sb="82" eb="83">
      <t>ガツ</t>
    </rPh>
    <rPh sb="84" eb="85">
      <t>ニチ</t>
    </rPh>
    <rPh sb="85" eb="86">
      <t>ツ</t>
    </rPh>
    <rPh sb="86" eb="87">
      <t>ハツ</t>
    </rPh>
    <rPh sb="87" eb="88">
      <t>カン</t>
    </rPh>
    <rPh sb="88" eb="89">
      <t>ダイ</t>
    </rPh>
    <rPh sb="92" eb="93">
      <t>ゴウ</t>
    </rPh>
    <rPh sb="93" eb="96">
      <t>フクシチョウ</t>
    </rPh>
    <rPh sb="96" eb="98">
      <t>ツウチ</t>
    </rPh>
    <rPh sb="101" eb="102">
      <t>モト</t>
    </rPh>
    <phoneticPr fontId="24"/>
  </si>
  <si>
    <t>　交通誘導員Ａ</t>
    <rPh sb="1" eb="3">
      <t>コウツウ</t>
    </rPh>
    <rPh sb="3" eb="6">
      <t>ユウドウイン</t>
    </rPh>
    <phoneticPr fontId="24"/>
  </si>
  <si>
    <t>　　　　　　　　　　　　　</t>
  </si>
  <si>
    <t>人</t>
    <rPh sb="0" eb="1">
      <t>ニン</t>
    </rPh>
    <phoneticPr fontId="24"/>
  </si>
  <si>
    <t>所在地</t>
    <rPh sb="0" eb="3">
      <t>ショザイチ</t>
    </rPh>
    <phoneticPr fontId="24"/>
  </si>
  <si>
    <t>交代要員</t>
    <rPh sb="0" eb="2">
      <t>コウタイ</t>
    </rPh>
    <rPh sb="2" eb="4">
      <t>ヨウイン</t>
    </rPh>
    <phoneticPr fontId="24"/>
  </si>
  <si>
    <t xml:space="preserve">　警備業法に規定する警備員を配置する場合における交通誘導員Ａ、交通誘導員Ｂの定義は以下のとおりとする。
</t>
    <rPh sb="41" eb="43">
      <t>イカ</t>
    </rPh>
    <phoneticPr fontId="24"/>
  </si>
  <si>
    <t>　土日祝日、夜間等で、予定外の濁水の発生等緊急に連絡を取る必要がある場合には、組合長の携帯電話に連絡することとする。</t>
    <rPh sb="1" eb="3">
      <t>ドニチ</t>
    </rPh>
    <rPh sb="3" eb="5">
      <t>シュクジツ</t>
    </rPh>
    <rPh sb="6" eb="9">
      <t>ヤカントウ</t>
    </rPh>
    <rPh sb="39" eb="42">
      <t>クミアイチョウ</t>
    </rPh>
    <rPh sb="43" eb="45">
      <t>ケイタイ</t>
    </rPh>
    <rPh sb="45" eb="47">
      <t>デンワ</t>
    </rPh>
    <rPh sb="48" eb="50">
      <t>レンラク</t>
    </rPh>
    <phoneticPr fontId="24"/>
  </si>
  <si>
    <t xml:space="preserve">　交通誘導員Ａとは、警備業法第２条第４項に規定する警備員であり、警備員等の検定等に関する規則第１条第４号に規定する交通誘導警備業務に従事する者で、交通誘導警備業務に係る１級検定合格警備員又は２級検定合格警備員をいう。また、交通誘導員Ｂとは、警備業法第２条第３項に規定する警備業者の警備員で交通誘導員Ａ以外の交通の誘導に従事する者をいう。なお、自社の従業員で交通整理を行う場合は、警備業法第14条第で規定する以外の者とし、安全教育、安全訓練等を十分に行うこと。この場合においては、交通誘導員Ｂを配置しているものとみなす。
</t>
  </si>
  <si>
    <t>2)</t>
  </si>
  <si>
    <t>建設発生土の処理</t>
  </si>
  <si>
    <t>現場所在地</t>
    <rPh sb="0" eb="2">
      <t>ゲンバ</t>
    </rPh>
    <rPh sb="2" eb="5">
      <t>ショザイチ</t>
    </rPh>
    <phoneticPr fontId="24"/>
  </si>
  <si>
    <t>片道運搬距離</t>
    <rPh sb="0" eb="2">
      <t>カタミチ</t>
    </rPh>
    <rPh sb="2" eb="4">
      <t>ウンパン</t>
    </rPh>
    <rPh sb="4" eb="6">
      <t>キョリ</t>
    </rPh>
    <phoneticPr fontId="24"/>
  </si>
  <si>
    <t>　民間残土受入地へ搬出する土砂の土質は、各受入地が指定している土質性状同等以上とすること。</t>
  </si>
  <si>
    <t>建設技術センター</t>
  </si>
  <si>
    <r>
      <t>　</t>
    </r>
    <r>
      <rPr>
        <sz val="10"/>
        <color auto="1"/>
        <rFont val="ＭＳ 明朝"/>
      </rPr>
      <t>建設発生土は、再生資源の利用の促進に係る特記仕様書（https://www.pref.tottori.lg.jp/312034.htm）により適切に対応すること。</t>
    </r>
  </si>
  <si>
    <t>処理費</t>
    <rPh sb="0" eb="2">
      <t>ショリ</t>
    </rPh>
    <rPh sb="2" eb="3">
      <t>ヒ</t>
    </rPh>
    <phoneticPr fontId="24"/>
  </si>
  <si>
    <t>コンクリートスランプ</t>
  </si>
  <si>
    <t>円</t>
    <rPh sb="0" eb="1">
      <t>エン</t>
    </rPh>
    <phoneticPr fontId="24"/>
  </si>
  <si>
    <t>エ　工事完了後、速やかに農地の原状に復旧すること。</t>
  </si>
  <si>
    <t>　なお、稚魚放流等の概ねの時期は下記に示すとおりであるが、詳細な日程について　　は監督員に確認すること。</t>
  </si>
  <si>
    <t>　受注者は、別に示す様式により作業計画表を作成し、監督員と共に漁協に提出すること。</t>
    <rPh sb="6" eb="7">
      <t>ベツ</t>
    </rPh>
    <rPh sb="8" eb="9">
      <t>シメ</t>
    </rPh>
    <rPh sb="10" eb="12">
      <t>ヨウシキ</t>
    </rPh>
    <phoneticPr fontId="24"/>
  </si>
  <si>
    <t>分別解体等</t>
  </si>
  <si>
    <t>解体工事費に含む</t>
    <rPh sb="0" eb="2">
      <t>カイタイ</t>
    </rPh>
    <rPh sb="2" eb="4">
      <t>コウジ</t>
    </rPh>
    <rPh sb="4" eb="5">
      <t>ヒ</t>
    </rPh>
    <rPh sb="6" eb="7">
      <t>フク</t>
    </rPh>
    <phoneticPr fontId="24"/>
  </si>
  <si>
    <t xml:space="preserve">                </t>
  </si>
  <si>
    <t>円/㎥</t>
    <rPh sb="0" eb="1">
      <t>エン</t>
    </rPh>
    <phoneticPr fontId="24"/>
  </si>
  <si>
    <t>工事期間</t>
    <rPh sb="0" eb="2">
      <t>コウジ</t>
    </rPh>
    <rPh sb="2" eb="4">
      <t>キカン</t>
    </rPh>
    <phoneticPr fontId="24"/>
  </si>
  <si>
    <t>建設発生木材</t>
    <rPh sb="0" eb="2">
      <t>ケンセツ</t>
    </rPh>
    <rPh sb="2" eb="4">
      <t>ハッセイ</t>
    </rPh>
    <rPh sb="4" eb="6">
      <t>モクザイ</t>
    </rPh>
    <phoneticPr fontId="24"/>
  </si>
  <si>
    <t>その他評定不要工事</t>
    <rPh sb="2" eb="3">
      <t>タ</t>
    </rPh>
    <rPh sb="3" eb="5">
      <t>ヒョウテイ</t>
    </rPh>
    <rPh sb="5" eb="7">
      <t>フヨウ</t>
    </rPh>
    <rPh sb="7" eb="9">
      <t>コウジ</t>
    </rPh>
    <phoneticPr fontId="24"/>
  </si>
  <si>
    <t>受入れ条件　</t>
    <rPh sb="0" eb="2">
      <t>ウケイ</t>
    </rPh>
    <rPh sb="3" eb="5">
      <t>ジョウケン</t>
    </rPh>
    <phoneticPr fontId="24"/>
  </si>
  <si>
    <t>径</t>
    <rPh sb="0" eb="1">
      <t>ケイ</t>
    </rPh>
    <phoneticPr fontId="24"/>
  </si>
  <si>
    <t>　工事の実施に当たっては、河川環境や魚類等の保全に配慮した施工を心懸けること。</t>
  </si>
  <si>
    <t>⑬</t>
  </si>
  <si>
    <t>　　</t>
  </si>
  <si>
    <t>（成魚・稚魚放流）</t>
    <rPh sb="1" eb="3">
      <t>セイギョ</t>
    </rPh>
    <phoneticPr fontId="24"/>
  </si>
  <si>
    <t>境界</t>
    <rPh sb="0" eb="2">
      <t>キョウカイ</t>
    </rPh>
    <phoneticPr fontId="24"/>
  </si>
  <si>
    <t>余裕期間設定工事</t>
    <rPh sb="0" eb="2">
      <t>ヨユウ</t>
    </rPh>
    <rPh sb="2" eb="4">
      <t>キカン</t>
    </rPh>
    <rPh sb="4" eb="6">
      <t>セッテイ</t>
    </rPh>
    <rPh sb="6" eb="8">
      <t>コウジ</t>
    </rPh>
    <phoneticPr fontId="24"/>
  </si>
  <si>
    <t>エ</t>
  </si>
  <si>
    <t xml:space="preserve">    </t>
  </si>
  <si>
    <t>㎝</t>
  </si>
  <si>
    <t>品目①</t>
    <rPh sb="0" eb="2">
      <t>ヒンモク</t>
    </rPh>
    <phoneticPr fontId="24"/>
  </si>
  <si>
    <t>規格</t>
    <rPh sb="0" eb="2">
      <t>キカク</t>
    </rPh>
    <phoneticPr fontId="24"/>
  </si>
  <si>
    <t>建築修繕工事</t>
    <rPh sb="0" eb="2">
      <t>ケンチク</t>
    </rPh>
    <rPh sb="2" eb="4">
      <t>シュウゼン</t>
    </rPh>
    <rPh sb="4" eb="6">
      <t>コウジ</t>
    </rPh>
    <phoneticPr fontId="24"/>
  </si>
  <si>
    <t>産廃税</t>
    <rPh sb="0" eb="2">
      <t>サンパイ</t>
    </rPh>
    <rPh sb="2" eb="3">
      <t>ゼイ</t>
    </rPh>
    <phoneticPr fontId="24"/>
  </si>
  <si>
    <t>　また、河床掘削を行う場合は、長時間連続して掘削作業を行うことなく、概ね１時間毎に小休止をはさみながら作業を行う等濁りが薄まるように配慮すること。</t>
  </si>
  <si>
    <t>建設発生木材の出来形数量</t>
  </si>
  <si>
    <t>オ</t>
  </si>
  <si>
    <t>観光交流課</t>
    <rPh sb="0" eb="2">
      <t>カンコウ</t>
    </rPh>
    <rPh sb="2" eb="5">
      <t>コウリュウカ</t>
    </rPh>
    <phoneticPr fontId="24"/>
  </si>
  <si>
    <t>再生クラッシャーラン</t>
    <rPh sb="0" eb="2">
      <t>サイセイ</t>
    </rPh>
    <phoneticPr fontId="24"/>
  </si>
  <si>
    <t>その他再生資材</t>
    <rPh sb="2" eb="3">
      <t>タ</t>
    </rPh>
    <rPh sb="3" eb="5">
      <t>サイセイ</t>
    </rPh>
    <rPh sb="5" eb="7">
      <t>シザイ</t>
    </rPh>
    <phoneticPr fontId="24"/>
  </si>
  <si>
    <t>　また、気象庁から高温注意報（最高気温35℃以上が予想される場合）が発表された日においては、作業の中断、作業時間の短縮を行うか、十分な水分、塩分の摂取のほか休憩場所の整備及び十分な休憩時間を確保するなどの熱中症予防対策を確実に実施したうえで作業を行うこと。</t>
  </si>
  <si>
    <t>中間検査</t>
    <rPh sb="0" eb="2">
      <t>チュウカン</t>
    </rPh>
    <rPh sb="2" eb="4">
      <t>ケンサ</t>
    </rPh>
    <phoneticPr fontId="24"/>
  </si>
  <si>
    <t xml:space="preserve">  河川内で伐開した草木等は、刈り取り後その日のうちに集積し、下流に流出しないような対策を行うこと。また、伐開後に河川が増水すると見込まれる場合には、前日までに流出防止ネット等を清掃しておくとともに、河川内に残っている草木等は河川外に搬出しておく等下流へ流失しないよう対策を行うこと。なお、梅雨、風等で河川が急激に増水する恐れがある場合は、流出防止ネットの取り扱いについて監督員と協議すること。</t>
  </si>
  <si>
    <t>　河床に岩盤等が露頭した場合は、速やかに監督員に報告し、対策について協議すること。</t>
  </si>
  <si>
    <t>行わない理由</t>
    <rPh sb="0" eb="1">
      <t>オコナ</t>
    </rPh>
    <rPh sb="4" eb="6">
      <t>リユウ</t>
    </rPh>
    <phoneticPr fontId="24"/>
  </si>
  <si>
    <t>単純な築造工事</t>
    <rPh sb="0" eb="2">
      <t>タンジュン</t>
    </rPh>
    <rPh sb="3" eb="5">
      <t>チクゾウ</t>
    </rPh>
    <rPh sb="5" eb="7">
      <t>コウジ</t>
    </rPh>
    <phoneticPr fontId="24"/>
  </si>
  <si>
    <t xml:space="preserve">  コンクリート塊、アスファルト塊、建設発生木材等は、再生資源として、下記
</t>
  </si>
  <si>
    <t>法面緑化工</t>
    <rPh sb="0" eb="1">
      <t>ノリ</t>
    </rPh>
    <rPh sb="1" eb="2">
      <t>メン</t>
    </rPh>
    <rPh sb="2" eb="4">
      <t>リョッカ</t>
    </rPh>
    <rPh sb="4" eb="5">
      <t>コウ</t>
    </rPh>
    <phoneticPr fontId="24"/>
  </si>
  <si>
    <t>機器設置取替工事</t>
    <rPh sb="0" eb="2">
      <t>キキ</t>
    </rPh>
    <rPh sb="2" eb="4">
      <t>セッチ</t>
    </rPh>
    <rPh sb="4" eb="6">
      <t>トリカエ</t>
    </rPh>
    <rPh sb="6" eb="8">
      <t>コウジ</t>
    </rPh>
    <phoneticPr fontId="24"/>
  </si>
  <si>
    <t>築造を伴わない工事</t>
    <rPh sb="0" eb="2">
      <t>チクゾウ</t>
    </rPh>
    <rPh sb="3" eb="4">
      <t>トモナ</t>
    </rPh>
    <rPh sb="7" eb="9">
      <t>コウジ</t>
    </rPh>
    <phoneticPr fontId="24"/>
  </si>
  <si>
    <t>　本工事は、倉吉市建設工事検査規程第4条第2項第4号に定める機器又は部品の設置、取替え等の工事に該当するため、同条第1項第2号の中間検査を行わない。</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8">
      <t>サダ</t>
    </rPh>
    <rPh sb="30" eb="32">
      <t>キキ</t>
    </rPh>
    <rPh sb="32" eb="33">
      <t>マタ</t>
    </rPh>
    <rPh sb="34" eb="36">
      <t>ブヒン</t>
    </rPh>
    <rPh sb="37" eb="39">
      <t>セッチ</t>
    </rPh>
    <rPh sb="40" eb="42">
      <t>トリカ</t>
    </rPh>
    <rPh sb="43" eb="44">
      <t>ナド</t>
    </rPh>
    <rPh sb="45" eb="47">
      <t>コウジ</t>
    </rPh>
    <rPh sb="48" eb="50">
      <t>ガイトウ</t>
    </rPh>
    <rPh sb="55" eb="56">
      <t>ドウ</t>
    </rPh>
    <rPh sb="56" eb="57">
      <t>ジョウ</t>
    </rPh>
    <rPh sb="57" eb="58">
      <t>ダイ</t>
    </rPh>
    <rPh sb="59" eb="60">
      <t>コウ</t>
    </rPh>
    <rPh sb="60" eb="61">
      <t>ダイ</t>
    </rPh>
    <rPh sb="62" eb="63">
      <t>ゴウ</t>
    </rPh>
    <rPh sb="64" eb="66">
      <t>チュウカン</t>
    </rPh>
    <rPh sb="66" eb="68">
      <t>ケンサ</t>
    </rPh>
    <rPh sb="69" eb="70">
      <t>オコナ</t>
    </rPh>
    <phoneticPr fontId="24"/>
  </si>
  <si>
    <t>工事成績評定</t>
    <rPh sb="0" eb="2">
      <t>コウジ</t>
    </rPh>
    <rPh sb="2" eb="4">
      <t>セイセキ</t>
    </rPh>
    <rPh sb="4" eb="6">
      <t>ヒョウテイ</t>
    </rPh>
    <phoneticPr fontId="24"/>
  </si>
  <si>
    <t>災害復旧事業</t>
    <rPh sb="0" eb="2">
      <t>サイガイ</t>
    </rPh>
    <rPh sb="2" eb="4">
      <t>フッキュウ</t>
    </rPh>
    <rPh sb="4" eb="6">
      <t>ジギョウ</t>
    </rPh>
    <phoneticPr fontId="24"/>
  </si>
  <si>
    <t>技能士常駐</t>
  </si>
  <si>
    <t>　</t>
  </si>
  <si>
    <t>４．見学路及び椅子の設置，５．昇降設備の充実，６．環境負荷の低減</t>
  </si>
  <si>
    <t>２．労働者宿舎の快適化，３．デザインボックス（交通誘警備員待機室)</t>
  </si>
  <si>
    <t>処理費</t>
  </si>
  <si>
    <t>工事用道路</t>
    <rPh sb="0" eb="1">
      <t>コウ</t>
    </rPh>
    <rPh sb="1" eb="2">
      <t>コト</t>
    </rPh>
    <rPh sb="2" eb="3">
      <t>ヨウ</t>
    </rPh>
    <rPh sb="3" eb="4">
      <t>ミチ</t>
    </rPh>
    <rPh sb="4" eb="5">
      <t>ミチ</t>
    </rPh>
    <phoneticPr fontId="24"/>
  </si>
  <si>
    <t>２．盗難防止対策（警報機等)，３．避暑（熱中症予防）・防寒対策</t>
  </si>
  <si>
    <t>防災・危機管理関係
（港湾・漁港事業）</t>
  </si>
  <si>
    <t>　本工事は、天神川水系で行うものであり、天神川漁協との協議対象工事である。施工にあたっては、裏面「天神川水系での工事に係る留意事項」を参照し、濁水防止対策及び天神川漁協との連絡調整を徹底すること。</t>
    <rPh sb="46" eb="48">
      <t>リメン</t>
    </rPh>
    <phoneticPr fontId="24"/>
  </si>
  <si>
    <t>立会会社名</t>
    <rPh sb="0" eb="2">
      <t>タチアイ</t>
    </rPh>
    <rPh sb="2" eb="5">
      <t>カイシャメイ</t>
    </rPh>
    <phoneticPr fontId="24"/>
  </si>
  <si>
    <t>建設機械の賃料の採用単価</t>
    <rPh sb="0" eb="2">
      <t>ケンセツ</t>
    </rPh>
    <rPh sb="2" eb="4">
      <t>キカイ</t>
    </rPh>
    <rPh sb="5" eb="7">
      <t>チンリョウ</t>
    </rPh>
    <rPh sb="8" eb="10">
      <t>サイヨウ</t>
    </rPh>
    <rPh sb="10" eb="12">
      <t>タンカ</t>
    </rPh>
    <phoneticPr fontId="24"/>
  </si>
  <si>
    <t>改正</t>
    <rPh sb="0" eb="2">
      <t>カイセイ</t>
    </rPh>
    <phoneticPr fontId="24"/>
  </si>
  <si>
    <t>受入費用</t>
    <rPh sb="0" eb="2">
      <t>ウケイレ</t>
    </rPh>
    <rPh sb="2" eb="4">
      <t>ヒヨウ</t>
    </rPh>
    <phoneticPr fontId="24"/>
  </si>
  <si>
    <t>無･有</t>
    <rPh sb="0" eb="1">
      <t>ナシ</t>
    </rPh>
    <rPh sb="2" eb="3">
      <t>アリ</t>
    </rPh>
    <phoneticPr fontId="24"/>
  </si>
  <si>
    <t>有り</t>
    <rPh sb="0" eb="1">
      <t>ア</t>
    </rPh>
    <phoneticPr fontId="24"/>
  </si>
  <si>
    <t>代替え種子</t>
    <rPh sb="0" eb="2">
      <t>ダイガ</t>
    </rPh>
    <rPh sb="3" eb="5">
      <t>シュシ</t>
    </rPh>
    <phoneticPr fontId="24"/>
  </si>
  <si>
    <t>に出向き、請負契約事務及び施工関係の打合せをして、工事の促進を図ること。</t>
  </si>
  <si>
    <t>単価</t>
    <rPh sb="0" eb="2">
      <t>タンカ</t>
    </rPh>
    <phoneticPr fontId="24"/>
  </si>
  <si>
    <t>コンクリート</t>
  </si>
  <si>
    <t xml:space="preserve">        </t>
  </si>
  <si>
    <t>労災補償に必要な保険の不保</t>
  </si>
  <si>
    <t>　工事車両搬入路、作業スペース、資材置き場、作業員駐車場等は施設運営・活動等に支障のない場所とし、仮設計画を作成して施設担当者、所管課担当者、監督員と協議すること。</t>
    <rPh sb="30" eb="32">
      <t>シセツ</t>
    </rPh>
    <rPh sb="32" eb="34">
      <t>ウンエイ</t>
    </rPh>
    <rPh sb="49" eb="51">
      <t>カセツ</t>
    </rPh>
    <rPh sb="51" eb="53">
      <t>ケイカク</t>
    </rPh>
    <rPh sb="54" eb="56">
      <t>サクセイ</t>
    </rPh>
    <rPh sb="58" eb="60">
      <t>シセツ</t>
    </rPh>
    <rPh sb="60" eb="63">
      <t>タントウシャ</t>
    </rPh>
    <rPh sb="64" eb="66">
      <t>ショカン</t>
    </rPh>
    <rPh sb="66" eb="67">
      <t>カ</t>
    </rPh>
    <rPh sb="67" eb="70">
      <t>タントウシャ</t>
    </rPh>
    <rPh sb="71" eb="74">
      <t>カントクイン</t>
    </rPh>
    <rPh sb="75" eb="77">
      <t>キョウギ</t>
    </rPh>
    <phoneticPr fontId="24"/>
  </si>
  <si>
    <t>　毎月末には、工事進捗状況報告書を監督員に提出すること。</t>
    <rPh sb="7" eb="9">
      <t>コウジ</t>
    </rPh>
    <rPh sb="9" eb="11">
      <t>シンチョク</t>
    </rPh>
    <rPh sb="11" eb="13">
      <t>ジョウキョウ</t>
    </rPh>
    <phoneticPr fontId="24"/>
  </si>
  <si>
    <t>該当工種</t>
    <rPh sb="0" eb="2">
      <t>ガイトウ</t>
    </rPh>
    <rPh sb="2" eb="3">
      <t>コウ</t>
    </rPh>
    <rPh sb="3" eb="4">
      <t>シュ</t>
    </rPh>
    <phoneticPr fontId="24"/>
  </si>
  <si>
    <t>天神川業協との協議対象工事</t>
    <rPh sb="0" eb="2">
      <t>テンジン</t>
    </rPh>
    <rPh sb="2" eb="3">
      <t>ガワ</t>
    </rPh>
    <rPh sb="3" eb="4">
      <t>ギョウ</t>
    </rPh>
    <rPh sb="4" eb="5">
      <t>キョウ</t>
    </rPh>
    <rPh sb="7" eb="9">
      <t>キョウギ</t>
    </rPh>
    <rPh sb="9" eb="11">
      <t>タイショウ</t>
    </rPh>
    <rPh sb="11" eb="13">
      <t>コウジ</t>
    </rPh>
    <phoneticPr fontId="24"/>
  </si>
  <si>
    <t>工事に係る留意事項</t>
    <rPh sb="0" eb="2">
      <t>コウジ</t>
    </rPh>
    <rPh sb="3" eb="4">
      <t>カカ</t>
    </rPh>
    <rPh sb="5" eb="7">
      <t>リュウイ</t>
    </rPh>
    <rPh sb="7" eb="9">
      <t>ジコウ</t>
    </rPh>
    <phoneticPr fontId="24"/>
  </si>
  <si>
    <t>工事調整済証の掲示</t>
  </si>
  <si>
    <t>　天神川漁協との調整後に配布する「工事調整済証」を工事現場に掲示すること。</t>
  </si>
  <si>
    <t>河川内の石の取り扱いに係る留意点</t>
  </si>
  <si>
    <t>特記事項３</t>
    <rPh sb="0" eb="2">
      <t>トッキ</t>
    </rPh>
    <rPh sb="2" eb="4">
      <t>ジコウ</t>
    </rPh>
    <phoneticPr fontId="24"/>
  </si>
  <si>
    <t>１　濁水対策</t>
  </si>
  <si>
    <t>２　河川環境に配慮した施工</t>
  </si>
  <si>
    <t>　工事により設置した仮設材の撤去時、工事完成前には、漁協、発注者、受注者の３者で必ず現地確認を行うこと。</t>
  </si>
  <si>
    <t>３　作業計画及び連絡体制</t>
  </si>
  <si>
    <t xml:space="preserve">          </t>
  </si>
  <si>
    <t xml:space="preserve">  事故、異常気象への対応等突発的な対応が必要となる場合には,受注者は直ちに漁協に報告するとともに監督員に報告し,対策について監督員と協議した上で共に漁協に報告すること。</t>
  </si>
  <si>
    <t>・２～５月のうち３回程度　　ヤマメ・アユ・サケの成魚・稚魚放流</t>
    <rPh sb="24" eb="26">
      <t>セイギョ</t>
    </rPh>
    <phoneticPr fontId="24"/>
  </si>
  <si>
    <t>・３～９月　　渓流釣り</t>
  </si>
  <si>
    <t>・１０～１１月　　サケ及び親アユの特別採捕</t>
  </si>
  <si>
    <t>６　その他</t>
  </si>
  <si>
    <t>用地、物件等未処理</t>
  </si>
  <si>
    <t>市･町･村</t>
    <rPh sb="0" eb="1">
      <t>シ</t>
    </rPh>
    <rPh sb="2" eb="3">
      <t>チョウ</t>
    </rPh>
    <rPh sb="4" eb="5">
      <t>ムラ</t>
    </rPh>
    <phoneticPr fontId="24"/>
  </si>
  <si>
    <t>⑭</t>
  </si>
  <si>
    <t>km</t>
  </si>
  <si>
    <r>
      <t>　本工事には、下記のとおり鳥取県土木工事共通仕様書</t>
    </r>
    <r>
      <rPr>
        <sz val="10"/>
        <color auto="1"/>
        <rFont val="ＭＳ 明朝"/>
      </rPr>
      <t>特記事項に基づく技能士常駐対象工種が含まれており、該当工種の作業期間は、技能士が工事現場に常駐しなければならない。</t>
    </r>
    <rPh sb="25" eb="27">
      <t>トッキ</t>
    </rPh>
    <rPh sb="27" eb="29">
      <t>ジコウ</t>
    </rPh>
    <phoneticPr fontId="24"/>
  </si>
  <si>
    <t>　産業廃棄物の運搬又は処分を他人に委託するときは、廃棄物の処理及び清掃に関</t>
  </si>
  <si>
    <t xml:space="preserve">１．完成予想図２．工法説明図，３．工事工程表，４．デザイン工事看板（各工事ＰＲ看板含む），５．見学会等の開催（イベント等の実施含む），
６．見学所（インフォメーションセンター）の設置及び管理運営，７．パンフレット・工法説明ビデオ，８．地域対策費等（地域行事等の経費を含む)，９．社会貢献
</t>
  </si>
  <si>
    <t>【コンクリート塊･アスファルト塊･建設発生木材(処理)】</t>
    <rPh sb="7" eb="8">
      <t>カタマリ</t>
    </rPh>
    <rPh sb="15" eb="16">
      <t>カタマリ</t>
    </rPh>
    <rPh sb="17" eb="19">
      <t>ケンセツ</t>
    </rPh>
    <rPh sb="19" eb="21">
      <t>ハッセイ</t>
    </rPh>
    <rPh sb="21" eb="23">
      <t>モクザイ</t>
    </rPh>
    <rPh sb="24" eb="26">
      <t>ショリ</t>
    </rPh>
    <phoneticPr fontId="24"/>
  </si>
  <si>
    <t>マニフェスト</t>
  </si>
  <si>
    <t>【建設発生土(処理)】</t>
    <rPh sb="1" eb="3">
      <t>ケンセツ</t>
    </rPh>
    <rPh sb="3" eb="5">
      <t>ハッセイ</t>
    </rPh>
    <rPh sb="5" eb="6">
      <t>ツチ</t>
    </rPh>
    <rPh sb="7" eb="9">
      <t>ショリ</t>
    </rPh>
    <phoneticPr fontId="24"/>
  </si>
  <si>
    <t>調達見込</t>
    <rPh sb="0" eb="2">
      <t>チョウタツ</t>
    </rPh>
    <rPh sb="2" eb="4">
      <t>ミコミ</t>
    </rPh>
    <phoneticPr fontId="24"/>
  </si>
  <si>
    <t>参照：建設発生土の取扱い</t>
    <rPh sb="0" eb="2">
      <t>サンショウ</t>
    </rPh>
    <rPh sb="3" eb="5">
      <t>ケンセツ</t>
    </rPh>
    <rPh sb="5" eb="8">
      <t>ハッセイド</t>
    </rPh>
    <rPh sb="9" eb="10">
      <t>ト</t>
    </rPh>
    <rPh sb="10" eb="11">
      <t>アツカ</t>
    </rPh>
    <phoneticPr fontId="24"/>
  </si>
  <si>
    <t>配置日数</t>
    <rPh sb="0" eb="2">
      <t>ハイチ</t>
    </rPh>
    <rPh sb="2" eb="4">
      <t>ニッスウ</t>
    </rPh>
    <phoneticPr fontId="24"/>
  </si>
  <si>
    <t>か月</t>
    <rPh sb="1" eb="2">
      <t>ツキ</t>
    </rPh>
    <phoneticPr fontId="24"/>
  </si>
  <si>
    <t>ラフテレーンクレーン</t>
  </si>
  <si>
    <t>市･町･村</t>
  </si>
  <si>
    <t>農地の賃貸借</t>
    <rPh sb="0" eb="2">
      <t>ノウチ</t>
    </rPh>
    <rPh sb="3" eb="6">
      <t>チンタイシャク</t>
    </rPh>
    <phoneticPr fontId="24"/>
  </si>
  <si>
    <t>８</t>
  </si>
  <si>
    <t>労災</t>
    <rPh sb="0" eb="2">
      <t>ロウサイ</t>
    </rPh>
    <phoneticPr fontId="24"/>
  </si>
  <si>
    <t>である。</t>
  </si>
  <si>
    <t>(伐木工の数量)</t>
    <rPh sb="1" eb="2">
      <t>バツ</t>
    </rPh>
    <rPh sb="2" eb="4">
      <t>モッコウ</t>
    </rPh>
    <rPh sb="5" eb="7">
      <t>スウリョウ</t>
    </rPh>
    <phoneticPr fontId="24"/>
  </si>
  <si>
    <t>建築物の解体工事</t>
    <rPh sb="0" eb="3">
      <t>ケンチクブツ</t>
    </rPh>
    <rPh sb="4" eb="6">
      <t>カイタイ</t>
    </rPh>
    <rPh sb="6" eb="8">
      <t>コウジ</t>
    </rPh>
    <phoneticPr fontId="24"/>
  </si>
  <si>
    <t>　下表の内容のうち原則として各費目（仮設備関係、営繕関係、安全関係及び地域連携）ごとに１実施内容ずつ（いずれか１項目のみ２実施内容）の合計５つの実施内容を実施すること。港湾及び漁港事業は、項目に防災・危機管理関係を含めることができる。</t>
  </si>
  <si>
    <t>　本工事は、寒中コンクリートとして施工を行わなければならない期間があるの</t>
  </si>
  <si>
    <t>(３)</t>
  </si>
  <si>
    <t>④</t>
  </si>
  <si>
    <t>支障物件</t>
  </si>
  <si>
    <t>⑩</t>
  </si>
  <si>
    <t>７</t>
  </si>
  <si>
    <t xml:space="preserve">　地域の状況・工事内容により組み合わせ、費目数及び実施内容を変更する場合は、原則として設計変更は行わないが、その内容（目的に資するものであること）について監督員の確認を受けること。
</t>
  </si>
  <si>
    <t xml:space="preserve">     </t>
  </si>
  <si>
    <t>市民生活部</t>
    <rPh sb="0" eb="2">
      <t>シミン</t>
    </rPh>
    <rPh sb="2" eb="5">
      <t>セイカツブ</t>
    </rPh>
    <phoneticPr fontId="24"/>
  </si>
  <si>
    <t>長さ</t>
    <rPh sb="0" eb="1">
      <t>ナガ</t>
    </rPh>
    <phoneticPr fontId="24"/>
  </si>
  <si>
    <t>アスファルト魂</t>
    <rPh sb="6" eb="7">
      <t>コン</t>
    </rPh>
    <phoneticPr fontId="24"/>
  </si>
  <si>
    <t>⑪</t>
  </si>
  <si>
    <t>特記事項２</t>
    <rPh sb="0" eb="2">
      <t>トッキ</t>
    </rPh>
    <rPh sb="2" eb="4">
      <t>ジコウ</t>
    </rPh>
    <phoneticPr fontId="24"/>
  </si>
  <si>
    <t>施工機械</t>
    <rPh sb="0" eb="2">
      <t>セコウ</t>
    </rPh>
    <rPh sb="2" eb="4">
      <t>キカイ</t>
    </rPh>
    <phoneticPr fontId="24"/>
  </si>
  <si>
    <t>適用するものに「１」、適用しないものに「０」を記入</t>
    <rPh sb="0" eb="2">
      <t>テキヨウ</t>
    </rPh>
    <rPh sb="11" eb="13">
      <t>テキヨウ</t>
    </rPh>
    <rPh sb="23" eb="25">
      <t>キニュウ</t>
    </rPh>
    <phoneticPr fontId="24"/>
  </si>
  <si>
    <t>『公共建築工事標準仕様書』</t>
  </si>
  <si>
    <t>　建設機械の使用について</t>
  </si>
  <si>
    <t>防災安全課</t>
    <rPh sb="0" eb="2">
      <t>ボウサイ</t>
    </rPh>
    <rPh sb="2" eb="5">
      <t>アンゼンカ</t>
    </rPh>
    <phoneticPr fontId="24"/>
  </si>
  <si>
    <t>処理</t>
  </si>
  <si>
    <t>寒中コンクリート</t>
  </si>
  <si>
    <t>債務負担行為に係る工事は右の（２）</t>
    <rPh sb="0" eb="2">
      <t>サイム</t>
    </rPh>
    <rPh sb="2" eb="4">
      <t>フタン</t>
    </rPh>
    <rPh sb="4" eb="6">
      <t>コウイ</t>
    </rPh>
    <rPh sb="7" eb="8">
      <t>カカ</t>
    </rPh>
    <rPh sb="9" eb="11">
      <t>コウジ</t>
    </rPh>
    <rPh sb="12" eb="13">
      <t>ミギ</t>
    </rPh>
    <phoneticPr fontId="24"/>
  </si>
  <si>
    <t>する法律に基づきマニフェストを作成すること。ただし、一般廃棄物や有価物は不要である。</t>
  </si>
  <si>
    <t>公営住宅建築主体工事には右の（３）</t>
    <rPh sb="12" eb="13">
      <t>ミギ</t>
    </rPh>
    <phoneticPr fontId="24"/>
  </si>
  <si>
    <t>現場説明書記入項目</t>
    <rPh sb="0" eb="2">
      <t>ゲンバ</t>
    </rPh>
    <rPh sb="2" eb="5">
      <t>セツメイショ</t>
    </rPh>
    <rPh sb="5" eb="7">
      <t>キニュウ</t>
    </rPh>
    <rPh sb="7" eb="9">
      <t>コウモク</t>
    </rPh>
    <phoneticPr fontId="24"/>
  </si>
  <si>
    <t>　積載重量制限を超えて工事用資機材等を積み込まず、また積み込ませないようにするなど違法運行を行わせないようにすること。違法運行を行っている場合は、早急に不正状態を解消する措置を講ずること。</t>
  </si>
  <si>
    <t>8：30</t>
  </si>
  <si>
    <t>建設発生土の使用</t>
  </si>
  <si>
    <t>学校教育課</t>
    <rPh sb="0" eb="2">
      <t>ガッコウ</t>
    </rPh>
    <rPh sb="2" eb="5">
      <t>キョウイクカ</t>
    </rPh>
    <phoneticPr fontId="24"/>
  </si>
  <si>
    <t>起工決済日</t>
    <rPh sb="0" eb="2">
      <t>キコウ</t>
    </rPh>
    <rPh sb="2" eb="5">
      <t>ケッサイビ</t>
    </rPh>
    <phoneticPr fontId="24"/>
  </si>
  <si>
    <t>カ</t>
  </si>
  <si>
    <t>　本工事は、工事成績評定要領第２ ウに規定する災害等の初期活動で、緊急かつ迅速な対応が不可欠である緊急応急工事に該当するため、検査評定の対象としない。</t>
    <rPh sb="23" eb="26">
      <t>サイガイトウ</t>
    </rPh>
    <rPh sb="27" eb="29">
      <t>ショキ</t>
    </rPh>
    <rPh sb="29" eb="31">
      <t>カツドウ</t>
    </rPh>
    <rPh sb="33" eb="35">
      <t>キンキュウ</t>
    </rPh>
    <rPh sb="37" eb="39">
      <t>ジンソク</t>
    </rPh>
    <rPh sb="40" eb="42">
      <t>タイオウ</t>
    </rPh>
    <rPh sb="43" eb="46">
      <t>フカケツ</t>
    </rPh>
    <rPh sb="49" eb="51">
      <t>キンキュウ</t>
    </rPh>
    <rPh sb="51" eb="53">
      <t>オウキュウ</t>
    </rPh>
    <rPh sb="53" eb="55">
      <t>コウジ</t>
    </rPh>
    <rPh sb="63" eb="65">
      <t>ケンサ</t>
    </rPh>
    <phoneticPr fontId="24"/>
  </si>
  <si>
    <t>図面及び内訳明細書枚数</t>
    <rPh sb="0" eb="2">
      <t>ズメン</t>
    </rPh>
    <rPh sb="2" eb="3">
      <t>オヨ</t>
    </rPh>
    <rPh sb="4" eb="6">
      <t>ウチワケ</t>
    </rPh>
    <rPh sb="6" eb="9">
      <t>メイサイショ</t>
    </rPh>
    <rPh sb="9" eb="11">
      <t>マイスウ</t>
    </rPh>
    <phoneticPr fontId="24"/>
  </si>
  <si>
    <t>適用仕様書に「１」、適用しないものに「０」を記入</t>
    <rPh sb="10" eb="12">
      <t>テキヨウ</t>
    </rPh>
    <phoneticPr fontId="24"/>
  </si>
  <si>
    <t>頁</t>
    <rPh sb="0" eb="1">
      <t>ページ</t>
    </rPh>
    <phoneticPr fontId="24"/>
  </si>
  <si>
    <t>※　通常は、「1」「行う」、
　　理由に該当する工事の場合に「1」「行わない」
　　該当する理由に「1」を入力</t>
    <rPh sb="2" eb="4">
      <t>ツウジョウ</t>
    </rPh>
    <rPh sb="10" eb="11">
      <t>オコナ</t>
    </rPh>
    <rPh sb="17" eb="19">
      <t>リユウ</t>
    </rPh>
    <rPh sb="20" eb="22">
      <t>ガイトウ</t>
    </rPh>
    <rPh sb="24" eb="26">
      <t>コウジ</t>
    </rPh>
    <rPh sb="27" eb="29">
      <t>バアイ</t>
    </rPh>
    <rPh sb="34" eb="35">
      <t>オコナ</t>
    </rPh>
    <rPh sb="42" eb="44">
      <t>ガイトウ</t>
    </rPh>
    <rPh sb="46" eb="48">
      <t>リユウ</t>
    </rPh>
    <rPh sb="53" eb="55">
      <t>ニュウリョク</t>
    </rPh>
    <phoneticPr fontId="24"/>
  </si>
  <si>
    <t>図書館</t>
    <rPh sb="0" eb="3">
      <t>トショカン</t>
    </rPh>
    <phoneticPr fontId="24"/>
  </si>
  <si>
    <t>『公共建築改修工事標準仕様書』</t>
  </si>
  <si>
    <t>『建築物解体工事共通仕様書』</t>
  </si>
  <si>
    <t>施工時間</t>
    <rPh sb="0" eb="2">
      <t>セコウ</t>
    </rPh>
    <rPh sb="2" eb="4">
      <t>ジカン</t>
    </rPh>
    <phoneticPr fontId="24"/>
  </si>
  <si>
    <t>農地の一時転用について</t>
  </si>
  <si>
    <t>仮囲い等の範囲、構造</t>
  </si>
  <si>
    <t>濁水処理</t>
  </si>
  <si>
    <t>熱中症対策</t>
    <rPh sb="0" eb="3">
      <t>ネッチュウショウ</t>
    </rPh>
    <rPh sb="3" eb="5">
      <t>タイサク</t>
    </rPh>
    <phoneticPr fontId="24"/>
  </si>
  <si>
    <t>うにし、また、第三者に危害が及ばないように対策を講じること。なお、図示した場合は、設計図書によることとする。</t>
  </si>
  <si>
    <t>魚協との調整</t>
    <rPh sb="0" eb="1">
      <t>ギョ</t>
    </rPh>
    <rPh sb="1" eb="2">
      <t>キョウ</t>
    </rPh>
    <rPh sb="4" eb="6">
      <t>チョウセイ</t>
    </rPh>
    <phoneticPr fontId="24"/>
  </si>
  <si>
    <t>　労働災害のリスク低減のため、「建設工事における労働災害防止のためのリスクアセスメント等について」（平成23年９月30日付第201100099979号県土整備部長通知）に基づくリスクアセスメント等に積極的に取り組むこと。</t>
  </si>
  <si>
    <t>自由処分</t>
  </si>
  <si>
    <t>再資源化施設へ搬出</t>
  </si>
  <si>
    <t>項目</t>
    <rPh sb="0" eb="2">
      <t>コウモク</t>
    </rPh>
    <phoneticPr fontId="24"/>
  </si>
  <si>
    <t>木材市場等への売却</t>
  </si>
  <si>
    <t>最終処理等</t>
    <rPh sb="0" eb="2">
      <t>サイシュウ</t>
    </rPh>
    <rPh sb="2" eb="5">
      <t>ショリトウ</t>
    </rPh>
    <phoneticPr fontId="24"/>
  </si>
  <si>
    <t>別表２</t>
    <rPh sb="0" eb="2">
      <t>ベッピョウ</t>
    </rPh>
    <phoneticPr fontId="24"/>
  </si>
  <si>
    <t>再生資材の使用</t>
  </si>
  <si>
    <t>設計図書による</t>
    <rPh sb="0" eb="2">
      <t>セッケイ</t>
    </rPh>
    <rPh sb="2" eb="4">
      <t>トショ</t>
    </rPh>
    <phoneticPr fontId="24"/>
  </si>
  <si>
    <t>再生加熱アスファルト混合物</t>
    <rPh sb="0" eb="2">
      <t>サイセイ</t>
    </rPh>
    <rPh sb="2" eb="4">
      <t>カネツ</t>
    </rPh>
    <rPh sb="10" eb="13">
      <t>コンゴウブツ</t>
    </rPh>
    <phoneticPr fontId="24"/>
  </si>
  <si>
    <t>詳細不明でも埋設されていると判っているものがあれば「調査済」として「○」印を選択、「未調査」としても問題なし</t>
    <rPh sb="0" eb="2">
      <t>ショウサイ</t>
    </rPh>
    <rPh sb="2" eb="4">
      <t>フメイ</t>
    </rPh>
    <rPh sb="6" eb="8">
      <t>マイセツ</t>
    </rPh>
    <rPh sb="14" eb="15">
      <t>ワカ</t>
    </rPh>
    <rPh sb="26" eb="28">
      <t>チョウサ</t>
    </rPh>
    <rPh sb="28" eb="29">
      <t>ズミ</t>
    </rPh>
    <rPh sb="36" eb="37">
      <t>シルシ</t>
    </rPh>
    <rPh sb="38" eb="40">
      <t>センタク</t>
    </rPh>
    <rPh sb="42" eb="45">
      <t>ミチョウサ</t>
    </rPh>
    <rPh sb="50" eb="52">
      <t>モンダイ</t>
    </rPh>
    <phoneticPr fontId="24"/>
  </si>
  <si>
    <t>芝張工</t>
    <rPh sb="0" eb="1">
      <t>シバ</t>
    </rPh>
    <rPh sb="1" eb="2">
      <t>ハリ</t>
    </rPh>
    <rPh sb="2" eb="3">
      <t>コウ</t>
    </rPh>
    <phoneticPr fontId="24"/>
  </si>
  <si>
    <t>令和</t>
    <rPh sb="0" eb="2">
      <t>レイワ</t>
    </rPh>
    <phoneticPr fontId="24"/>
  </si>
  <si>
    <t>令和　年　月　日</t>
    <rPh sb="0" eb="2">
      <t>レイワ</t>
    </rPh>
    <rPh sb="3" eb="4">
      <t>ネン</t>
    </rPh>
    <rPh sb="5" eb="6">
      <t>ツキ</t>
    </rPh>
    <rPh sb="7" eb="8">
      <t>ニチ</t>
    </rPh>
    <phoneticPr fontId="24"/>
  </si>
  <si>
    <t>運搬距離</t>
    <rPh sb="0" eb="2">
      <t>ウンパン</t>
    </rPh>
    <rPh sb="2" eb="4">
      <t>キョリ</t>
    </rPh>
    <phoneticPr fontId="24"/>
  </si>
  <si>
    <t>施設名称</t>
    <rPh sb="0" eb="2">
      <t>シセツ</t>
    </rPh>
    <rPh sb="2" eb="4">
      <t>メイショウ</t>
    </rPh>
    <phoneticPr fontId="24"/>
  </si>
  <si>
    <t/>
  </si>
  <si>
    <t>実施対象工事と</t>
    <rPh sb="0" eb="2">
      <t>ジッシ</t>
    </rPh>
    <rPh sb="2" eb="4">
      <t>タイショウ</t>
    </rPh>
    <rPh sb="4" eb="6">
      <t>コウジ</t>
    </rPh>
    <phoneticPr fontId="24"/>
  </si>
  <si>
    <t>使用芝</t>
    <rPh sb="0" eb="2">
      <t>シヨウ</t>
    </rPh>
    <rPh sb="2" eb="3">
      <t>シバ</t>
    </rPh>
    <phoneticPr fontId="24"/>
  </si>
  <si>
    <t>調整項目</t>
    <rPh sb="0" eb="2">
      <t>チョウセイ</t>
    </rPh>
    <rPh sb="2" eb="4">
      <t>コウモク</t>
    </rPh>
    <phoneticPr fontId="24"/>
  </si>
  <si>
    <t>使用箇所</t>
    <rPh sb="0" eb="2">
      <t>シヨウ</t>
    </rPh>
    <rPh sb="2" eb="4">
      <t>カショ</t>
    </rPh>
    <phoneticPr fontId="24"/>
  </si>
  <si>
    <t>平成28年度</t>
    <rPh sb="0" eb="2">
      <t>ヘイセイ</t>
    </rPh>
    <rPh sb="4" eb="6">
      <t>ネンド</t>
    </rPh>
    <phoneticPr fontId="24"/>
  </si>
  <si>
    <t>資材名</t>
    <rPh sb="0" eb="2">
      <t>シザイ</t>
    </rPh>
    <rPh sb="2" eb="3">
      <t>メイ</t>
    </rPh>
    <phoneticPr fontId="24"/>
  </si>
  <si>
    <t>Ｃｏ魂・発生木材</t>
    <rPh sb="2" eb="3">
      <t>コン</t>
    </rPh>
    <rPh sb="4" eb="6">
      <t>ハッセイ</t>
    </rPh>
    <rPh sb="6" eb="8">
      <t>モクザイ</t>
    </rPh>
    <phoneticPr fontId="24"/>
  </si>
  <si>
    <t>1)</t>
  </si>
  <si>
    <t>場所</t>
    <rPh sb="0" eb="2">
      <t>バショ</t>
    </rPh>
    <phoneticPr fontId="24"/>
  </si>
  <si>
    <t>(例)東伯郡琴浦町八幡</t>
    <rPh sb="1" eb="2">
      <t>レイ</t>
    </rPh>
    <phoneticPr fontId="24"/>
  </si>
  <si>
    <t>通常単価を採用した建設機械</t>
    <rPh sb="0" eb="2">
      <t>ツウジョウ</t>
    </rPh>
    <rPh sb="2" eb="4">
      <t>タンカ</t>
    </rPh>
    <rPh sb="5" eb="7">
      <t>サイヨウ</t>
    </rPh>
    <rPh sb="9" eb="11">
      <t>ケンセツ</t>
    </rPh>
    <rPh sb="11" eb="13">
      <t>キカイ</t>
    </rPh>
    <phoneticPr fontId="24"/>
  </si>
  <si>
    <t>※文字列入力</t>
    <rPh sb="1" eb="4">
      <t>モジレツ</t>
    </rPh>
    <rPh sb="4" eb="6">
      <t>ニュウリョク</t>
    </rPh>
    <phoneticPr fontId="24"/>
  </si>
  <si>
    <t>（例）倉吉市葵町</t>
    <rPh sb="1" eb="2">
      <t>レイ</t>
    </rPh>
    <rPh sb="3" eb="6">
      <t>クラヨシシ</t>
    </rPh>
    <rPh sb="6" eb="8">
      <t>アオイマチ</t>
    </rPh>
    <phoneticPr fontId="24"/>
  </si>
  <si>
    <t>情報政策課</t>
    <rPh sb="0" eb="2">
      <t>ジョウホウ</t>
    </rPh>
    <rPh sb="2" eb="5">
      <t>セイサクカ</t>
    </rPh>
    <phoneticPr fontId="24"/>
  </si>
  <si>
    <t>　　　　　</t>
  </si>
  <si>
    <t>未調査</t>
    <rPh sb="0" eb="3">
      <t>ミチョウサ</t>
    </rPh>
    <phoneticPr fontId="24"/>
  </si>
  <si>
    <t>ｍ以下</t>
    <rPh sb="1" eb="3">
      <t>イカ</t>
    </rPh>
    <phoneticPr fontId="24"/>
  </si>
  <si>
    <r>
      <t>（以下、「仕様書」という。）とし、</t>
    </r>
    <r>
      <rPr>
        <sz val="10.5"/>
        <color auto="1"/>
        <rFont val="ＭＳ 明朝"/>
      </rPr>
      <t>また、調達公告日時点で最新の仕様書とする。</t>
    </r>
    <rPh sb="1" eb="3">
      <t>イカ</t>
    </rPh>
    <rPh sb="5" eb="8">
      <t>シヨウショ</t>
    </rPh>
    <rPh sb="20" eb="22">
      <t>チョウタツ</t>
    </rPh>
    <rPh sb="22" eb="24">
      <t>コウコク</t>
    </rPh>
    <rPh sb="24" eb="25">
      <t>ビ</t>
    </rPh>
    <rPh sb="25" eb="27">
      <t>ジテン</t>
    </rPh>
    <rPh sb="28" eb="30">
      <t>サイシン</t>
    </rPh>
    <rPh sb="31" eb="34">
      <t>シヨウショ</t>
    </rPh>
    <phoneticPr fontId="24"/>
  </si>
  <si>
    <t>必要性</t>
    <rPh sb="0" eb="3">
      <t>ヒツヨウセイ</t>
    </rPh>
    <phoneticPr fontId="24"/>
  </si>
  <si>
    <t>する</t>
  </si>
  <si>
    <t>を記入のこと。</t>
  </si>
  <si>
    <t>技能士</t>
    <rPh sb="0" eb="3">
      <t>ギノウシ</t>
    </rPh>
    <phoneticPr fontId="24"/>
  </si>
  <si>
    <t>ｔ吊</t>
    <rPh sb="1" eb="2">
      <t>ツリ</t>
    </rPh>
    <phoneticPr fontId="24"/>
  </si>
  <si>
    <t>］</t>
  </si>
  <si>
    <t>別表３</t>
    <rPh sb="0" eb="2">
      <t>ベッピョウ</t>
    </rPh>
    <phoneticPr fontId="24"/>
  </si>
  <si>
    <t>全ての工種</t>
    <rPh sb="0" eb="1">
      <t>スベ</t>
    </rPh>
    <rPh sb="3" eb="5">
      <t>コウシュ</t>
    </rPh>
    <phoneticPr fontId="24"/>
  </si>
  <si>
    <t>終了時間</t>
    <rPh sb="0" eb="2">
      <t>シュウリョウ</t>
    </rPh>
    <rPh sb="2" eb="4">
      <t>ジカン</t>
    </rPh>
    <phoneticPr fontId="24"/>
  </si>
  <si>
    <t>地内</t>
    <rPh sb="0" eb="1">
      <t>チ</t>
    </rPh>
    <rPh sb="1" eb="2">
      <t>ナイ</t>
    </rPh>
    <phoneticPr fontId="24"/>
  </si>
  <si>
    <t>工事</t>
    <rPh sb="0" eb="2">
      <t>コウジ</t>
    </rPh>
    <phoneticPr fontId="24"/>
  </si>
  <si>
    <t>工</t>
    <rPh sb="0" eb="1">
      <t>コウ</t>
    </rPh>
    <phoneticPr fontId="24"/>
  </si>
  <si>
    <t>開始時間</t>
    <rPh sb="0" eb="2">
      <t>カイシ</t>
    </rPh>
    <rPh sb="2" eb="4">
      <t>ジカン</t>
    </rPh>
    <phoneticPr fontId="24"/>
  </si>
  <si>
    <t>　再資源化施設業者と書面による委託契約を行うとともに、運搬車両ごとにマニフェストを発行するものとする。なお、再資源化施設へ搬出が完了したときは、書面により報告すること。</t>
  </si>
  <si>
    <t>地内</t>
    <rPh sb="0" eb="2">
      <t>チナイ</t>
    </rPh>
    <phoneticPr fontId="24"/>
  </si>
  <si>
    <t>新･増築、修繕・改修工事</t>
    <rPh sb="0" eb="1">
      <t>シン</t>
    </rPh>
    <rPh sb="2" eb="4">
      <t>ゾウチク</t>
    </rPh>
    <rPh sb="5" eb="7">
      <t>シュウゼン</t>
    </rPh>
    <rPh sb="8" eb="10">
      <t>カイシュウ</t>
    </rPh>
    <rPh sb="10" eb="12">
      <t>コウジ</t>
    </rPh>
    <phoneticPr fontId="24"/>
  </si>
  <si>
    <t>工作物（土木）工事</t>
    <rPh sb="0" eb="3">
      <t>コウサクブツ</t>
    </rPh>
    <rPh sb="4" eb="6">
      <t>ドボク</t>
    </rPh>
    <rPh sb="7" eb="9">
      <t>コウジ</t>
    </rPh>
    <phoneticPr fontId="24"/>
  </si>
  <si>
    <t>該当する細別（レベル４）を記載する。</t>
  </si>
  <si>
    <t>濁水</t>
  </si>
  <si>
    <t>維持修繕等工事</t>
    <rPh sb="0" eb="2">
      <t>イジ</t>
    </rPh>
    <rPh sb="2" eb="4">
      <t>シュウゼン</t>
    </rPh>
    <rPh sb="4" eb="5">
      <t>トウ</t>
    </rPh>
    <rPh sb="5" eb="7">
      <t>コウジ</t>
    </rPh>
    <phoneticPr fontId="24"/>
  </si>
  <si>
    <t xml:space="preserve">  </t>
  </si>
  <si>
    <t>　この契約に係る工事の的確な施工を確保するため、下請契約を締結しようとする場合は「建設産業における生産システム合理化指針」（平成３年２月５日付建設省経構発第２号建設省建設経済局長通知）の趣旨に則り、優良な専門工事業者の選定、適正な価格による下請契約の締結、代金支払等の適正な履行、適正な施工体制の確立、及び下請における雇用管理等の指導等に努めること。</t>
  </si>
  <si>
    <t>緊急応急工事</t>
    <rPh sb="0" eb="2">
      <t>キンキュウ</t>
    </rPh>
    <rPh sb="2" eb="4">
      <t>オウキュウ</t>
    </rPh>
    <rPh sb="4" eb="6">
      <t>コウジ</t>
    </rPh>
    <phoneticPr fontId="24"/>
  </si>
  <si>
    <t>　：　　</t>
  </si>
  <si>
    <t>運搬手段</t>
    <rPh sb="0" eb="2">
      <t>ウンパン</t>
    </rPh>
    <rPh sb="2" eb="4">
      <t>シュダン</t>
    </rPh>
    <phoneticPr fontId="24"/>
  </si>
  <si>
    <t>９　契約方式について</t>
  </si>
  <si>
    <t>（受入れ条件）</t>
    <rPh sb="1" eb="3">
      <t>ウケイレ</t>
    </rPh>
    <rPh sb="4" eb="6">
      <t>ジョウケン</t>
    </rPh>
    <phoneticPr fontId="24"/>
  </si>
  <si>
    <t>処理</t>
    <rPh sb="0" eb="2">
      <t>ショリ</t>
    </rPh>
    <phoneticPr fontId="24"/>
  </si>
  <si>
    <t>採用機械名</t>
    <rPh sb="0" eb="2">
      <t>サイヨウ</t>
    </rPh>
    <rPh sb="2" eb="4">
      <t>キカイ</t>
    </rPh>
    <rPh sb="4" eb="5">
      <t>メイ</t>
    </rPh>
    <phoneticPr fontId="24"/>
  </si>
  <si>
    <r>
      <t>　ラフテレーンクレーン</t>
    </r>
    <r>
      <rPr>
        <sz val="10"/>
        <color auto="1"/>
        <rFont val="ＭＳ 明朝"/>
      </rPr>
      <t>及び高所作業車について、１ヶ月以上の長期利用に当たるものについては長期割引単価を採用し、１ヶ月未満の利用に当たるものについては通常単価を採用している。</t>
    </r>
    <rPh sb="11" eb="12">
      <t>オヨ</t>
    </rPh>
    <rPh sb="13" eb="15">
      <t>コウショ</t>
    </rPh>
    <rPh sb="15" eb="18">
      <t>サギョウシャ</t>
    </rPh>
    <phoneticPr fontId="24"/>
  </si>
  <si>
    <t>　リサイクル製品以外の工事に要する資材の使用順位は、次のとおりとする。</t>
  </si>
  <si>
    <t>倉吉市</t>
    <rPh sb="0" eb="2">
      <t>クラヨシ</t>
    </rPh>
    <rPh sb="2" eb="3">
      <t>シ</t>
    </rPh>
    <phoneticPr fontId="24"/>
  </si>
  <si>
    <t>土質改良プラントへ搬出する土砂の土質は、各プラントが指定している土質性状同等以上とすること。</t>
    <rPh sb="0" eb="2">
      <t>ドシツ</t>
    </rPh>
    <rPh sb="2" eb="4">
      <t>カイリョウ</t>
    </rPh>
    <rPh sb="9" eb="11">
      <t>ハンシュツ</t>
    </rPh>
    <rPh sb="13" eb="14">
      <t>ツチ</t>
    </rPh>
    <rPh sb="14" eb="15">
      <t>スナ</t>
    </rPh>
    <rPh sb="16" eb="18">
      <t>ドシツ</t>
    </rPh>
    <rPh sb="20" eb="21">
      <t>カク</t>
    </rPh>
    <rPh sb="26" eb="28">
      <t>シテイ</t>
    </rPh>
    <rPh sb="32" eb="34">
      <t>ドシツ</t>
    </rPh>
    <rPh sb="34" eb="35">
      <t>セイ</t>
    </rPh>
    <rPh sb="35" eb="36">
      <t>ジョウ</t>
    </rPh>
    <rPh sb="36" eb="38">
      <t>ドウトウ</t>
    </rPh>
    <rPh sb="38" eb="40">
      <t>イジョウ</t>
    </rPh>
    <phoneticPr fontId="24"/>
  </si>
  <si>
    <t>ガス</t>
  </si>
  <si>
    <t>標準現説</t>
    <rPh sb="0" eb="2">
      <t>ヒョウジュン</t>
    </rPh>
    <rPh sb="2" eb="3">
      <t>ゲン</t>
    </rPh>
    <rPh sb="3" eb="4">
      <t>セツ</t>
    </rPh>
    <phoneticPr fontId="24"/>
  </si>
  <si>
    <t>学校施設</t>
    <rPh sb="0" eb="2">
      <t>ガッコウ</t>
    </rPh>
    <rPh sb="2" eb="4">
      <t>シセツ</t>
    </rPh>
    <phoneticPr fontId="24"/>
  </si>
  <si>
    <t>建設物価</t>
    <rPh sb="0" eb="2">
      <t>ケンセツ</t>
    </rPh>
    <rPh sb="2" eb="4">
      <t>ブッカ</t>
    </rPh>
    <phoneticPr fontId="24"/>
  </si>
  <si>
    <t>生活環境を保全</t>
    <rPh sb="0" eb="2">
      <t>セイカツ</t>
    </rPh>
    <rPh sb="2" eb="4">
      <t>カンキョウ</t>
    </rPh>
    <rPh sb="5" eb="7">
      <t>ホゼン</t>
    </rPh>
    <phoneticPr fontId="24"/>
  </si>
  <si>
    <t>　実施に当たっては、施工計画書に実施内容及び実施時期を記載し、実施後に監督員に写真等を提出すること。</t>
  </si>
  <si>
    <t xml:space="preserve">   </t>
  </si>
  <si>
    <t>無し</t>
    <rPh sb="0" eb="1">
      <t>ナ</t>
    </rPh>
    <phoneticPr fontId="24"/>
  </si>
  <si>
    <t>500万円以上</t>
    <rPh sb="3" eb="7">
      <t>マンエンイジョウ</t>
    </rPh>
    <phoneticPr fontId="24"/>
  </si>
  <si>
    <t>根拠：　</t>
    <rPh sb="0" eb="2">
      <t>コンキョ</t>
    </rPh>
    <phoneticPr fontId="24"/>
  </si>
  <si>
    <t>単純工法の工事</t>
    <rPh sb="0" eb="2">
      <t>タンジュン</t>
    </rPh>
    <rPh sb="2" eb="4">
      <t>コウホウ</t>
    </rPh>
    <rPh sb="5" eb="7">
      <t>コウジ</t>
    </rPh>
    <phoneticPr fontId="24"/>
  </si>
  <si>
    <t>機器設置取替</t>
    <rPh sb="0" eb="2">
      <t>キキ</t>
    </rPh>
    <rPh sb="2" eb="4">
      <t>セッチ</t>
    </rPh>
    <rPh sb="4" eb="6">
      <t>トリカエ</t>
    </rPh>
    <phoneticPr fontId="24"/>
  </si>
  <si>
    <t>⑤</t>
  </si>
  <si>
    <t>契約事務</t>
    <rPh sb="0" eb="2">
      <t>ケイヤク</t>
    </rPh>
    <rPh sb="2" eb="4">
      <t>ジム</t>
    </rPh>
    <phoneticPr fontId="24"/>
  </si>
  <si>
    <t>mm以下</t>
    <rPh sb="2" eb="4">
      <t>イカ</t>
    </rPh>
    <phoneticPr fontId="24"/>
  </si>
  <si>
    <t>10</t>
  </si>
  <si>
    <t>安全対策</t>
    <rPh sb="0" eb="2">
      <t>アンゼン</t>
    </rPh>
    <rPh sb="2" eb="4">
      <t>タイサク</t>
    </rPh>
    <phoneticPr fontId="24"/>
  </si>
  <si>
    <t>熱中症</t>
    <rPh sb="0" eb="3">
      <t>ネッチュウショウ</t>
    </rPh>
    <phoneticPr fontId="24"/>
  </si>
  <si>
    <t>工事の検査</t>
    <rPh sb="3" eb="5">
      <t>ケンサ</t>
    </rPh>
    <phoneticPr fontId="24"/>
  </si>
  <si>
    <t>賃料の単価</t>
    <rPh sb="0" eb="2">
      <t>チンリョウ</t>
    </rPh>
    <rPh sb="3" eb="5">
      <t>タンカ</t>
    </rPh>
    <phoneticPr fontId="24"/>
  </si>
  <si>
    <t>(２)</t>
  </si>
  <si>
    <t>(４)</t>
  </si>
  <si>
    <t>法令等の遵守について</t>
  </si>
  <si>
    <t>文化財課</t>
    <rPh sb="0" eb="4">
      <t>ブンカ</t>
    </rPh>
    <phoneticPr fontId="24"/>
  </si>
  <si>
    <t>下請関係の適正化について</t>
  </si>
  <si>
    <t>リサイクルの促進について</t>
  </si>
  <si>
    <t>　本工事は総価契約方式を採用しており、設計図書に示された条件などに変更がある場合は契約を変更することができる。契約変更を行う場合には、変更設計額に直前の契約の請負比率を乗じ、変更請負代金額を算出する。</t>
  </si>
  <si>
    <t>⑥</t>
  </si>
  <si>
    <t>⑦</t>
  </si>
  <si>
    <t>入力文</t>
    <rPh sb="0" eb="2">
      <t>ニュウリョク</t>
    </rPh>
    <rPh sb="2" eb="3">
      <t>ブン</t>
    </rPh>
    <phoneticPr fontId="24"/>
  </si>
  <si>
    <t>⑧</t>
  </si>
  <si>
    <t>⑫</t>
  </si>
  <si>
    <t>　本工事は、工事成績評定要領第２ イに規定する道路、河川及び湖沼を維持、修繕、又は管理することを目的とする工事に該当するため、検査評定の対象としない。</t>
    <rPh sb="1" eb="2">
      <t>ホン</t>
    </rPh>
    <rPh sb="2" eb="4">
      <t>コウジ</t>
    </rPh>
    <rPh sb="28" eb="29">
      <t>オヨ</t>
    </rPh>
    <rPh sb="39" eb="40">
      <t>マタ</t>
    </rPh>
    <rPh sb="63" eb="65">
      <t>ケンサ</t>
    </rPh>
    <phoneticPr fontId="24"/>
  </si>
  <si>
    <t>　建設業法、労働安全衛生法等の各種関連法令を遵守し、法令に抵触する行為は行わないこと。</t>
  </si>
  <si>
    <t>　工事の施工に際し、暴力団等の構成員又はこれに準ずる者から不当な要求や妨害を受けた場合は、監督員に速やかにその旨を報告するとともに、警察に届出を行い、捜査上必要な協力を行うこと。</t>
  </si>
  <si>
    <t>　工事現場に配置する技術者等（技術者等とは、現場代理人、追加技術者、主任技術者及び監理技術者をいう。）は、建設業者と直接的かつ恒常的な雇用関係にあるものでなければならない。</t>
  </si>
  <si>
    <t>　建設業者が下請契約を締結する際は、下請業者に対してこの制度の趣旨を説明し、原則として証紙を下請の延労働者数に応じて現物交付することにより、下請業者の建退共加入及び証紙の貼付を促進すること。なお、現物を交付することができない場合は、掛金相当額を下請代金中に算入することとし、契約書等に明記すること。</t>
  </si>
  <si>
    <t>業務課</t>
    <rPh sb="0" eb="3">
      <t>ギョウムカ</t>
    </rPh>
    <phoneticPr fontId="24"/>
  </si>
  <si>
    <t>　県内産の資材がある場合は、県内産の資材を使用すること。</t>
  </si>
  <si>
    <t>(余裕期間設定工事)　　本工事は、倉吉市余裕期間設定工事に係る実施要領（令和４年６月30日付倉管理第547号建設部長通知）の対象工事であり、工事開始日、前払金の請求、技術者の配置及びその他の取扱いについては、同要領の規定による。工期については、指名通知のとおりとする。</t>
    <rPh sb="46" eb="47">
      <t>クラ</t>
    </rPh>
    <phoneticPr fontId="24"/>
  </si>
  <si>
    <t>あるので、下記工種の施工に当たっては、低騒音型・低振動型建設機械の指定に関する規定（国土交通省告示。平成13年４月９日改正）に基づき指定された建設機械を使用するものとする。</t>
  </si>
  <si>
    <t>　なお、交通整理の配置人員及び必要日数として、以下のとおり見込んでいるが、警察等との協議により変更が生じた場合は別途協議すること。</t>
  </si>
  <si>
    <t>（農地の一時転用について）　本工事を施工するために必要な仮設道路等を農地に設置する目的で、受注者が農地を借地する場合は、事前に所轄農業委員会と協議を行い、農地法第５条第１項に基づく農地一時転用の許可を得ること。
【令和５年４月１日時点で、前工事等の請負業者が一時転用している農地を継続して利用する場合は、以下も記載する。（該当がなければ記載を削除）】
　受注者は、前工事等の請負業者が農地一時転用している農地を継続して利用する場合、速やかに変更報告書を作成の上、所轄農業委員会へ提出し、工事完了後はその旨を連絡すること。</t>
  </si>
  <si>
    <t>　センター事業所へ搬出する土砂の土質は、各事業所が指定している土質性状同等以上とすること。</t>
  </si>
  <si>
    <t>（自由処分）</t>
    <rPh sb="1" eb="3">
      <t>ジユウ</t>
    </rPh>
    <rPh sb="3" eb="5">
      <t>ショブン</t>
    </rPh>
    <phoneticPr fontId="24"/>
  </si>
  <si>
    <t>(土質性状　(記載例)　砂質土、コーン指数 300kN/㎡以上)</t>
    <rPh sb="1" eb="3">
      <t>ドシツ</t>
    </rPh>
    <rPh sb="3" eb="5">
      <t>セイジョウ</t>
    </rPh>
    <rPh sb="7" eb="10">
      <t>キサイレイ</t>
    </rPh>
    <rPh sb="12" eb="13">
      <t>スナ</t>
    </rPh>
    <rPh sb="13" eb="14">
      <t>シツ</t>
    </rPh>
    <rPh sb="14" eb="15">
      <t>ツチ</t>
    </rPh>
    <rPh sb="19" eb="21">
      <t>シスウ</t>
    </rPh>
    <phoneticPr fontId="24"/>
  </si>
  <si>
    <t>（施設の名称・受入れ費用）</t>
  </si>
  <si>
    <t>（受入れ時間帯）</t>
    <rPh sb="1" eb="3">
      <t>ウケイレ</t>
    </rPh>
    <rPh sb="4" eb="7">
      <t>ジカンタイ</t>
    </rPh>
    <phoneticPr fontId="24"/>
  </si>
  <si>
    <t>建設発生木材運搬量</t>
  </si>
  <si>
    <t>建設発生木材搬出量</t>
  </si>
  <si>
    <t>ク</t>
  </si>
  <si>
    <t>番地を賃貸借すること。</t>
    <rPh sb="0" eb="2">
      <t>バンチ</t>
    </rPh>
    <rPh sb="3" eb="5">
      <t>チンタイ</t>
    </rPh>
    <rPh sb="5" eb="6">
      <t>カ</t>
    </rPh>
    <phoneticPr fontId="24"/>
  </si>
  <si>
    <t>で、適正に実施すること。なお、寒中コンクリートの養生費用については、「寒中コンクリートの養生費用について」(平成23年12月７日付第201100123529号県土整備部長通知)に基づいて処理することとし、設計変更の対象とする。</t>
  </si>
  <si>
    <t>　１内容も実施困難な場合は、監督員と協議の上、設計変更により率計上は行わない。</t>
  </si>
  <si>
    <t>仮設備関係</t>
    <rPh sb="0" eb="1">
      <t>カリ</t>
    </rPh>
    <rPh sb="1" eb="3">
      <t>セツビ</t>
    </rPh>
    <rPh sb="3" eb="5">
      <t>カンケイ</t>
    </rPh>
    <phoneticPr fontId="24"/>
  </si>
  <si>
    <t>企画課</t>
    <rPh sb="0" eb="3">
      <t>キカクカ</t>
    </rPh>
    <phoneticPr fontId="24"/>
  </si>
  <si>
    <t>営繕関係</t>
    <rPh sb="0" eb="2">
      <t>エイゼン</t>
    </rPh>
    <rPh sb="2" eb="4">
      <t>カンケイ</t>
    </rPh>
    <phoneticPr fontId="24"/>
  </si>
  <si>
    <t>地域連携</t>
    <rPh sb="0" eb="2">
      <t>チイキ</t>
    </rPh>
    <rPh sb="2" eb="4">
      <t>レンケイ</t>
    </rPh>
    <phoneticPr fontId="24"/>
  </si>
  <si>
    <t>（日本芝生産地への配慮）</t>
    <rPh sb="1" eb="3">
      <t>ニホン</t>
    </rPh>
    <rPh sb="3" eb="4">
      <t>シバ</t>
    </rPh>
    <rPh sb="4" eb="6">
      <t>セイサン</t>
    </rPh>
    <rPh sb="6" eb="7">
      <t>チ</t>
    </rPh>
    <rPh sb="9" eb="11">
      <t>ハイリョ</t>
    </rPh>
    <phoneticPr fontId="24"/>
  </si>
  <si>
    <t>ること。なお、この労災補償に必要な保険契約の保険料を予定価格に反映している。</t>
  </si>
  <si>
    <t>　建設リサイクル法、労働安全衛生法、大気汚染防止法、石綿条例など関係法令に基づく書類を作成し、当該工事着手前に所轄に提出すること。また、関係法令上必要があれば、関係機関と協議を行うこと。</t>
  </si>
  <si>
    <t>　施設利用者、施設関係者及び近隣住民等に対して安全及び騒音振動対策を十分に講じること。</t>
    <rPh sb="1" eb="3">
      <t>シセツ</t>
    </rPh>
    <rPh sb="3" eb="6">
      <t>リヨウシャ</t>
    </rPh>
    <rPh sb="7" eb="9">
      <t>シセツ</t>
    </rPh>
    <rPh sb="12" eb="13">
      <t>オヨ</t>
    </rPh>
    <phoneticPr fontId="24"/>
  </si>
  <si>
    <t>　工事材料等の運搬経路を定めて搬出入すること。また、運搬路及び周辺敷地並びに工作物に対して損傷を与えないように予防措置を講じること。万一、損傷を与えた場合は、速やかに現状復旧すること。</t>
    <rPh sb="1" eb="3">
      <t>コウジ</t>
    </rPh>
    <rPh sb="3" eb="6">
      <t>ザイリョウトウ</t>
    </rPh>
    <rPh sb="16" eb="18">
      <t>シュツニュウ</t>
    </rPh>
    <phoneticPr fontId="24"/>
  </si>
  <si>
    <t xml:space="preserve">（土石流の発生・到達するおそれのある現場での工事）　本工事は、労働安全衛生規則第２編第12章「土石流による危険の防止」に定める、土石流が発生するおそれのある現場において行う工事である。
安全対策について、https://www.pref.tottori.lg.jp/295476.htmに掲載の「土石流の発生・到達するおそれのある現場での工事おける安全対策について」に基づいて実施すること。
</t>
  </si>
  <si>
    <t xml:space="preserve">（表示板の設置）「防災・減災、国土強靱化のための５か年加速化対策」に基づく工事の場合は、掲示板の工事種類について「国土強靱化対策工事（５か年加速化対策）」と標記すること。
　掲示板の記載及び記載内容については、工事現場における標示施設の設置の徹底について（令和３年６月１日付け　国土交通省大臣官房技術調査課建設システム管理企画室長　事務連絡）を参考にすること。
</t>
    <rPh sb="1" eb="4">
      <t>ヒョウジバン</t>
    </rPh>
    <rPh sb="5" eb="7">
      <t>セッチ</t>
    </rPh>
    <rPh sb="9" eb="11">
      <t>ボウサイ</t>
    </rPh>
    <rPh sb="12" eb="14">
      <t>ゲンサイ</t>
    </rPh>
    <rPh sb="15" eb="17">
      <t>コクド</t>
    </rPh>
    <rPh sb="17" eb="19">
      <t>キョウジン</t>
    </rPh>
    <rPh sb="19" eb="20">
      <t>カ</t>
    </rPh>
    <rPh sb="26" eb="27">
      <t>ネン</t>
    </rPh>
    <rPh sb="27" eb="29">
      <t>カソク</t>
    </rPh>
    <rPh sb="29" eb="30">
      <t>カ</t>
    </rPh>
    <rPh sb="30" eb="32">
      <t>タイサク</t>
    </rPh>
    <rPh sb="34" eb="35">
      <t>モト</t>
    </rPh>
    <rPh sb="37" eb="39">
      <t>コウジ</t>
    </rPh>
    <rPh sb="40" eb="42">
      <t>バアイ</t>
    </rPh>
    <rPh sb="44" eb="47">
      <t>ケイジバン</t>
    </rPh>
    <rPh sb="48" eb="50">
      <t>コウジ</t>
    </rPh>
    <rPh sb="50" eb="52">
      <t>シュルイ</t>
    </rPh>
    <rPh sb="57" eb="59">
      <t>コクド</t>
    </rPh>
    <rPh sb="59" eb="61">
      <t>キョウジン</t>
    </rPh>
    <rPh sb="61" eb="62">
      <t>カ</t>
    </rPh>
    <rPh sb="62" eb="64">
      <t>タイサク</t>
    </rPh>
    <rPh sb="64" eb="66">
      <t>コウジ</t>
    </rPh>
    <rPh sb="69" eb="70">
      <t>ネン</t>
    </rPh>
    <rPh sb="70" eb="72">
      <t>カソク</t>
    </rPh>
    <rPh sb="72" eb="73">
      <t>カ</t>
    </rPh>
    <rPh sb="73" eb="75">
      <t>タイサク</t>
    </rPh>
    <rPh sb="87" eb="90">
      <t>ケイジバン</t>
    </rPh>
    <rPh sb="91" eb="93">
      <t>キサイ</t>
    </rPh>
    <rPh sb="93" eb="94">
      <t>オヨ</t>
    </rPh>
    <rPh sb="95" eb="97">
      <t>キサイ</t>
    </rPh>
    <rPh sb="97" eb="99">
      <t>ナイヨウ</t>
    </rPh>
    <rPh sb="105" eb="107">
      <t>コウジ</t>
    </rPh>
    <rPh sb="107" eb="109">
      <t>ゲンバ</t>
    </rPh>
    <rPh sb="113" eb="115">
      <t>ヒョウジ</t>
    </rPh>
    <rPh sb="115" eb="117">
      <t>シセツ</t>
    </rPh>
    <rPh sb="118" eb="120">
      <t>セッチ</t>
    </rPh>
    <rPh sb="121" eb="123">
      <t>テッテイ</t>
    </rPh>
    <rPh sb="128" eb="130">
      <t>レイワ</t>
    </rPh>
    <rPh sb="131" eb="132">
      <t>ネン</t>
    </rPh>
    <rPh sb="133" eb="134">
      <t>ガツ</t>
    </rPh>
    <rPh sb="135" eb="136">
      <t>ニチ</t>
    </rPh>
    <rPh sb="136" eb="137">
      <t>ツ</t>
    </rPh>
    <rPh sb="139" eb="141">
      <t>コクド</t>
    </rPh>
    <rPh sb="141" eb="144">
      <t>コウツウショウ</t>
    </rPh>
    <rPh sb="144" eb="146">
      <t>ダイジン</t>
    </rPh>
    <rPh sb="146" eb="148">
      <t>カンボウ</t>
    </rPh>
    <rPh sb="148" eb="150">
      <t>ギジュツ</t>
    </rPh>
    <rPh sb="150" eb="152">
      <t>チョウサ</t>
    </rPh>
    <rPh sb="152" eb="153">
      <t>カ</t>
    </rPh>
    <rPh sb="153" eb="155">
      <t>ケンセツ</t>
    </rPh>
    <rPh sb="159" eb="161">
      <t>カンリ</t>
    </rPh>
    <rPh sb="161" eb="163">
      <t>キカク</t>
    </rPh>
    <rPh sb="163" eb="165">
      <t>シツチョウ</t>
    </rPh>
    <rPh sb="166" eb="168">
      <t>ジム</t>
    </rPh>
    <rPh sb="168" eb="170">
      <t>レンラク</t>
    </rPh>
    <rPh sb="172" eb="174">
      <t>サンコウ</t>
    </rPh>
    <phoneticPr fontId="24"/>
  </si>
  <si>
    <t>　この工事の施工に当っては、別紙１｢一般的事項｣に示す事項に従うこと。</t>
  </si>
  <si>
    <t>　別紙２「特記事項（施工条件明示事項）」　－　有</t>
  </si>
  <si>
    <t>長寿社会課</t>
    <rPh sb="0" eb="2">
      <t>チョウジュ</t>
    </rPh>
    <rPh sb="2" eb="5">
      <t>シャカイカ</t>
    </rPh>
    <phoneticPr fontId="24"/>
  </si>
  <si>
    <t>　本工事において、再生クラッシャランの使用は上記ウに記載のものを想定している。当該砕石について、受注者が再生資源化施設側と供給状況等について協議し、再生資源化施設側から書面により供給の確保ができない旨の回答があった場合には、他の再生砕石を使用することとし、設計変更の対象とする。その上で他の再生砕石の確保も難しいと判断された場合には、新材を使用することとし、設計変更の対象とする。</t>
  </si>
  <si>
    <t>本工事において、粒度調整砕石の使用は新材を想定している。ただし、受注者が再生材の使用
を希望する場合には、受注者において供給状況を確認し、再生材の使用について協議することとし、設計変更の対象とする。</t>
  </si>
  <si>
    <t>　数量入り内訳明細書は、設計図書に明示している数量を除き参考であり、発注者及び入札参加者を拘束するものではない。</t>
  </si>
  <si>
    <t>　路盤材、土砂、金属片等が混入していないこと。</t>
  </si>
  <si>
    <t>技能士種別：</t>
    <rPh sb="0" eb="3">
      <t>ギノウシ</t>
    </rPh>
    <rPh sb="3" eb="5">
      <t>シュベツ</t>
    </rPh>
    <phoneticPr fontId="24"/>
  </si>
  <si>
    <t>伐木工は伐木工歩掛(平成27年８月12日付第201500076595号鳥取県県土整備部技術企画課長通知)に基づき参考数量で算出しているので、実績について見積等により監督員に協議を行うこと。</t>
  </si>
  <si>
    <t>該当工種：</t>
    <rPh sb="0" eb="2">
      <t>ガイトウ</t>
    </rPh>
    <rPh sb="2" eb="3">
      <t>コウ</t>
    </rPh>
    <rPh sb="3" eb="4">
      <t>シュ</t>
    </rPh>
    <phoneticPr fontId="24"/>
  </si>
  <si>
    <t>行わない</t>
    <rPh sb="0" eb="1">
      <t>オコナ</t>
    </rPh>
    <phoneticPr fontId="24"/>
  </si>
  <si>
    <t xml:space="preserve">現場において運搬車の計測を行うこと。
平均的な１断面を計測。計測に当たっては、頂部に最低２箇所の折れ点を設けること。
断面積に荷台の延長を乗じて体積を算定する。
</t>
  </si>
  <si>
    <t>マニフェスト又は伝票管理を行うこと。</t>
  </si>
  <si>
    <t>通常単価</t>
    <rPh sb="0" eb="2">
      <t>ツウジョウ</t>
    </rPh>
    <rPh sb="2" eb="4">
      <t>タンカ</t>
    </rPh>
    <phoneticPr fontId="24"/>
  </si>
  <si>
    <t>　本工事は、天神川魚協との協議対象工事であり、別紙に留意して工事を行うこと。</t>
    <rPh sb="1" eb="2">
      <t>ホン</t>
    </rPh>
    <rPh sb="2" eb="4">
      <t>コウジ</t>
    </rPh>
    <rPh sb="6" eb="8">
      <t>テンジン</t>
    </rPh>
    <rPh sb="8" eb="9">
      <t>ガワ</t>
    </rPh>
    <rPh sb="9" eb="10">
      <t>ギョ</t>
    </rPh>
    <rPh sb="10" eb="11">
      <t>キョウ</t>
    </rPh>
    <rPh sb="13" eb="15">
      <t>キョウギ</t>
    </rPh>
    <rPh sb="15" eb="17">
      <t>タイショウ</t>
    </rPh>
    <rPh sb="17" eb="19">
      <t>コウジ</t>
    </rPh>
    <rPh sb="23" eb="25">
      <t>ベッシ</t>
    </rPh>
    <rPh sb="26" eb="28">
      <t>リュウイ</t>
    </rPh>
    <rPh sb="30" eb="32">
      <t>コウジ</t>
    </rPh>
    <rPh sb="33" eb="34">
      <t>オコナ</t>
    </rPh>
    <phoneticPr fontId="24"/>
  </si>
  <si>
    <t>（土質性状（記載例）砂質土、コーン指数 300kN/㎡以上）</t>
  </si>
  <si>
    <t>　熱中症対策について https://www.pref.tottori.lg.jp/291941.htm に掲載の熱中</t>
  </si>
  <si>
    <t>の用途に使用するため、</t>
    <rPh sb="1" eb="3">
      <t>ヨウト</t>
    </rPh>
    <rPh sb="4" eb="6">
      <t>シヨウ</t>
    </rPh>
    <phoneticPr fontId="24"/>
  </si>
  <si>
    <t>実施内容</t>
    <rPh sb="0" eb="2">
      <t>ジッシ</t>
    </rPh>
    <rPh sb="2" eb="4">
      <t>ナイヨウ</t>
    </rPh>
    <phoneticPr fontId="24"/>
  </si>
  <si>
    <t>工務課</t>
    <rPh sb="0" eb="3">
      <t>コウムカ</t>
    </rPh>
    <phoneticPr fontId="24"/>
  </si>
  <si>
    <t>　本工事は、工事成績評定要領第２ エに規定する機器又は部品の設置、取替え等の工事に該当するため、検査評定の対象としない。</t>
    <rPh sb="1" eb="2">
      <t>ホン</t>
    </rPh>
    <rPh sb="2" eb="4">
      <t>コウジ</t>
    </rPh>
    <rPh sb="48" eb="50">
      <t>ケンサ</t>
    </rPh>
    <phoneticPr fontId="24"/>
  </si>
  <si>
    <t xml:space="preserve">１．用水・電力等の供給設備，２．緑化・花壇，３．ライトアップ施設
</t>
  </si>
  <si>
    <t xml:space="preserve">１．現場事務所の快適化（女性用更衣室の設置を含む）
</t>
  </si>
  <si>
    <t xml:space="preserve">１．工事標識・照明・安全具等安全施設のイメージアップ（電光式標識等）
</t>
  </si>
  <si>
    <t>週休２日工事</t>
    <rPh sb="0" eb="4">
      <t>シュウキ</t>
    </rPh>
    <rPh sb="4" eb="6">
      <t>コウジ</t>
    </rPh>
    <phoneticPr fontId="24"/>
  </si>
  <si>
    <t>１．防災訓練（地震・台風等の自然災害に対する訓練）</t>
  </si>
  <si>
    <t>現場説明書</t>
    <rPh sb="0" eb="2">
      <t>ゲンバ</t>
    </rPh>
    <rPh sb="2" eb="5">
      <t>セツメイショ</t>
    </rPh>
    <phoneticPr fontId="24"/>
  </si>
  <si>
    <t>８時～17時（平日）</t>
  </si>
  <si>
    <t>　工事範囲とその他を明確に区画して、第三者が工事範囲内に立ち入らないよ</t>
  </si>
  <si>
    <t>　日本芝の生産に配慮した植生工について（令和２年２月27日付第201900299</t>
  </si>
  <si>
    <t>工は、スランプ値12cmのコンクリート打設を想定している。</t>
  </si>
  <si>
    <t>　本工事において、受注者は労災補償に必要な任意の保険契約を締結す</t>
  </si>
  <si>
    <t>運搬車全数の管理を行うこと。</t>
  </si>
  <si>
    <t>伝票は処分業者が発行したものでなければならない。</t>
  </si>
  <si>
    <t>印</t>
    <rPh sb="0" eb="1">
      <t>イン</t>
    </rPh>
    <phoneticPr fontId="24"/>
  </si>
  <si>
    <t>）</t>
  </si>
  <si>
    <t>別紙１</t>
    <rPh sb="0" eb="2">
      <t>ベッシ</t>
    </rPh>
    <phoneticPr fontId="24"/>
  </si>
  <si>
    <t>一般的事項　１</t>
    <rPh sb="2" eb="3">
      <t>テキ</t>
    </rPh>
    <phoneticPr fontId="24"/>
  </si>
  <si>
    <t>一般的事項　２</t>
    <rPh sb="2" eb="3">
      <t>テキ</t>
    </rPh>
    <phoneticPr fontId="24"/>
  </si>
  <si>
    <t>別紙２　特記事項１</t>
  </si>
  <si>
    <t>特記事項４</t>
    <rPh sb="0" eb="2">
      <t>トッキ</t>
    </rPh>
    <rPh sb="2" eb="4">
      <t>ジコウ</t>
    </rPh>
    <phoneticPr fontId="24"/>
  </si>
  <si>
    <t>※湧水等により濁水を排出する恐れがある場合は、別紙を添付すること</t>
    <rPh sb="1" eb="3">
      <t>ユウスイ</t>
    </rPh>
    <rPh sb="3" eb="4">
      <t>トウ</t>
    </rPh>
    <rPh sb="7" eb="9">
      <t>ダクスイ</t>
    </rPh>
    <rPh sb="10" eb="12">
      <t>ハイシュツ</t>
    </rPh>
    <rPh sb="14" eb="15">
      <t>オソ</t>
    </rPh>
    <rPh sb="19" eb="21">
      <t>バアイ</t>
    </rPh>
    <rPh sb="23" eb="25">
      <t>ベッシ</t>
    </rPh>
    <rPh sb="26" eb="28">
      <t>テンプ</t>
    </rPh>
    <phoneticPr fontId="24"/>
  </si>
  <si>
    <t>総務部</t>
    <rPh sb="0" eb="2">
      <t>ソウム</t>
    </rPh>
    <rPh sb="2" eb="3">
      <t>ブ</t>
    </rPh>
    <phoneticPr fontId="24"/>
  </si>
  <si>
    <t>建設部</t>
    <rPh sb="0" eb="2">
      <t>ケンセツ</t>
    </rPh>
    <rPh sb="2" eb="3">
      <t>ブ</t>
    </rPh>
    <phoneticPr fontId="24"/>
  </si>
  <si>
    <t>　落札者は、</t>
  </si>
  <si>
    <t>この契約において適用する仕様書は、特に定めのない限り</t>
    <rPh sb="8" eb="10">
      <t>テキヨウ</t>
    </rPh>
    <phoneticPr fontId="24"/>
  </si>
  <si>
    <t>部分完成</t>
    <rPh sb="0" eb="2">
      <t>ブブン</t>
    </rPh>
    <rPh sb="2" eb="4">
      <t>カンセイ</t>
    </rPh>
    <phoneticPr fontId="24"/>
  </si>
  <si>
    <t>調査済</t>
    <rPh sb="0" eb="2">
      <t>チョウサ</t>
    </rPh>
    <rPh sb="2" eb="3">
      <t>ズミ</t>
    </rPh>
    <phoneticPr fontId="24"/>
  </si>
  <si>
    <t>Ｃｏ魂・Ａｓ魂</t>
    <rPh sb="2" eb="3">
      <t>コン</t>
    </rPh>
    <rPh sb="6" eb="7">
      <t>コン</t>
    </rPh>
    <phoneticPr fontId="24"/>
  </si>
  <si>
    <t>Co魂・As魂・木材</t>
    <rPh sb="2" eb="3">
      <t>コン</t>
    </rPh>
    <rPh sb="6" eb="7">
      <t>コン</t>
    </rPh>
    <rPh sb="8" eb="10">
      <t>モクザイ</t>
    </rPh>
    <phoneticPr fontId="24"/>
  </si>
  <si>
    <t>本工事運搬</t>
    <rPh sb="0" eb="1">
      <t>ホン</t>
    </rPh>
    <rPh sb="1" eb="3">
      <t>コウジ</t>
    </rPh>
    <rPh sb="3" eb="5">
      <t>ウンパン</t>
    </rPh>
    <phoneticPr fontId="24"/>
  </si>
  <si>
    <t>相手方運搬</t>
    <rPh sb="0" eb="3">
      <t>アイテガタ</t>
    </rPh>
    <rPh sb="3" eb="5">
      <t>ウンパン</t>
    </rPh>
    <phoneticPr fontId="24"/>
  </si>
  <si>
    <t>長期割引単価</t>
    <rPh sb="0" eb="2">
      <t>チョウキ</t>
    </rPh>
    <rPh sb="2" eb="4">
      <t>ワリビキ</t>
    </rPh>
    <rPh sb="4" eb="6">
      <t>タンカ</t>
    </rPh>
    <phoneticPr fontId="24"/>
  </si>
  <si>
    <t>　本工事は、倉吉市建設工事検査規程第4条第2項第3号に定める道路、河川及び湖沼を維持、修繕又は管理することを目的とする工事（災害復旧事業として行うものを除く。）に該当するため、同条第1項第2号の中間検査を行わない。</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8">
      <t>サダ</t>
    </rPh>
    <rPh sb="30" eb="32">
      <t>ドウロ</t>
    </rPh>
    <rPh sb="33" eb="35">
      <t>カセン</t>
    </rPh>
    <rPh sb="35" eb="36">
      <t>オヨ</t>
    </rPh>
    <rPh sb="37" eb="39">
      <t>コショウ</t>
    </rPh>
    <rPh sb="40" eb="42">
      <t>イジ</t>
    </rPh>
    <rPh sb="43" eb="45">
      <t>シュウゼン</t>
    </rPh>
    <rPh sb="45" eb="46">
      <t>マタ</t>
    </rPh>
    <rPh sb="47" eb="49">
      <t>カンリ</t>
    </rPh>
    <rPh sb="54" eb="56">
      <t>モクテキ</t>
    </rPh>
    <rPh sb="59" eb="61">
      <t>コウジ</t>
    </rPh>
    <rPh sb="62" eb="64">
      <t>サイガイ</t>
    </rPh>
    <rPh sb="64" eb="66">
      <t>フッキュウ</t>
    </rPh>
    <rPh sb="66" eb="68">
      <t>ジギョウ</t>
    </rPh>
    <rPh sb="71" eb="72">
      <t>オコナ</t>
    </rPh>
    <rPh sb="76" eb="77">
      <t>ノゾ</t>
    </rPh>
    <rPh sb="81" eb="83">
      <t>ガイトウ</t>
    </rPh>
    <rPh sb="88" eb="89">
      <t>ドウ</t>
    </rPh>
    <rPh sb="89" eb="90">
      <t>ジョウ</t>
    </rPh>
    <rPh sb="90" eb="91">
      <t>ダイ</t>
    </rPh>
    <rPh sb="92" eb="93">
      <t>コウ</t>
    </rPh>
    <rPh sb="93" eb="94">
      <t>ダイ</t>
    </rPh>
    <rPh sb="95" eb="96">
      <t>ゴウ</t>
    </rPh>
    <rPh sb="97" eb="99">
      <t>チュウカン</t>
    </rPh>
    <rPh sb="99" eb="101">
      <t>ケンサ</t>
    </rPh>
    <rPh sb="102" eb="103">
      <t>オコナ</t>
    </rPh>
    <phoneticPr fontId="24"/>
  </si>
  <si>
    <t>社会教育課</t>
    <rPh sb="0" eb="2">
      <t>シャカイ</t>
    </rPh>
    <rPh sb="2" eb="5">
      <t>キョウイクカ</t>
    </rPh>
    <phoneticPr fontId="24"/>
  </si>
  <si>
    <t>　本工事は、現場環境改善（率計上分）実施対象工事と</t>
  </si>
  <si>
    <t>野芝</t>
    <rPh sb="0" eb="1">
      <t>ノ</t>
    </rPh>
    <rPh sb="1" eb="2">
      <t>シバ</t>
    </rPh>
    <phoneticPr fontId="24"/>
  </si>
  <si>
    <t>高麗芝</t>
    <rPh sb="0" eb="2">
      <t>コウライ</t>
    </rPh>
    <rPh sb="2" eb="3">
      <t>シバ</t>
    </rPh>
    <phoneticPr fontId="24"/>
  </si>
  <si>
    <t>円/ｔ</t>
    <rPh sb="0" eb="1">
      <t>エン</t>
    </rPh>
    <phoneticPr fontId="24"/>
  </si>
  <si>
    <t>　契約書第40条第１項に基づく前払金を、平成27年度に平成27年度及び平成28年度分の前払金を平成27年度の予算の範囲内で請求することが出来る。</t>
    <rPh sb="1" eb="3">
      <t>ケイヤク</t>
    </rPh>
    <rPh sb="3" eb="4">
      <t>ショ</t>
    </rPh>
    <rPh sb="4" eb="5">
      <t>ダイ</t>
    </rPh>
    <rPh sb="7" eb="8">
      <t>ジョウ</t>
    </rPh>
    <rPh sb="8" eb="9">
      <t>ダイ</t>
    </rPh>
    <rPh sb="10" eb="11">
      <t>コウ</t>
    </rPh>
    <rPh sb="12" eb="13">
      <t>モト</t>
    </rPh>
    <rPh sb="15" eb="16">
      <t>マエ</t>
    </rPh>
    <rPh sb="16" eb="17">
      <t>バライ</t>
    </rPh>
    <rPh sb="17" eb="18">
      <t>キン</t>
    </rPh>
    <rPh sb="20" eb="22">
      <t>ヘイセイ</t>
    </rPh>
    <rPh sb="24" eb="26">
      <t>ネンド</t>
    </rPh>
    <rPh sb="27" eb="29">
      <t>ヘイセイ</t>
    </rPh>
    <rPh sb="31" eb="33">
      <t>ネンド</t>
    </rPh>
    <rPh sb="33" eb="34">
      <t>オヨ</t>
    </rPh>
    <rPh sb="35" eb="37">
      <t>ヘイセイ</t>
    </rPh>
    <rPh sb="39" eb="41">
      <t>ネンド</t>
    </rPh>
    <rPh sb="41" eb="42">
      <t>ブン</t>
    </rPh>
    <rPh sb="43" eb="44">
      <t>マエ</t>
    </rPh>
    <rPh sb="44" eb="45">
      <t>バライ</t>
    </rPh>
    <rPh sb="45" eb="46">
      <t>キン</t>
    </rPh>
    <rPh sb="47" eb="49">
      <t>ヘイセイ</t>
    </rPh>
    <rPh sb="51" eb="53">
      <t>ネンド</t>
    </rPh>
    <rPh sb="54" eb="56">
      <t>ヨサン</t>
    </rPh>
    <rPh sb="57" eb="60">
      <t>ハンイナイ</t>
    </rPh>
    <rPh sb="61" eb="63">
      <t>セイキュウ</t>
    </rPh>
    <rPh sb="68" eb="70">
      <t>デキ</t>
    </rPh>
    <phoneticPr fontId="24"/>
  </si>
  <si>
    <t>　本工事は住宅建設瑕疵担保責任保険が必要な工事である。</t>
    <rPh sb="1" eb="2">
      <t>ホン</t>
    </rPh>
    <rPh sb="2" eb="4">
      <t>コウジ</t>
    </rPh>
    <rPh sb="5" eb="7">
      <t>ジュウタク</t>
    </rPh>
    <rPh sb="7" eb="9">
      <t>ケンセツ</t>
    </rPh>
    <rPh sb="9" eb="11">
      <t>カシ</t>
    </rPh>
    <rPh sb="11" eb="13">
      <t>タンポ</t>
    </rPh>
    <rPh sb="13" eb="15">
      <t>セキニン</t>
    </rPh>
    <rPh sb="15" eb="17">
      <t>ホケン</t>
    </rPh>
    <rPh sb="18" eb="20">
      <t>ヒツヨウ</t>
    </rPh>
    <rPh sb="21" eb="23">
      <t>コウジ</t>
    </rPh>
    <phoneticPr fontId="24"/>
  </si>
  <si>
    <t>　現場打ち鉄筋コンクリート構造物におけるスランプ値の設定について（平成30年3月19日付第201700306751号県土整備部長通知）に基づき、</t>
  </si>
  <si>
    <t>平成27年度</t>
    <rPh sb="0" eb="2">
      <t>ヘイセイ</t>
    </rPh>
    <rPh sb="4" eb="6">
      <t>ネンド</t>
    </rPh>
    <phoneticPr fontId="24"/>
  </si>
  <si>
    <t>　本工事は、工事成績評定要領第２ オに規定する解体撤去その他の構造物の築造を伴わない工事に該当するため、検査評定の対象としない。</t>
    <rPh sb="23" eb="25">
      <t>カイタイ</t>
    </rPh>
    <rPh sb="25" eb="27">
      <t>テッキョ</t>
    </rPh>
    <rPh sb="29" eb="30">
      <t>タ</t>
    </rPh>
    <rPh sb="52" eb="54">
      <t>ケンサ</t>
    </rPh>
    <phoneticPr fontId="24"/>
  </si>
  <si>
    <t>（中間検査）</t>
    <rPh sb="1" eb="3">
      <t>チュウカン</t>
    </rPh>
    <rPh sb="3" eb="5">
      <t>ケンサ</t>
    </rPh>
    <phoneticPr fontId="24"/>
  </si>
  <si>
    <t>完成検査</t>
    <rPh sb="0" eb="2">
      <t>カンセイ</t>
    </rPh>
    <rPh sb="2" eb="4">
      <t>ケンサ</t>
    </rPh>
    <phoneticPr fontId="24"/>
  </si>
  <si>
    <t>　本工事は、工事成績評定要領に基づく検査評定を</t>
    <rPh sb="6" eb="8">
      <t>コウジ</t>
    </rPh>
    <rPh sb="8" eb="10">
      <t>セイセキ</t>
    </rPh>
    <rPh sb="10" eb="12">
      <t>ヒョウテイ</t>
    </rPh>
    <rPh sb="12" eb="14">
      <t>ヨウリョウ</t>
    </rPh>
    <rPh sb="15" eb="16">
      <t>モト</t>
    </rPh>
    <rPh sb="18" eb="20">
      <t>ケンサ</t>
    </rPh>
    <rPh sb="20" eb="22">
      <t>ヒョウテイ</t>
    </rPh>
    <phoneticPr fontId="24"/>
  </si>
  <si>
    <t>　本工事は、倉吉市建設工事検査規程第4条第2項第2号に定める二次製品を大量に使用するなど単純な工法の工事に該当するため、同条第1項第2号の中間検査を行わない。</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8">
      <t>サダ</t>
    </rPh>
    <rPh sb="30" eb="32">
      <t>ニジ</t>
    </rPh>
    <rPh sb="32" eb="34">
      <t>セイヒン</t>
    </rPh>
    <rPh sb="35" eb="37">
      <t>タイリョウ</t>
    </rPh>
    <rPh sb="38" eb="40">
      <t>シヨウ</t>
    </rPh>
    <rPh sb="44" eb="46">
      <t>タンジュン</t>
    </rPh>
    <rPh sb="47" eb="49">
      <t>コウホウ</t>
    </rPh>
    <rPh sb="50" eb="52">
      <t>コウジ</t>
    </rPh>
    <rPh sb="53" eb="55">
      <t>ガイトウ</t>
    </rPh>
    <rPh sb="60" eb="61">
      <t>ドウ</t>
    </rPh>
    <rPh sb="61" eb="62">
      <t>ジョウ</t>
    </rPh>
    <rPh sb="62" eb="63">
      <t>ダイ</t>
    </rPh>
    <rPh sb="64" eb="65">
      <t>コウ</t>
    </rPh>
    <rPh sb="65" eb="66">
      <t>ダイ</t>
    </rPh>
    <rPh sb="67" eb="68">
      <t>ゴウ</t>
    </rPh>
    <rPh sb="69" eb="71">
      <t>チュウカン</t>
    </rPh>
    <rPh sb="71" eb="73">
      <t>ケンサ</t>
    </rPh>
    <rPh sb="74" eb="75">
      <t>オコナ</t>
    </rPh>
    <phoneticPr fontId="24"/>
  </si>
  <si>
    <t>　本工事は、倉吉市建設工事検査規程第4条第2項第5号に定める解体撤去その他の構造物の築造を伴わない工事に該当するため、同条第1項第2号の中間検査を行わない。</t>
    <rPh sb="1" eb="2">
      <t>ホン</t>
    </rPh>
    <rPh sb="2" eb="4">
      <t>コウジ</t>
    </rPh>
    <rPh sb="6" eb="8">
      <t>クラヨシ</t>
    </rPh>
    <rPh sb="8" eb="9">
      <t>シ</t>
    </rPh>
    <rPh sb="9" eb="11">
      <t>ケンセツ</t>
    </rPh>
    <rPh sb="11" eb="13">
      <t>コウジ</t>
    </rPh>
    <rPh sb="13" eb="15">
      <t>ケンサ</t>
    </rPh>
    <rPh sb="15" eb="17">
      <t>キテイ</t>
    </rPh>
    <rPh sb="17" eb="18">
      <t>ダイ</t>
    </rPh>
    <rPh sb="19" eb="20">
      <t>ジョウ</t>
    </rPh>
    <rPh sb="20" eb="21">
      <t>ダイ</t>
    </rPh>
    <rPh sb="22" eb="23">
      <t>コウ</t>
    </rPh>
    <rPh sb="23" eb="24">
      <t>ダイ</t>
    </rPh>
    <rPh sb="25" eb="26">
      <t>ゴウ</t>
    </rPh>
    <rPh sb="27" eb="28">
      <t>サダ</t>
    </rPh>
    <rPh sb="30" eb="34">
      <t>カイタイテッキョ</t>
    </rPh>
    <rPh sb="36" eb="37">
      <t>タ</t>
    </rPh>
    <rPh sb="38" eb="41">
      <t>コウゾウブツ</t>
    </rPh>
    <rPh sb="42" eb="44">
      <t>チクゾウ</t>
    </rPh>
    <rPh sb="45" eb="46">
      <t>トモナ</t>
    </rPh>
    <rPh sb="49" eb="50">
      <t>コウ</t>
    </rPh>
    <rPh sb="50" eb="51">
      <t>コト</t>
    </rPh>
    <rPh sb="52" eb="54">
      <t>ガイトウ</t>
    </rPh>
    <rPh sb="59" eb="60">
      <t>ドウ</t>
    </rPh>
    <rPh sb="60" eb="61">
      <t>ジョウ</t>
    </rPh>
    <rPh sb="61" eb="62">
      <t>ダイ</t>
    </rPh>
    <rPh sb="63" eb="64">
      <t>コウ</t>
    </rPh>
    <rPh sb="64" eb="65">
      <t>ダイ</t>
    </rPh>
    <rPh sb="66" eb="67">
      <t>ゴウ</t>
    </rPh>
    <rPh sb="68" eb="70">
      <t>チュウカン</t>
    </rPh>
    <rPh sb="70" eb="72">
      <t>ケンサ</t>
    </rPh>
    <rPh sb="73" eb="74">
      <t>オコナ</t>
    </rPh>
    <phoneticPr fontId="24"/>
  </si>
  <si>
    <t>　本工事は、工事成績評定要領第２ アに規定する当初の請負金額100万円以下、又は請負代金が130万円以下で会計課長が専門的又は技術的な検査が必要と認める工事に該当するため、検査評定の対象としない。</t>
    <rPh sb="1" eb="2">
      <t>ホン</t>
    </rPh>
    <rPh sb="2" eb="4">
      <t>コウジ</t>
    </rPh>
    <rPh sb="6" eb="8">
      <t>コウジ</t>
    </rPh>
    <rPh sb="8" eb="10">
      <t>セイセキ</t>
    </rPh>
    <rPh sb="10" eb="12">
      <t>ヒョウテイ</t>
    </rPh>
    <rPh sb="12" eb="14">
      <t>ヨウリョウ</t>
    </rPh>
    <rPh sb="14" eb="15">
      <t>ダイ</t>
    </rPh>
    <rPh sb="19" eb="21">
      <t>キテイ</t>
    </rPh>
    <rPh sb="23" eb="25">
      <t>トウショ</t>
    </rPh>
    <rPh sb="26" eb="28">
      <t>ウケオイ</t>
    </rPh>
    <rPh sb="28" eb="30">
      <t>キンガク</t>
    </rPh>
    <rPh sb="33" eb="35">
      <t>マンエン</t>
    </rPh>
    <rPh sb="35" eb="37">
      <t>イカ</t>
    </rPh>
    <rPh sb="38" eb="39">
      <t>マタ</t>
    </rPh>
    <rPh sb="40" eb="42">
      <t>ウケオイ</t>
    </rPh>
    <rPh sb="42" eb="44">
      <t>ダイキン</t>
    </rPh>
    <rPh sb="48" eb="50">
      <t>マンエン</t>
    </rPh>
    <rPh sb="50" eb="52">
      <t>イカ</t>
    </rPh>
    <rPh sb="53" eb="55">
      <t>カイケイ</t>
    </rPh>
    <rPh sb="55" eb="57">
      <t>カチョウ</t>
    </rPh>
    <rPh sb="58" eb="61">
      <t>センモンテキ</t>
    </rPh>
    <rPh sb="61" eb="62">
      <t>マタ</t>
    </rPh>
    <rPh sb="63" eb="66">
      <t>ギジュツテキ</t>
    </rPh>
    <rPh sb="67" eb="69">
      <t>ケンサ</t>
    </rPh>
    <rPh sb="70" eb="72">
      <t>ヒツヨウ</t>
    </rPh>
    <rPh sb="73" eb="74">
      <t>ミト</t>
    </rPh>
    <rPh sb="76" eb="78">
      <t>コウジ</t>
    </rPh>
    <rPh sb="79" eb="81">
      <t>ガイトウ</t>
    </rPh>
    <rPh sb="86" eb="88">
      <t>ケンサ</t>
    </rPh>
    <rPh sb="88" eb="90">
      <t>ヒョウテイ</t>
    </rPh>
    <rPh sb="91" eb="93">
      <t>タイショウ</t>
    </rPh>
    <phoneticPr fontId="24"/>
  </si>
  <si>
    <t>　本工事は、工事成績評定要領第２ キに規定する災害復旧事業として行う工事に該当するため、検査評定の対象としない。</t>
    <rPh sb="23" eb="25">
      <t>サイガイ</t>
    </rPh>
    <rPh sb="25" eb="27">
      <t>フッキュウ</t>
    </rPh>
    <rPh sb="27" eb="29">
      <t>ジギョウ</t>
    </rPh>
    <rPh sb="32" eb="33">
      <t>オコナ</t>
    </rPh>
    <rPh sb="34" eb="36">
      <t>コウジ</t>
    </rPh>
    <rPh sb="44" eb="46">
      <t>ケンサ</t>
    </rPh>
    <phoneticPr fontId="24"/>
  </si>
  <si>
    <t>　本工事は、工事成績要諦要領第２ ケに規定する市長が検査評定を要しないと認める工事に該当するため、検査評定の対象としない。</t>
    <rPh sb="1" eb="2">
      <t>ホン</t>
    </rPh>
    <rPh sb="2" eb="4">
      <t>コウジ</t>
    </rPh>
    <rPh sb="6" eb="8">
      <t>コウジ</t>
    </rPh>
    <rPh sb="8" eb="10">
      <t>セイセキ</t>
    </rPh>
    <rPh sb="10" eb="12">
      <t>ヨウテイ</t>
    </rPh>
    <rPh sb="12" eb="14">
      <t>ヨウリョウ</t>
    </rPh>
    <rPh sb="14" eb="15">
      <t>ダイ</t>
    </rPh>
    <rPh sb="19" eb="21">
      <t>キテイ</t>
    </rPh>
    <rPh sb="23" eb="25">
      <t>シチョウ</t>
    </rPh>
    <rPh sb="26" eb="28">
      <t>ケンサ</t>
    </rPh>
    <rPh sb="28" eb="30">
      <t>ヒョウテイ</t>
    </rPh>
    <rPh sb="31" eb="32">
      <t>ヨウ</t>
    </rPh>
    <rPh sb="36" eb="37">
      <t>ミト</t>
    </rPh>
    <rPh sb="39" eb="41">
      <t>コウジ</t>
    </rPh>
    <rPh sb="42" eb="44">
      <t>ガイトウ</t>
    </rPh>
    <rPh sb="49" eb="51">
      <t>ケンサ</t>
    </rPh>
    <rPh sb="51" eb="53">
      <t>ヒョウテイ</t>
    </rPh>
    <rPh sb="54" eb="56">
      <t>タイショウ</t>
    </rPh>
    <phoneticPr fontId="24"/>
  </si>
  <si>
    <t>職員課</t>
    <rPh sb="0" eb="3">
      <t>ショクインカ</t>
    </rPh>
    <phoneticPr fontId="24"/>
  </si>
  <si>
    <t>財政課</t>
    <rPh sb="0" eb="3">
      <t>ザイセイカ</t>
    </rPh>
    <phoneticPr fontId="24"/>
  </si>
  <si>
    <t>各年度における支払割合</t>
    <rPh sb="0" eb="3">
      <t>カクネンド</t>
    </rPh>
    <rPh sb="7" eb="9">
      <t>シハライ</t>
    </rPh>
    <rPh sb="9" eb="11">
      <t>ワリアイ</t>
    </rPh>
    <phoneticPr fontId="24"/>
  </si>
  <si>
    <t>しない</t>
  </si>
  <si>
    <t>市民課</t>
    <rPh sb="0" eb="3">
      <t>シミンカ</t>
    </rPh>
    <phoneticPr fontId="24"/>
  </si>
  <si>
    <t>地域づくり支援課</t>
    <rPh sb="0" eb="2">
      <t>チイキ</t>
    </rPh>
    <rPh sb="5" eb="7">
      <t>シエン</t>
    </rPh>
    <rPh sb="7" eb="8">
      <t>カ</t>
    </rPh>
    <phoneticPr fontId="24"/>
  </si>
  <si>
    <t>環境課</t>
    <rPh sb="0" eb="3">
      <t>カンキョウカ</t>
    </rPh>
    <phoneticPr fontId="24"/>
  </si>
  <si>
    <t>農林課</t>
    <rPh sb="0" eb="3">
      <t>ノウリンカ</t>
    </rPh>
    <phoneticPr fontId="24"/>
  </si>
  <si>
    <t>について</t>
  </si>
  <si>
    <t>約 26%</t>
    <rPh sb="0" eb="1">
      <t>ヤク</t>
    </rPh>
    <phoneticPr fontId="24"/>
  </si>
  <si>
    <t>約 74%</t>
    <rPh sb="0" eb="1">
      <t>ヤク</t>
    </rPh>
    <phoneticPr fontId="24"/>
  </si>
  <si>
    <t>地域整備課</t>
    <rPh sb="0" eb="2">
      <t>チイキ</t>
    </rPh>
    <rPh sb="2" eb="5">
      <t>セイビカ</t>
    </rPh>
    <phoneticPr fontId="24"/>
  </si>
  <si>
    <t>建築住宅課</t>
    <rPh sb="0" eb="2">
      <t>ケンチク</t>
    </rPh>
    <rPh sb="2" eb="5">
      <t>ジュウタクカ</t>
    </rPh>
    <phoneticPr fontId="24"/>
  </si>
  <si>
    <t>学校給食センター</t>
    <rPh sb="0" eb="2">
      <t>ガッコウ</t>
    </rPh>
    <rPh sb="2" eb="4">
      <t>キュウショク</t>
    </rPh>
    <phoneticPr fontId="24"/>
  </si>
  <si>
    <t>博物館</t>
    <rPh sb="0" eb="3">
      <t>ハクブツカン</t>
    </rPh>
    <phoneticPr fontId="24"/>
  </si>
  <si>
    <t>健康推進課</t>
    <rPh sb="0" eb="2">
      <t>ケンコウ</t>
    </rPh>
    <rPh sb="2" eb="4">
      <t>スイシン</t>
    </rPh>
    <rPh sb="4" eb="5">
      <t>カ</t>
    </rPh>
    <phoneticPr fontId="24"/>
  </si>
  <si>
    <t>経済観光部</t>
    <rPh sb="0" eb="2">
      <t>ケイザイ</t>
    </rPh>
    <rPh sb="2" eb="4">
      <t>カンコウ</t>
    </rPh>
    <rPh sb="4" eb="5">
      <t>ブ</t>
    </rPh>
    <phoneticPr fontId="24"/>
  </si>
  <si>
    <t>しごと定住促進課</t>
    <rPh sb="3" eb="5">
      <t>テイジュウ</t>
    </rPh>
    <rPh sb="5" eb="7">
      <t>ソクシン</t>
    </rPh>
    <rPh sb="7" eb="8">
      <t>カ</t>
    </rPh>
    <phoneticPr fontId="24"/>
  </si>
  <si>
    <t>　本工事は、工事成績評定要領第２ クに規定する建築物及び工作物の維持、修繕又は管理をすることを目的とする工事に該当するため、検査評定の対象としない。</t>
    <rPh sb="23" eb="26">
      <t>ケンチクブツ</t>
    </rPh>
    <rPh sb="26" eb="27">
      <t>オヨ</t>
    </rPh>
    <rPh sb="28" eb="31">
      <t>コウサクブツ</t>
    </rPh>
    <rPh sb="32" eb="34">
      <t>イジ</t>
    </rPh>
    <rPh sb="35" eb="37">
      <t>シュウゼン</t>
    </rPh>
    <rPh sb="37" eb="38">
      <t>マタ</t>
    </rPh>
    <rPh sb="39" eb="41">
      <t>カンリ</t>
    </rPh>
    <rPh sb="47" eb="49">
      <t>モクテキ</t>
    </rPh>
    <rPh sb="52" eb="54">
      <t>コウジ</t>
    </rPh>
    <rPh sb="62" eb="64">
      <t>ケンサ</t>
    </rPh>
    <phoneticPr fontId="24"/>
  </si>
  <si>
    <r>
      <t>設計図書によるものとする。なお、これにより難い場合は別途協議すること。また、舗装の切断作業時に発生する排水の処理については、水・大気環境課長通知（平成24年３月27日付第201100201443号）</t>
    </r>
    <r>
      <rPr>
        <sz val="10"/>
        <color auto="1"/>
        <rFont val="ＭＳ 明朝"/>
      </rPr>
      <t>（https://www.pref.tottori.lg.jp/secure/1141896/120327hosousetudan.pdf）に基づいて適正に処理すること。</t>
    </r>
  </si>
  <si>
    <t>該当する全ての機械</t>
    <rPh sb="0" eb="2">
      <t>ガイトウ</t>
    </rPh>
    <rPh sb="4" eb="5">
      <t>スベ</t>
    </rPh>
    <rPh sb="7" eb="9">
      <t>キカイ</t>
    </rPh>
    <phoneticPr fontId="24"/>
  </si>
  <si>
    <r>
      <t>　</t>
    </r>
    <r>
      <rPr>
        <sz val="10"/>
        <color auto="1"/>
        <rFont val="ＭＳ 明朝"/>
      </rPr>
      <t xml:space="preserve">なお、建設発生土は、再生資源の利用の促進に係る特記仕様書ttps://www.pref.tottori.lg.jp/312034.htm）により適切に対応すること。
</t>
    </r>
    <rPh sb="28" eb="29">
      <t>ショ</t>
    </rPh>
    <phoneticPr fontId="24"/>
  </si>
  <si>
    <r>
      <t>342号県土整備部長通知）</t>
    </r>
    <r>
      <rPr>
        <sz val="10"/>
        <color auto="1"/>
        <rFont val="ＭＳ 明朝"/>
      </rPr>
      <t>（https://www.pref.tottori.lg.jp/290178.htm）に基づき、日本芝を生産するほ場と、その前後も含めたほ場に隣接する敷地においては、植栽にバミューダグラスの使用を禁止する。</t>
    </r>
    <rPh sb="88" eb="90">
      <t>シキチ</t>
    </rPh>
    <rPh sb="96" eb="98">
      <t>ショクサイ</t>
    </rPh>
    <phoneticPr fontId="24"/>
  </si>
  <si>
    <t>ウ　賃貸人に賃貸借料を支払うこと。</t>
  </si>
  <si>
    <t xml:space="preserve">イ　土地賃貸借契約書に「鳥取県との建設工事請負契約に基づき、土地の貸借権は鳥取県が有することと
  し、原 状復旧の責は鳥取県が負い、受注者がその任に当たるものとする。」を明記すること。
</t>
  </si>
  <si>
    <t>全ての箇所</t>
    <rPh sb="0" eb="1">
      <t>スベ</t>
    </rPh>
    <rPh sb="3" eb="5">
      <t>カ</t>
    </rPh>
    <phoneticPr fontId="24"/>
  </si>
  <si>
    <t>土石流の発生・到達するおそれのある現場</t>
  </si>
  <si>
    <t>「防災・減災、国土強靱化のための５か年加速化対策」に基づく工事</t>
  </si>
  <si>
    <t>市HP</t>
    <rPh sb="0" eb="1">
      <t>シ</t>
    </rPh>
    <phoneticPr fontId="24"/>
  </si>
  <si>
    <t>ガルーン</t>
  </si>
  <si>
    <t>調達公告日時点</t>
    <rPh sb="0" eb="2">
      <t>チョウタツ</t>
    </rPh>
    <rPh sb="2" eb="4">
      <t>コウコク</t>
    </rPh>
    <rPh sb="4" eb="5">
      <t>ビ</t>
    </rPh>
    <rPh sb="5" eb="7">
      <t>ジテン</t>
    </rPh>
    <phoneticPr fontId="24"/>
  </si>
  <si>
    <t>仕様書の改定状況はhttps://www.pref.tottori.lg.jp/294862.htmを参照すること。</t>
    <rPh sb="0" eb="3">
      <t>シヨウショ</t>
    </rPh>
    <rPh sb="4" eb="6">
      <t>カイテイ</t>
    </rPh>
    <rPh sb="6" eb="8">
      <t>ジョウキョウ</t>
    </rPh>
    <rPh sb="51" eb="53">
      <t>サンショウ</t>
    </rPh>
    <phoneticPr fontId="24"/>
  </si>
  <si>
    <t>高所作業車</t>
    <rPh sb="0" eb="2">
      <t>コウショ</t>
    </rPh>
    <rPh sb="2" eb="5">
      <t>サギョウシャ</t>
    </rPh>
    <phoneticPr fontId="24"/>
  </si>
  <si>
    <r>
      <t>（週休２日工事）本工事は、倉吉市週休２日工事実施要領（</t>
    </r>
    <r>
      <rPr>
        <sz val="10"/>
        <color auto="1"/>
        <rFont val="ＭＳ 明朝"/>
      </rPr>
      <t>令和５年３月31日付倉管理第2375号建設部長通知）の対象工事である。本工事調達公告日時点で最新の同要領の規定に従い通期の週休２日工事を実施すること。</t>
    </r>
    <rPh sb="85" eb="87">
      <t>ツウキ</t>
    </rPh>
    <phoneticPr fontId="24"/>
  </si>
  <si>
    <t>令和 年 月  日</t>
    <rPh sb="0" eb="2">
      <t>レイワ</t>
    </rPh>
    <rPh sb="3" eb="4">
      <t>ネン</t>
    </rPh>
    <rPh sb="5" eb="6">
      <t>ガツ</t>
    </rPh>
    <rPh sb="8" eb="9">
      <t>ニチ</t>
    </rPh>
    <phoneticPr fontId="24"/>
  </si>
  <si>
    <t>※　建築工事の場合「０」
　　土木工事の場合「１」</t>
    <rPh sb="2" eb="4">
      <t>ケンチク</t>
    </rPh>
    <rPh sb="4" eb="6">
      <t>コウジ</t>
    </rPh>
    <rPh sb="7" eb="9">
      <t>バアイ</t>
    </rPh>
    <rPh sb="15" eb="17">
      <t>ドボク</t>
    </rPh>
    <rPh sb="17" eb="19">
      <t>コウジ</t>
    </rPh>
    <rPh sb="20" eb="22">
      <t>バアイ</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</si>
</sst>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411]ggge&quot;年&quot;m&quot;月&quot;d&quot;日&quot;;@"/>
  </numFmts>
  <fonts count="53">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u/>
      <sz val="11"/>
      <color theme="10"/>
      <name val="ＭＳ Ｐゴシック"/>
      <family val="3"/>
    </font>
    <font>
      <u/>
      <sz val="11"/>
      <color indexed="12"/>
      <name val="ＭＳ Ｐゴシック"/>
      <family val="3"/>
    </font>
    <font>
      <sz val="11"/>
      <color auto="1"/>
      <name val="ＭＳ Ｐゴシック"/>
      <family val="3"/>
    </font>
    <font>
      <sz val="11"/>
      <color auto="1"/>
      <name val="ＭＳ Ｐ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1"/>
      <color theme="1"/>
      <name val="游ゴシック"/>
      <family val="3"/>
      <scheme val="minor"/>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9"/>
      <color auto="1"/>
      <name val="ＭＳ 明朝"/>
      <family val="1"/>
    </font>
    <font>
      <sz val="10.5"/>
      <color auto="1"/>
      <name val="ＭＳ 明朝"/>
      <family val="1"/>
    </font>
    <font>
      <b/>
      <sz val="10.5"/>
      <color auto="1"/>
      <name val="ＭＳ 明朝"/>
      <family val="1"/>
    </font>
    <font>
      <sz val="8"/>
      <color auto="1"/>
      <name val="ＭＳ 明朝"/>
      <family val="1"/>
    </font>
    <font>
      <u/>
      <sz val="11"/>
      <color auto="1"/>
      <name val="ＭＳ Ｐゴシック"/>
      <family val="3"/>
    </font>
    <font>
      <sz val="10"/>
      <color auto="1"/>
      <name val="ＭＳ ゴシック"/>
      <family val="3"/>
    </font>
    <font>
      <sz val="10.5"/>
      <color auto="1"/>
      <name val="ＭＳ ゴシック"/>
      <family val="3"/>
    </font>
    <font>
      <sz val="10"/>
      <color auto="1"/>
      <name val="ＭＳ Ｐゴシック"/>
      <family val="3"/>
    </font>
    <font>
      <sz val="10.5"/>
      <color auto="1"/>
      <name val="ＭＳ Ｐゴシック"/>
      <family val="3"/>
    </font>
    <font>
      <strike/>
      <sz val="10"/>
      <color auto="1"/>
      <name val="ＭＳ 明朝"/>
      <family val="1"/>
    </font>
    <font>
      <sz val="11"/>
      <color auto="1"/>
      <name val="ＭＳ 明朝"/>
      <family val="1"/>
    </font>
    <font>
      <sz val="10"/>
      <color auto="1"/>
      <name val="ＭＳ Ｐ明朝"/>
      <family val="1"/>
    </font>
    <font>
      <sz val="9"/>
      <color auto="1"/>
      <name val="ＭＳ Ｐゴシック"/>
      <family val="3"/>
    </font>
    <font>
      <sz val="9.5"/>
      <color auto="1"/>
      <name val="ＭＳ 明朝"/>
      <family val="1"/>
    </font>
    <font>
      <sz val="20"/>
      <color auto="1"/>
      <name val="ＭＳ ゴシック"/>
      <family val="3"/>
    </font>
    <font>
      <sz val="20"/>
      <color auto="1"/>
      <name val="ＭＳ 明朝"/>
      <family val="1"/>
    </font>
    <font>
      <sz val="14"/>
      <color auto="1"/>
      <name val="ＭＳ 明朝"/>
      <family val="1"/>
    </font>
    <font>
      <sz val="9.6999999999999993"/>
      <color auto="1"/>
      <name val="ＭＳ Ｐ明朝"/>
      <family val="1"/>
    </font>
    <font>
      <u/>
      <sz val="10.5"/>
      <color auto="1"/>
      <name val="ＭＳ 明朝"/>
      <family val="1"/>
    </font>
    <font>
      <sz val="11"/>
      <color indexed="8"/>
      <name val="ＭＳ 明朝"/>
      <family val="1"/>
    </font>
    <font>
      <sz val="16"/>
      <color indexed="8"/>
      <name val="ＭＳ 明朝"/>
      <family val="1"/>
    </font>
    <font>
      <sz val="10.5"/>
      <color indexed="8"/>
      <name val="ＭＳ 明朝"/>
      <family val="1"/>
    </font>
    <font>
      <b/>
      <u/>
      <sz val="16"/>
      <color indexed="8"/>
      <name val="ＭＳ ゴシック"/>
      <family val="3"/>
    </font>
    <font>
      <sz val="10.5"/>
      <color indexed="8"/>
      <name val="ＭＳ ゴシック"/>
      <family val="3"/>
    </font>
    <font>
      <sz val="10.5"/>
      <color indexed="8"/>
      <name val="ＭＳ Ｐゴシック"/>
      <family val="3"/>
    </font>
    <font>
      <b/>
      <sz val="10.5"/>
      <color indexed="8"/>
      <name val="ＭＳ ゴシック"/>
      <family val="3"/>
    </font>
    <font>
      <b/>
      <sz val="16"/>
      <color indexed="8"/>
      <name val="ＭＳ ゴシック"/>
      <family val="3"/>
    </font>
  </fonts>
  <fills count="18">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auto="1"/>
      </top>
      <bottom/>
      <diagonal/>
    </border>
    <border>
      <left style="hair">
        <color indexed="64"/>
      </left>
      <right style="hair">
        <color auto="1"/>
      </right>
      <top style="hair">
        <color indexed="64"/>
      </top>
      <bottom style="hair">
        <color indexed="64"/>
      </bottom>
      <diagonal/>
    </border>
    <border>
      <left style="hair">
        <color indexed="64"/>
      </left>
      <right style="hair">
        <color auto="1"/>
      </right>
      <top style="hair">
        <color indexed="64"/>
      </top>
      <bottom/>
      <diagonal/>
    </border>
    <border>
      <left style="hair">
        <color auto="1"/>
      </left>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auto="1"/>
      </left>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9" fontId="9" fillId="0" borderId="0" applyFont="0" applyFill="0" applyBorder="0" applyAlignment="0" applyProtection="0">
      <alignment vertical="center"/>
    </xf>
    <xf numFmtId="0" fontId="1" fillId="5" borderId="2" applyNumberFormat="0" applyFont="0" applyAlignment="0" applyProtection="0">
      <alignment vertical="center"/>
    </xf>
    <xf numFmtId="0" fontId="10" fillId="0" borderId="3" applyNumberFormat="0" applyFill="0" applyAlignment="0" applyProtection="0">
      <alignment vertical="center"/>
    </xf>
    <xf numFmtId="0" fontId="11" fillId="3" borderId="4" applyNumberFormat="0" applyAlignment="0" applyProtection="0">
      <alignment vertical="center"/>
    </xf>
    <xf numFmtId="0" fontId="12" fillId="9" borderId="5" applyNumberFormat="0" applyAlignment="0" applyProtection="0">
      <alignment vertical="center"/>
    </xf>
    <xf numFmtId="0" fontId="13" fillId="17" borderId="0" applyNumberFormat="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8" fillId="0" borderId="0">
      <alignment vertical="center"/>
    </xf>
    <xf numFmtId="0" fontId="1"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14" fillId="0" borderId="0">
      <alignment vertical="center"/>
    </xf>
    <xf numFmtId="0" fontId="9" fillId="0" borderId="0"/>
    <xf numFmtId="0" fontId="8" fillId="0" borderId="0"/>
    <xf numFmtId="0" fontId="15" fillId="0" borderId="0">
      <alignment vertical="center"/>
    </xf>
    <xf numFmtId="0" fontId="16" fillId="7"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9"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7" fillId="0" borderId="0" applyNumberFormat="0" applyFill="0" applyBorder="0" applyAlignment="0" applyProtection="0">
      <alignment vertical="center"/>
    </xf>
  </cellStyleXfs>
  <cellXfs count="468">
    <xf numFmtId="0" fontId="0" fillId="0" borderId="0" xfId="0">
      <alignment vertical="center"/>
    </xf>
    <xf numFmtId="0" fontId="25" fillId="0" borderId="0" xfId="41" applyFont="1" applyAlignment="1">
      <alignment vertical="center"/>
    </xf>
    <xf numFmtId="0" fontId="26" fillId="0" borderId="0" xfId="41" applyFont="1" applyAlignment="1">
      <alignment vertical="top"/>
    </xf>
    <xf numFmtId="0" fontId="8" fillId="0" borderId="0" xfId="0" applyFont="1">
      <alignment vertical="center"/>
    </xf>
    <xf numFmtId="0" fontId="27" fillId="0" borderId="0" xfId="41" applyFont="1" applyAlignment="1">
      <alignment vertical="top"/>
    </xf>
    <xf numFmtId="0" fontId="25" fillId="0" borderId="0" xfId="41" applyFont="1" applyAlignment="1">
      <alignment vertical="top"/>
    </xf>
    <xf numFmtId="0" fontId="27" fillId="0" borderId="0" xfId="41" applyFont="1" applyAlignment="1">
      <alignment vertical="center"/>
    </xf>
    <xf numFmtId="0" fontId="28" fillId="0" borderId="0" xfId="41" applyFont="1" applyAlignment="1">
      <alignment vertical="top"/>
    </xf>
    <xf numFmtId="0" fontId="28" fillId="0" borderId="0" xfId="41" applyFont="1" applyAlignment="1">
      <alignment vertical="center"/>
    </xf>
    <xf numFmtId="0" fontId="27" fillId="0" borderId="0" xfId="41" applyFont="1" applyBorder="1" applyAlignment="1">
      <alignment horizontal="left" vertical="center"/>
    </xf>
    <xf numFmtId="0" fontId="25" fillId="0" borderId="0" xfId="41" applyFont="1" applyAlignment="1">
      <alignment horizontal="center" vertical="center"/>
    </xf>
    <xf numFmtId="0" fontId="25" fillId="0" borderId="10" xfId="41" applyFont="1" applyBorder="1" applyAlignment="1">
      <alignment vertical="center"/>
    </xf>
    <xf numFmtId="0" fontId="25" fillId="0" borderId="0" xfId="41" applyFont="1" applyBorder="1" applyAlignment="1">
      <alignment vertical="center"/>
    </xf>
    <xf numFmtId="0" fontId="25" fillId="0" borderId="0" xfId="41" applyFont="1">
      <alignment vertical="center"/>
    </xf>
    <xf numFmtId="0" fontId="25" fillId="0" borderId="0" xfId="41" applyFont="1" applyBorder="1" applyAlignment="1">
      <alignment horizontal="center" vertical="center"/>
    </xf>
    <xf numFmtId="0" fontId="25" fillId="0" borderId="11" xfId="41" applyFont="1" applyBorder="1" applyAlignment="1">
      <alignment vertical="center"/>
    </xf>
    <xf numFmtId="0" fontId="25" fillId="0" borderId="10" xfId="41" applyFont="1" applyBorder="1" applyAlignment="1">
      <alignment vertical="top"/>
    </xf>
    <xf numFmtId="0" fontId="25" fillId="0" borderId="0" xfId="41" applyFont="1" applyAlignment="1">
      <alignment horizontal="left" vertical="center" wrapText="1"/>
    </xf>
    <xf numFmtId="0" fontId="25" fillId="0" borderId="0" xfId="41" applyFont="1" applyAlignment="1">
      <alignment horizontal="left" vertical="top" wrapText="1"/>
    </xf>
    <xf numFmtId="0" fontId="25" fillId="0" borderId="0" xfId="41" applyFont="1" applyAlignment="1">
      <alignment vertical="top" wrapText="1"/>
    </xf>
    <xf numFmtId="0" fontId="29" fillId="0" borderId="0" xfId="41" applyFont="1" applyAlignment="1">
      <alignment horizontal="left" vertical="top" wrapText="1"/>
    </xf>
    <xf numFmtId="0" fontId="27" fillId="0" borderId="12" xfId="41" applyFont="1" applyBorder="1" applyAlignment="1">
      <alignment horizontal="left" vertical="center" wrapText="1"/>
    </xf>
    <xf numFmtId="0" fontId="27" fillId="0" borderId="0" xfId="41" applyFont="1" applyAlignment="1">
      <alignment horizontal="left" vertical="center" wrapText="1"/>
    </xf>
    <xf numFmtId="0" fontId="27" fillId="0" borderId="12" xfId="41" applyFont="1" applyBorder="1" applyAlignment="1">
      <alignment horizontal="left" vertical="center"/>
    </xf>
    <xf numFmtId="0" fontId="27" fillId="0" borderId="0" xfId="41" applyFont="1" applyAlignment="1">
      <alignment horizontal="left" vertical="center"/>
    </xf>
    <xf numFmtId="0" fontId="25" fillId="0" borderId="10" xfId="41" applyFont="1" applyBorder="1" applyAlignment="1">
      <alignment horizontal="center" vertical="center"/>
    </xf>
    <xf numFmtId="0" fontId="30" fillId="0" borderId="0" xfId="60" applyFont="1" applyAlignment="1">
      <alignment vertical="center"/>
    </xf>
    <xf numFmtId="0" fontId="27" fillId="0" borderId="13" xfId="41" applyFont="1" applyBorder="1" applyAlignment="1">
      <alignment horizontal="left" vertical="center" wrapText="1"/>
    </xf>
    <xf numFmtId="0" fontId="27" fillId="0" borderId="13" xfId="41" applyFont="1" applyBorder="1" applyAlignment="1">
      <alignment horizontal="left" vertical="center"/>
    </xf>
    <xf numFmtId="0" fontId="29" fillId="0" borderId="0" xfId="41" applyFont="1" applyAlignment="1">
      <alignment vertical="top"/>
    </xf>
    <xf numFmtId="176" fontId="27" fillId="0" borderId="12" xfId="41" applyNumberFormat="1" applyFont="1" applyBorder="1" applyAlignment="1">
      <alignment horizontal="left" vertical="center"/>
    </xf>
    <xf numFmtId="49" fontId="27" fillId="0" borderId="12" xfId="41" applyNumberFormat="1" applyFont="1" applyBorder="1" applyAlignment="1">
      <alignment horizontal="left" vertical="center" shrinkToFit="1"/>
    </xf>
    <xf numFmtId="0" fontId="25" fillId="0" borderId="12" xfId="41" applyFont="1" applyBorder="1" applyAlignment="1">
      <alignment horizontal="left" vertical="center"/>
    </xf>
    <xf numFmtId="49" fontId="27" fillId="0" borderId="13" xfId="41" applyNumberFormat="1" applyFont="1" applyBorder="1" applyAlignment="1">
      <alignment horizontal="left" vertical="center" shrinkToFit="1"/>
    </xf>
    <xf numFmtId="0" fontId="25" fillId="0" borderId="13" xfId="41" applyFont="1" applyBorder="1" applyAlignment="1">
      <alignment horizontal="left" vertical="center"/>
    </xf>
    <xf numFmtId="49" fontId="27" fillId="0" borderId="12" xfId="41" applyNumberFormat="1" applyFont="1" applyBorder="1" applyAlignment="1">
      <alignment horizontal="center" vertical="center"/>
    </xf>
    <xf numFmtId="177" fontId="25" fillId="0" borderId="0" xfId="41" applyNumberFormat="1" applyFont="1" applyAlignment="1">
      <alignment vertical="center"/>
    </xf>
    <xf numFmtId="49" fontId="27" fillId="0" borderId="14" xfId="41" applyNumberFormat="1" applyFont="1" applyBorder="1" applyAlignment="1">
      <alignment horizontal="center" vertical="center"/>
    </xf>
    <xf numFmtId="0" fontId="25" fillId="0" borderId="12" xfId="41" applyFont="1" applyBorder="1" applyAlignment="1">
      <alignment horizontal="center" vertical="center"/>
    </xf>
    <xf numFmtId="0" fontId="25" fillId="0" borderId="13" xfId="41" applyFont="1" applyBorder="1" applyAlignment="1">
      <alignment horizontal="center" vertical="center"/>
    </xf>
    <xf numFmtId="0" fontId="27" fillId="0" borderId="12" xfId="41" applyFont="1" applyBorder="1" applyAlignment="1">
      <alignment horizontal="right" vertical="center"/>
    </xf>
    <xf numFmtId="49" fontId="27" fillId="0" borderId="12" xfId="41" applyNumberFormat="1" applyFont="1" applyBorder="1" applyAlignment="1">
      <alignment vertical="center"/>
    </xf>
    <xf numFmtId="49" fontId="25" fillId="0" borderId="12" xfId="41" applyNumberFormat="1" applyFont="1" applyBorder="1" applyAlignment="1">
      <alignment horizontal="center" vertical="center"/>
    </xf>
    <xf numFmtId="0" fontId="25" fillId="0" borderId="14" xfId="41" applyFont="1" applyBorder="1" applyAlignment="1">
      <alignment horizontal="left" vertical="center"/>
    </xf>
    <xf numFmtId="0" fontId="25" fillId="0" borderId="14" xfId="41" applyFont="1" applyBorder="1" applyAlignment="1">
      <alignment horizontal="center" vertical="center"/>
    </xf>
    <xf numFmtId="49" fontId="27" fillId="0" borderId="14" xfId="41" applyNumberFormat="1" applyFont="1" applyBorder="1" applyAlignment="1">
      <alignment horizontal="left" vertical="center" shrinkToFit="1"/>
    </xf>
    <xf numFmtId="0" fontId="27" fillId="0" borderId="14" xfId="41" applyFont="1" applyBorder="1" applyAlignment="1">
      <alignment horizontal="left" vertical="center"/>
    </xf>
    <xf numFmtId="0" fontId="27" fillId="0" borderId="14" xfId="41" applyFont="1" applyBorder="1" applyAlignment="1">
      <alignment horizontal="right" vertical="center"/>
    </xf>
    <xf numFmtId="49" fontId="27" fillId="0" borderId="13" xfId="41" applyNumberFormat="1" applyFont="1" applyBorder="1" applyAlignment="1">
      <alignment vertical="center"/>
    </xf>
    <xf numFmtId="49" fontId="25" fillId="0" borderId="13" xfId="41" applyNumberFormat="1" applyFont="1" applyBorder="1" applyAlignment="1">
      <alignment horizontal="center" vertical="center"/>
    </xf>
    <xf numFmtId="0" fontId="25" fillId="0" borderId="12" xfId="41" applyFont="1" applyBorder="1" applyAlignment="1">
      <alignment horizontal="center" vertical="top"/>
    </xf>
    <xf numFmtId="49" fontId="25" fillId="0" borderId="14" xfId="41" applyNumberFormat="1" applyFont="1" applyBorder="1" applyAlignment="1">
      <alignment horizontal="center" vertical="center"/>
    </xf>
    <xf numFmtId="177" fontId="27" fillId="0" borderId="0" xfId="41" applyNumberFormat="1" applyFont="1" applyAlignment="1">
      <alignment vertical="center"/>
    </xf>
    <xf numFmtId="0" fontId="25" fillId="0" borderId="0" xfId="41" applyFont="1" applyBorder="1" applyAlignment="1">
      <alignment horizontal="left" vertical="center"/>
    </xf>
    <xf numFmtId="0" fontId="25" fillId="0" borderId="13" xfId="41" applyFont="1" applyBorder="1" applyAlignment="1">
      <alignment horizontal="center" vertical="top"/>
    </xf>
    <xf numFmtId="49" fontId="25" fillId="0" borderId="0" xfId="41" applyNumberFormat="1" applyFont="1" applyAlignment="1">
      <alignment horizontal="center" vertical="center"/>
    </xf>
    <xf numFmtId="49" fontId="25" fillId="0" borderId="12" xfId="41" applyNumberFormat="1" applyFont="1" applyBorder="1" applyAlignment="1">
      <alignment horizontal="left" vertical="center"/>
    </xf>
    <xf numFmtId="49" fontId="25" fillId="0" borderId="0" xfId="41" applyNumberFormat="1" applyFont="1" applyBorder="1" applyAlignment="1">
      <alignment horizontal="center" vertical="center"/>
    </xf>
    <xf numFmtId="0" fontId="28" fillId="0" borderId="0" xfId="41" applyFont="1" applyAlignment="1">
      <alignment horizontal="left" vertical="center"/>
    </xf>
    <xf numFmtId="0" fontId="27" fillId="0" borderId="14" xfId="41" applyFont="1" applyBorder="1" applyAlignment="1">
      <alignment horizontal="left" vertical="center" wrapText="1"/>
    </xf>
    <xf numFmtId="0" fontId="25" fillId="0" borderId="14" xfId="41" applyFont="1" applyBorder="1" applyAlignment="1">
      <alignment horizontal="center" vertical="top"/>
    </xf>
    <xf numFmtId="49" fontId="25" fillId="0" borderId="13" xfId="41" applyNumberFormat="1" applyFont="1" applyBorder="1" applyAlignment="1">
      <alignment horizontal="left" vertical="center"/>
    </xf>
    <xf numFmtId="49" fontId="27" fillId="0" borderId="14" xfId="41" applyNumberFormat="1" applyFont="1" applyBorder="1" applyAlignment="1">
      <alignment vertical="center"/>
    </xf>
    <xf numFmtId="49" fontId="25" fillId="0" borderId="0" xfId="41" applyNumberFormat="1" applyFont="1" applyAlignment="1">
      <alignment vertical="center"/>
    </xf>
    <xf numFmtId="0" fontId="25" fillId="0" borderId="0" xfId="41" applyFont="1" applyAlignment="1">
      <alignment horizontal="right" vertical="center"/>
    </xf>
    <xf numFmtId="49" fontId="25" fillId="0" borderId="14" xfId="41" applyNumberFormat="1" applyFont="1" applyBorder="1" applyAlignment="1">
      <alignment horizontal="left" vertical="center"/>
    </xf>
    <xf numFmtId="0" fontId="25" fillId="0" borderId="15" xfId="41" applyFont="1" applyBorder="1" applyAlignment="1">
      <alignment vertical="center"/>
    </xf>
    <xf numFmtId="3" fontId="25" fillId="0" borderId="0" xfId="41" applyNumberFormat="1" applyFont="1" applyAlignment="1">
      <alignment vertical="center"/>
    </xf>
    <xf numFmtId="0" fontId="25" fillId="0" borderId="16" xfId="41" applyFont="1" applyBorder="1" applyAlignment="1">
      <alignment horizontal="right" vertical="center"/>
    </xf>
    <xf numFmtId="0" fontId="25" fillId="0" borderId="0" xfId="41" applyFont="1" applyBorder="1" applyAlignment="1">
      <alignment vertical="top"/>
    </xf>
    <xf numFmtId="0" fontId="25" fillId="0" borderId="17" xfId="41" applyFont="1" applyBorder="1" applyAlignment="1">
      <alignment horizontal="center" vertical="center"/>
    </xf>
    <xf numFmtId="3" fontId="25" fillId="0" borderId="0" xfId="41" applyNumberFormat="1" applyFont="1" applyBorder="1" applyAlignment="1">
      <alignment horizontal="center" vertical="center"/>
    </xf>
    <xf numFmtId="0" fontId="27" fillId="0" borderId="17" xfId="41" applyFont="1" applyBorder="1" applyAlignment="1">
      <alignment horizontal="center" vertical="top"/>
    </xf>
    <xf numFmtId="0" fontId="27" fillId="0" borderId="18" xfId="41" applyFont="1" applyBorder="1" applyAlignment="1">
      <alignment vertical="top"/>
    </xf>
    <xf numFmtId="0" fontId="31" fillId="0" borderId="19" xfId="41" applyFont="1" applyBorder="1" applyAlignment="1">
      <alignment vertical="top"/>
    </xf>
    <xf numFmtId="0" fontId="31" fillId="0" borderId="20" xfId="41" applyFont="1" applyBorder="1" applyAlignment="1">
      <alignment vertical="top"/>
    </xf>
    <xf numFmtId="0" fontId="25" fillId="0" borderId="21" xfId="41" applyFont="1" applyBorder="1" applyAlignment="1">
      <alignment vertical="top"/>
    </xf>
    <xf numFmtId="49" fontId="32" fillId="0" borderId="21" xfId="41" applyNumberFormat="1" applyFont="1" applyBorder="1" applyAlignment="1">
      <alignment vertical="top"/>
    </xf>
    <xf numFmtId="0" fontId="27" fillId="0" borderId="21" xfId="41" applyFont="1" applyBorder="1" applyAlignment="1">
      <alignment vertical="top"/>
    </xf>
    <xf numFmtId="49" fontId="27" fillId="0" borderId="21" xfId="41" applyNumberFormat="1" applyFont="1" applyBorder="1" applyAlignment="1">
      <alignment vertical="top"/>
    </xf>
    <xf numFmtId="49" fontId="27" fillId="0" borderId="22" xfId="41" applyNumberFormat="1" applyFont="1" applyBorder="1" applyAlignment="1">
      <alignment vertical="top"/>
    </xf>
    <xf numFmtId="49" fontId="27" fillId="0" borderId="23" xfId="41" applyNumberFormat="1" applyFont="1" applyBorder="1" applyAlignment="1">
      <alignment vertical="top"/>
    </xf>
    <xf numFmtId="49" fontId="32" fillId="0" borderId="23" xfId="41" applyNumberFormat="1" applyFont="1" applyBorder="1" applyAlignment="1">
      <alignment vertical="top"/>
    </xf>
    <xf numFmtId="49" fontId="25" fillId="0" borderId="24" xfId="41" applyNumberFormat="1" applyFont="1" applyBorder="1" applyAlignment="1">
      <alignment horizontal="center" vertical="center" wrapText="1"/>
    </xf>
    <xf numFmtId="0" fontId="8" fillId="0" borderId="21" xfId="41" applyFont="1" applyBorder="1" applyAlignment="1">
      <alignment horizontal="center" vertical="center"/>
    </xf>
    <xf numFmtId="0" fontId="8" fillId="0" borderId="20" xfId="41" applyFont="1" applyBorder="1" applyAlignment="1">
      <alignment horizontal="center" vertical="center"/>
    </xf>
    <xf numFmtId="49" fontId="25" fillId="0" borderId="24" xfId="41" applyNumberFormat="1" applyFont="1" applyBorder="1" applyAlignment="1">
      <alignment horizontal="center" vertical="distributed" textRotation="255" indent="4"/>
    </xf>
    <xf numFmtId="49" fontId="25" fillId="0" borderId="21" xfId="41" applyNumberFormat="1" applyFont="1" applyBorder="1" applyAlignment="1">
      <alignment horizontal="center" vertical="distributed" textRotation="255" indent="4"/>
    </xf>
    <xf numFmtId="49" fontId="25" fillId="0" borderId="20" xfId="41" applyNumberFormat="1" applyFont="1" applyBorder="1" applyAlignment="1">
      <alignment horizontal="center" vertical="distributed" textRotation="255" indent="4"/>
    </xf>
    <xf numFmtId="49" fontId="25" fillId="0" borderId="24" xfId="41" applyNumberFormat="1" applyFont="1" applyBorder="1" applyAlignment="1">
      <alignment horizontal="center" vertical="center" textRotation="255" wrapText="1"/>
    </xf>
    <xf numFmtId="49" fontId="25" fillId="0" borderId="21" xfId="41" applyNumberFormat="1" applyFont="1" applyBorder="1" applyAlignment="1">
      <alignment horizontal="center" vertical="center" textRotation="255"/>
    </xf>
    <xf numFmtId="0" fontId="8" fillId="0" borderId="21" xfId="41" applyFont="1" applyBorder="1" applyAlignment="1">
      <alignment horizontal="center" vertical="center" textRotation="255"/>
    </xf>
    <xf numFmtId="0" fontId="8" fillId="0" borderId="20" xfId="41" applyFont="1" applyBorder="1" applyAlignment="1">
      <alignment horizontal="center" vertical="center" textRotation="255"/>
    </xf>
    <xf numFmtId="49" fontId="25" fillId="0" borderId="24" xfId="41" applyNumberFormat="1" applyFont="1" applyBorder="1" applyAlignment="1">
      <alignment horizontal="distributed" vertical="center" textRotation="255"/>
    </xf>
    <xf numFmtId="0" fontId="8" fillId="0" borderId="21" xfId="41" applyFont="1" applyBorder="1" applyAlignment="1">
      <alignment horizontal="distributed" vertical="center" textRotation="255"/>
    </xf>
    <xf numFmtId="0" fontId="8" fillId="0" borderId="20" xfId="41" applyFont="1" applyBorder="1" applyAlignment="1">
      <alignment horizontal="distributed" vertical="center" textRotation="255"/>
    </xf>
    <xf numFmtId="49" fontId="25" fillId="0" borderId="24" xfId="41" applyNumberFormat="1" applyFont="1" applyBorder="1" applyAlignment="1">
      <alignment horizontal="center" vertical="center" textRotation="255"/>
    </xf>
    <xf numFmtId="49" fontId="25" fillId="0" borderId="24" xfId="41" applyNumberFormat="1" applyFont="1" applyBorder="1" applyAlignment="1">
      <alignment horizontal="center" vertical="distributed" textRotation="255" indent="3"/>
    </xf>
    <xf numFmtId="0" fontId="8" fillId="0" borderId="21" xfId="41" applyFont="1" applyBorder="1" applyAlignment="1">
      <alignment horizontal="center" vertical="distributed" textRotation="255" indent="3"/>
    </xf>
    <xf numFmtId="49" fontId="25" fillId="0" borderId="24" xfId="41" applyNumberFormat="1" applyFont="1" applyBorder="1" applyAlignment="1">
      <alignment horizontal="center" vertical="center" textRotation="255" shrinkToFit="1"/>
    </xf>
    <xf numFmtId="49" fontId="25" fillId="0" borderId="21" xfId="41" applyNumberFormat="1" applyFont="1" applyBorder="1" applyAlignment="1">
      <alignment horizontal="center" vertical="center" textRotation="255" shrinkToFit="1"/>
    </xf>
    <xf numFmtId="49" fontId="25" fillId="0" borderId="22" xfId="41" applyNumberFormat="1" applyFont="1" applyBorder="1" applyAlignment="1">
      <alignment horizontal="center" vertical="center" textRotation="255" shrinkToFit="1"/>
    </xf>
    <xf numFmtId="49" fontId="25" fillId="0" borderId="19" xfId="41" applyNumberFormat="1" applyFont="1" applyBorder="1" applyAlignment="1">
      <alignment horizontal="center" vertical="center" textRotation="255"/>
    </xf>
    <xf numFmtId="0" fontId="33" fillId="0" borderId="21" xfId="41" applyFont="1" applyBorder="1" applyAlignment="1">
      <alignment horizontal="center" vertical="center" textRotation="255"/>
    </xf>
    <xf numFmtId="0" fontId="33" fillId="0" borderId="20" xfId="41" applyFont="1" applyBorder="1" applyAlignment="1">
      <alignment horizontal="center" vertical="center" textRotation="255"/>
    </xf>
    <xf numFmtId="49" fontId="25" fillId="0" borderId="24" xfId="41" applyNumberFormat="1" applyFont="1" applyBorder="1" applyAlignment="1">
      <alignment horizontal="center" textRotation="255" shrinkToFit="1"/>
    </xf>
    <xf numFmtId="49" fontId="25" fillId="0" borderId="21" xfId="41" applyNumberFormat="1" applyFont="1" applyBorder="1" applyAlignment="1">
      <alignment horizontal="center" textRotation="255" shrinkToFit="1"/>
    </xf>
    <xf numFmtId="49" fontId="25" fillId="0" borderId="21" xfId="41" applyNumberFormat="1" applyFont="1" applyBorder="1" applyAlignment="1">
      <alignment horizontal="center" vertical="top" textRotation="255" shrinkToFit="1"/>
    </xf>
    <xf numFmtId="49" fontId="25" fillId="0" borderId="20" xfId="41" applyNumberFormat="1" applyFont="1" applyBorder="1" applyAlignment="1">
      <alignment horizontal="center" vertical="top" textRotation="255" shrinkToFit="1"/>
    </xf>
    <xf numFmtId="0" fontId="25" fillId="0" borderId="24" xfId="41" applyFont="1" applyBorder="1" applyAlignment="1">
      <alignment horizontal="center" vertical="center" textRotation="255"/>
    </xf>
    <xf numFmtId="0" fontId="25" fillId="0" borderId="21" xfId="41" applyFont="1" applyBorder="1" applyAlignment="1">
      <alignment horizontal="center" vertical="center" textRotation="255"/>
    </xf>
    <xf numFmtId="0" fontId="25" fillId="0" borderId="22" xfId="41" applyFont="1" applyBorder="1" applyAlignment="1">
      <alignment horizontal="center" vertical="center" textRotation="255"/>
    </xf>
    <xf numFmtId="0" fontId="25" fillId="0" borderId="0" xfId="41" applyFont="1" applyBorder="1" applyAlignment="1">
      <alignment vertical="center" textRotation="255"/>
    </xf>
    <xf numFmtId="0" fontId="25" fillId="0" borderId="19" xfId="41" applyFont="1" applyBorder="1" applyAlignment="1">
      <alignment horizontal="center" vertical="center" textRotation="255"/>
    </xf>
    <xf numFmtId="0" fontId="25" fillId="0" borderId="20" xfId="41" applyFont="1" applyBorder="1" applyAlignment="1">
      <alignment horizontal="center" vertical="center" textRotation="255"/>
    </xf>
    <xf numFmtId="0" fontId="25" fillId="0" borderId="24" xfId="41" applyFont="1" applyBorder="1" applyAlignment="1">
      <alignment horizontal="center" vertical="distributed" textRotation="255" indent="2"/>
    </xf>
    <xf numFmtId="0" fontId="25" fillId="0" borderId="21" xfId="41" applyFont="1" applyBorder="1" applyAlignment="1">
      <alignment horizontal="center" vertical="distributed" textRotation="255" indent="2"/>
    </xf>
    <xf numFmtId="0" fontId="25" fillId="0" borderId="22" xfId="41" applyFont="1" applyBorder="1" applyAlignment="1">
      <alignment horizontal="center" vertical="distributed" textRotation="255" indent="2"/>
    </xf>
    <xf numFmtId="0" fontId="25" fillId="0" borderId="0" xfId="41" applyFont="1" applyBorder="1" applyAlignment="1">
      <alignment vertical="center" wrapText="1" shrinkToFit="1"/>
    </xf>
    <xf numFmtId="0" fontId="25" fillId="0" borderId="23" xfId="41" applyFont="1" applyBorder="1" applyAlignment="1">
      <alignment horizontal="center" vertical="distributed" textRotation="255" indent="13"/>
    </xf>
    <xf numFmtId="0" fontId="25" fillId="0" borderId="19" xfId="41" applyFont="1" applyBorder="1" applyAlignment="1">
      <alignment horizontal="center" vertical="center" wrapText="1" shrinkToFit="1"/>
    </xf>
    <xf numFmtId="0" fontId="25" fillId="0" borderId="20" xfId="41" applyFont="1" applyBorder="1" applyAlignment="1">
      <alignment horizontal="center" vertical="center" wrapText="1" shrinkToFit="1"/>
    </xf>
    <xf numFmtId="0" fontId="25" fillId="0" borderId="24" xfId="41" applyFont="1" applyBorder="1" applyAlignment="1">
      <alignment horizontal="center" vertical="center" textRotation="255" shrinkToFit="1"/>
    </xf>
    <xf numFmtId="0" fontId="8" fillId="0" borderId="21" xfId="0" applyFont="1" applyBorder="1" applyAlignment="1">
      <alignment horizontal="center" vertical="center" textRotation="255" shrinkToFit="1"/>
    </xf>
    <xf numFmtId="0" fontId="8" fillId="0" borderId="20" xfId="0" applyFont="1" applyBorder="1" applyAlignment="1">
      <alignment horizontal="center" vertical="center" textRotation="255" shrinkToFit="1"/>
    </xf>
    <xf numFmtId="49" fontId="25" fillId="0" borderId="20" xfId="41" applyNumberFormat="1" applyFont="1" applyBorder="1" applyAlignment="1">
      <alignment horizontal="center" vertical="center" textRotation="255" shrinkToFit="1"/>
    </xf>
    <xf numFmtId="49" fontId="25" fillId="0" borderId="24" xfId="41" applyNumberFormat="1" applyFont="1" applyBorder="1" applyAlignment="1">
      <alignment horizontal="center" vertical="distributed" textRotation="255" wrapText="1" indent="1"/>
    </xf>
    <xf numFmtId="49" fontId="25" fillId="0" borderId="21" xfId="41" applyNumberFormat="1" applyFont="1" applyBorder="1" applyAlignment="1">
      <alignment horizontal="center" vertical="distributed" textRotation="255" wrapText="1" indent="1"/>
    </xf>
    <xf numFmtId="49" fontId="25" fillId="0" borderId="20" xfId="41" applyNumberFormat="1" applyFont="1" applyBorder="1" applyAlignment="1">
      <alignment horizontal="center" vertical="distributed" textRotation="255" wrapText="1" indent="1"/>
    </xf>
    <xf numFmtId="49" fontId="25" fillId="0" borderId="24" xfId="41" applyNumberFormat="1" applyFont="1" applyBorder="1" applyAlignment="1">
      <alignment horizontal="center" vertical="distributed" textRotation="255" indent="1"/>
    </xf>
    <xf numFmtId="0" fontId="8" fillId="0" borderId="21" xfId="41" applyFont="1" applyBorder="1" applyAlignment="1">
      <alignment horizontal="center" vertical="distributed" textRotation="255" indent="1"/>
    </xf>
    <xf numFmtId="0" fontId="8" fillId="0" borderId="20" xfId="41" applyFont="1" applyBorder="1" applyAlignment="1">
      <alignment horizontal="center" vertical="distributed" textRotation="255" indent="1"/>
    </xf>
    <xf numFmtId="49" fontId="25" fillId="0" borderId="24" xfId="41" applyNumberFormat="1" applyFont="1" applyBorder="1" applyAlignment="1">
      <alignment horizontal="center" vertical="distributed" textRotation="255" indent="7" shrinkToFit="1"/>
    </xf>
    <xf numFmtId="49" fontId="25" fillId="0" borderId="21" xfId="41" applyNumberFormat="1" applyFont="1" applyBorder="1" applyAlignment="1">
      <alignment horizontal="center" vertical="distributed" textRotation="255" indent="7" shrinkToFit="1"/>
    </xf>
    <xf numFmtId="49" fontId="25" fillId="0" borderId="20" xfId="41" applyNumberFormat="1" applyFont="1" applyBorder="1" applyAlignment="1">
      <alignment horizontal="center" vertical="distributed" textRotation="255" indent="7" shrinkToFit="1"/>
    </xf>
    <xf numFmtId="0" fontId="25" fillId="0" borderId="24" xfId="41" applyNumberFormat="1" applyFont="1" applyBorder="1" applyAlignment="1">
      <alignment horizontal="center" vertical="distributed" textRotation="255" indent="1" shrinkToFit="1"/>
    </xf>
    <xf numFmtId="0" fontId="25" fillId="0" borderId="21" xfId="41" applyNumberFormat="1" applyFont="1" applyBorder="1" applyAlignment="1">
      <alignment horizontal="center" vertical="distributed" textRotation="255" indent="1" shrinkToFit="1"/>
    </xf>
    <xf numFmtId="0" fontId="25" fillId="0" borderId="20" xfId="41" applyNumberFormat="1" applyFont="1" applyBorder="1" applyAlignment="1">
      <alignment horizontal="center" vertical="distributed" textRotation="255" indent="1" shrinkToFit="1"/>
    </xf>
    <xf numFmtId="0" fontId="25" fillId="0" borderId="24" xfId="41" applyNumberFormat="1" applyFont="1" applyBorder="1" applyAlignment="1">
      <alignment vertical="distributed" textRotation="255" shrinkToFit="1"/>
    </xf>
    <xf numFmtId="0" fontId="25" fillId="0" borderId="21" xfId="41" applyNumberFormat="1" applyFont="1" applyBorder="1" applyAlignment="1">
      <alignment horizontal="center" vertical="distributed" shrinkToFit="1"/>
    </xf>
    <xf numFmtId="0" fontId="25" fillId="0" borderId="22" xfId="41" applyNumberFormat="1" applyFont="1" applyBorder="1" applyAlignment="1">
      <alignment vertical="distributed" textRotation="255" shrinkToFit="1"/>
    </xf>
    <xf numFmtId="0" fontId="27" fillId="0" borderId="0" xfId="41" applyFont="1" applyAlignment="1">
      <alignment horizontal="center" vertical="top"/>
    </xf>
    <xf numFmtId="49" fontId="27" fillId="0" borderId="0" xfId="41" applyNumberFormat="1" applyFont="1" applyAlignment="1">
      <alignment vertical="top"/>
    </xf>
    <xf numFmtId="0" fontId="31" fillId="0" borderId="25" xfId="41" applyFont="1" applyBorder="1" applyAlignment="1">
      <alignment vertical="top"/>
    </xf>
    <xf numFmtId="0" fontId="31" fillId="0" borderId="17" xfId="41" applyFont="1" applyBorder="1" applyAlignment="1">
      <alignment vertical="top"/>
    </xf>
    <xf numFmtId="0" fontId="32" fillId="0" borderId="0" xfId="41" applyFont="1" applyBorder="1" applyAlignment="1">
      <alignment vertical="top"/>
    </xf>
    <xf numFmtId="0" fontId="27" fillId="0" borderId="0" xfId="41" applyFont="1" applyBorder="1" applyAlignment="1">
      <alignment vertical="top" wrapText="1"/>
    </xf>
    <xf numFmtId="49" fontId="27" fillId="0" borderId="0" xfId="41" applyNumberFormat="1" applyFont="1" applyBorder="1" applyAlignment="1">
      <alignment horizontal="center" vertical="top"/>
    </xf>
    <xf numFmtId="49" fontId="27" fillId="0" borderId="0" xfId="41" applyNumberFormat="1" applyFont="1" applyBorder="1" applyAlignment="1">
      <alignment horizontal="right" vertical="top"/>
    </xf>
    <xf numFmtId="0" fontId="27" fillId="0" borderId="0" xfId="41" applyFont="1" applyBorder="1" applyAlignment="1">
      <alignment horizontal="right" vertical="top"/>
    </xf>
    <xf numFmtId="0" fontId="27" fillId="0" borderId="23" xfId="41" applyFont="1" applyBorder="1" applyAlignment="1">
      <alignment vertical="top"/>
    </xf>
    <xf numFmtId="0" fontId="32" fillId="0" borderId="0" xfId="41" applyFont="1" applyAlignment="1">
      <alignment vertical="top"/>
    </xf>
    <xf numFmtId="0" fontId="34" fillId="0" borderId="0" xfId="41" applyFont="1" applyBorder="1" applyAlignment="1">
      <alignment vertical="top" wrapText="1"/>
    </xf>
    <xf numFmtId="0" fontId="27" fillId="0" borderId="0" xfId="41" applyFont="1" applyBorder="1" applyAlignment="1">
      <alignment vertical="top"/>
    </xf>
    <xf numFmtId="0" fontId="32" fillId="0" borderId="23" xfId="41" applyFont="1" applyBorder="1" applyAlignment="1">
      <alignment vertical="top"/>
    </xf>
    <xf numFmtId="0" fontId="8" fillId="0" borderId="26" xfId="41" applyFont="1" applyBorder="1" applyAlignment="1">
      <alignment horizontal="center" vertical="center"/>
    </xf>
    <xf numFmtId="0" fontId="8" fillId="0" borderId="16" xfId="41" applyFont="1" applyBorder="1" applyAlignment="1">
      <alignment horizontal="center" vertical="center"/>
    </xf>
    <xf numFmtId="0" fontId="8" fillId="0" borderId="27" xfId="41" applyFont="1" applyBorder="1" applyAlignment="1">
      <alignment horizontal="center" vertical="center"/>
    </xf>
    <xf numFmtId="49" fontId="25" fillId="0" borderId="26" xfId="41" applyNumberFormat="1" applyFont="1" applyBorder="1" applyAlignment="1">
      <alignment horizontal="center" vertical="distributed" textRotation="255" indent="4"/>
    </xf>
    <xf numFmtId="49" fontId="25" fillId="0" borderId="16" xfId="41" applyNumberFormat="1" applyFont="1" applyBorder="1" applyAlignment="1">
      <alignment horizontal="center" vertical="distributed" textRotation="255" indent="4"/>
    </xf>
    <xf numFmtId="49" fontId="25" fillId="0" borderId="27" xfId="41" applyNumberFormat="1" applyFont="1" applyBorder="1" applyAlignment="1">
      <alignment horizontal="center" vertical="distributed" textRotation="255" indent="4"/>
    </xf>
    <xf numFmtId="0" fontId="8" fillId="0" borderId="26" xfId="41" applyFont="1" applyBorder="1" applyAlignment="1">
      <alignment horizontal="center" vertical="center" textRotation="255"/>
    </xf>
    <xf numFmtId="0" fontId="8" fillId="0" borderId="16" xfId="41" applyFont="1" applyBorder="1" applyAlignment="1">
      <alignment horizontal="center" vertical="center" textRotation="255"/>
    </xf>
    <xf numFmtId="0" fontId="8" fillId="0" borderId="27" xfId="41" applyFont="1" applyBorder="1" applyAlignment="1">
      <alignment horizontal="center" vertical="center" textRotation="255"/>
    </xf>
    <xf numFmtId="0" fontId="8" fillId="0" borderId="26" xfId="41" applyFont="1" applyBorder="1" applyAlignment="1">
      <alignment horizontal="distributed" vertical="center" textRotation="255"/>
    </xf>
    <xf numFmtId="0" fontId="8" fillId="0" borderId="16" xfId="41" applyFont="1" applyBorder="1" applyAlignment="1">
      <alignment horizontal="distributed" vertical="center" textRotation="255"/>
    </xf>
    <xf numFmtId="0" fontId="8" fillId="0" borderId="27" xfId="41" applyFont="1" applyBorder="1" applyAlignment="1">
      <alignment horizontal="distributed" vertical="center" textRotation="255"/>
    </xf>
    <xf numFmtId="0" fontId="8" fillId="0" borderId="26" xfId="41" applyFont="1" applyBorder="1" applyAlignment="1">
      <alignment horizontal="center" vertical="distributed" textRotation="255" indent="3"/>
    </xf>
    <xf numFmtId="0" fontId="8" fillId="0" borderId="16" xfId="41" applyFont="1" applyBorder="1" applyAlignment="1">
      <alignment horizontal="center" vertical="distributed" textRotation="255" indent="3"/>
    </xf>
    <xf numFmtId="49" fontId="25" fillId="0" borderId="26" xfId="41" applyNumberFormat="1" applyFont="1" applyBorder="1" applyAlignment="1">
      <alignment horizontal="center" vertical="center" textRotation="255" shrinkToFit="1"/>
    </xf>
    <xf numFmtId="49" fontId="25" fillId="0" borderId="16" xfId="41" applyNumberFormat="1" applyFont="1" applyBorder="1" applyAlignment="1">
      <alignment horizontal="center" vertical="center" textRotation="255" shrinkToFit="1"/>
    </xf>
    <xf numFmtId="49" fontId="25" fillId="0" borderId="28" xfId="41" applyNumberFormat="1" applyFont="1" applyBorder="1" applyAlignment="1">
      <alignment horizontal="center" vertical="center" textRotation="255" shrinkToFit="1"/>
    </xf>
    <xf numFmtId="0" fontId="33" fillId="0" borderId="29" xfId="41" applyFont="1" applyBorder="1" applyAlignment="1">
      <alignment horizontal="center" vertical="center" textRotation="255"/>
    </xf>
    <xf numFmtId="0" fontId="33" fillId="0" borderId="16" xfId="41" applyFont="1" applyBorder="1" applyAlignment="1">
      <alignment horizontal="center" vertical="center" textRotation="255"/>
    </xf>
    <xf numFmtId="0" fontId="33" fillId="0" borderId="27" xfId="41" applyFont="1" applyBorder="1" applyAlignment="1">
      <alignment horizontal="center" vertical="center" textRotation="255"/>
    </xf>
    <xf numFmtId="49" fontId="25" fillId="0" borderId="26" xfId="41" applyNumberFormat="1" applyFont="1" applyBorder="1" applyAlignment="1">
      <alignment horizontal="center" textRotation="255" shrinkToFit="1"/>
    </xf>
    <xf numFmtId="49" fontId="25" fillId="0" borderId="16" xfId="41" applyNumberFormat="1" applyFont="1" applyBorder="1" applyAlignment="1">
      <alignment horizontal="center" textRotation="255" shrinkToFit="1"/>
    </xf>
    <xf numFmtId="49" fontId="25" fillId="0" borderId="16" xfId="41" applyNumberFormat="1" applyFont="1" applyBorder="1" applyAlignment="1">
      <alignment horizontal="center" vertical="top" textRotation="255" shrinkToFit="1"/>
    </xf>
    <xf numFmtId="49" fontId="25" fillId="0" borderId="27" xfId="41" applyNumberFormat="1" applyFont="1" applyBorder="1" applyAlignment="1">
      <alignment horizontal="center" vertical="top" textRotation="255" shrinkToFit="1"/>
    </xf>
    <xf numFmtId="0" fontId="25" fillId="0" borderId="26" xfId="41" applyFont="1" applyBorder="1" applyAlignment="1">
      <alignment horizontal="center" vertical="center" textRotation="255"/>
    </xf>
    <xf numFmtId="0" fontId="25" fillId="0" borderId="16" xfId="41" applyFont="1" applyBorder="1" applyAlignment="1">
      <alignment horizontal="center" vertical="center" textRotation="255"/>
    </xf>
    <xf numFmtId="0" fontId="25" fillId="0" borderId="28" xfId="41" applyFont="1" applyBorder="1" applyAlignment="1">
      <alignment horizontal="center" vertical="center" textRotation="255"/>
    </xf>
    <xf numFmtId="0" fontId="25" fillId="0" borderId="29" xfId="41" applyFont="1" applyBorder="1" applyAlignment="1">
      <alignment horizontal="center" vertical="center" textRotation="255"/>
    </xf>
    <xf numFmtId="0" fontId="25" fillId="0" borderId="27" xfId="41" applyFont="1" applyBorder="1" applyAlignment="1">
      <alignment horizontal="center" vertical="center" textRotation="255"/>
    </xf>
    <xf numFmtId="0" fontId="25" fillId="0" borderId="26" xfId="41" applyFont="1" applyBorder="1" applyAlignment="1">
      <alignment horizontal="center" vertical="distributed" textRotation="255" indent="2"/>
    </xf>
    <xf numFmtId="0" fontId="25" fillId="0" borderId="16" xfId="41" applyFont="1" applyBorder="1" applyAlignment="1">
      <alignment horizontal="center" vertical="distributed" textRotation="255" indent="2"/>
    </xf>
    <xf numFmtId="0" fontId="25" fillId="0" borderId="28" xfId="41" applyFont="1" applyBorder="1" applyAlignment="1">
      <alignment horizontal="center" vertical="distributed" textRotation="255" indent="2"/>
    </xf>
    <xf numFmtId="0" fontId="25" fillId="0" borderId="29" xfId="41" applyFont="1" applyBorder="1" applyAlignment="1">
      <alignment horizontal="center" vertical="center" wrapText="1" shrinkToFit="1"/>
    </xf>
    <xf numFmtId="0" fontId="25" fillId="0" borderId="27" xfId="41" applyFont="1" applyBorder="1" applyAlignment="1">
      <alignment horizontal="center" vertical="center" wrapText="1" shrinkToFit="1"/>
    </xf>
    <xf numFmtId="0" fontId="8" fillId="0" borderId="26" xfId="0" applyFont="1" applyBorder="1" applyAlignment="1">
      <alignment horizontal="center" vertical="center" textRotation="255" shrinkToFit="1"/>
    </xf>
    <xf numFmtId="0" fontId="8" fillId="0" borderId="16" xfId="0" applyFont="1" applyBorder="1" applyAlignment="1">
      <alignment horizontal="center" vertical="center" textRotation="255" shrinkToFit="1"/>
    </xf>
    <xf numFmtId="0" fontId="8" fillId="0" borderId="27" xfId="0" applyFont="1" applyBorder="1" applyAlignment="1">
      <alignment horizontal="center" vertical="center" textRotation="255" shrinkToFit="1"/>
    </xf>
    <xf numFmtId="49" fontId="25" fillId="0" borderId="27" xfId="41" applyNumberFormat="1" applyFont="1" applyBorder="1" applyAlignment="1">
      <alignment horizontal="center" vertical="center" textRotation="255" shrinkToFit="1"/>
    </xf>
    <xf numFmtId="49" fontId="25" fillId="0" borderId="26" xfId="41" applyNumberFormat="1" applyFont="1" applyBorder="1" applyAlignment="1">
      <alignment horizontal="center" vertical="distributed" textRotation="255" wrapText="1" indent="1"/>
    </xf>
    <xf numFmtId="49" fontId="25" fillId="0" borderId="16" xfId="41" applyNumberFormat="1" applyFont="1" applyBorder="1" applyAlignment="1">
      <alignment horizontal="center" vertical="distributed" textRotation="255" wrapText="1" indent="1"/>
    </xf>
    <xf numFmtId="49" fontId="25" fillId="0" borderId="27" xfId="41" applyNumberFormat="1" applyFont="1" applyBorder="1" applyAlignment="1">
      <alignment horizontal="center" vertical="distributed" textRotation="255" wrapText="1" indent="1"/>
    </xf>
    <xf numFmtId="0" fontId="8" fillId="0" borderId="26" xfId="41" applyFont="1" applyBorder="1" applyAlignment="1">
      <alignment horizontal="center" vertical="distributed" textRotation="255" indent="1"/>
    </xf>
    <xf numFmtId="0" fontId="8" fillId="0" borderId="16" xfId="41" applyFont="1" applyBorder="1" applyAlignment="1">
      <alignment horizontal="center" vertical="distributed" textRotation="255" indent="1"/>
    </xf>
    <xf numFmtId="0" fontId="8" fillId="0" borderId="27" xfId="41" applyFont="1" applyBorder="1" applyAlignment="1">
      <alignment horizontal="center" vertical="distributed" textRotation="255" indent="1"/>
    </xf>
    <xf numFmtId="49" fontId="25" fillId="0" borderId="26" xfId="41" applyNumberFormat="1" applyFont="1" applyBorder="1" applyAlignment="1">
      <alignment horizontal="center" vertical="distributed" textRotation="255" indent="7" shrinkToFit="1"/>
    </xf>
    <xf numFmtId="49" fontId="25" fillId="0" borderId="16" xfId="41" applyNumberFormat="1" applyFont="1" applyBorder="1" applyAlignment="1">
      <alignment horizontal="center" vertical="distributed" textRotation="255" indent="7" shrinkToFit="1"/>
    </xf>
    <xf numFmtId="49" fontId="25" fillId="0" borderId="27" xfId="41" applyNumberFormat="1" applyFont="1" applyBorder="1" applyAlignment="1">
      <alignment horizontal="center" vertical="distributed" textRotation="255" indent="7" shrinkToFit="1"/>
    </xf>
    <xf numFmtId="0" fontId="25" fillId="0" borderId="26" xfId="41" applyNumberFormat="1" applyFont="1" applyBorder="1" applyAlignment="1">
      <alignment horizontal="center" vertical="distributed" textRotation="255" indent="1" shrinkToFit="1"/>
    </xf>
    <xf numFmtId="0" fontId="25" fillId="0" borderId="16" xfId="41" applyNumberFormat="1" applyFont="1" applyBorder="1" applyAlignment="1">
      <alignment horizontal="center" vertical="distributed" textRotation="255" indent="1" shrinkToFit="1"/>
    </xf>
    <xf numFmtId="0" fontId="25" fillId="0" borderId="27" xfId="41" applyNumberFormat="1" applyFont="1" applyBorder="1" applyAlignment="1">
      <alignment horizontal="center" vertical="distributed" textRotation="255" indent="1" shrinkToFit="1"/>
    </xf>
    <xf numFmtId="0" fontId="25" fillId="0" borderId="26" xfId="41" applyNumberFormat="1" applyFont="1" applyBorder="1" applyAlignment="1">
      <alignment vertical="distributed" textRotation="255" shrinkToFit="1"/>
    </xf>
    <xf numFmtId="0" fontId="25" fillId="0" borderId="16" xfId="41" applyNumberFormat="1" applyFont="1" applyBorder="1" applyAlignment="1">
      <alignment horizontal="center" vertical="distributed" shrinkToFit="1"/>
    </xf>
    <xf numFmtId="0" fontId="25" fillId="0" borderId="28" xfId="41" applyNumberFormat="1" applyFont="1" applyBorder="1" applyAlignment="1">
      <alignment vertical="distributed" textRotation="255" shrinkToFit="1"/>
    </xf>
    <xf numFmtId="49" fontId="27" fillId="0" borderId="0" xfId="41" applyNumberFormat="1" applyFont="1" applyBorder="1" applyAlignment="1">
      <alignment horizontal="left" vertical="top" wrapText="1"/>
    </xf>
    <xf numFmtId="0" fontId="27" fillId="0" borderId="0" xfId="41" applyFont="1" applyBorder="1" applyAlignment="1">
      <alignment horizontal="left" vertical="top" wrapText="1"/>
    </xf>
    <xf numFmtId="0" fontId="32" fillId="0" borderId="0" xfId="41" applyFont="1" applyBorder="1">
      <alignment vertical="center"/>
    </xf>
    <xf numFmtId="0" fontId="8" fillId="0" borderId="0" xfId="41" applyFont="1" applyBorder="1" applyAlignment="1">
      <alignment vertical="top" wrapText="1"/>
    </xf>
    <xf numFmtId="0" fontId="27" fillId="0" borderId="23" xfId="41" applyFont="1" applyBorder="1" applyAlignment="1">
      <alignment vertical="top" wrapText="1"/>
    </xf>
    <xf numFmtId="0" fontId="8" fillId="0" borderId="0" xfId="41" applyFont="1" applyAlignment="1">
      <alignment vertical="top" wrapText="1"/>
    </xf>
    <xf numFmtId="0" fontId="27" fillId="0" borderId="23" xfId="41" applyFont="1" applyBorder="1" applyAlignment="1">
      <alignment horizontal="left" vertical="top" wrapText="1"/>
    </xf>
    <xf numFmtId="0" fontId="32" fillId="0" borderId="23" xfId="41" applyFont="1" applyBorder="1" applyAlignment="1">
      <alignment horizontal="left" vertical="top" wrapText="1"/>
    </xf>
    <xf numFmtId="0" fontId="25" fillId="0" borderId="30" xfId="41" applyFont="1" applyBorder="1" applyAlignment="1">
      <alignment vertical="top"/>
    </xf>
    <xf numFmtId="0" fontId="25" fillId="0" borderId="17" xfId="41" applyFont="1" applyBorder="1" applyAlignment="1">
      <alignment vertical="top"/>
    </xf>
    <xf numFmtId="0" fontId="35" fillId="0" borderId="0" xfId="41" applyFont="1" applyBorder="1" applyAlignment="1">
      <alignment vertical="center"/>
    </xf>
    <xf numFmtId="0" fontId="25" fillId="0" borderId="0" xfId="41" applyFont="1" applyBorder="1">
      <alignment vertical="center"/>
    </xf>
    <xf numFmtId="0" fontId="25" fillId="0" borderId="17" xfId="41" applyFont="1" applyBorder="1" applyAlignment="1">
      <alignment vertical="center"/>
    </xf>
    <xf numFmtId="0" fontId="35" fillId="0" borderId="0" xfId="41" applyFont="1" applyAlignment="1">
      <alignment vertical="top"/>
    </xf>
    <xf numFmtId="0" fontId="25" fillId="0" borderId="30" xfId="41" applyFont="1" applyBorder="1" applyAlignment="1">
      <alignment vertical="center"/>
    </xf>
    <xf numFmtId="0" fontId="26" fillId="0" borderId="0" xfId="41" applyFont="1" applyBorder="1" applyAlignment="1">
      <alignment vertical="center"/>
    </xf>
    <xf numFmtId="0" fontId="25" fillId="0" borderId="23" xfId="41" applyFont="1" applyBorder="1" applyAlignment="1">
      <alignment vertical="center"/>
    </xf>
    <xf numFmtId="0" fontId="25" fillId="0" borderId="25" xfId="41" applyFont="1" applyBorder="1" applyAlignment="1">
      <alignment vertical="center"/>
    </xf>
    <xf numFmtId="0" fontId="25" fillId="0" borderId="15" xfId="41" applyFont="1" applyBorder="1" applyAlignment="1">
      <alignment vertical="top" wrapText="1"/>
    </xf>
    <xf numFmtId="0" fontId="25" fillId="0" borderId="31" xfId="41" applyFont="1" applyBorder="1" applyAlignment="1">
      <alignment vertical="top" wrapText="1"/>
    </xf>
    <xf numFmtId="0" fontId="8" fillId="0" borderId="32" xfId="0" applyFont="1" applyBorder="1">
      <alignment vertical="center"/>
    </xf>
    <xf numFmtId="0" fontId="25" fillId="0" borderId="25" xfId="41" applyFont="1" applyFill="1" applyBorder="1" applyAlignment="1">
      <alignment vertical="top"/>
    </xf>
    <xf numFmtId="0" fontId="26" fillId="0" borderId="0" xfId="41" applyFont="1" applyBorder="1" applyAlignment="1">
      <alignment vertical="top"/>
    </xf>
    <xf numFmtId="0" fontId="26" fillId="0" borderId="31" xfId="41" applyFont="1" applyBorder="1" applyAlignment="1">
      <alignment vertical="top"/>
    </xf>
    <xf numFmtId="0" fontId="25" fillId="0" borderId="23" xfId="41" applyFont="1" applyFill="1" applyBorder="1" applyAlignment="1">
      <alignment vertical="top"/>
    </xf>
    <xf numFmtId="0" fontId="25" fillId="0" borderId="33" xfId="41" applyFont="1" applyBorder="1" applyAlignment="1">
      <alignment vertical="center"/>
    </xf>
    <xf numFmtId="0" fontId="25" fillId="0" borderId="31" xfId="41" applyFont="1" applyBorder="1" applyAlignment="1">
      <alignment vertical="center"/>
    </xf>
    <xf numFmtId="0" fontId="25" fillId="0" borderId="34" xfId="41" applyFont="1" applyBorder="1" applyAlignment="1">
      <alignment vertical="center"/>
    </xf>
    <xf numFmtId="0" fontId="36" fillId="0" borderId="34" xfId="41" applyFont="1" applyBorder="1" applyAlignment="1">
      <alignment vertical="top"/>
    </xf>
    <xf numFmtId="0" fontId="36" fillId="0" borderId="32" xfId="41" applyFont="1" applyBorder="1" applyAlignment="1">
      <alignment vertical="top"/>
    </xf>
    <xf numFmtId="0" fontId="26" fillId="0" borderId="35" xfId="41" applyFont="1" applyBorder="1" applyAlignment="1">
      <alignment vertical="top"/>
    </xf>
    <xf numFmtId="0" fontId="26" fillId="0" borderId="15" xfId="41" applyFont="1" applyBorder="1" applyAlignment="1">
      <alignment vertical="top"/>
    </xf>
    <xf numFmtId="0" fontId="26" fillId="0" borderId="32" xfId="41" applyFont="1" applyBorder="1" applyAlignment="1">
      <alignment vertical="top"/>
    </xf>
    <xf numFmtId="0" fontId="27" fillId="0" borderId="0" xfId="41" applyFont="1" applyAlignment="1">
      <alignment vertical="top" wrapText="1"/>
    </xf>
    <xf numFmtId="49" fontId="27" fillId="0" borderId="0" xfId="41" applyNumberFormat="1" applyFont="1" applyBorder="1" applyAlignment="1">
      <alignment vertical="top" wrapText="1"/>
    </xf>
    <xf numFmtId="0" fontId="32" fillId="0" borderId="0" xfId="41" applyFont="1" applyBorder="1" applyAlignment="1">
      <alignment vertical="top" wrapText="1"/>
    </xf>
    <xf numFmtId="0" fontId="32" fillId="0" borderId="0" xfId="41" applyFont="1" applyBorder="1" applyAlignment="1">
      <alignment horizontal="left" vertical="top" wrapText="1"/>
    </xf>
    <xf numFmtId="0" fontId="27" fillId="0" borderId="0" xfId="41" applyFont="1" applyBorder="1" applyAlignment="1">
      <alignment horizontal="left" vertical="top"/>
    </xf>
    <xf numFmtId="0" fontId="25" fillId="0" borderId="0" xfId="41" applyFont="1" applyAlignment="1">
      <alignment horizontal="left" vertical="center"/>
    </xf>
    <xf numFmtId="0" fontId="26" fillId="0" borderId="0" xfId="41" applyFont="1" applyBorder="1" applyAlignment="1">
      <alignment horizontal="left" vertical="center"/>
    </xf>
    <xf numFmtId="0" fontId="25" fillId="0" borderId="0" xfId="41" applyFont="1" applyBorder="1" applyAlignment="1">
      <alignment horizontal="distributed" vertical="center"/>
    </xf>
    <xf numFmtId="0" fontId="25" fillId="0" borderId="0" xfId="41" applyFont="1" applyBorder="1" applyAlignment="1">
      <alignment horizontal="left" vertical="top" wrapText="1"/>
    </xf>
    <xf numFmtId="0" fontId="26" fillId="0" borderId="0" xfId="41" applyFont="1" applyBorder="1" applyAlignment="1">
      <alignment horizontal="distributed" vertical="center"/>
    </xf>
    <xf numFmtId="0" fontId="25" fillId="0" borderId="0" xfId="41" applyFont="1" applyBorder="1" applyAlignment="1">
      <alignment horizontal="left" vertical="center" wrapText="1"/>
    </xf>
    <xf numFmtId="0" fontId="8" fillId="0" borderId="0" xfId="41" applyFont="1" applyAlignment="1">
      <alignment horizontal="left" vertical="center" wrapText="1"/>
    </xf>
    <xf numFmtId="0" fontId="25" fillId="0" borderId="0" xfId="41" applyFont="1" applyBorder="1" applyAlignment="1">
      <alignment horizontal="left" vertical="top"/>
    </xf>
    <xf numFmtId="0" fontId="25" fillId="0" borderId="17" xfId="41" applyFont="1" applyBorder="1" applyAlignment="1">
      <alignment horizontal="left" vertical="top" wrapText="1"/>
    </xf>
    <xf numFmtId="0" fontId="25" fillId="0" borderId="0" xfId="41" applyFont="1" applyBorder="1" applyAlignment="1">
      <alignment horizontal="distributed" vertical="top" wrapText="1"/>
    </xf>
    <xf numFmtId="0" fontId="25" fillId="0" borderId="17" xfId="41" applyFont="1" applyBorder="1" applyAlignment="1">
      <alignment vertical="top" wrapText="1"/>
    </xf>
    <xf numFmtId="0" fontId="26" fillId="0" borderId="0" xfId="41" applyFont="1" applyBorder="1" applyAlignment="1">
      <alignment horizontal="left" vertical="top" wrapText="1"/>
    </xf>
    <xf numFmtId="0" fontId="25" fillId="0" borderId="0" xfId="41" applyFont="1" applyBorder="1" applyAlignment="1">
      <alignment vertical="top" wrapText="1"/>
    </xf>
    <xf numFmtId="0" fontId="25" fillId="0" borderId="0" xfId="41" applyFont="1" applyBorder="1" applyAlignment="1">
      <alignment horizontal="distributed" vertical="distributed"/>
    </xf>
    <xf numFmtId="0" fontId="37" fillId="0" borderId="36" xfId="41" applyFont="1" applyBorder="1" applyAlignment="1">
      <alignment horizontal="distributed" vertical="center" indent="1"/>
    </xf>
    <xf numFmtId="0" fontId="37" fillId="0" borderId="37" xfId="41" applyFont="1" applyBorder="1" applyAlignment="1">
      <alignment vertical="top" wrapText="1"/>
    </xf>
    <xf numFmtId="0" fontId="8" fillId="0" borderId="38" xfId="0" applyFont="1" applyBorder="1" applyAlignment="1">
      <alignment vertical="top" wrapText="1"/>
    </xf>
    <xf numFmtId="0" fontId="8" fillId="0" borderId="39" xfId="0" applyFont="1" applyBorder="1" applyAlignment="1">
      <alignment vertical="top" wrapText="1"/>
    </xf>
    <xf numFmtId="0" fontId="37" fillId="0" borderId="37" xfId="41" applyFont="1" applyBorder="1" applyAlignment="1">
      <alignment horizontal="left" vertical="top" wrapText="1"/>
    </xf>
    <xf numFmtId="0" fontId="37" fillId="0" borderId="39" xfId="41" applyFont="1" applyBorder="1" applyAlignment="1">
      <alignment horizontal="left" vertical="top" wrapText="1"/>
    </xf>
    <xf numFmtId="0" fontId="25" fillId="0" borderId="0" xfId="41" applyFont="1" applyAlignment="1">
      <alignment horizontal="left" vertical="top"/>
    </xf>
    <xf numFmtId="0" fontId="26" fillId="0" borderId="17" xfId="41" applyFont="1" applyBorder="1" applyAlignment="1">
      <alignment vertical="top"/>
    </xf>
    <xf numFmtId="0" fontId="35" fillId="0" borderId="23" xfId="41" applyFont="1" applyBorder="1" applyAlignment="1">
      <alignment vertical="center"/>
    </xf>
    <xf numFmtId="0" fontId="25" fillId="0" borderId="23" xfId="41" applyFont="1" applyBorder="1" applyAlignment="1">
      <alignment horizontal="left" vertical="top"/>
    </xf>
    <xf numFmtId="0" fontId="26" fillId="0" borderId="25" xfId="41" applyFont="1" applyBorder="1" applyAlignment="1">
      <alignment horizontal="distributed" vertical="center"/>
    </xf>
    <xf numFmtId="0" fontId="25" fillId="0" borderId="17" xfId="41" applyFont="1" applyBorder="1" applyAlignment="1">
      <alignment horizontal="distributed" vertical="center"/>
    </xf>
    <xf numFmtId="0" fontId="25" fillId="0" borderId="0" xfId="41" applyFont="1" applyAlignment="1">
      <alignment horizontal="distributed" vertical="center"/>
    </xf>
    <xf numFmtId="0" fontId="25" fillId="0" borderId="36" xfId="41" applyFont="1" applyBorder="1" applyAlignment="1">
      <alignment horizontal="center" vertical="top" wrapText="1"/>
    </xf>
    <xf numFmtId="0" fontId="25" fillId="0" borderId="40" xfId="41" applyFont="1" applyBorder="1" applyAlignment="1">
      <alignment horizontal="center" vertical="center" wrapText="1"/>
    </xf>
    <xf numFmtId="0" fontId="25" fillId="0" borderId="41" xfId="41" applyFont="1" applyBorder="1" applyAlignment="1">
      <alignment horizontal="center" vertical="center" wrapText="1"/>
    </xf>
    <xf numFmtId="0" fontId="25" fillId="0" borderId="42" xfId="41" applyFont="1" applyBorder="1" applyAlignment="1">
      <alignment horizontal="center" vertical="center" wrapText="1"/>
    </xf>
    <xf numFmtId="0" fontId="26" fillId="0" borderId="37" xfId="41" applyFont="1" applyBorder="1" applyAlignment="1">
      <alignment horizontal="center" vertical="center" wrapText="1"/>
    </xf>
    <xf numFmtId="0" fontId="26" fillId="0" borderId="39" xfId="41" applyFont="1" applyBorder="1" applyAlignment="1">
      <alignment horizontal="center" vertical="center" wrapText="1"/>
    </xf>
    <xf numFmtId="0" fontId="26" fillId="0" borderId="0" xfId="41" applyFont="1" applyBorder="1" applyAlignment="1">
      <alignment horizontal="center" vertical="center"/>
    </xf>
    <xf numFmtId="0" fontId="36" fillId="0" borderId="30" xfId="41" applyFont="1" applyBorder="1" applyAlignment="1">
      <alignment vertical="top"/>
    </xf>
    <xf numFmtId="0" fontId="36" fillId="0" borderId="23" xfId="41" applyFont="1" applyBorder="1" applyAlignment="1">
      <alignment vertical="top"/>
    </xf>
    <xf numFmtId="0" fontId="26" fillId="0" borderId="25" xfId="41" applyFont="1" applyBorder="1" applyAlignment="1">
      <alignment vertical="top"/>
    </xf>
    <xf numFmtId="0" fontId="25" fillId="0" borderId="23" xfId="41" applyFont="1" applyBorder="1" applyAlignment="1">
      <alignment horizontal="left" vertical="top" wrapText="1"/>
    </xf>
    <xf numFmtId="49" fontId="27" fillId="0" borderId="0" xfId="41" applyNumberFormat="1" applyFont="1" applyAlignment="1">
      <alignment horizontal="center" vertical="top"/>
    </xf>
    <xf numFmtId="0" fontId="8" fillId="0" borderId="0" xfId="41" applyFont="1" applyAlignment="1">
      <alignment horizontal="left" vertical="center"/>
    </xf>
    <xf numFmtId="0" fontId="38" fillId="0" borderId="0" xfId="41" applyFont="1" applyAlignment="1">
      <alignment horizontal="distributed" vertical="center"/>
    </xf>
    <xf numFmtId="0" fontId="8" fillId="0" borderId="0" xfId="41" applyFont="1" applyAlignment="1">
      <alignment horizontal="distributed" vertical="center"/>
    </xf>
    <xf numFmtId="0" fontId="8" fillId="0" borderId="0" xfId="0" applyFont="1" applyAlignment="1">
      <alignment horizontal="distributed" vertical="top" wrapText="1"/>
    </xf>
    <xf numFmtId="0" fontId="9" fillId="0" borderId="43" xfId="41" applyFont="1" applyBorder="1" applyAlignment="1">
      <alignment horizontal="distributed" vertical="center" indent="1"/>
    </xf>
    <xf numFmtId="0" fontId="8" fillId="0" borderId="44" xfId="0" applyFont="1" applyBorder="1" applyAlignment="1">
      <alignment vertical="top" wrapText="1"/>
    </xf>
    <xf numFmtId="0" fontId="8" fillId="0" borderId="18" xfId="0" applyFont="1" applyBorder="1" applyAlignment="1">
      <alignment vertical="top" wrapText="1"/>
    </xf>
    <xf numFmtId="0" fontId="37" fillId="0" borderId="44" xfId="41" applyFont="1" applyBorder="1" applyAlignment="1">
      <alignment horizontal="left" vertical="top" wrapText="1"/>
    </xf>
    <xf numFmtId="0" fontId="37" fillId="0" borderId="18" xfId="41" applyFont="1" applyBorder="1" applyAlignment="1">
      <alignment horizontal="left" vertical="top" wrapText="1"/>
    </xf>
    <xf numFmtId="0" fontId="39" fillId="0" borderId="0" xfId="41"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wrapText="1"/>
    </xf>
    <xf numFmtId="0" fontId="39" fillId="0" borderId="0" xfId="41" applyFont="1" applyBorder="1" applyAlignment="1">
      <alignment horizontal="left" vertical="top"/>
    </xf>
    <xf numFmtId="0" fontId="25" fillId="0" borderId="43" xfId="41" applyFont="1" applyBorder="1" applyAlignment="1">
      <alignment horizontal="center" vertical="top" wrapText="1"/>
    </xf>
    <xf numFmtId="0" fontId="25" fillId="0" borderId="45" xfId="41" applyFont="1" applyBorder="1" applyAlignment="1">
      <alignment horizontal="center" vertical="center" wrapText="1"/>
    </xf>
    <xf numFmtId="0" fontId="25" fillId="0" borderId="46" xfId="41" applyFont="1" applyBorder="1" applyAlignment="1">
      <alignment horizontal="center" vertical="center" wrapText="1"/>
    </xf>
    <xf numFmtId="0" fontId="25" fillId="0" borderId="13" xfId="41" applyFont="1" applyBorder="1" applyAlignment="1">
      <alignment horizontal="center" vertical="center" wrapText="1"/>
    </xf>
    <xf numFmtId="0" fontId="26" fillId="0" borderId="44" xfId="41" applyFont="1" applyBorder="1" applyAlignment="1">
      <alignment horizontal="center" vertical="center" wrapText="1"/>
    </xf>
    <xf numFmtId="0" fontId="26" fillId="0" borderId="18" xfId="41" applyFont="1" applyBorder="1" applyAlignment="1">
      <alignment horizontal="center" vertical="center" wrapText="1"/>
    </xf>
    <xf numFmtId="0" fontId="25" fillId="0" borderId="25" xfId="41" applyFont="1" applyBorder="1" applyAlignment="1">
      <alignment vertical="top" wrapText="1"/>
    </xf>
    <xf numFmtId="0" fontId="27" fillId="0" borderId="0" xfId="41" applyFont="1" applyAlignment="1">
      <alignment horizontal="distributed" vertical="top"/>
    </xf>
    <xf numFmtId="0" fontId="26" fillId="0" borderId="0" xfId="41" applyFont="1" applyBorder="1" applyAlignment="1">
      <alignment horizontal="left" vertical="center" wrapText="1"/>
    </xf>
    <xf numFmtId="0" fontId="25" fillId="0" borderId="0" xfId="41" applyFont="1" applyBorder="1" applyAlignment="1">
      <alignment horizontal="right" vertical="center"/>
    </xf>
    <xf numFmtId="0" fontId="9" fillId="0" borderId="47" xfId="41" applyFont="1" applyBorder="1" applyAlignment="1">
      <alignment horizontal="distributed" vertical="center" indent="1"/>
    </xf>
    <xf numFmtId="0" fontId="8" fillId="0" borderId="48" xfId="0" applyFont="1" applyBorder="1" applyAlignment="1">
      <alignment vertical="top" wrapText="1"/>
    </xf>
    <xf numFmtId="0" fontId="8" fillId="0" borderId="49" xfId="0" applyFont="1" applyBorder="1" applyAlignment="1">
      <alignment vertical="top" wrapText="1"/>
    </xf>
    <xf numFmtId="0" fontId="8" fillId="0" borderId="50" xfId="0" applyFont="1" applyBorder="1" applyAlignment="1">
      <alignment vertical="top" wrapText="1"/>
    </xf>
    <xf numFmtId="0" fontId="37" fillId="0" borderId="48" xfId="41" applyFont="1" applyBorder="1" applyAlignment="1">
      <alignment horizontal="left" vertical="top" wrapText="1"/>
    </xf>
    <xf numFmtId="0" fontId="37" fillId="0" borderId="50" xfId="41" applyFont="1" applyBorder="1" applyAlignment="1">
      <alignment horizontal="left" vertical="top" wrapText="1"/>
    </xf>
    <xf numFmtId="0" fontId="25" fillId="0" borderId="51" xfId="41" applyFont="1" applyBorder="1" applyAlignment="1">
      <alignment vertical="center"/>
    </xf>
    <xf numFmtId="0" fontId="37" fillId="0" borderId="52" xfId="41" applyFont="1" applyBorder="1" applyAlignment="1">
      <alignment horizontal="distributed" vertical="center" indent="2"/>
    </xf>
    <xf numFmtId="0" fontId="37" fillId="0" borderId="53" xfId="41" applyFont="1" applyBorder="1" applyAlignment="1">
      <alignment horizontal="left" vertical="top" wrapText="1"/>
    </xf>
    <xf numFmtId="0" fontId="33" fillId="0" borderId="38" xfId="0" applyFont="1" applyBorder="1" applyAlignment="1">
      <alignment horizontal="left" vertical="top" wrapText="1"/>
    </xf>
    <xf numFmtId="0" fontId="33" fillId="0" borderId="39" xfId="0" applyFont="1" applyBorder="1" applyAlignment="1">
      <alignment horizontal="left" vertical="top" wrapText="1"/>
    </xf>
    <xf numFmtId="0" fontId="37" fillId="0" borderId="0" xfId="41" applyFont="1" applyBorder="1" applyAlignment="1">
      <alignment horizontal="left" vertical="top" wrapText="1"/>
    </xf>
    <xf numFmtId="0" fontId="37" fillId="0" borderId="43" xfId="41" applyFont="1" applyBorder="1" applyAlignment="1">
      <alignment horizontal="distributed" vertical="center" indent="2"/>
    </xf>
    <xf numFmtId="0" fontId="33" fillId="0" borderId="54" xfId="0" applyFont="1" applyBorder="1" applyAlignment="1">
      <alignment horizontal="left" vertical="top" wrapText="1"/>
    </xf>
    <xf numFmtId="0" fontId="33" fillId="0" borderId="0" xfId="0" applyFont="1" applyBorder="1" applyAlignment="1">
      <alignment horizontal="left" vertical="top" wrapText="1"/>
    </xf>
    <xf numFmtId="0" fontId="33" fillId="0" borderId="18" xfId="0" applyFont="1" applyBorder="1" applyAlignment="1">
      <alignment horizontal="left" vertical="top" wrapText="1"/>
    </xf>
    <xf numFmtId="0" fontId="37" fillId="0" borderId="54" xfId="41" applyFont="1" applyBorder="1" applyAlignment="1">
      <alignment horizontal="left" vertical="top" wrapText="1"/>
    </xf>
    <xf numFmtId="0" fontId="27" fillId="0" borderId="0" xfId="41" applyFont="1" applyBorder="1" applyAlignment="1">
      <alignment horizontal="distributed" vertical="top"/>
    </xf>
    <xf numFmtId="0" fontId="33" fillId="0" borderId="44" xfId="0" applyFont="1" applyBorder="1" applyAlignment="1">
      <alignment horizontal="left" vertical="top" wrapText="1"/>
    </xf>
    <xf numFmtId="0" fontId="25" fillId="0" borderId="47" xfId="41" applyFont="1" applyBorder="1" applyAlignment="1">
      <alignment horizontal="center" vertical="top" wrapText="1"/>
    </xf>
    <xf numFmtId="0" fontId="25" fillId="0" borderId="55" xfId="41" applyFont="1" applyBorder="1" applyAlignment="1">
      <alignment horizontal="center" vertical="center" wrapText="1"/>
    </xf>
    <xf numFmtId="0" fontId="25" fillId="0" borderId="56" xfId="41" applyFont="1" applyBorder="1" applyAlignment="1">
      <alignment horizontal="center" vertical="center" wrapText="1"/>
    </xf>
    <xf numFmtId="0" fontId="25" fillId="0" borderId="57" xfId="41" applyFont="1" applyBorder="1" applyAlignment="1">
      <alignment horizontal="center" vertical="center" wrapText="1"/>
    </xf>
    <xf numFmtId="0" fontId="26" fillId="0" borderId="48" xfId="41" applyFont="1" applyBorder="1" applyAlignment="1">
      <alignment horizontal="center" vertical="center" wrapText="1"/>
    </xf>
    <xf numFmtId="0" fontId="26" fillId="0" borderId="50" xfId="41" applyFont="1" applyBorder="1" applyAlignment="1">
      <alignment horizontal="center" vertical="center" wrapText="1"/>
    </xf>
    <xf numFmtId="0" fontId="26" fillId="0" borderId="0" xfId="41" applyFont="1" applyBorder="1" applyAlignment="1">
      <alignment horizontal="left" vertical="top"/>
    </xf>
    <xf numFmtId="0" fontId="25" fillId="0" borderId="30" xfId="41" applyFont="1" applyBorder="1" applyAlignment="1">
      <alignment vertical="center" wrapText="1"/>
    </xf>
    <xf numFmtId="0" fontId="25" fillId="0" borderId="0" xfId="41" applyFont="1" applyBorder="1" applyAlignment="1">
      <alignment vertical="top" shrinkToFit="1"/>
    </xf>
    <xf numFmtId="0" fontId="25" fillId="0" borderId="0" xfId="41" applyFont="1" applyBorder="1" applyAlignment="1">
      <alignment horizontal="center" vertical="top" wrapText="1"/>
    </xf>
    <xf numFmtId="0" fontId="25" fillId="0" borderId="25" xfId="41" applyFont="1" applyBorder="1" applyAlignment="1">
      <alignment horizontal="left" vertical="center"/>
    </xf>
    <xf numFmtId="0" fontId="25" fillId="0" borderId="17" xfId="41" applyFont="1" applyBorder="1" applyAlignment="1">
      <alignment horizontal="left" vertical="center"/>
    </xf>
    <xf numFmtId="0" fontId="25" fillId="0" borderId="51" xfId="41" applyFont="1" applyBorder="1" applyAlignment="1">
      <alignment vertical="top"/>
    </xf>
    <xf numFmtId="0" fontId="25" fillId="0" borderId="0" xfId="41" applyFont="1" applyBorder="1" applyAlignment="1">
      <alignment horizontal="distributed" vertical="center" indent="1"/>
    </xf>
    <xf numFmtId="0" fontId="25" fillId="0" borderId="30" xfId="41" applyFont="1" applyBorder="1" applyAlignment="1">
      <alignment vertical="top" wrapText="1"/>
    </xf>
    <xf numFmtId="0" fontId="25" fillId="0" borderId="37" xfId="41" applyFont="1" applyBorder="1" applyAlignment="1">
      <alignment horizontal="left" vertical="top" wrapText="1"/>
    </xf>
    <xf numFmtId="0" fontId="25" fillId="0" borderId="39" xfId="41" applyFont="1" applyBorder="1" applyAlignment="1">
      <alignment horizontal="left" vertical="top" wrapText="1"/>
    </xf>
    <xf numFmtId="0" fontId="25" fillId="0" borderId="38" xfId="41" applyFont="1" applyBorder="1" applyAlignment="1">
      <alignment horizontal="left" vertical="top" wrapText="1"/>
    </xf>
    <xf numFmtId="0" fontId="27" fillId="0" borderId="0" xfId="41" applyFont="1" applyAlignment="1">
      <alignment horizontal="right" vertical="top"/>
    </xf>
    <xf numFmtId="0" fontId="40" fillId="0" borderId="25" xfId="41" applyFont="1" applyBorder="1" applyAlignment="1">
      <alignment horizontal="distributed" vertical="top"/>
    </xf>
    <xf numFmtId="0" fontId="40" fillId="0" borderId="17" xfId="41" applyFont="1" applyBorder="1" applyAlignment="1">
      <alignment horizontal="distributed" vertical="top"/>
    </xf>
    <xf numFmtId="0" fontId="8" fillId="0" borderId="0" xfId="0" applyFont="1" applyAlignment="1">
      <alignment vertical="top" shrinkToFit="1"/>
    </xf>
    <xf numFmtId="0" fontId="25" fillId="0" borderId="0" xfId="41" applyFont="1" applyBorder="1" applyAlignment="1">
      <alignment horizontal="distributed" vertical="top"/>
    </xf>
    <xf numFmtId="0" fontId="33" fillId="0" borderId="0" xfId="41" applyFont="1" applyBorder="1" applyAlignment="1">
      <alignment vertical="top" wrapText="1"/>
    </xf>
    <xf numFmtId="0" fontId="25" fillId="0" borderId="33" xfId="41" applyFont="1" applyFill="1" applyBorder="1" applyAlignment="1">
      <alignment vertical="top"/>
    </xf>
    <xf numFmtId="0" fontId="25" fillId="0" borderId="44" xfId="41" applyFont="1" applyBorder="1" applyAlignment="1">
      <alignment horizontal="left" vertical="top" wrapText="1"/>
    </xf>
    <xf numFmtId="0" fontId="25" fillId="0" borderId="18" xfId="41" applyFont="1" applyBorder="1" applyAlignment="1">
      <alignment horizontal="left" vertical="top" wrapText="1"/>
    </xf>
    <xf numFmtId="0" fontId="41" fillId="0" borderId="0" xfId="41" applyFont="1" applyBorder="1" applyAlignment="1">
      <alignment horizontal="distributed" vertical="top"/>
    </xf>
    <xf numFmtId="0" fontId="25" fillId="0" borderId="25" xfId="41" applyFont="1" applyBorder="1" applyAlignment="1">
      <alignment vertical="center" wrapText="1"/>
    </xf>
    <xf numFmtId="0" fontId="25" fillId="0" borderId="23" xfId="41" applyFont="1" applyFill="1" applyBorder="1" applyAlignment="1">
      <alignment horizontal="left" vertical="center" wrapText="1"/>
    </xf>
    <xf numFmtId="0" fontId="25" fillId="0" borderId="25" xfId="41" applyFont="1" applyFill="1" applyBorder="1" applyAlignment="1">
      <alignment horizontal="left" vertical="center" wrapText="1"/>
    </xf>
    <xf numFmtId="0" fontId="25" fillId="0" borderId="0" xfId="41" applyFont="1" applyBorder="1" applyAlignment="1">
      <alignment horizontal="distributed" vertical="top" indent="1"/>
    </xf>
    <xf numFmtId="0" fontId="42" fillId="0" borderId="0" xfId="41" applyFont="1" applyAlignment="1">
      <alignment horizontal="distributed" vertical="top"/>
    </xf>
    <xf numFmtId="0" fontId="8" fillId="0" borderId="0" xfId="0" applyFont="1" applyAlignment="1">
      <alignment horizontal="distributed" vertical="top" indent="1"/>
    </xf>
    <xf numFmtId="0" fontId="25" fillId="0" borderId="23" xfId="41" applyFont="1" applyBorder="1" applyAlignment="1">
      <alignment horizontal="distributed" vertical="center"/>
    </xf>
    <xf numFmtId="0" fontId="33" fillId="0" borderId="48" xfId="0" applyFont="1" applyBorder="1" applyAlignment="1">
      <alignment horizontal="left" vertical="top" wrapText="1"/>
    </xf>
    <xf numFmtId="0" fontId="33" fillId="0" borderId="49" xfId="0" applyFont="1" applyBorder="1" applyAlignment="1">
      <alignment horizontal="left" vertical="top" wrapText="1"/>
    </xf>
    <xf numFmtId="0" fontId="33" fillId="0" borderId="50" xfId="0" applyFont="1" applyBorder="1" applyAlignment="1">
      <alignment horizontal="left" vertical="top" wrapText="1"/>
    </xf>
    <xf numFmtId="0" fontId="33" fillId="0" borderId="23" xfId="41" applyFont="1" applyBorder="1" applyAlignment="1">
      <alignment horizontal="distributed" vertical="center"/>
    </xf>
    <xf numFmtId="0" fontId="33" fillId="0" borderId="0" xfId="41" applyFont="1" applyBorder="1" applyAlignment="1">
      <alignment horizontal="distributed" vertical="center"/>
    </xf>
    <xf numFmtId="0" fontId="37" fillId="0" borderId="58" xfId="41" applyFont="1" applyBorder="1" applyAlignment="1">
      <alignment horizontal="distributed" vertical="center" indent="3"/>
    </xf>
    <xf numFmtId="0" fontId="33" fillId="0" borderId="0" xfId="0" applyFont="1" applyBorder="1" applyAlignment="1">
      <alignment vertical="center" wrapText="1"/>
    </xf>
    <xf numFmtId="0" fontId="33" fillId="0" borderId="18" xfId="0" applyFont="1" applyBorder="1" applyAlignment="1">
      <alignment vertical="center" wrapText="1"/>
    </xf>
    <xf numFmtId="0" fontId="37" fillId="0" borderId="43" xfId="41" applyFont="1" applyBorder="1" applyAlignment="1">
      <alignment horizontal="left" vertical="top" wrapText="1"/>
    </xf>
    <xf numFmtId="0" fontId="8" fillId="0" borderId="43" xfId="0" applyFont="1" applyBorder="1" applyAlignment="1">
      <alignment vertical="top" wrapText="1"/>
    </xf>
    <xf numFmtId="0" fontId="8" fillId="0" borderId="43" xfId="0" applyFont="1" applyBorder="1" applyAlignment="1">
      <alignment horizontal="distributed" vertical="center"/>
    </xf>
    <xf numFmtId="0" fontId="33" fillId="0" borderId="44" xfId="0" applyFont="1" applyBorder="1" applyAlignment="1">
      <alignment vertical="center" wrapText="1"/>
    </xf>
    <xf numFmtId="0" fontId="42" fillId="0" borderId="0" xfId="41" applyFont="1" applyAlignment="1">
      <alignment vertical="top"/>
    </xf>
    <xf numFmtId="0" fontId="32" fillId="0" borderId="23" xfId="41" applyFont="1" applyBorder="1" applyAlignment="1">
      <alignment vertical="top" wrapText="1"/>
    </xf>
    <xf numFmtId="0" fontId="27" fillId="0" borderId="30" xfId="41" applyFont="1" applyBorder="1" applyAlignment="1">
      <alignment vertical="top"/>
    </xf>
    <xf numFmtId="177" fontId="32" fillId="0" borderId="17" xfId="41" applyNumberFormat="1" applyFont="1" applyBorder="1" applyAlignment="1">
      <alignment horizontal="right" vertical="top"/>
    </xf>
    <xf numFmtId="177" fontId="32" fillId="0" borderId="25" xfId="41" applyNumberFormat="1" applyFont="1" applyBorder="1" applyAlignment="1">
      <alignment horizontal="right" vertical="center"/>
    </xf>
    <xf numFmtId="177" fontId="32" fillId="0" borderId="17" xfId="41" applyNumberFormat="1" applyFont="1" applyBorder="1" applyAlignment="1">
      <alignment horizontal="right" vertical="center"/>
    </xf>
    <xf numFmtId="177" fontId="27" fillId="0" borderId="0" xfId="41" applyNumberFormat="1" applyFont="1" applyBorder="1" applyAlignment="1">
      <alignment horizontal="distributed" vertical="top"/>
    </xf>
    <xf numFmtId="0" fontId="8" fillId="0" borderId="47" xfId="0" applyFont="1" applyBorder="1" applyAlignment="1">
      <alignment horizontal="distributed" vertical="center"/>
    </xf>
    <xf numFmtId="0" fontId="33" fillId="0" borderId="48" xfId="0" applyFont="1" applyBorder="1" applyAlignment="1">
      <alignment vertical="center" wrapText="1"/>
    </xf>
    <xf numFmtId="0" fontId="33" fillId="0" borderId="49" xfId="0" applyFont="1" applyBorder="1" applyAlignment="1">
      <alignment vertical="center" wrapText="1"/>
    </xf>
    <xf numFmtId="0" fontId="33" fillId="0" borderId="50" xfId="0" applyFont="1" applyBorder="1" applyAlignment="1">
      <alignment vertical="center" wrapText="1"/>
    </xf>
    <xf numFmtId="0" fontId="8" fillId="0" borderId="47" xfId="0" applyFont="1" applyBorder="1" applyAlignment="1">
      <alignment vertical="top" wrapText="1"/>
    </xf>
    <xf numFmtId="0" fontId="37" fillId="0" borderId="36" xfId="41" applyFont="1" applyBorder="1" applyAlignment="1">
      <alignment horizontal="distributed" vertical="center" indent="2"/>
    </xf>
    <xf numFmtId="0" fontId="37" fillId="0" borderId="37" xfId="41" applyFont="1" applyBorder="1" applyAlignment="1">
      <alignment horizontal="center" vertical="top" wrapText="1"/>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43" fillId="0" borderId="37" xfId="41" applyFont="1" applyBorder="1" applyAlignment="1">
      <alignment horizontal="left" vertical="top" wrapText="1"/>
    </xf>
    <xf numFmtId="0" fontId="43" fillId="0" borderId="39" xfId="41" applyFont="1" applyBorder="1" applyAlignment="1">
      <alignment horizontal="left" vertical="top" wrapText="1"/>
    </xf>
    <xf numFmtId="0" fontId="8" fillId="0" borderId="44" xfId="0" applyFont="1" applyBorder="1" applyAlignment="1">
      <alignment horizontal="center" vertical="top" wrapText="1"/>
    </xf>
    <xf numFmtId="0" fontId="8" fillId="0" borderId="0" xfId="0" applyFont="1" applyBorder="1" applyAlignment="1">
      <alignment horizontal="center" vertical="top" wrapText="1"/>
    </xf>
    <xf numFmtId="0" fontId="8" fillId="0" borderId="18" xfId="0" applyFont="1" applyBorder="1" applyAlignment="1">
      <alignment horizontal="center" vertical="top" wrapText="1"/>
    </xf>
    <xf numFmtId="0" fontId="43" fillId="0" borderId="44" xfId="41" applyFont="1" applyBorder="1" applyAlignment="1">
      <alignment horizontal="left" vertical="top" wrapText="1"/>
    </xf>
    <xf numFmtId="0" fontId="43" fillId="0" borderId="18" xfId="41" applyFont="1" applyBorder="1" applyAlignment="1">
      <alignment horizontal="left" vertical="top" wrapText="1"/>
    </xf>
    <xf numFmtId="0" fontId="27" fillId="0" borderId="0" xfId="41" applyFont="1" applyBorder="1" applyAlignment="1">
      <alignment horizontal="center" vertical="center"/>
    </xf>
    <xf numFmtId="0" fontId="27" fillId="0" borderId="18" xfId="41" applyFont="1" applyBorder="1" applyAlignment="1">
      <alignment horizontal="center" vertical="center"/>
    </xf>
    <xf numFmtId="0" fontId="32" fillId="0" borderId="17" xfId="41" applyFont="1" applyBorder="1" applyAlignment="1">
      <alignment horizontal="left" vertical="top"/>
    </xf>
    <xf numFmtId="0" fontId="32" fillId="0" borderId="25" xfId="41" applyFont="1" applyBorder="1" applyAlignment="1">
      <alignment horizontal="center" vertical="center"/>
    </xf>
    <xf numFmtId="0" fontId="32" fillId="0" borderId="17" xfId="41" applyFont="1" applyBorder="1" applyAlignment="1">
      <alignment horizontal="center" vertical="center"/>
    </xf>
    <xf numFmtId="0" fontId="25" fillId="0" borderId="48" xfId="41" applyFont="1" applyBorder="1" applyAlignment="1">
      <alignment horizontal="left" vertical="top" wrapText="1"/>
    </xf>
    <xf numFmtId="0" fontId="25" fillId="0" borderId="50" xfId="41" applyFont="1" applyBorder="1" applyAlignment="1">
      <alignment horizontal="left" vertical="top" wrapText="1"/>
    </xf>
    <xf numFmtId="0" fontId="25" fillId="0" borderId="49" xfId="41" applyFont="1" applyBorder="1" applyAlignment="1">
      <alignment horizontal="left" vertical="top" wrapText="1"/>
    </xf>
    <xf numFmtId="0" fontId="37" fillId="0" borderId="47" xfId="41" applyFont="1" applyBorder="1" applyAlignment="1">
      <alignment horizontal="distributed" vertical="center" indent="2"/>
    </xf>
    <xf numFmtId="0" fontId="8" fillId="0" borderId="48" xfId="0" applyFont="1" applyBorder="1" applyAlignment="1">
      <alignment horizontal="center" vertical="top" wrapText="1"/>
    </xf>
    <xf numFmtId="0" fontId="8" fillId="0" borderId="49" xfId="0" applyFont="1" applyBorder="1" applyAlignment="1">
      <alignment horizontal="center" vertical="top" wrapText="1"/>
    </xf>
    <xf numFmtId="0" fontId="8" fillId="0" borderId="50" xfId="0" applyFont="1" applyBorder="1" applyAlignment="1">
      <alignment horizontal="center" vertical="top" wrapText="1"/>
    </xf>
    <xf numFmtId="0" fontId="43" fillId="0" borderId="48" xfId="41" applyFont="1" applyBorder="1" applyAlignment="1">
      <alignment horizontal="left" vertical="top" wrapText="1"/>
    </xf>
    <xf numFmtId="0" fontId="43" fillId="0" borderId="50" xfId="41" applyFont="1" applyBorder="1" applyAlignment="1">
      <alignment horizontal="left" vertical="top" wrapText="1"/>
    </xf>
    <xf numFmtId="177" fontId="27" fillId="0" borderId="0" xfId="41" applyNumberFormat="1" applyFont="1" applyBorder="1" applyAlignment="1">
      <alignment vertical="top"/>
    </xf>
    <xf numFmtId="0" fontId="25" fillId="0" borderId="0" xfId="41" applyFont="1" applyAlignment="1">
      <alignment horizontal="right" vertical="top"/>
    </xf>
    <xf numFmtId="0" fontId="32" fillId="0" borderId="25" xfId="41" applyFont="1" applyBorder="1" applyAlignment="1">
      <alignment horizontal="right" vertical="top"/>
    </xf>
    <xf numFmtId="0" fontId="31" fillId="0" borderId="25" xfId="41" applyFont="1" applyBorder="1" applyAlignment="1">
      <alignment horizontal="right" vertical="top"/>
    </xf>
    <xf numFmtId="0" fontId="31" fillId="0" borderId="17" xfId="41" applyFont="1" applyBorder="1" applyAlignment="1">
      <alignment horizontal="right" vertical="top"/>
    </xf>
    <xf numFmtId="0" fontId="32" fillId="0" borderId="23" xfId="41" applyFont="1" applyBorder="1" applyAlignment="1">
      <alignment horizontal="right" vertical="top"/>
    </xf>
    <xf numFmtId="0" fontId="8" fillId="0" borderId="0" xfId="41" applyFont="1" applyBorder="1" applyAlignment="1">
      <alignment horizontal="left" vertical="center" wrapText="1"/>
    </xf>
    <xf numFmtId="0" fontId="8" fillId="0" borderId="0" xfId="0" applyFont="1" applyBorder="1" applyAlignment="1">
      <alignment vertical="top" shrinkToFit="1"/>
    </xf>
    <xf numFmtId="0" fontId="27" fillId="0" borderId="25" xfId="41" applyFont="1" applyFill="1" applyBorder="1" applyAlignment="1">
      <alignment horizontal="right" vertical="top"/>
    </xf>
    <xf numFmtId="0" fontId="32" fillId="0" borderId="0" xfId="41" applyFont="1" applyBorder="1" applyAlignment="1">
      <alignment horizontal="right" vertical="top"/>
    </xf>
    <xf numFmtId="0" fontId="25" fillId="0" borderId="59" xfId="41" applyFont="1" applyBorder="1" applyAlignment="1">
      <alignment vertical="top"/>
    </xf>
    <xf numFmtId="0" fontId="25" fillId="0" borderId="60" xfId="41" applyFont="1" applyBorder="1" applyAlignment="1">
      <alignment vertical="top"/>
    </xf>
    <xf numFmtId="0" fontId="25" fillId="0" borderId="61" xfId="41" applyFont="1" applyBorder="1" applyAlignment="1">
      <alignment vertical="top"/>
    </xf>
    <xf numFmtId="0" fontId="27" fillId="0" borderId="61" xfId="41" applyFont="1" applyBorder="1" applyAlignment="1">
      <alignment vertical="top"/>
    </xf>
    <xf numFmtId="0" fontId="27" fillId="0" borderId="62" xfId="41" applyFont="1" applyBorder="1" applyAlignment="1">
      <alignment vertical="top"/>
    </xf>
    <xf numFmtId="0" fontId="27" fillId="0" borderId="59" xfId="41" applyFont="1" applyBorder="1" applyAlignment="1">
      <alignment vertical="top"/>
    </xf>
    <xf numFmtId="0" fontId="27" fillId="0" borderId="60" xfId="41" applyFont="1" applyBorder="1" applyAlignment="1">
      <alignment vertical="top"/>
    </xf>
    <xf numFmtId="0" fontId="25" fillId="0" borderId="62" xfId="41" applyFont="1" applyBorder="1" applyAlignment="1">
      <alignment vertical="top"/>
    </xf>
    <xf numFmtId="0" fontId="25" fillId="0" borderId="63" xfId="41" applyFont="1" applyBorder="1" applyAlignment="1">
      <alignment vertical="top"/>
    </xf>
    <xf numFmtId="0" fontId="26" fillId="0" borderId="61" xfId="41" applyFont="1" applyBorder="1" applyAlignment="1">
      <alignment vertical="top"/>
    </xf>
    <xf numFmtId="0" fontId="26" fillId="0" borderId="60" xfId="41" applyFont="1" applyBorder="1" applyAlignment="1">
      <alignment vertical="top"/>
    </xf>
    <xf numFmtId="0" fontId="26" fillId="0" borderId="63" xfId="41" applyFont="1" applyBorder="1" applyAlignment="1">
      <alignment vertical="top"/>
    </xf>
    <xf numFmtId="0" fontId="26" fillId="0" borderId="62" xfId="41" applyFont="1" applyBorder="1" applyAlignment="1">
      <alignment vertical="top"/>
    </xf>
    <xf numFmtId="0" fontId="26" fillId="0" borderId="59" xfId="41" applyFont="1" applyBorder="1" applyAlignment="1">
      <alignment vertical="top"/>
    </xf>
    <xf numFmtId="0" fontId="27" fillId="0" borderId="34" xfId="41" applyFont="1" applyBorder="1" applyAlignment="1">
      <alignment vertical="top"/>
    </xf>
    <xf numFmtId="0" fontId="27" fillId="0" borderId="15" xfId="41" applyFont="1" applyBorder="1" applyAlignment="1">
      <alignment vertical="top"/>
    </xf>
    <xf numFmtId="0" fontId="27" fillId="0" borderId="31" xfId="41" applyFont="1" applyBorder="1" applyAlignment="1">
      <alignment vertical="top"/>
    </xf>
    <xf numFmtId="0" fontId="44" fillId="0" borderId="0" xfId="41" applyFont="1" applyAlignment="1">
      <alignment vertical="top"/>
    </xf>
    <xf numFmtId="0" fontId="8" fillId="0" borderId="0" xfId="41" applyFont="1" applyAlignment="1">
      <alignment vertical="top"/>
    </xf>
    <xf numFmtId="0" fontId="27" fillId="0" borderId="17" xfId="41" applyFont="1" applyBorder="1" applyAlignment="1">
      <alignment vertical="top"/>
    </xf>
    <xf numFmtId="0" fontId="25" fillId="0" borderId="0" xfId="41" applyFont="1" applyBorder="1" applyAlignment="1">
      <alignment vertical="center" wrapText="1"/>
    </xf>
    <xf numFmtId="0" fontId="26" fillId="0" borderId="0" xfId="41" applyFont="1" applyAlignment="1">
      <alignment horizontal="right" vertical="top"/>
    </xf>
    <xf numFmtId="9" fontId="27" fillId="0" borderId="0" xfId="31" applyFont="1" applyAlignment="1">
      <alignment horizontal="right" vertical="top"/>
    </xf>
    <xf numFmtId="0" fontId="27" fillId="0" borderId="26" xfId="41" applyFont="1" applyBorder="1" applyAlignment="1">
      <alignment vertical="top"/>
    </xf>
    <xf numFmtId="0" fontId="27" fillId="0" borderId="16" xfId="41" applyFont="1" applyBorder="1" applyAlignment="1">
      <alignment vertical="top"/>
    </xf>
    <xf numFmtId="0" fontId="27" fillId="0" borderId="27" xfId="41" applyFont="1" applyBorder="1" applyAlignment="1">
      <alignment vertical="top"/>
    </xf>
    <xf numFmtId="0" fontId="45" fillId="0" borderId="0" xfId="0" applyFont="1">
      <alignment vertical="center"/>
    </xf>
    <xf numFmtId="0" fontId="45" fillId="0" borderId="0" xfId="0" applyFont="1" applyAlignment="1">
      <alignment horizontal="center" vertical="center"/>
    </xf>
    <xf numFmtId="0" fontId="46" fillId="0" borderId="0" xfId="42" applyFont="1">
      <alignment vertical="center"/>
    </xf>
    <xf numFmtId="0" fontId="47" fillId="0" borderId="0" xfId="42" applyFont="1">
      <alignment vertical="center"/>
    </xf>
    <xf numFmtId="0" fontId="45" fillId="0" borderId="10" xfId="42" applyFont="1" applyBorder="1" applyAlignment="1">
      <alignment horizontal="center" vertical="center"/>
    </xf>
    <xf numFmtId="0" fontId="46" fillId="0" borderId="0" xfId="42" applyFont="1" applyAlignment="1">
      <alignment horizontal="center" vertical="center"/>
    </xf>
    <xf numFmtId="0" fontId="47" fillId="0" borderId="0" xfId="42" applyFont="1" applyAlignment="1">
      <alignment horizontal="center" vertical="center"/>
    </xf>
    <xf numFmtId="0" fontId="48" fillId="0" borderId="0" xfId="42" applyFont="1" applyAlignment="1">
      <alignment horizontal="center" vertical="center"/>
    </xf>
    <xf numFmtId="0" fontId="49" fillId="0" borderId="0" xfId="42" applyFont="1">
      <alignment vertical="center"/>
    </xf>
    <xf numFmtId="0" fontId="49" fillId="0" borderId="0" xfId="42" applyFont="1" applyAlignment="1">
      <alignment vertical="center" wrapText="1"/>
    </xf>
    <xf numFmtId="0" fontId="50" fillId="0" borderId="0" xfId="42" applyFont="1" applyAlignment="1">
      <alignment vertical="center" wrapText="1"/>
    </xf>
    <xf numFmtId="0" fontId="51" fillId="0" borderId="0" xfId="42" applyNumberFormat="1" applyFont="1">
      <alignment vertical="center"/>
    </xf>
    <xf numFmtId="0" fontId="45" fillId="0" borderId="0" xfId="42" applyFont="1" applyAlignment="1">
      <alignment horizontal="left" vertical="center"/>
    </xf>
    <xf numFmtId="0" fontId="52" fillId="0" borderId="0" xfId="42" applyFont="1" applyAlignment="1">
      <alignment horizontal="center" vertical="center"/>
    </xf>
    <xf numFmtId="0" fontId="49" fillId="0" borderId="0" xfId="42" applyFont="1" applyAlignment="1">
      <alignment horizontal="center" vertical="center"/>
    </xf>
    <xf numFmtId="0" fontId="49" fillId="0" borderId="0" xfId="42" applyFont="1" applyAlignment="1">
      <alignment vertical="center"/>
    </xf>
    <xf numFmtId="0" fontId="45" fillId="0" borderId="0" xfId="0" applyFont="1" applyAlignment="1">
      <alignment vertical="center"/>
    </xf>
    <xf numFmtId="0" fontId="45" fillId="0" borderId="0" xfId="42" applyFont="1" applyAlignment="1">
      <alignment horizontal="left" vertical="center" wrapText="1"/>
    </xf>
    <xf numFmtId="0" fontId="45" fillId="0" borderId="0" xfId="0" applyFont="1" applyAlignment="1">
      <alignment vertical="center" wrapText="1"/>
    </xf>
    <xf numFmtId="0" fontId="0" fillId="0" borderId="0" xfId="42" applyFont="1" applyAlignment="1">
      <alignment vertical="center" wrapText="1"/>
    </xf>
    <xf numFmtId="0" fontId="50" fillId="0" borderId="0" xfId="42" applyFont="1" applyAlignment="1">
      <alignment vertical="center"/>
    </xf>
  </cellXfs>
  <cellStyles count="6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ハイパーリンク_01_設計監理業務委託料算出（5.03）R5単価_20230927" xfId="28"/>
    <cellStyle name="ハイパーリンク_01_設計監理業務委託料算出（5.03）R5単価_20230927_1" xfId="29"/>
    <cellStyle name="ハイパーリンク_04_☆発注者用_工事様式_20240203" xfId="30"/>
    <cellStyle name="パーセント 2" xfId="31"/>
    <cellStyle name="パーセント_【R6以降】共通費計算表(日付入力版_10%)" xfId="32"/>
    <cellStyle name="メモ" xfId="33"/>
    <cellStyle name="リンク セル" xfId="34"/>
    <cellStyle name="入力" xfId="35"/>
    <cellStyle name="出力" xfId="36"/>
    <cellStyle name="悪い" xfId="37"/>
    <cellStyle name="桁区切り 2" xfId="38"/>
    <cellStyle name="桁区切り 3" xfId="39"/>
    <cellStyle name="桁区切り_【R6以降】共通費計算表(日付入力版_10%)" xfId="40"/>
    <cellStyle name="標準" xfId="0" builtinId="0"/>
    <cellStyle name="標準 2" xfId="41"/>
    <cellStyle name="標準 3" xfId="42"/>
    <cellStyle name="標準 4" xfId="43"/>
    <cellStyle name="標準_01_設計監理業務委託料算出（5.03）R5単価_20230927" xfId="44"/>
    <cellStyle name="標準_01_設計監理業務委託料算出（5.03）R5単価_20230927_1" xfId="45"/>
    <cellStyle name="標準_04_☆発注者用_工事様式_20240203" xfId="46"/>
    <cellStyle name="標準_05_昇降機等定期検査報告書手順" xfId="47"/>
    <cellStyle name="標準_【R6以降】共通費計算表(日付入力版_10%)" xfId="48"/>
    <cellStyle name="標準_旧城山住宅解体工事カルテ" xfId="49"/>
    <cellStyle name="標準_設計書の作り方_起工、閲覧、契約用" xfId="50"/>
    <cellStyle name="良い" xfId="51"/>
    <cellStyle name="見出し 1" xfId="52"/>
    <cellStyle name="見出し 2" xfId="53"/>
    <cellStyle name="見出し 3" xfId="54"/>
    <cellStyle name="見出し 4" xfId="55"/>
    <cellStyle name="計算" xfId="56"/>
    <cellStyle name="説明文" xfId="57"/>
    <cellStyle name="警告文" xfId="58"/>
    <cellStyle name="集計" xfId="59"/>
    <cellStyle name="ハイパーリンク" xfId="60" builtinId="8"/>
  </cellStyles>
  <dxfs count="105">
    <dxf>
      <font>
        <strike/>
      </font>
    </dxf>
    <dxf>
      <font>
        <strike/>
      </font>
    </dxf>
    <dxf>
      <font>
        <strike/>
      </font>
    </dxf>
    <dxf>
      <font>
        <strike/>
      </font>
    </dxf>
    <dxf>
      <font>
        <strike/>
      </font>
    </dxf>
    <dxf>
      <font>
        <strike/>
      </font>
    </dxf>
    <dxf>
      <font>
        <strike/>
      </font>
    </dxf>
    <dxf>
      <font>
        <strike/>
      </font>
    </dxf>
    <dxf>
      <font>
        <strike/>
      </font>
    </dxf>
    <dxf>
      <font>
        <strike/>
      </font>
    </dxf>
    <dxf>
      <font>
        <strike/>
      </font>
      <fill>
        <patternFill patternType="none">
          <bgColor auto="1"/>
        </patternFill>
      </fill>
    </dxf>
    <dxf>
      <font>
        <strike/>
      </font>
      <fill>
        <patternFill patternType="none">
          <bgColor auto="1"/>
        </patternFill>
      </fill>
    </dxf>
    <dxf>
      <font>
        <strike/>
      </font>
    </dxf>
    <dxf>
      <font>
        <strike/>
      </font>
      <fill>
        <patternFill patternType="none">
          <bgColor indexed="65"/>
        </patternFill>
      </fill>
      <border>
        <left/>
        <right style="thin">
          <color indexed="64"/>
        </right>
        <top/>
        <bottom/>
      </border>
    </dxf>
    <dxf>
      <font>
        <strike/>
      </font>
    </dxf>
    <dxf>
      <font>
        <strike/>
      </font>
    </dxf>
    <dxf>
      <font>
        <strike/>
      </font>
    </dxf>
    <dxf>
      <font>
        <strike/>
      </font>
    </dxf>
    <dxf>
      <font>
        <strike/>
      </font>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fill>
        <patternFill patternType="none">
          <bgColor auto="1"/>
        </patternFill>
      </fill>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fill>
        <patternFill patternType="none">
          <bgColor auto="1"/>
        </patternFill>
      </fill>
    </dxf>
    <dxf>
      <font>
        <strike/>
      </font>
    </dxf>
    <dxf>
      <font>
        <strike/>
      </font>
    </dxf>
    <dxf>
      <font>
        <strike/>
      </font>
    </dxf>
    <dxf>
      <font>
        <strike/>
      </font>
    </dxf>
    <dxf>
      <font>
        <strike/>
      </font>
    </dxf>
    <dxf>
      <font>
        <strike/>
      </font>
    </dxf>
    <dxf>
      <font>
        <strike/>
      </font>
    </dxf>
    <dxf>
      <font>
        <strike/>
      </font>
    </dxf>
    <dxf>
      <font>
        <strike/>
      </font>
    </dxf>
    <dxf>
      <font>
        <strike/>
      </font>
      <fill>
        <patternFill patternType="none">
          <bgColor auto="1"/>
        </patternFill>
      </fill>
    </dxf>
    <dxf>
      <font>
        <strike/>
      </font>
    </dxf>
    <dxf>
      <font>
        <strike/>
      </fon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73</xdr:col>
      <xdr:colOff>133350</xdr:colOff>
      <xdr:row>352</xdr:row>
      <xdr:rowOff>19050</xdr:rowOff>
    </xdr:from>
    <xdr:to xmlns:xdr="http://schemas.openxmlformats.org/drawingml/2006/spreadsheetDrawing">
      <xdr:col>80</xdr:col>
      <xdr:colOff>85725</xdr:colOff>
      <xdr:row>358</xdr:row>
      <xdr:rowOff>170815</xdr:rowOff>
    </xdr:to>
    <xdr:pic macro="">
      <xdr:nvPicPr>
        <xdr:cNvPr id="2" name="Picture 1" descr="現場説明書（H24"/>
        <xdr:cNvPicPr>
          <a:picLocks noChangeAspect="1" noChangeArrowheads="1"/>
        </xdr:cNvPicPr>
      </xdr:nvPicPr>
      <xdr:blipFill>
        <a:blip xmlns:r="http://schemas.openxmlformats.org/officeDocument/2006/relationships" r:embed="rId1"/>
        <a:srcRect l="16002" t="3029" r="15938" b="6056"/>
        <a:stretch>
          <a:fillRect/>
        </a:stretch>
      </xdr:blipFill>
      <xdr:spPr>
        <a:xfrm>
          <a:off x="11395710" y="59105800"/>
          <a:ext cx="1032510" cy="118046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cybozusv.city.local/cgi-bin/cbgrn/grn.cgi/cabinet/index?hid=950&amp;sf=1" TargetMode="External" /><Relationship Id="rId2" Type="http://schemas.openxmlformats.org/officeDocument/2006/relationships/hyperlink" Target="http://cybozusv.city.local/cgi-bin/cbgrn/grn.cgi/cabinet/view?hid=3955&amp;fid=16531" TargetMode="External" /><Relationship Id="rId3" Type="http://schemas.openxmlformats.org/officeDocument/2006/relationships/printerSettings" Target="../printerSettings/printerSettings1.bin" /><Relationship Id="rId4" Type="http://schemas.openxmlformats.org/officeDocument/2006/relationships/drawing" Target="../drawings/drawing1.xml" /><Relationship Id="rId5" Type="http://schemas.openxmlformats.org/officeDocument/2006/relationships/vmlDrawing" Target="../drawings/vmlDrawing1.vml" /><Relationship Id="rId6"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21"/>
  </sheetPr>
  <dimension ref="A1:IV504"/>
  <sheetViews>
    <sheetView tabSelected="1" view="pageBreakPreview" topLeftCell="A403" zoomScale="115" zoomScaleNormal="145" zoomScaleSheetLayoutView="115" workbookViewId="0">
      <selection activeCell="C415" sqref="C415:K417"/>
    </sheetView>
  </sheetViews>
  <sheetFormatPr defaultColWidth="2.125" defaultRowHeight="13.5" customHeight="1"/>
  <cols>
    <col min="1" max="1" width="2.125" style="1" bestFit="1" customWidth="0"/>
    <col min="2" max="2" width="2.875" style="1" bestFit="1" customWidth="1"/>
    <col min="3" max="41" width="2.25" style="1" customWidth="1"/>
    <col min="42" max="43" width="2.375" style="2" customWidth="1"/>
    <col min="44" max="47" width="2.25" style="2" customWidth="1"/>
    <col min="48" max="48" width="1.625" style="2" customWidth="1"/>
    <col min="49" max="50" width="2.25" style="2" customWidth="1"/>
    <col min="51" max="51" width="2.125" style="2" bestFit="1" customWidth="0"/>
    <col min="52" max="82" width="2.25" style="2" customWidth="1"/>
    <col min="83" max="83" width="2" style="2" customWidth="1"/>
    <col min="84" max="84" width="1.25" style="2" customWidth="1"/>
    <col min="85" max="93" width="2.125" style="2" bestFit="1" customWidth="0"/>
    <col min="94" max="94" width="2.625" style="2" bestFit="1" customWidth="1"/>
    <col min="95" max="256" width="2.125" style="2"/>
    <col min="257" max="257" width="2.125" style="3" bestFit="1" customWidth="0"/>
    <col min="258" max="258" width="2.5" style="3" bestFit="1" customWidth="1"/>
    <col min="259" max="297" width="2.25" style="3" customWidth="1"/>
    <col min="298" max="299" width="2.375" style="3" customWidth="1"/>
    <col min="300" max="306" width="2.25" style="3" customWidth="1"/>
    <col min="307" max="307" width="2.125" style="3" bestFit="1" customWidth="0"/>
    <col min="308" max="338" width="2.25" style="3" customWidth="1"/>
    <col min="339" max="339" width="2" style="3" customWidth="1"/>
    <col min="340" max="349" width="2.125" style="3" bestFit="1" customWidth="0"/>
    <col min="350" max="350" width="2.625" style="3" bestFit="1" customWidth="1"/>
    <col min="351" max="512" width="2.125" style="3"/>
    <col min="513" max="513" width="2.125" style="3" bestFit="1" customWidth="0"/>
    <col min="514" max="514" width="2.5" style="3" bestFit="1" customWidth="1"/>
    <col min="515" max="553" width="2.25" style="3" customWidth="1"/>
    <col min="554" max="555" width="2.375" style="3" customWidth="1"/>
    <col min="556" max="562" width="2.25" style="3" customWidth="1"/>
    <col min="563" max="563" width="2.125" style="3" bestFit="1" customWidth="0"/>
    <col min="564" max="594" width="2.25" style="3" customWidth="1"/>
    <col min="595" max="595" width="2" style="3" customWidth="1"/>
    <col min="596" max="605" width="2.125" style="3" bestFit="1" customWidth="0"/>
    <col min="606" max="606" width="2.625" style="3" bestFit="1" customWidth="1"/>
    <col min="607" max="768" width="2.125" style="3"/>
    <col min="769" max="769" width="2.125" style="3" bestFit="1" customWidth="0"/>
    <col min="770" max="770" width="2.5" style="3" bestFit="1" customWidth="1"/>
    <col min="771" max="809" width="2.25" style="3" customWidth="1"/>
    <col min="810" max="811" width="2.375" style="3" customWidth="1"/>
    <col min="812" max="818" width="2.25" style="3" customWidth="1"/>
    <col min="819" max="819" width="2.125" style="3" bestFit="1" customWidth="0"/>
    <col min="820" max="850" width="2.25" style="3" customWidth="1"/>
    <col min="851" max="851" width="2" style="3" customWidth="1"/>
    <col min="852" max="861" width="2.125" style="3" bestFit="1" customWidth="0"/>
    <col min="862" max="862" width="2.625" style="3" bestFit="1" customWidth="1"/>
    <col min="863" max="1024" width="2.125" style="3"/>
    <col min="1025" max="1025" width="2.125" style="3" bestFit="1" customWidth="0"/>
    <col min="1026" max="1026" width="2.5" style="3" bestFit="1" customWidth="1"/>
    <col min="1027" max="1065" width="2.25" style="3" customWidth="1"/>
    <col min="1066" max="1067" width="2.375" style="3" customWidth="1"/>
    <col min="1068" max="1074" width="2.25" style="3" customWidth="1"/>
    <col min="1075" max="1075" width="2.125" style="3" bestFit="1" customWidth="0"/>
    <col min="1076" max="1106" width="2.25" style="3" customWidth="1"/>
    <col min="1107" max="1107" width="2" style="3" customWidth="1"/>
    <col min="1108" max="1117" width="2.125" style="3" bestFit="1" customWidth="0"/>
    <col min="1118" max="1118" width="2.625" style="3" bestFit="1" customWidth="1"/>
    <col min="1119" max="1280" width="2.125" style="3"/>
    <col min="1281" max="1281" width="2.125" style="3" bestFit="1" customWidth="0"/>
    <col min="1282" max="1282" width="2.5" style="3" bestFit="1" customWidth="1"/>
    <col min="1283" max="1321" width="2.25" style="3" customWidth="1"/>
    <col min="1322" max="1323" width="2.375" style="3" customWidth="1"/>
    <col min="1324" max="1330" width="2.25" style="3" customWidth="1"/>
    <col min="1331" max="1331" width="2.125" style="3" bestFit="1" customWidth="0"/>
    <col min="1332" max="1362" width="2.25" style="3" customWidth="1"/>
    <col min="1363" max="1363" width="2" style="3" customWidth="1"/>
    <col min="1364" max="1373" width="2.125" style="3" bestFit="1" customWidth="0"/>
    <col min="1374" max="1374" width="2.625" style="3" bestFit="1" customWidth="1"/>
    <col min="1375" max="1536" width="2.125" style="3"/>
    <col min="1537" max="1537" width="2.125" style="3" bestFit="1" customWidth="0"/>
    <col min="1538" max="1538" width="2.5" style="3" bestFit="1" customWidth="1"/>
    <col min="1539" max="1577" width="2.25" style="3" customWidth="1"/>
    <col min="1578" max="1579" width="2.375" style="3" customWidth="1"/>
    <col min="1580" max="1586" width="2.25" style="3" customWidth="1"/>
    <col min="1587" max="1587" width="2.125" style="3" bestFit="1" customWidth="0"/>
    <col min="1588" max="1618" width="2.25" style="3" customWidth="1"/>
    <col min="1619" max="1619" width="2" style="3" customWidth="1"/>
    <col min="1620" max="1629" width="2.125" style="3" bestFit="1" customWidth="0"/>
    <col min="1630" max="1630" width="2.625" style="3" bestFit="1" customWidth="1"/>
    <col min="1631" max="1792" width="2.125" style="3"/>
    <col min="1793" max="1793" width="2.125" style="3" bestFit="1" customWidth="0"/>
    <col min="1794" max="1794" width="2.5" style="3" bestFit="1" customWidth="1"/>
    <col min="1795" max="1833" width="2.25" style="3" customWidth="1"/>
    <col min="1834" max="1835" width="2.375" style="3" customWidth="1"/>
    <col min="1836" max="1842" width="2.25" style="3" customWidth="1"/>
    <col min="1843" max="1843" width="2.125" style="3" bestFit="1" customWidth="0"/>
    <col min="1844" max="1874" width="2.25" style="3" customWidth="1"/>
    <col min="1875" max="1875" width="2" style="3" customWidth="1"/>
    <col min="1876" max="1885" width="2.125" style="3" bestFit="1" customWidth="0"/>
    <col min="1886" max="1886" width="2.625" style="3" bestFit="1" customWidth="1"/>
    <col min="1887" max="2048" width="2.125" style="3"/>
    <col min="2049" max="2049" width="2.125" style="3" bestFit="1" customWidth="0"/>
    <col min="2050" max="2050" width="2.5" style="3" bestFit="1" customWidth="1"/>
    <col min="2051" max="2089" width="2.25" style="3" customWidth="1"/>
    <col min="2090" max="2091" width="2.375" style="3" customWidth="1"/>
    <col min="2092" max="2098" width="2.25" style="3" customWidth="1"/>
    <col min="2099" max="2099" width="2.125" style="3" bestFit="1" customWidth="0"/>
    <col min="2100" max="2130" width="2.25" style="3" customWidth="1"/>
    <col min="2131" max="2131" width="2" style="3" customWidth="1"/>
    <col min="2132" max="2141" width="2.125" style="3" bestFit="1" customWidth="0"/>
    <col min="2142" max="2142" width="2.625" style="3" bestFit="1" customWidth="1"/>
    <col min="2143" max="2304" width="2.125" style="3"/>
    <col min="2305" max="2305" width="2.125" style="3" bestFit="1" customWidth="0"/>
    <col min="2306" max="2306" width="2.5" style="3" bestFit="1" customWidth="1"/>
    <col min="2307" max="2345" width="2.25" style="3" customWidth="1"/>
    <col min="2346" max="2347" width="2.375" style="3" customWidth="1"/>
    <col min="2348" max="2354" width="2.25" style="3" customWidth="1"/>
    <col min="2355" max="2355" width="2.125" style="3" bestFit="1" customWidth="0"/>
    <col min="2356" max="2386" width="2.25" style="3" customWidth="1"/>
    <col min="2387" max="2387" width="2" style="3" customWidth="1"/>
    <col min="2388" max="2397" width="2.125" style="3" bestFit="1" customWidth="0"/>
    <col min="2398" max="2398" width="2.625" style="3" bestFit="1" customWidth="1"/>
    <col min="2399" max="2560" width="2.125" style="3"/>
    <col min="2561" max="2561" width="2.125" style="3" bestFit="1" customWidth="0"/>
    <col min="2562" max="2562" width="2.5" style="3" bestFit="1" customWidth="1"/>
    <col min="2563" max="2601" width="2.25" style="3" customWidth="1"/>
    <col min="2602" max="2603" width="2.375" style="3" customWidth="1"/>
    <col min="2604" max="2610" width="2.25" style="3" customWidth="1"/>
    <col min="2611" max="2611" width="2.125" style="3" bestFit="1" customWidth="0"/>
    <col min="2612" max="2642" width="2.25" style="3" customWidth="1"/>
    <col min="2643" max="2643" width="2" style="3" customWidth="1"/>
    <col min="2644" max="2653" width="2.125" style="3" bestFit="1" customWidth="0"/>
    <col min="2654" max="2654" width="2.625" style="3" bestFit="1" customWidth="1"/>
    <col min="2655" max="2816" width="2.125" style="3"/>
    <col min="2817" max="2817" width="2.125" style="3" bestFit="1" customWidth="0"/>
    <col min="2818" max="2818" width="2.5" style="3" bestFit="1" customWidth="1"/>
    <col min="2819" max="2857" width="2.25" style="3" customWidth="1"/>
    <col min="2858" max="2859" width="2.375" style="3" customWidth="1"/>
    <col min="2860" max="2866" width="2.25" style="3" customWidth="1"/>
    <col min="2867" max="2867" width="2.125" style="3" bestFit="1" customWidth="0"/>
    <col min="2868" max="2898" width="2.25" style="3" customWidth="1"/>
    <col min="2899" max="2899" width="2" style="3" customWidth="1"/>
    <col min="2900" max="2909" width="2.125" style="3" bestFit="1" customWidth="0"/>
    <col min="2910" max="2910" width="2.625" style="3" bestFit="1" customWidth="1"/>
    <col min="2911" max="3072" width="2.125" style="3"/>
    <col min="3073" max="3073" width="2.125" style="3" bestFit="1" customWidth="0"/>
    <col min="3074" max="3074" width="2.5" style="3" bestFit="1" customWidth="1"/>
    <col min="3075" max="3113" width="2.25" style="3" customWidth="1"/>
    <col min="3114" max="3115" width="2.375" style="3" customWidth="1"/>
    <col min="3116" max="3122" width="2.25" style="3" customWidth="1"/>
    <col min="3123" max="3123" width="2.125" style="3" bestFit="1" customWidth="0"/>
    <col min="3124" max="3154" width="2.25" style="3" customWidth="1"/>
    <col min="3155" max="3155" width="2" style="3" customWidth="1"/>
    <col min="3156" max="3165" width="2.125" style="3" bestFit="1" customWidth="0"/>
    <col min="3166" max="3166" width="2.625" style="3" bestFit="1" customWidth="1"/>
    <col min="3167" max="3328" width="2.125" style="3"/>
    <col min="3329" max="3329" width="2.125" style="3" bestFit="1" customWidth="0"/>
    <col min="3330" max="3330" width="2.5" style="3" bestFit="1" customWidth="1"/>
    <col min="3331" max="3369" width="2.25" style="3" customWidth="1"/>
    <col min="3370" max="3371" width="2.375" style="3" customWidth="1"/>
    <col min="3372" max="3378" width="2.25" style="3" customWidth="1"/>
    <col min="3379" max="3379" width="2.125" style="3" bestFit="1" customWidth="0"/>
    <col min="3380" max="3410" width="2.25" style="3" customWidth="1"/>
    <col min="3411" max="3411" width="2" style="3" customWidth="1"/>
    <col min="3412" max="3421" width="2.125" style="3" bestFit="1" customWidth="0"/>
    <col min="3422" max="3422" width="2.625" style="3" bestFit="1" customWidth="1"/>
    <col min="3423" max="3584" width="2.125" style="3"/>
    <col min="3585" max="3585" width="2.125" style="3" bestFit="1" customWidth="0"/>
    <col min="3586" max="3586" width="2.5" style="3" bestFit="1" customWidth="1"/>
    <col min="3587" max="3625" width="2.25" style="3" customWidth="1"/>
    <col min="3626" max="3627" width="2.375" style="3" customWidth="1"/>
    <col min="3628" max="3634" width="2.25" style="3" customWidth="1"/>
    <col min="3635" max="3635" width="2.125" style="3" bestFit="1" customWidth="0"/>
    <col min="3636" max="3666" width="2.25" style="3" customWidth="1"/>
    <col min="3667" max="3667" width="2" style="3" customWidth="1"/>
    <col min="3668" max="3677" width="2.125" style="3" bestFit="1" customWidth="0"/>
    <col min="3678" max="3678" width="2.625" style="3" bestFit="1" customWidth="1"/>
    <col min="3679" max="3840" width="2.125" style="3"/>
    <col min="3841" max="3841" width="2.125" style="3" bestFit="1" customWidth="0"/>
    <col min="3842" max="3842" width="2.5" style="3" bestFit="1" customWidth="1"/>
    <col min="3843" max="3881" width="2.25" style="3" customWidth="1"/>
    <col min="3882" max="3883" width="2.375" style="3" customWidth="1"/>
    <col min="3884" max="3890" width="2.25" style="3" customWidth="1"/>
    <col min="3891" max="3891" width="2.125" style="3" bestFit="1" customWidth="0"/>
    <col min="3892" max="3922" width="2.25" style="3" customWidth="1"/>
    <col min="3923" max="3923" width="2" style="3" customWidth="1"/>
    <col min="3924" max="3933" width="2.125" style="3" bestFit="1" customWidth="0"/>
    <col min="3934" max="3934" width="2.625" style="3" bestFit="1" customWidth="1"/>
    <col min="3935" max="4096" width="2.125" style="3"/>
    <col min="4097" max="4097" width="2.125" style="3" bestFit="1" customWidth="0"/>
    <col min="4098" max="4098" width="2.5" style="3" bestFit="1" customWidth="1"/>
    <col min="4099" max="4137" width="2.25" style="3" customWidth="1"/>
    <col min="4138" max="4139" width="2.375" style="3" customWidth="1"/>
    <col min="4140" max="4146" width="2.25" style="3" customWidth="1"/>
    <col min="4147" max="4147" width="2.125" style="3" bestFit="1" customWidth="0"/>
    <col min="4148" max="4178" width="2.25" style="3" customWidth="1"/>
    <col min="4179" max="4179" width="2" style="3" customWidth="1"/>
    <col min="4180" max="4189" width="2.125" style="3" bestFit="1" customWidth="0"/>
    <col min="4190" max="4190" width="2.625" style="3" bestFit="1" customWidth="1"/>
    <col min="4191" max="4352" width="2.125" style="3"/>
    <col min="4353" max="4353" width="2.125" style="3" bestFit="1" customWidth="0"/>
    <col min="4354" max="4354" width="2.5" style="3" bestFit="1" customWidth="1"/>
    <col min="4355" max="4393" width="2.25" style="3" customWidth="1"/>
    <col min="4394" max="4395" width="2.375" style="3" customWidth="1"/>
    <col min="4396" max="4402" width="2.25" style="3" customWidth="1"/>
    <col min="4403" max="4403" width="2.125" style="3" bestFit="1" customWidth="0"/>
    <col min="4404" max="4434" width="2.25" style="3" customWidth="1"/>
    <col min="4435" max="4435" width="2" style="3" customWidth="1"/>
    <col min="4436" max="4445" width="2.125" style="3" bestFit="1" customWidth="0"/>
    <col min="4446" max="4446" width="2.625" style="3" bestFit="1" customWidth="1"/>
    <col min="4447" max="4608" width="2.125" style="3"/>
    <col min="4609" max="4609" width="2.125" style="3" bestFit="1" customWidth="0"/>
    <col min="4610" max="4610" width="2.5" style="3" bestFit="1" customWidth="1"/>
    <col min="4611" max="4649" width="2.25" style="3" customWidth="1"/>
    <col min="4650" max="4651" width="2.375" style="3" customWidth="1"/>
    <col min="4652" max="4658" width="2.25" style="3" customWidth="1"/>
    <col min="4659" max="4659" width="2.125" style="3" bestFit="1" customWidth="0"/>
    <col min="4660" max="4690" width="2.25" style="3" customWidth="1"/>
    <col min="4691" max="4691" width="2" style="3" customWidth="1"/>
    <col min="4692" max="4701" width="2.125" style="3" bestFit="1" customWidth="0"/>
    <col min="4702" max="4702" width="2.625" style="3" bestFit="1" customWidth="1"/>
    <col min="4703" max="4864" width="2.125" style="3"/>
    <col min="4865" max="4865" width="2.125" style="3" bestFit="1" customWidth="0"/>
    <col min="4866" max="4866" width="2.5" style="3" bestFit="1" customWidth="1"/>
    <col min="4867" max="4905" width="2.25" style="3" customWidth="1"/>
    <col min="4906" max="4907" width="2.375" style="3" customWidth="1"/>
    <col min="4908" max="4914" width="2.25" style="3" customWidth="1"/>
    <col min="4915" max="4915" width="2.125" style="3" bestFit="1" customWidth="0"/>
    <col min="4916" max="4946" width="2.25" style="3" customWidth="1"/>
    <col min="4947" max="4947" width="2" style="3" customWidth="1"/>
    <col min="4948" max="4957" width="2.125" style="3" bestFit="1" customWidth="0"/>
    <col min="4958" max="4958" width="2.625" style="3" bestFit="1" customWidth="1"/>
    <col min="4959" max="5120" width="2.125" style="3"/>
    <col min="5121" max="5121" width="2.125" style="3" bestFit="1" customWidth="0"/>
    <col min="5122" max="5122" width="2.5" style="3" bestFit="1" customWidth="1"/>
    <col min="5123" max="5161" width="2.25" style="3" customWidth="1"/>
    <col min="5162" max="5163" width="2.375" style="3" customWidth="1"/>
    <col min="5164" max="5170" width="2.25" style="3" customWidth="1"/>
    <col min="5171" max="5171" width="2.125" style="3" bestFit="1" customWidth="0"/>
    <col min="5172" max="5202" width="2.25" style="3" customWidth="1"/>
    <col min="5203" max="5203" width="2" style="3" customWidth="1"/>
    <col min="5204" max="5213" width="2.125" style="3" bestFit="1" customWidth="0"/>
    <col min="5214" max="5214" width="2.625" style="3" bestFit="1" customWidth="1"/>
    <col min="5215" max="5376" width="2.125" style="3"/>
    <col min="5377" max="5377" width="2.125" style="3" bestFit="1" customWidth="0"/>
    <col min="5378" max="5378" width="2.5" style="3" bestFit="1" customWidth="1"/>
    <col min="5379" max="5417" width="2.25" style="3" customWidth="1"/>
    <col min="5418" max="5419" width="2.375" style="3" customWidth="1"/>
    <col min="5420" max="5426" width="2.25" style="3" customWidth="1"/>
    <col min="5427" max="5427" width="2.125" style="3" bestFit="1" customWidth="0"/>
    <col min="5428" max="5458" width="2.25" style="3" customWidth="1"/>
    <col min="5459" max="5459" width="2" style="3" customWidth="1"/>
    <col min="5460" max="5469" width="2.125" style="3" bestFit="1" customWidth="0"/>
    <col min="5470" max="5470" width="2.625" style="3" bestFit="1" customWidth="1"/>
    <col min="5471" max="5632" width="2.125" style="3"/>
    <col min="5633" max="5633" width="2.125" style="3" bestFit="1" customWidth="0"/>
    <col min="5634" max="5634" width="2.5" style="3" bestFit="1" customWidth="1"/>
    <col min="5635" max="5673" width="2.25" style="3" customWidth="1"/>
    <col min="5674" max="5675" width="2.375" style="3" customWidth="1"/>
    <col min="5676" max="5682" width="2.25" style="3" customWidth="1"/>
    <col min="5683" max="5683" width="2.125" style="3" bestFit="1" customWidth="0"/>
    <col min="5684" max="5714" width="2.25" style="3" customWidth="1"/>
    <col min="5715" max="5715" width="2" style="3" customWidth="1"/>
    <col min="5716" max="5725" width="2.125" style="3" bestFit="1" customWidth="0"/>
    <col min="5726" max="5726" width="2.625" style="3" bestFit="1" customWidth="1"/>
    <col min="5727" max="5888" width="2.125" style="3"/>
    <col min="5889" max="5889" width="2.125" style="3" bestFit="1" customWidth="0"/>
    <col min="5890" max="5890" width="2.5" style="3" bestFit="1" customWidth="1"/>
    <col min="5891" max="5929" width="2.25" style="3" customWidth="1"/>
    <col min="5930" max="5931" width="2.375" style="3" customWidth="1"/>
    <col min="5932" max="5938" width="2.25" style="3" customWidth="1"/>
    <col min="5939" max="5939" width="2.125" style="3" bestFit="1" customWidth="0"/>
    <col min="5940" max="5970" width="2.25" style="3" customWidth="1"/>
    <col min="5971" max="5971" width="2" style="3" customWidth="1"/>
    <col min="5972" max="5981" width="2.125" style="3" bestFit="1" customWidth="0"/>
    <col min="5982" max="5982" width="2.625" style="3" bestFit="1" customWidth="1"/>
    <col min="5983" max="6144" width="2.125" style="3"/>
    <col min="6145" max="6145" width="2.125" style="3" bestFit="1" customWidth="0"/>
    <col min="6146" max="6146" width="2.5" style="3" bestFit="1" customWidth="1"/>
    <col min="6147" max="6185" width="2.25" style="3" customWidth="1"/>
    <col min="6186" max="6187" width="2.375" style="3" customWidth="1"/>
    <col min="6188" max="6194" width="2.25" style="3" customWidth="1"/>
    <col min="6195" max="6195" width="2.125" style="3" bestFit="1" customWidth="0"/>
    <col min="6196" max="6226" width="2.25" style="3" customWidth="1"/>
    <col min="6227" max="6227" width="2" style="3" customWidth="1"/>
    <col min="6228" max="6237" width="2.125" style="3" bestFit="1" customWidth="0"/>
    <col min="6238" max="6238" width="2.625" style="3" bestFit="1" customWidth="1"/>
    <col min="6239" max="6400" width="2.125" style="3"/>
    <col min="6401" max="6401" width="2.125" style="3" bestFit="1" customWidth="0"/>
    <col min="6402" max="6402" width="2.5" style="3" bestFit="1" customWidth="1"/>
    <col min="6403" max="6441" width="2.25" style="3" customWidth="1"/>
    <col min="6442" max="6443" width="2.375" style="3" customWidth="1"/>
    <col min="6444" max="6450" width="2.25" style="3" customWidth="1"/>
    <col min="6451" max="6451" width="2.125" style="3" bestFit="1" customWidth="0"/>
    <col min="6452" max="6482" width="2.25" style="3" customWidth="1"/>
    <col min="6483" max="6483" width="2" style="3" customWidth="1"/>
    <col min="6484" max="6493" width="2.125" style="3" bestFit="1" customWidth="0"/>
    <col min="6494" max="6494" width="2.625" style="3" bestFit="1" customWidth="1"/>
    <col min="6495" max="6656" width="2.125" style="3"/>
    <col min="6657" max="6657" width="2.125" style="3" bestFit="1" customWidth="0"/>
    <col min="6658" max="6658" width="2.5" style="3" bestFit="1" customWidth="1"/>
    <col min="6659" max="6697" width="2.25" style="3" customWidth="1"/>
    <col min="6698" max="6699" width="2.375" style="3" customWidth="1"/>
    <col min="6700" max="6706" width="2.25" style="3" customWidth="1"/>
    <col min="6707" max="6707" width="2.125" style="3" bestFit="1" customWidth="0"/>
    <col min="6708" max="6738" width="2.25" style="3" customWidth="1"/>
    <col min="6739" max="6739" width="2" style="3" customWidth="1"/>
    <col min="6740" max="6749" width="2.125" style="3" bestFit="1" customWidth="0"/>
    <col min="6750" max="6750" width="2.625" style="3" bestFit="1" customWidth="1"/>
    <col min="6751" max="6912" width="2.125" style="3"/>
    <col min="6913" max="6913" width="2.125" style="3" bestFit="1" customWidth="0"/>
    <col min="6914" max="6914" width="2.5" style="3" bestFit="1" customWidth="1"/>
    <col min="6915" max="6953" width="2.25" style="3" customWidth="1"/>
    <col min="6954" max="6955" width="2.375" style="3" customWidth="1"/>
    <col min="6956" max="6962" width="2.25" style="3" customWidth="1"/>
    <col min="6963" max="6963" width="2.125" style="3" bestFit="1" customWidth="0"/>
    <col min="6964" max="6994" width="2.25" style="3" customWidth="1"/>
    <col min="6995" max="6995" width="2" style="3" customWidth="1"/>
    <col min="6996" max="7005" width="2.125" style="3" bestFit="1" customWidth="0"/>
    <col min="7006" max="7006" width="2.625" style="3" bestFit="1" customWidth="1"/>
    <col min="7007" max="7168" width="2.125" style="3"/>
    <col min="7169" max="7169" width="2.125" style="3" bestFit="1" customWidth="0"/>
    <col min="7170" max="7170" width="2.5" style="3" bestFit="1" customWidth="1"/>
    <col min="7171" max="7209" width="2.25" style="3" customWidth="1"/>
    <col min="7210" max="7211" width="2.375" style="3" customWidth="1"/>
    <col min="7212" max="7218" width="2.25" style="3" customWidth="1"/>
    <col min="7219" max="7219" width="2.125" style="3" bestFit="1" customWidth="0"/>
    <col min="7220" max="7250" width="2.25" style="3" customWidth="1"/>
    <col min="7251" max="7251" width="2" style="3" customWidth="1"/>
    <col min="7252" max="7261" width="2.125" style="3" bestFit="1" customWidth="0"/>
    <col min="7262" max="7262" width="2.625" style="3" bestFit="1" customWidth="1"/>
    <col min="7263" max="7424" width="2.125" style="3"/>
    <col min="7425" max="7425" width="2.125" style="3" bestFit="1" customWidth="0"/>
    <col min="7426" max="7426" width="2.5" style="3" bestFit="1" customWidth="1"/>
    <col min="7427" max="7465" width="2.25" style="3" customWidth="1"/>
    <col min="7466" max="7467" width="2.375" style="3" customWidth="1"/>
    <col min="7468" max="7474" width="2.25" style="3" customWidth="1"/>
    <col min="7475" max="7475" width="2.125" style="3" bestFit="1" customWidth="0"/>
    <col min="7476" max="7506" width="2.25" style="3" customWidth="1"/>
    <col min="7507" max="7507" width="2" style="3" customWidth="1"/>
    <col min="7508" max="7517" width="2.125" style="3" bestFit="1" customWidth="0"/>
    <col min="7518" max="7518" width="2.625" style="3" bestFit="1" customWidth="1"/>
    <col min="7519" max="7680" width="2.125" style="3"/>
    <col min="7681" max="7681" width="2.125" style="3" bestFit="1" customWidth="0"/>
    <col min="7682" max="7682" width="2.5" style="3" bestFit="1" customWidth="1"/>
    <col min="7683" max="7721" width="2.25" style="3" customWidth="1"/>
    <col min="7722" max="7723" width="2.375" style="3" customWidth="1"/>
    <col min="7724" max="7730" width="2.25" style="3" customWidth="1"/>
    <col min="7731" max="7731" width="2.125" style="3" bestFit="1" customWidth="0"/>
    <col min="7732" max="7762" width="2.25" style="3" customWidth="1"/>
    <col min="7763" max="7763" width="2" style="3" customWidth="1"/>
    <col min="7764" max="7773" width="2.125" style="3" bestFit="1" customWidth="0"/>
    <col min="7774" max="7774" width="2.625" style="3" bestFit="1" customWidth="1"/>
    <col min="7775" max="7936" width="2.125" style="3"/>
    <col min="7937" max="7937" width="2.125" style="3" bestFit="1" customWidth="0"/>
    <col min="7938" max="7938" width="2.5" style="3" bestFit="1" customWidth="1"/>
    <col min="7939" max="7977" width="2.25" style="3" customWidth="1"/>
    <col min="7978" max="7979" width="2.375" style="3" customWidth="1"/>
    <col min="7980" max="7986" width="2.25" style="3" customWidth="1"/>
    <col min="7987" max="7987" width="2.125" style="3" bestFit="1" customWidth="0"/>
    <col min="7988" max="8018" width="2.25" style="3" customWidth="1"/>
    <col min="8019" max="8019" width="2" style="3" customWidth="1"/>
    <col min="8020" max="8029" width="2.125" style="3" bestFit="1" customWidth="0"/>
    <col min="8030" max="8030" width="2.625" style="3" bestFit="1" customWidth="1"/>
    <col min="8031" max="8192" width="2.125" style="3"/>
    <col min="8193" max="8193" width="2.125" style="3" bestFit="1" customWidth="0"/>
    <col min="8194" max="8194" width="2.5" style="3" bestFit="1" customWidth="1"/>
    <col min="8195" max="8233" width="2.25" style="3" customWidth="1"/>
    <col min="8234" max="8235" width="2.375" style="3" customWidth="1"/>
    <col min="8236" max="8242" width="2.25" style="3" customWidth="1"/>
    <col min="8243" max="8243" width="2.125" style="3" bestFit="1" customWidth="0"/>
    <col min="8244" max="8274" width="2.25" style="3" customWidth="1"/>
    <col min="8275" max="8275" width="2" style="3" customWidth="1"/>
    <col min="8276" max="8285" width="2.125" style="3" bestFit="1" customWidth="0"/>
    <col min="8286" max="8286" width="2.625" style="3" bestFit="1" customWidth="1"/>
    <col min="8287" max="8448" width="2.125" style="3"/>
    <col min="8449" max="8449" width="2.125" style="3" bestFit="1" customWidth="0"/>
    <col min="8450" max="8450" width="2.5" style="3" bestFit="1" customWidth="1"/>
    <col min="8451" max="8489" width="2.25" style="3" customWidth="1"/>
    <col min="8490" max="8491" width="2.375" style="3" customWidth="1"/>
    <col min="8492" max="8498" width="2.25" style="3" customWidth="1"/>
    <col min="8499" max="8499" width="2.125" style="3" bestFit="1" customWidth="0"/>
    <col min="8500" max="8530" width="2.25" style="3" customWidth="1"/>
    <col min="8531" max="8531" width="2" style="3" customWidth="1"/>
    <col min="8532" max="8541" width="2.125" style="3" bestFit="1" customWidth="0"/>
    <col min="8542" max="8542" width="2.625" style="3" bestFit="1" customWidth="1"/>
    <col min="8543" max="8704" width="2.125" style="3"/>
    <col min="8705" max="8705" width="2.125" style="3" bestFit="1" customWidth="0"/>
    <col min="8706" max="8706" width="2.5" style="3" bestFit="1" customWidth="1"/>
    <col min="8707" max="8745" width="2.25" style="3" customWidth="1"/>
    <col min="8746" max="8747" width="2.375" style="3" customWidth="1"/>
    <col min="8748" max="8754" width="2.25" style="3" customWidth="1"/>
    <col min="8755" max="8755" width="2.125" style="3" bestFit="1" customWidth="0"/>
    <col min="8756" max="8786" width="2.25" style="3" customWidth="1"/>
    <col min="8787" max="8787" width="2" style="3" customWidth="1"/>
    <col min="8788" max="8797" width="2.125" style="3" bestFit="1" customWidth="0"/>
    <col min="8798" max="8798" width="2.625" style="3" bestFit="1" customWidth="1"/>
    <col min="8799" max="8960" width="2.125" style="3"/>
    <col min="8961" max="8961" width="2.125" style="3" bestFit="1" customWidth="0"/>
    <col min="8962" max="8962" width="2.5" style="3" bestFit="1" customWidth="1"/>
    <col min="8963" max="9001" width="2.25" style="3" customWidth="1"/>
    <col min="9002" max="9003" width="2.375" style="3" customWidth="1"/>
    <col min="9004" max="9010" width="2.25" style="3" customWidth="1"/>
    <col min="9011" max="9011" width="2.125" style="3" bestFit="1" customWidth="0"/>
    <col min="9012" max="9042" width="2.25" style="3" customWidth="1"/>
    <col min="9043" max="9043" width="2" style="3" customWidth="1"/>
    <col min="9044" max="9053" width="2.125" style="3" bestFit="1" customWidth="0"/>
    <col min="9054" max="9054" width="2.625" style="3" bestFit="1" customWidth="1"/>
    <col min="9055" max="9216" width="2.125" style="3"/>
    <col min="9217" max="9217" width="2.125" style="3" bestFit="1" customWidth="0"/>
    <col min="9218" max="9218" width="2.5" style="3" bestFit="1" customWidth="1"/>
    <col min="9219" max="9257" width="2.25" style="3" customWidth="1"/>
    <col min="9258" max="9259" width="2.375" style="3" customWidth="1"/>
    <col min="9260" max="9266" width="2.25" style="3" customWidth="1"/>
    <col min="9267" max="9267" width="2.125" style="3" bestFit="1" customWidth="0"/>
    <col min="9268" max="9298" width="2.25" style="3" customWidth="1"/>
    <col min="9299" max="9299" width="2" style="3" customWidth="1"/>
    <col min="9300" max="9309" width="2.125" style="3" bestFit="1" customWidth="0"/>
    <col min="9310" max="9310" width="2.625" style="3" bestFit="1" customWidth="1"/>
    <col min="9311" max="9472" width="2.125" style="3"/>
    <col min="9473" max="9473" width="2.125" style="3" bestFit="1" customWidth="0"/>
    <col min="9474" max="9474" width="2.5" style="3" bestFit="1" customWidth="1"/>
    <col min="9475" max="9513" width="2.25" style="3" customWidth="1"/>
    <col min="9514" max="9515" width="2.375" style="3" customWidth="1"/>
    <col min="9516" max="9522" width="2.25" style="3" customWidth="1"/>
    <col min="9523" max="9523" width="2.125" style="3" bestFit="1" customWidth="0"/>
    <col min="9524" max="9554" width="2.25" style="3" customWidth="1"/>
    <col min="9555" max="9555" width="2" style="3" customWidth="1"/>
    <col min="9556" max="9565" width="2.125" style="3" bestFit="1" customWidth="0"/>
    <col min="9566" max="9566" width="2.625" style="3" bestFit="1" customWidth="1"/>
    <col min="9567" max="9728" width="2.125" style="3"/>
    <col min="9729" max="9729" width="2.125" style="3" bestFit="1" customWidth="0"/>
    <col min="9730" max="9730" width="2.5" style="3" bestFit="1" customWidth="1"/>
    <col min="9731" max="9769" width="2.25" style="3" customWidth="1"/>
    <col min="9770" max="9771" width="2.375" style="3" customWidth="1"/>
    <col min="9772" max="9778" width="2.25" style="3" customWidth="1"/>
    <col min="9779" max="9779" width="2.125" style="3" bestFit="1" customWidth="0"/>
    <col min="9780" max="9810" width="2.25" style="3" customWidth="1"/>
    <col min="9811" max="9811" width="2" style="3" customWidth="1"/>
    <col min="9812" max="9821" width="2.125" style="3" bestFit="1" customWidth="0"/>
    <col min="9822" max="9822" width="2.625" style="3" bestFit="1" customWidth="1"/>
    <col min="9823" max="9984" width="2.125" style="3"/>
    <col min="9985" max="9985" width="2.125" style="3" bestFit="1" customWidth="0"/>
    <col min="9986" max="9986" width="2.5" style="3" bestFit="1" customWidth="1"/>
    <col min="9987" max="10025" width="2.25" style="3" customWidth="1"/>
    <col min="10026" max="10027" width="2.375" style="3" customWidth="1"/>
    <col min="10028" max="10034" width="2.25" style="3" customWidth="1"/>
    <col min="10035" max="10035" width="2.125" style="3" bestFit="1" customWidth="0"/>
    <col min="10036" max="10066" width="2.25" style="3" customWidth="1"/>
    <col min="10067" max="10067" width="2" style="3" customWidth="1"/>
    <col min="10068" max="10077" width="2.125" style="3" bestFit="1" customWidth="0"/>
    <col min="10078" max="10078" width="2.625" style="3" bestFit="1" customWidth="1"/>
    <col min="10079" max="10240" width="2.125" style="3"/>
    <col min="10241" max="10241" width="2.125" style="3" bestFit="1" customWidth="0"/>
    <col min="10242" max="10242" width="2.5" style="3" bestFit="1" customWidth="1"/>
    <col min="10243" max="10281" width="2.25" style="3" customWidth="1"/>
    <col min="10282" max="10283" width="2.375" style="3" customWidth="1"/>
    <col min="10284" max="10290" width="2.25" style="3" customWidth="1"/>
    <col min="10291" max="10291" width="2.125" style="3" bestFit="1" customWidth="0"/>
    <col min="10292" max="10322" width="2.25" style="3" customWidth="1"/>
    <col min="10323" max="10323" width="2" style="3" customWidth="1"/>
    <col min="10324" max="10333" width="2.125" style="3" bestFit="1" customWidth="0"/>
    <col min="10334" max="10334" width="2.625" style="3" bestFit="1" customWidth="1"/>
    <col min="10335" max="10496" width="2.125" style="3"/>
    <col min="10497" max="10497" width="2.125" style="3" bestFit="1" customWidth="0"/>
    <col min="10498" max="10498" width="2.5" style="3" bestFit="1" customWidth="1"/>
    <col min="10499" max="10537" width="2.25" style="3" customWidth="1"/>
    <col min="10538" max="10539" width="2.375" style="3" customWidth="1"/>
    <col min="10540" max="10546" width="2.25" style="3" customWidth="1"/>
    <col min="10547" max="10547" width="2.125" style="3" bestFit="1" customWidth="0"/>
    <col min="10548" max="10578" width="2.25" style="3" customWidth="1"/>
    <col min="10579" max="10579" width="2" style="3" customWidth="1"/>
    <col min="10580" max="10589" width="2.125" style="3" bestFit="1" customWidth="0"/>
    <col min="10590" max="10590" width="2.625" style="3" bestFit="1" customWidth="1"/>
    <col min="10591" max="10752" width="2.125" style="3"/>
    <col min="10753" max="10753" width="2.125" style="3" bestFit="1" customWidth="0"/>
    <col min="10754" max="10754" width="2.5" style="3" bestFit="1" customWidth="1"/>
    <col min="10755" max="10793" width="2.25" style="3" customWidth="1"/>
    <col min="10794" max="10795" width="2.375" style="3" customWidth="1"/>
    <col min="10796" max="10802" width="2.25" style="3" customWidth="1"/>
    <col min="10803" max="10803" width="2.125" style="3" bestFit="1" customWidth="0"/>
    <col min="10804" max="10834" width="2.25" style="3" customWidth="1"/>
    <col min="10835" max="10835" width="2" style="3" customWidth="1"/>
    <col min="10836" max="10845" width="2.125" style="3" bestFit="1" customWidth="0"/>
    <col min="10846" max="10846" width="2.625" style="3" bestFit="1" customWidth="1"/>
    <col min="10847" max="11008" width="2.125" style="3"/>
    <col min="11009" max="11009" width="2.125" style="3" bestFit="1" customWidth="0"/>
    <col min="11010" max="11010" width="2.5" style="3" bestFit="1" customWidth="1"/>
    <col min="11011" max="11049" width="2.25" style="3" customWidth="1"/>
    <col min="11050" max="11051" width="2.375" style="3" customWidth="1"/>
    <col min="11052" max="11058" width="2.25" style="3" customWidth="1"/>
    <col min="11059" max="11059" width="2.125" style="3" bestFit="1" customWidth="0"/>
    <col min="11060" max="11090" width="2.25" style="3" customWidth="1"/>
    <col min="11091" max="11091" width="2" style="3" customWidth="1"/>
    <col min="11092" max="11101" width="2.125" style="3" bestFit="1" customWidth="0"/>
    <col min="11102" max="11102" width="2.625" style="3" bestFit="1" customWidth="1"/>
    <col min="11103" max="11264" width="2.125" style="3"/>
    <col min="11265" max="11265" width="2.125" style="3" bestFit="1" customWidth="0"/>
    <col min="11266" max="11266" width="2.5" style="3" bestFit="1" customWidth="1"/>
    <col min="11267" max="11305" width="2.25" style="3" customWidth="1"/>
    <col min="11306" max="11307" width="2.375" style="3" customWidth="1"/>
    <col min="11308" max="11314" width="2.25" style="3" customWidth="1"/>
    <col min="11315" max="11315" width="2.125" style="3" bestFit="1" customWidth="0"/>
    <col min="11316" max="11346" width="2.25" style="3" customWidth="1"/>
    <col min="11347" max="11347" width="2" style="3" customWidth="1"/>
    <col min="11348" max="11357" width="2.125" style="3" bestFit="1" customWidth="0"/>
    <col min="11358" max="11358" width="2.625" style="3" bestFit="1" customWidth="1"/>
    <col min="11359" max="11520" width="2.125" style="3"/>
    <col min="11521" max="11521" width="2.125" style="3" bestFit="1" customWidth="0"/>
    <col min="11522" max="11522" width="2.5" style="3" bestFit="1" customWidth="1"/>
    <col min="11523" max="11561" width="2.25" style="3" customWidth="1"/>
    <col min="11562" max="11563" width="2.375" style="3" customWidth="1"/>
    <col min="11564" max="11570" width="2.25" style="3" customWidth="1"/>
    <col min="11571" max="11571" width="2.125" style="3" bestFit="1" customWidth="0"/>
    <col min="11572" max="11602" width="2.25" style="3" customWidth="1"/>
    <col min="11603" max="11603" width="2" style="3" customWidth="1"/>
    <col min="11604" max="11613" width="2.125" style="3" bestFit="1" customWidth="0"/>
    <col min="11614" max="11614" width="2.625" style="3" bestFit="1" customWidth="1"/>
    <col min="11615" max="11776" width="2.125" style="3"/>
    <col min="11777" max="11777" width="2.125" style="3" bestFit="1" customWidth="0"/>
    <col min="11778" max="11778" width="2.5" style="3" bestFit="1" customWidth="1"/>
    <col min="11779" max="11817" width="2.25" style="3" customWidth="1"/>
    <col min="11818" max="11819" width="2.375" style="3" customWidth="1"/>
    <col min="11820" max="11826" width="2.25" style="3" customWidth="1"/>
    <col min="11827" max="11827" width="2.125" style="3" bestFit="1" customWidth="0"/>
    <col min="11828" max="11858" width="2.25" style="3" customWidth="1"/>
    <col min="11859" max="11859" width="2" style="3" customWidth="1"/>
    <col min="11860" max="11869" width="2.125" style="3" bestFit="1" customWidth="0"/>
    <col min="11870" max="11870" width="2.625" style="3" bestFit="1" customWidth="1"/>
    <col min="11871" max="12032" width="2.125" style="3"/>
    <col min="12033" max="12033" width="2.125" style="3" bestFit="1" customWidth="0"/>
    <col min="12034" max="12034" width="2.5" style="3" bestFit="1" customWidth="1"/>
    <col min="12035" max="12073" width="2.25" style="3" customWidth="1"/>
    <col min="12074" max="12075" width="2.375" style="3" customWidth="1"/>
    <col min="12076" max="12082" width="2.25" style="3" customWidth="1"/>
    <col min="12083" max="12083" width="2.125" style="3" bestFit="1" customWidth="0"/>
    <col min="12084" max="12114" width="2.25" style="3" customWidth="1"/>
    <col min="12115" max="12115" width="2" style="3" customWidth="1"/>
    <col min="12116" max="12125" width="2.125" style="3" bestFit="1" customWidth="0"/>
    <col min="12126" max="12126" width="2.625" style="3" bestFit="1" customWidth="1"/>
    <col min="12127" max="12288" width="2.125" style="3"/>
    <col min="12289" max="12289" width="2.125" style="3" bestFit="1" customWidth="0"/>
    <col min="12290" max="12290" width="2.5" style="3" bestFit="1" customWidth="1"/>
    <col min="12291" max="12329" width="2.25" style="3" customWidth="1"/>
    <col min="12330" max="12331" width="2.375" style="3" customWidth="1"/>
    <col min="12332" max="12338" width="2.25" style="3" customWidth="1"/>
    <col min="12339" max="12339" width="2.125" style="3" bestFit="1" customWidth="0"/>
    <col min="12340" max="12370" width="2.25" style="3" customWidth="1"/>
    <col min="12371" max="12371" width="2" style="3" customWidth="1"/>
    <col min="12372" max="12381" width="2.125" style="3" bestFit="1" customWidth="0"/>
    <col min="12382" max="12382" width="2.625" style="3" bestFit="1" customWidth="1"/>
    <col min="12383" max="12544" width="2.125" style="3"/>
    <col min="12545" max="12545" width="2.125" style="3" bestFit="1" customWidth="0"/>
    <col min="12546" max="12546" width="2.5" style="3" bestFit="1" customWidth="1"/>
    <col min="12547" max="12585" width="2.25" style="3" customWidth="1"/>
    <col min="12586" max="12587" width="2.375" style="3" customWidth="1"/>
    <col min="12588" max="12594" width="2.25" style="3" customWidth="1"/>
    <col min="12595" max="12595" width="2.125" style="3" bestFit="1" customWidth="0"/>
    <col min="12596" max="12626" width="2.25" style="3" customWidth="1"/>
    <col min="12627" max="12627" width="2" style="3" customWidth="1"/>
    <col min="12628" max="12637" width="2.125" style="3" bestFit="1" customWidth="0"/>
    <col min="12638" max="12638" width="2.625" style="3" bestFit="1" customWidth="1"/>
    <col min="12639" max="12800" width="2.125" style="3"/>
    <col min="12801" max="12801" width="2.125" style="3" bestFit="1" customWidth="0"/>
    <col min="12802" max="12802" width="2.5" style="3" bestFit="1" customWidth="1"/>
    <col min="12803" max="12841" width="2.25" style="3" customWidth="1"/>
    <col min="12842" max="12843" width="2.375" style="3" customWidth="1"/>
    <col min="12844" max="12850" width="2.25" style="3" customWidth="1"/>
    <col min="12851" max="12851" width="2.125" style="3" bestFit="1" customWidth="0"/>
    <col min="12852" max="12882" width="2.25" style="3" customWidth="1"/>
    <col min="12883" max="12883" width="2" style="3" customWidth="1"/>
    <col min="12884" max="12893" width="2.125" style="3" bestFit="1" customWidth="0"/>
    <col min="12894" max="12894" width="2.625" style="3" bestFit="1" customWidth="1"/>
    <col min="12895" max="13056" width="2.125" style="3"/>
    <col min="13057" max="13057" width="2.125" style="3" bestFit="1" customWidth="0"/>
    <col min="13058" max="13058" width="2.5" style="3" bestFit="1" customWidth="1"/>
    <col min="13059" max="13097" width="2.25" style="3" customWidth="1"/>
    <col min="13098" max="13099" width="2.375" style="3" customWidth="1"/>
    <col min="13100" max="13106" width="2.25" style="3" customWidth="1"/>
    <col min="13107" max="13107" width="2.125" style="3" bestFit="1" customWidth="0"/>
    <col min="13108" max="13138" width="2.25" style="3" customWidth="1"/>
    <col min="13139" max="13139" width="2" style="3" customWidth="1"/>
    <col min="13140" max="13149" width="2.125" style="3" bestFit="1" customWidth="0"/>
    <col min="13150" max="13150" width="2.625" style="3" bestFit="1" customWidth="1"/>
    <col min="13151" max="13312" width="2.125" style="3"/>
    <col min="13313" max="13313" width="2.125" style="3" bestFit="1" customWidth="0"/>
    <col min="13314" max="13314" width="2.5" style="3" bestFit="1" customWidth="1"/>
    <col min="13315" max="13353" width="2.25" style="3" customWidth="1"/>
    <col min="13354" max="13355" width="2.375" style="3" customWidth="1"/>
    <col min="13356" max="13362" width="2.25" style="3" customWidth="1"/>
    <col min="13363" max="13363" width="2.125" style="3" bestFit="1" customWidth="0"/>
    <col min="13364" max="13394" width="2.25" style="3" customWidth="1"/>
    <col min="13395" max="13395" width="2" style="3" customWidth="1"/>
    <col min="13396" max="13405" width="2.125" style="3" bestFit="1" customWidth="0"/>
    <col min="13406" max="13406" width="2.625" style="3" bestFit="1" customWidth="1"/>
    <col min="13407" max="13568" width="2.125" style="3"/>
    <col min="13569" max="13569" width="2.125" style="3" bestFit="1" customWidth="0"/>
    <col min="13570" max="13570" width="2.5" style="3" bestFit="1" customWidth="1"/>
    <col min="13571" max="13609" width="2.25" style="3" customWidth="1"/>
    <col min="13610" max="13611" width="2.375" style="3" customWidth="1"/>
    <col min="13612" max="13618" width="2.25" style="3" customWidth="1"/>
    <col min="13619" max="13619" width="2.125" style="3" bestFit="1" customWidth="0"/>
    <col min="13620" max="13650" width="2.25" style="3" customWidth="1"/>
    <col min="13651" max="13651" width="2" style="3" customWidth="1"/>
    <col min="13652" max="13661" width="2.125" style="3" bestFit="1" customWidth="0"/>
    <col min="13662" max="13662" width="2.625" style="3" bestFit="1" customWidth="1"/>
    <col min="13663" max="13824" width="2.125" style="3"/>
    <col min="13825" max="13825" width="2.125" style="3" bestFit="1" customWidth="0"/>
    <col min="13826" max="13826" width="2.5" style="3" bestFit="1" customWidth="1"/>
    <col min="13827" max="13865" width="2.25" style="3" customWidth="1"/>
    <col min="13866" max="13867" width="2.375" style="3" customWidth="1"/>
    <col min="13868" max="13874" width="2.25" style="3" customWidth="1"/>
    <col min="13875" max="13875" width="2.125" style="3" bestFit="1" customWidth="0"/>
    <col min="13876" max="13906" width="2.25" style="3" customWidth="1"/>
    <col min="13907" max="13907" width="2" style="3" customWidth="1"/>
    <col min="13908" max="13917" width="2.125" style="3" bestFit="1" customWidth="0"/>
    <col min="13918" max="13918" width="2.625" style="3" bestFit="1" customWidth="1"/>
    <col min="13919" max="14080" width="2.125" style="3"/>
    <col min="14081" max="14081" width="2.125" style="3" bestFit="1" customWidth="0"/>
    <col min="14082" max="14082" width="2.5" style="3" bestFit="1" customWidth="1"/>
    <col min="14083" max="14121" width="2.25" style="3" customWidth="1"/>
    <col min="14122" max="14123" width="2.375" style="3" customWidth="1"/>
    <col min="14124" max="14130" width="2.25" style="3" customWidth="1"/>
    <col min="14131" max="14131" width="2.125" style="3" bestFit="1" customWidth="0"/>
    <col min="14132" max="14162" width="2.25" style="3" customWidth="1"/>
    <col min="14163" max="14163" width="2" style="3" customWidth="1"/>
    <col min="14164" max="14173" width="2.125" style="3" bestFit="1" customWidth="0"/>
    <col min="14174" max="14174" width="2.625" style="3" bestFit="1" customWidth="1"/>
    <col min="14175" max="14336" width="2.125" style="3"/>
    <col min="14337" max="14337" width="2.125" style="3" bestFit="1" customWidth="0"/>
    <col min="14338" max="14338" width="2.5" style="3" bestFit="1" customWidth="1"/>
    <col min="14339" max="14377" width="2.25" style="3" customWidth="1"/>
    <col min="14378" max="14379" width="2.375" style="3" customWidth="1"/>
    <col min="14380" max="14386" width="2.25" style="3" customWidth="1"/>
    <col min="14387" max="14387" width="2.125" style="3" bestFit="1" customWidth="0"/>
    <col min="14388" max="14418" width="2.25" style="3" customWidth="1"/>
    <col min="14419" max="14419" width="2" style="3" customWidth="1"/>
    <col min="14420" max="14429" width="2.125" style="3" bestFit="1" customWidth="0"/>
    <col min="14430" max="14430" width="2.625" style="3" bestFit="1" customWidth="1"/>
    <col min="14431" max="14592" width="2.125" style="3"/>
    <col min="14593" max="14593" width="2.125" style="3" bestFit="1" customWidth="0"/>
    <col min="14594" max="14594" width="2.5" style="3" bestFit="1" customWidth="1"/>
    <col min="14595" max="14633" width="2.25" style="3" customWidth="1"/>
    <col min="14634" max="14635" width="2.375" style="3" customWidth="1"/>
    <col min="14636" max="14642" width="2.25" style="3" customWidth="1"/>
    <col min="14643" max="14643" width="2.125" style="3" bestFit="1" customWidth="0"/>
    <col min="14644" max="14674" width="2.25" style="3" customWidth="1"/>
    <col min="14675" max="14675" width="2" style="3" customWidth="1"/>
    <col min="14676" max="14685" width="2.125" style="3" bestFit="1" customWidth="0"/>
    <col min="14686" max="14686" width="2.625" style="3" bestFit="1" customWidth="1"/>
    <col min="14687" max="14848" width="2.125" style="3"/>
    <col min="14849" max="14849" width="2.125" style="3" bestFit="1" customWidth="0"/>
    <col min="14850" max="14850" width="2.5" style="3" bestFit="1" customWidth="1"/>
    <col min="14851" max="14889" width="2.25" style="3" customWidth="1"/>
    <col min="14890" max="14891" width="2.375" style="3" customWidth="1"/>
    <col min="14892" max="14898" width="2.25" style="3" customWidth="1"/>
    <col min="14899" max="14899" width="2.125" style="3" bestFit="1" customWidth="0"/>
    <col min="14900" max="14930" width="2.25" style="3" customWidth="1"/>
    <col min="14931" max="14931" width="2" style="3" customWidth="1"/>
    <col min="14932" max="14941" width="2.125" style="3" bestFit="1" customWidth="0"/>
    <col min="14942" max="14942" width="2.625" style="3" bestFit="1" customWidth="1"/>
    <col min="14943" max="15104" width="2.125" style="3"/>
    <col min="15105" max="15105" width="2.125" style="3" bestFit="1" customWidth="0"/>
    <col min="15106" max="15106" width="2.5" style="3" bestFit="1" customWidth="1"/>
    <col min="15107" max="15145" width="2.25" style="3" customWidth="1"/>
    <col min="15146" max="15147" width="2.375" style="3" customWidth="1"/>
    <col min="15148" max="15154" width="2.25" style="3" customWidth="1"/>
    <col min="15155" max="15155" width="2.125" style="3" bestFit="1" customWidth="0"/>
    <col min="15156" max="15186" width="2.25" style="3" customWidth="1"/>
    <col min="15187" max="15187" width="2" style="3" customWidth="1"/>
    <col min="15188" max="15197" width="2.125" style="3" bestFit="1" customWidth="0"/>
    <col min="15198" max="15198" width="2.625" style="3" bestFit="1" customWidth="1"/>
    <col min="15199" max="15360" width="2.125" style="3"/>
    <col min="15361" max="15361" width="2.125" style="3" bestFit="1" customWidth="0"/>
    <col min="15362" max="15362" width="2.5" style="3" bestFit="1" customWidth="1"/>
    <col min="15363" max="15401" width="2.25" style="3" customWidth="1"/>
    <col min="15402" max="15403" width="2.375" style="3" customWidth="1"/>
    <col min="15404" max="15410" width="2.25" style="3" customWidth="1"/>
    <col min="15411" max="15411" width="2.125" style="3" bestFit="1" customWidth="0"/>
    <col min="15412" max="15442" width="2.25" style="3" customWidth="1"/>
    <col min="15443" max="15443" width="2" style="3" customWidth="1"/>
    <col min="15444" max="15453" width="2.125" style="3" bestFit="1" customWidth="0"/>
    <col min="15454" max="15454" width="2.625" style="3" bestFit="1" customWidth="1"/>
    <col min="15455" max="15616" width="2.125" style="3"/>
    <col min="15617" max="15617" width="2.125" style="3" bestFit="1" customWidth="0"/>
    <col min="15618" max="15618" width="2.5" style="3" bestFit="1" customWidth="1"/>
    <col min="15619" max="15657" width="2.25" style="3" customWidth="1"/>
    <col min="15658" max="15659" width="2.375" style="3" customWidth="1"/>
    <col min="15660" max="15666" width="2.25" style="3" customWidth="1"/>
    <col min="15667" max="15667" width="2.125" style="3" bestFit="1" customWidth="0"/>
    <col min="15668" max="15698" width="2.25" style="3" customWidth="1"/>
    <col min="15699" max="15699" width="2" style="3" customWidth="1"/>
    <col min="15700" max="15709" width="2.125" style="3" bestFit="1" customWidth="0"/>
    <col min="15710" max="15710" width="2.625" style="3" bestFit="1" customWidth="1"/>
    <col min="15711" max="15872" width="2.125" style="3"/>
    <col min="15873" max="15873" width="2.125" style="3" bestFit="1" customWidth="0"/>
    <col min="15874" max="15874" width="2.5" style="3" bestFit="1" customWidth="1"/>
    <col min="15875" max="15913" width="2.25" style="3" customWidth="1"/>
    <col min="15914" max="15915" width="2.375" style="3" customWidth="1"/>
    <col min="15916" max="15922" width="2.25" style="3" customWidth="1"/>
    <col min="15923" max="15923" width="2.125" style="3" bestFit="1" customWidth="0"/>
    <col min="15924" max="15954" width="2.25" style="3" customWidth="1"/>
    <col min="15955" max="15955" width="2" style="3" customWidth="1"/>
    <col min="15956" max="15965" width="2.125" style="3" bestFit="1" customWidth="0"/>
    <col min="15966" max="15966" width="2.625" style="3" bestFit="1" customWidth="1"/>
    <col min="15967" max="16128" width="2.125" style="3"/>
    <col min="16129" max="16129" width="2.125" style="3" bestFit="1" customWidth="0"/>
    <col min="16130" max="16130" width="2.5" style="3" bestFit="1" customWidth="1"/>
    <col min="16131" max="16169" width="2.25" style="3" customWidth="1"/>
    <col min="16170" max="16171" width="2.375" style="3" customWidth="1"/>
    <col min="16172" max="16178" width="2.25" style="3" customWidth="1"/>
    <col min="16179" max="16179" width="2.125" style="3" bestFit="1" customWidth="0"/>
    <col min="16180" max="16210" width="2.25" style="3" customWidth="1"/>
    <col min="16211" max="16211" width="2" style="3" customWidth="1"/>
    <col min="16212" max="16221" width="2.125" style="3" bestFit="1" customWidth="0"/>
    <col min="16222" max="16222" width="2.625" style="3" bestFit="1" customWidth="1"/>
    <col min="16223" max="16384" width="2.125" style="3"/>
  </cols>
  <sheetData>
    <row r="1" spans="1:158" s="4" customFormat="1" ht="13.5" customHeight="1">
      <c r="A1" s="6"/>
      <c r="B1" s="6" t="s">
        <v>368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158" s="4" customFormat="1" ht="13.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1:158" s="4" customFormat="1" ht="13.5" customHeight="1">
      <c r="A3" s="6"/>
      <c r="B3" s="6" t="s">
        <v>54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Q3" s="141" t="str">
        <f>G5</f>
        <v>令和</v>
      </c>
      <c r="AR3" s="141"/>
      <c r="AS3" s="141" t="str">
        <f>IF(I5="","",I5)</f>
        <v>７</v>
      </c>
      <c r="AT3" s="141"/>
      <c r="AU3" s="245" t="s">
        <v>55</v>
      </c>
      <c r="AV3" s="245"/>
      <c r="AW3" s="245"/>
    </row>
    <row r="4" spans="1:158" s="4" customFormat="1" ht="13.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BD4" s="359" t="s">
        <v>549</v>
      </c>
      <c r="BE4" s="359"/>
      <c r="BF4" s="359"/>
      <c r="BG4" s="359"/>
      <c r="BH4" s="359"/>
      <c r="BI4" s="359"/>
      <c r="BJ4" s="359"/>
      <c r="BK4" s="359"/>
      <c r="BL4" s="359"/>
      <c r="BM4" s="359"/>
      <c r="BN4" s="374"/>
    </row>
    <row r="5" spans="1:158" s="4" customFormat="1" ht="13.5" customHeight="1">
      <c r="A5" s="6"/>
      <c r="B5" s="6" t="s">
        <v>47</v>
      </c>
      <c r="C5" s="6"/>
      <c r="D5" s="6"/>
      <c r="E5" s="6"/>
      <c r="F5" s="6"/>
      <c r="G5" s="6" t="s">
        <v>402</v>
      </c>
      <c r="H5" s="6"/>
      <c r="I5" s="35" t="s">
        <v>350</v>
      </c>
      <c r="J5" s="37"/>
      <c r="K5" s="6" t="s">
        <v>55</v>
      </c>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BD5" s="359"/>
      <c r="BE5" s="359"/>
      <c r="BF5" s="359"/>
      <c r="BG5" s="359"/>
      <c r="BH5" s="359"/>
      <c r="BI5" s="359"/>
      <c r="BJ5" s="359"/>
      <c r="BK5" s="359"/>
      <c r="BL5" s="359"/>
      <c r="BM5" s="359"/>
      <c r="BN5" s="374"/>
    </row>
    <row r="6" spans="1:158" s="4" customFormat="1" ht="13.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158" s="4" customFormat="1" ht="13.5" customHeight="1">
      <c r="A7" s="6"/>
      <c r="B7" s="6" t="s">
        <v>60</v>
      </c>
      <c r="C7" s="6"/>
      <c r="D7" s="6"/>
      <c r="E7" s="6"/>
      <c r="F7" s="6"/>
      <c r="G7" s="30"/>
      <c r="H7" s="28"/>
      <c r="I7" s="28"/>
      <c r="J7" s="28"/>
      <c r="K7" s="28"/>
      <c r="L7" s="28"/>
      <c r="M7" s="28"/>
      <c r="N7" s="28"/>
      <c r="O7" s="28"/>
      <c r="P7" s="28"/>
      <c r="Q7" s="28"/>
      <c r="R7" s="28"/>
      <c r="S7" s="28"/>
      <c r="T7" s="28"/>
      <c r="U7" s="28"/>
      <c r="V7" s="28"/>
      <c r="W7" s="28"/>
      <c r="X7" s="28"/>
      <c r="Y7" s="28"/>
      <c r="Z7" s="28"/>
      <c r="AA7" s="28"/>
      <c r="AB7" s="46"/>
      <c r="AC7" s="6"/>
      <c r="AD7" s="6"/>
      <c r="AE7" s="6"/>
      <c r="AF7" s="6"/>
      <c r="AG7" s="6"/>
      <c r="AH7" s="6"/>
      <c r="AI7" s="6"/>
      <c r="AJ7" s="6"/>
      <c r="AK7" s="6"/>
      <c r="AL7" s="6"/>
      <c r="AM7" s="6"/>
      <c r="AN7" s="6"/>
      <c r="AO7" s="6"/>
      <c r="AP7" s="72" t="str">
        <f>IF(G7="",CONCATENATE(B7,"　　","○○○○○○○○○○工事"),CONCATENATE(B7,"　　",G7))</f>
        <v>工事名　　○○○○○○○○○○工事</v>
      </c>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row>
    <row r="8" spans="1:158" s="4" customFormat="1" ht="13.5" customHeight="1">
      <c r="A8" s="6"/>
      <c r="B8" s="6"/>
      <c r="C8" s="6"/>
      <c r="D8" s="6"/>
      <c r="E8" s="6"/>
      <c r="F8" s="6"/>
      <c r="G8" s="6"/>
      <c r="H8" s="6"/>
      <c r="I8" s="6"/>
      <c r="J8" s="6"/>
      <c r="K8" s="6"/>
      <c r="L8" s="6"/>
      <c r="M8" s="6"/>
      <c r="N8" s="6"/>
      <c r="O8" s="6"/>
      <c r="P8" s="6"/>
      <c r="Q8" s="6"/>
      <c r="R8" s="6"/>
      <c r="S8" s="6"/>
      <c r="T8" s="6"/>
      <c r="U8" s="6"/>
      <c r="V8" s="6"/>
      <c r="W8" s="6"/>
      <c r="X8" s="9"/>
      <c r="Y8" s="9"/>
      <c r="Z8" s="9"/>
      <c r="AA8" s="9"/>
      <c r="AB8" s="9"/>
      <c r="AC8" s="9"/>
      <c r="AD8" s="9"/>
      <c r="AE8" s="9"/>
      <c r="AF8" s="9"/>
      <c r="AG8" s="9"/>
      <c r="AH8" s="9"/>
      <c r="AI8" s="9"/>
      <c r="AJ8" s="9"/>
      <c r="AK8" s="9"/>
      <c r="AL8" s="9"/>
      <c r="AM8" s="9"/>
      <c r="AN8" s="9"/>
      <c r="AO8" s="9"/>
      <c r="AZ8" s="325"/>
      <c r="BA8" s="325"/>
      <c r="BB8" s="325"/>
      <c r="BR8" s="376"/>
      <c r="BS8" s="376"/>
      <c r="BT8" s="376"/>
      <c r="BU8" s="376"/>
      <c r="BV8" s="376"/>
      <c r="BW8" s="376"/>
      <c r="BX8" s="376"/>
      <c r="BY8" s="376"/>
      <c r="BZ8" s="376"/>
      <c r="CA8" s="376"/>
      <c r="CB8" s="376"/>
      <c r="CC8" s="376"/>
      <c r="CD8" s="376"/>
      <c r="CE8" s="376"/>
    </row>
    <row r="9" spans="1:158" s="4" customFormat="1" ht="13.5" customHeight="1">
      <c r="A9" s="6"/>
      <c r="B9" s="6" t="s">
        <v>373</v>
      </c>
      <c r="C9" s="6"/>
      <c r="D9" s="6"/>
      <c r="E9" s="6"/>
      <c r="F9" s="6"/>
      <c r="G9" s="31" t="s">
        <v>403</v>
      </c>
      <c r="H9" s="33"/>
      <c r="I9" s="33"/>
      <c r="J9" s="33"/>
      <c r="K9" s="33"/>
      <c r="L9" s="33"/>
      <c r="M9" s="45"/>
      <c r="N9" s="6"/>
      <c r="O9" s="52" t="s">
        <v>418</v>
      </c>
      <c r="P9" s="6"/>
      <c r="Q9" s="6"/>
      <c r="R9" s="6"/>
      <c r="S9" s="6"/>
      <c r="T9" s="6"/>
      <c r="U9" s="6"/>
      <c r="V9" s="6"/>
      <c r="W9" s="6"/>
      <c r="X9" s="6"/>
      <c r="Y9" s="6"/>
      <c r="Z9" s="6"/>
      <c r="AA9" s="6"/>
      <c r="AB9" s="6"/>
      <c r="AC9" s="6"/>
      <c r="AD9" s="6"/>
      <c r="AE9" s="6"/>
      <c r="AF9" s="6"/>
      <c r="AG9" s="6"/>
      <c r="AH9" s="6"/>
      <c r="AI9" s="6"/>
      <c r="AJ9" s="6"/>
      <c r="AK9" s="6"/>
      <c r="AL9" s="6"/>
      <c r="AM9" s="6"/>
      <c r="AN9" s="6"/>
      <c r="AO9" s="6"/>
      <c r="BS9" s="380" t="str">
        <f>G9</f>
        <v>令和　年　月　日</v>
      </c>
      <c r="BT9" s="380"/>
      <c r="BU9" s="380"/>
      <c r="BV9" s="380"/>
      <c r="BW9" s="380"/>
      <c r="BX9" s="380"/>
      <c r="BY9" s="380"/>
      <c r="BZ9" s="380"/>
      <c r="CA9" s="380"/>
      <c r="CB9" s="380"/>
      <c r="CC9" s="380"/>
      <c r="CD9" s="380"/>
      <c r="CE9" s="411"/>
    </row>
    <row r="10" spans="1:158" s="4" customFormat="1" ht="13.5" customHeight="1">
      <c r="A10" s="6"/>
      <c r="B10" s="6"/>
      <c r="C10" s="6"/>
      <c r="D10" s="6"/>
      <c r="E10" s="6"/>
      <c r="F10" s="6"/>
      <c r="G10" s="6"/>
      <c r="H10" s="6"/>
      <c r="I10" s="6"/>
      <c r="J10" s="6"/>
      <c r="K10" s="6"/>
      <c r="L10" s="6"/>
      <c r="M10" s="6"/>
      <c r="N10" s="6"/>
      <c r="O10" s="52"/>
      <c r="P10" s="6"/>
      <c r="Q10" s="6"/>
      <c r="R10" s="6"/>
      <c r="S10" s="6"/>
      <c r="T10" s="6"/>
      <c r="U10" s="6"/>
      <c r="V10" s="6"/>
      <c r="W10" s="6"/>
      <c r="X10" s="6"/>
      <c r="Y10" s="6"/>
      <c r="Z10" s="6"/>
      <c r="AA10" s="6"/>
      <c r="AB10" s="6"/>
      <c r="AC10" s="6"/>
      <c r="AD10" s="6"/>
      <c r="AE10" s="6"/>
      <c r="AF10" s="6"/>
      <c r="AG10" s="6"/>
      <c r="AH10" s="6"/>
      <c r="AI10" s="6"/>
      <c r="AJ10" s="6"/>
      <c r="AK10" s="6"/>
      <c r="AL10" s="6"/>
      <c r="AM10" s="6"/>
      <c r="AN10" s="6"/>
      <c r="AO10" s="6"/>
      <c r="BS10" s="305" t="str">
        <f>IF(G11="",B11,G11)</f>
        <v>倉吉市</v>
      </c>
      <c r="BT10" s="305"/>
      <c r="BU10" s="305"/>
      <c r="BV10" s="305"/>
      <c r="BW10" s="305"/>
      <c r="BX10" s="305"/>
      <c r="BY10" s="305"/>
      <c r="BZ10" s="305"/>
      <c r="CA10" s="305"/>
      <c r="CB10" s="305"/>
      <c r="CC10" s="305"/>
      <c r="CD10" s="305"/>
    </row>
    <row r="11" spans="1:158" s="4" customFormat="1" ht="13.5" customHeight="1">
      <c r="A11" s="6"/>
      <c r="B11" s="6" t="s">
        <v>64</v>
      </c>
      <c r="C11" s="6"/>
      <c r="D11" s="6"/>
      <c r="E11" s="6"/>
      <c r="F11" s="6"/>
      <c r="G11" s="23" t="s">
        <v>36</v>
      </c>
      <c r="H11" s="28"/>
      <c r="I11" s="28"/>
      <c r="J11" s="28"/>
      <c r="K11" s="28"/>
      <c r="L11" s="28"/>
      <c r="M11" s="4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BS11" s="305" t="str">
        <f>IF(I13="",B13,I13)</f>
        <v>部局名</v>
      </c>
      <c r="BT11" s="305"/>
      <c r="BU11" s="305"/>
      <c r="BV11" s="305"/>
      <c r="BW11" s="305"/>
      <c r="BX11" s="305"/>
      <c r="BY11" s="305"/>
      <c r="BZ11" s="305"/>
      <c r="CA11" s="305"/>
      <c r="CB11" s="305"/>
      <c r="CC11" s="305"/>
      <c r="CD11" s="305"/>
    </row>
    <row r="12" spans="1:158" s="4" customFormat="1" ht="13.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row>
    <row r="13" spans="1:158" s="4" customFormat="1" ht="13.5" customHeight="1">
      <c r="A13" s="6"/>
      <c r="B13" s="6" t="s">
        <v>29</v>
      </c>
      <c r="C13" s="6"/>
      <c r="D13" s="6"/>
      <c r="E13" s="6"/>
      <c r="F13" s="6" t="s">
        <v>70</v>
      </c>
      <c r="G13" s="6"/>
      <c r="I13" s="23"/>
      <c r="J13" s="28"/>
      <c r="K13" s="28"/>
      <c r="L13" s="28"/>
      <c r="M13" s="28"/>
      <c r="N13" s="28"/>
      <c r="O13" s="4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Q13" s="4" t="s">
        <v>291</v>
      </c>
    </row>
    <row r="14" spans="1:158" s="4" customFormat="1" ht="13.5" customHeight="1">
      <c r="A14" s="6"/>
      <c r="B14" s="6"/>
      <c r="Y14" s="9"/>
      <c r="Z14" s="9"/>
      <c r="AA14" s="9"/>
      <c r="AB14" s="9"/>
      <c r="AC14" s="9"/>
      <c r="AD14" s="9"/>
      <c r="AE14" s="9"/>
      <c r="AF14" s="9"/>
      <c r="AG14" s="9"/>
      <c r="AH14" s="9"/>
      <c r="AI14" s="9"/>
      <c r="AJ14" s="9"/>
      <c r="AK14" s="9"/>
      <c r="AL14" s="9"/>
      <c r="AM14" s="9"/>
      <c r="AN14" s="9"/>
      <c r="AO14" s="9"/>
      <c r="BY14" s="397" t="s">
        <v>557</v>
      </c>
      <c r="BZ14" s="397"/>
      <c r="CA14" s="397"/>
      <c r="CB14" s="397"/>
      <c r="CC14" s="397"/>
      <c r="CD14" s="397"/>
      <c r="CG14" s="435"/>
      <c r="CH14" s="376"/>
      <c r="CI14" s="376"/>
      <c r="CJ14" s="376"/>
      <c r="CK14" s="376"/>
      <c r="CL14" s="376"/>
      <c r="CM14" s="376"/>
      <c r="CN14" s="376"/>
      <c r="CO14" s="376"/>
      <c r="CP14" s="376"/>
      <c r="CQ14" s="376"/>
      <c r="CR14" s="376"/>
      <c r="CS14" s="376"/>
      <c r="CT14" s="376"/>
      <c r="CU14" s="376"/>
      <c r="CV14" s="376"/>
      <c r="CW14" s="376"/>
      <c r="CX14" s="376"/>
      <c r="CY14" s="376" t="str">
        <f>CG15</f>
        <v>総務部</v>
      </c>
      <c r="CZ14" s="376"/>
      <c r="DA14" s="376"/>
      <c r="DB14" s="376"/>
      <c r="DC14" s="376"/>
      <c r="DD14" s="376"/>
      <c r="DE14" s="376" t="str">
        <f>CG16</f>
        <v>市民生活部</v>
      </c>
      <c r="DF14" s="376"/>
      <c r="DG14" s="376"/>
      <c r="DH14" s="376"/>
      <c r="DI14" s="376"/>
      <c r="DJ14" s="376"/>
      <c r="DK14" s="376"/>
      <c r="DL14" s="376"/>
      <c r="DM14" s="376"/>
      <c r="DN14" s="376" t="str">
        <f>CG17</f>
        <v>健康福祉部</v>
      </c>
      <c r="DO14" s="376"/>
      <c r="DP14" s="376"/>
      <c r="DQ14" s="376"/>
      <c r="DR14" s="376"/>
      <c r="DS14" s="376"/>
      <c r="DT14" s="376"/>
      <c r="DU14" s="376" t="str">
        <f>CG18</f>
        <v>建設部</v>
      </c>
      <c r="DV14" s="376"/>
      <c r="DW14" s="376"/>
      <c r="DX14" s="376"/>
      <c r="DY14" s="376"/>
      <c r="DZ14" s="376"/>
      <c r="EA14" s="376" t="str">
        <f>CG19</f>
        <v>上下水道局</v>
      </c>
      <c r="EB14" s="376"/>
      <c r="EC14" s="376"/>
      <c r="ED14" s="376"/>
      <c r="EE14" s="376"/>
      <c r="EF14" s="376"/>
      <c r="EG14" s="376"/>
      <c r="EH14" s="376"/>
      <c r="EI14" s="376"/>
      <c r="EJ14" s="376" t="str">
        <f>CG20</f>
        <v>教育委員会事務局</v>
      </c>
      <c r="EK14" s="376"/>
      <c r="EL14" s="376"/>
      <c r="EM14" s="376"/>
      <c r="EN14" s="376"/>
      <c r="EO14" s="376"/>
      <c r="EP14" s="376"/>
      <c r="EQ14" s="376"/>
      <c r="ER14" s="376"/>
      <c r="ES14" s="376"/>
      <c r="ET14" s="376" t="s">
        <v>611</v>
      </c>
      <c r="EU14" s="376"/>
      <c r="EV14" s="376"/>
      <c r="EW14" s="376"/>
      <c r="EX14" s="376"/>
      <c r="EY14" s="376"/>
      <c r="EZ14" s="376"/>
      <c r="FA14" s="376"/>
      <c r="FB14" s="444"/>
    </row>
    <row r="15" spans="1:158" s="4" customFormat="1" ht="13.5" customHeight="1">
      <c r="A15" s="6"/>
      <c r="B15" s="9" t="s">
        <v>38</v>
      </c>
      <c r="C15" s="9"/>
      <c r="D15" s="9"/>
      <c r="E15" s="6"/>
      <c r="F15" s="9" t="s">
        <v>70</v>
      </c>
      <c r="G15" s="9"/>
      <c r="H15" s="9"/>
      <c r="I15" s="23" t="s">
        <v>406</v>
      </c>
      <c r="J15" s="28"/>
      <c r="K15" s="28"/>
      <c r="L15" s="28"/>
      <c r="M15" s="28"/>
      <c r="N15" s="28"/>
      <c r="O15" s="46"/>
      <c r="P15" s="6"/>
      <c r="Q15" s="9"/>
      <c r="R15" s="9"/>
      <c r="S15" s="9"/>
      <c r="T15" s="9"/>
      <c r="U15" s="6"/>
      <c r="V15" s="6"/>
      <c r="W15" s="6"/>
      <c r="X15" s="6"/>
      <c r="Y15" s="6"/>
      <c r="Z15" s="6"/>
      <c r="AA15" s="6"/>
      <c r="AB15" s="6"/>
      <c r="AC15" s="6"/>
      <c r="AD15" s="6"/>
      <c r="AE15" s="6"/>
      <c r="AF15" s="6"/>
      <c r="AG15" s="6"/>
      <c r="AH15" s="6"/>
      <c r="AI15" s="6"/>
      <c r="AJ15" s="6"/>
      <c r="AK15" s="6"/>
      <c r="AL15" s="6"/>
      <c r="AM15" s="6"/>
      <c r="AN15" s="6"/>
      <c r="AO15" s="6"/>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398"/>
      <c r="BZ15" s="398"/>
      <c r="CA15" s="398"/>
      <c r="CB15" s="398"/>
      <c r="CC15" s="398"/>
      <c r="CD15" s="398"/>
      <c r="CE15" s="73"/>
      <c r="CG15" s="436" t="s">
        <v>565</v>
      </c>
      <c r="CP15" s="435" t="str">
        <f t="shared" ref="CP15:CP22" si="0">IF($I$13="","",IF($I$13=$CG$15,CY15,IF($I$13=$CG$16,DE15,IF($I$13=$CG$17,DN15,IF($I$13=$CG$18,DU15,IF($I$13=$CG$19,EA15,IF($I$13=$CG$20,EJ15,IF($I$13=$CG$21,ET15,""))))))))</f>
        <v/>
      </c>
      <c r="CQ15" s="376"/>
      <c r="CR15" s="376"/>
      <c r="CS15" s="376"/>
      <c r="CT15" s="376"/>
      <c r="CU15" s="376"/>
      <c r="CV15" s="376"/>
      <c r="CW15" s="444"/>
      <c r="CY15" s="4" t="s">
        <v>71</v>
      </c>
      <c r="DE15" s="4" t="s">
        <v>599</v>
      </c>
      <c r="DN15" s="4" t="s">
        <v>67</v>
      </c>
      <c r="DU15" s="4" t="s">
        <v>10</v>
      </c>
      <c r="EA15" s="4" t="s">
        <v>495</v>
      </c>
      <c r="EJ15" s="4" t="s">
        <v>76</v>
      </c>
      <c r="ET15" s="4" t="s">
        <v>602</v>
      </c>
      <c r="FB15" s="445"/>
    </row>
    <row r="16" spans="1:158" s="4" customFormat="1" ht="13.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BY16" s="397" t="s">
        <v>557</v>
      </c>
      <c r="BZ16" s="397"/>
      <c r="CA16" s="397"/>
      <c r="CB16" s="397"/>
      <c r="CC16" s="397"/>
      <c r="CD16" s="397"/>
      <c r="CG16" s="436" t="s">
        <v>353</v>
      </c>
      <c r="CP16" s="436" t="str">
        <f t="shared" si="0"/>
        <v/>
      </c>
      <c r="CW16" s="445"/>
      <c r="CY16" s="4" t="s">
        <v>513</v>
      </c>
      <c r="DE16" s="4" t="s">
        <v>78</v>
      </c>
      <c r="DN16" s="4" t="s">
        <v>41</v>
      </c>
      <c r="DU16" s="4" t="s">
        <v>80</v>
      </c>
      <c r="EA16" s="4" t="s">
        <v>542</v>
      </c>
      <c r="EJ16" s="4" t="s">
        <v>372</v>
      </c>
      <c r="ET16" s="4" t="s">
        <v>612</v>
      </c>
      <c r="FB16" s="445"/>
    </row>
    <row r="17" spans="1:158" s="4" customFormat="1" ht="13.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398"/>
      <c r="BZ17" s="398"/>
      <c r="CA17" s="398"/>
      <c r="CB17" s="398"/>
      <c r="CC17" s="398"/>
      <c r="CD17" s="398"/>
      <c r="CE17" s="73"/>
      <c r="CG17" s="436" t="s">
        <v>83</v>
      </c>
      <c r="CP17" s="436" t="str">
        <f t="shared" si="0"/>
        <v/>
      </c>
      <c r="CW17" s="445"/>
      <c r="CY17" s="4" t="s">
        <v>362</v>
      </c>
      <c r="DE17" s="4" t="s">
        <v>600</v>
      </c>
      <c r="DN17" s="4" t="s">
        <v>27</v>
      </c>
      <c r="DU17" s="4" t="s">
        <v>606</v>
      </c>
      <c r="EA17" s="4" t="s">
        <v>283</v>
      </c>
      <c r="EJ17" s="4" t="s">
        <v>577</v>
      </c>
      <c r="ET17" s="4" t="s">
        <v>266</v>
      </c>
      <c r="FB17" s="445"/>
    </row>
    <row r="18" spans="1:158" s="4" customFormat="1"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BY18" s="397" t="s">
        <v>557</v>
      </c>
      <c r="BZ18" s="397"/>
      <c r="CA18" s="397"/>
      <c r="CB18" s="397"/>
      <c r="CC18" s="397"/>
      <c r="CD18" s="397"/>
      <c r="CG18" s="436" t="s">
        <v>566</v>
      </c>
      <c r="CP18" s="436" t="str">
        <f t="shared" si="0"/>
        <v/>
      </c>
      <c r="CW18" s="445"/>
      <c r="CY18" s="4" t="s">
        <v>595</v>
      </c>
      <c r="DE18" s="4" t="s">
        <v>87</v>
      </c>
      <c r="DN18" s="4" t="s">
        <v>525</v>
      </c>
      <c r="DU18" s="4" t="s">
        <v>607</v>
      </c>
      <c r="EA18" s="4" t="s">
        <v>283</v>
      </c>
      <c r="EJ18" s="4" t="s">
        <v>608</v>
      </c>
      <c r="ET18" s="4" t="s">
        <v>481</v>
      </c>
      <c r="FB18" s="445"/>
    </row>
    <row r="19" spans="1:158" s="4" customFormat="1" ht="13.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398"/>
      <c r="BZ19" s="398"/>
      <c r="CA19" s="398"/>
      <c r="CB19" s="398"/>
      <c r="CC19" s="398"/>
      <c r="CD19" s="398"/>
      <c r="CE19" s="73"/>
      <c r="CG19" s="436" t="s">
        <v>92</v>
      </c>
      <c r="CP19" s="436" t="str">
        <f t="shared" si="0"/>
        <v/>
      </c>
      <c r="CW19" s="445"/>
      <c r="CY19" s="4" t="s">
        <v>596</v>
      </c>
      <c r="DE19" s="4" t="s">
        <v>601</v>
      </c>
      <c r="DN19" s="4" t="s">
        <v>610</v>
      </c>
      <c r="DU19" s="4" t="s">
        <v>283</v>
      </c>
      <c r="EA19" s="4" t="s">
        <v>283</v>
      </c>
      <c r="EJ19" s="4" t="s">
        <v>609</v>
      </c>
      <c r="ET19" s="4" t="s">
        <v>283</v>
      </c>
      <c r="FB19" s="445"/>
    </row>
    <row r="20" spans="1:158" s="4" customFormat="1" ht="13.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BY20" s="397" t="s">
        <v>557</v>
      </c>
      <c r="BZ20" s="397"/>
      <c r="CA20" s="397"/>
      <c r="CB20" s="397"/>
      <c r="CC20" s="397"/>
      <c r="CD20" s="397"/>
      <c r="CG20" s="436" t="s">
        <v>85</v>
      </c>
      <c r="CP20" s="436" t="str">
        <f t="shared" si="0"/>
        <v/>
      </c>
      <c r="CW20" s="445"/>
      <c r="CY20" s="4" t="s">
        <v>94</v>
      </c>
      <c r="DE20" s="4" t="s">
        <v>283</v>
      </c>
      <c r="DN20" s="4" t="s">
        <v>283</v>
      </c>
      <c r="DU20" s="4" t="s">
        <v>283</v>
      </c>
      <c r="EA20" s="4" t="s">
        <v>283</v>
      </c>
      <c r="EJ20" s="4" t="s">
        <v>380</v>
      </c>
      <c r="ET20" s="4" t="s">
        <v>283</v>
      </c>
      <c r="FB20" s="445"/>
    </row>
    <row r="21" spans="1:158" s="4" customFormat="1" ht="13.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398"/>
      <c r="BZ21" s="398"/>
      <c r="CA21" s="398"/>
      <c r="CB21" s="398"/>
      <c r="CC21" s="398"/>
      <c r="CD21" s="398"/>
      <c r="CE21" s="73"/>
      <c r="CG21" s="436" t="s">
        <v>611</v>
      </c>
      <c r="CP21" s="436" t="str">
        <f t="shared" si="0"/>
        <v/>
      </c>
      <c r="CW21" s="445"/>
      <c r="CY21" s="4" t="s">
        <v>420</v>
      </c>
      <c r="DE21" s="4" t="s">
        <v>283</v>
      </c>
      <c r="DN21" s="4" t="s">
        <v>283</v>
      </c>
      <c r="DU21" s="4" t="s">
        <v>283</v>
      </c>
      <c r="EA21" s="4" t="s">
        <v>283</v>
      </c>
      <c r="EJ21" s="4" t="s">
        <v>283</v>
      </c>
      <c r="ET21" s="4" t="s">
        <v>283</v>
      </c>
      <c r="FB21" s="445"/>
    </row>
    <row r="22" spans="1:158" s="4" customFormat="1" ht="13.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BY22" s="397" t="s">
        <v>557</v>
      </c>
      <c r="BZ22" s="397"/>
      <c r="CA22" s="397"/>
      <c r="CB22" s="397"/>
      <c r="CC22" s="397"/>
      <c r="CD22" s="397"/>
      <c r="CG22" s="437"/>
      <c r="CH22" s="440"/>
      <c r="CI22" s="440"/>
      <c r="CJ22" s="440"/>
      <c r="CK22" s="440"/>
      <c r="CL22" s="440"/>
      <c r="CM22" s="440"/>
      <c r="CN22" s="440"/>
      <c r="CO22" s="440"/>
      <c r="CP22" s="437" t="str">
        <f t="shared" si="0"/>
        <v/>
      </c>
      <c r="CQ22" s="440"/>
      <c r="CR22" s="440"/>
      <c r="CS22" s="440"/>
      <c r="CT22" s="440"/>
      <c r="CU22" s="440"/>
      <c r="CV22" s="440"/>
      <c r="CW22" s="446"/>
      <c r="CX22" s="440"/>
      <c r="CY22" s="440" t="s">
        <v>283</v>
      </c>
      <c r="CZ22" s="440"/>
      <c r="DA22" s="440"/>
      <c r="DB22" s="440"/>
      <c r="DC22" s="440"/>
      <c r="DD22" s="440"/>
      <c r="DE22" s="440" t="s">
        <v>283</v>
      </c>
      <c r="DF22" s="440"/>
      <c r="DG22" s="440"/>
      <c r="DH22" s="440"/>
      <c r="DI22" s="440"/>
      <c r="DJ22" s="440"/>
      <c r="DK22" s="440"/>
      <c r="DL22" s="440"/>
      <c r="DM22" s="440"/>
      <c r="DN22" s="440" t="s">
        <v>283</v>
      </c>
      <c r="DO22" s="440"/>
      <c r="DP22" s="440"/>
      <c r="DQ22" s="440"/>
      <c r="DR22" s="440"/>
      <c r="DS22" s="440"/>
      <c r="DT22" s="440"/>
      <c r="DU22" s="440" t="s">
        <v>283</v>
      </c>
      <c r="DV22" s="440"/>
      <c r="DW22" s="440"/>
      <c r="DX22" s="440"/>
      <c r="DY22" s="440"/>
      <c r="DZ22" s="440"/>
      <c r="EA22" s="440" t="s">
        <v>283</v>
      </c>
      <c r="EB22" s="440"/>
      <c r="EC22" s="440"/>
      <c r="ED22" s="440"/>
      <c r="EE22" s="440"/>
      <c r="EF22" s="440"/>
      <c r="EG22" s="440"/>
      <c r="EH22" s="440"/>
      <c r="EI22" s="440"/>
      <c r="EJ22" s="440" t="s">
        <v>283</v>
      </c>
      <c r="EK22" s="440"/>
      <c r="EL22" s="440"/>
      <c r="EM22" s="440"/>
      <c r="EN22" s="440"/>
      <c r="EO22" s="440"/>
      <c r="EP22" s="440"/>
      <c r="EQ22" s="440"/>
      <c r="ER22" s="440"/>
      <c r="ES22" s="440"/>
      <c r="ET22" s="440" t="s">
        <v>283</v>
      </c>
      <c r="EU22" s="440"/>
      <c r="EV22" s="440"/>
      <c r="EW22" s="440"/>
      <c r="EX22" s="440"/>
      <c r="EY22" s="440"/>
      <c r="EZ22" s="440"/>
      <c r="FA22" s="440"/>
      <c r="FB22" s="446"/>
    </row>
    <row r="23" spans="1:158" s="4" customFormat="1" ht="13.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398"/>
      <c r="BZ23" s="398"/>
      <c r="CA23" s="398"/>
      <c r="CB23" s="398"/>
      <c r="CC23" s="398"/>
      <c r="CD23" s="398"/>
      <c r="CE23" s="73"/>
    </row>
    <row r="24" spans="1:158" s="4" customFormat="1" ht="13.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BY24" s="397" t="s">
        <v>557</v>
      </c>
      <c r="BZ24" s="397"/>
      <c r="CA24" s="397"/>
      <c r="CB24" s="397"/>
      <c r="CC24" s="397"/>
      <c r="CD24" s="397"/>
    </row>
    <row r="25" spans="1:158" s="4" customFormat="1" ht="13.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398"/>
      <c r="BZ25" s="398"/>
      <c r="CA25" s="398"/>
      <c r="CB25" s="398"/>
      <c r="CC25" s="398"/>
      <c r="CD25" s="398"/>
      <c r="CE25" s="73"/>
    </row>
    <row r="26" spans="1:158" s="4" customFormat="1" ht="13.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BY26" s="397" t="s">
        <v>557</v>
      </c>
      <c r="BZ26" s="397"/>
      <c r="CA26" s="397"/>
      <c r="CB26" s="397"/>
      <c r="CC26" s="397"/>
      <c r="CD26" s="397"/>
    </row>
    <row r="27" spans="1:158" s="4" customFormat="1" ht="13.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398"/>
      <c r="BZ27" s="398"/>
      <c r="CA27" s="398"/>
      <c r="CB27" s="398"/>
      <c r="CC27" s="398"/>
      <c r="CD27" s="398"/>
      <c r="CE27" s="73"/>
    </row>
    <row r="28" spans="1:158" s="4" customFormat="1" ht="13.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BY28" s="397" t="s">
        <v>557</v>
      </c>
      <c r="BZ28" s="397"/>
      <c r="CA28" s="397"/>
      <c r="CB28" s="397"/>
      <c r="CC28" s="397"/>
      <c r="CD28" s="397"/>
    </row>
    <row r="29" spans="1:158" s="4" customFormat="1" ht="13.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398"/>
      <c r="BZ29" s="398"/>
      <c r="CA29" s="398"/>
      <c r="CB29" s="398"/>
      <c r="CC29" s="398"/>
      <c r="CD29" s="398"/>
      <c r="CE29" s="73"/>
    </row>
    <row r="30" spans="1:158" s="4" customFormat="1" ht="13.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BY30" s="397" t="s">
        <v>557</v>
      </c>
      <c r="BZ30" s="397"/>
      <c r="CA30" s="397"/>
      <c r="CB30" s="397"/>
      <c r="CC30" s="397"/>
      <c r="CD30" s="397"/>
    </row>
    <row r="31" spans="1:158" s="4" customFormat="1" ht="13.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398"/>
      <c r="BZ31" s="398"/>
      <c r="CA31" s="398"/>
      <c r="CB31" s="398"/>
      <c r="CC31" s="398"/>
      <c r="CD31" s="398"/>
      <c r="CE31" s="73"/>
    </row>
    <row r="32" spans="1:158" s="4" customFormat="1" ht="13.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BY32" s="397" t="s">
        <v>557</v>
      </c>
      <c r="BZ32" s="397"/>
      <c r="CA32" s="397"/>
      <c r="CB32" s="397"/>
      <c r="CC32" s="397"/>
      <c r="CD32" s="397"/>
    </row>
    <row r="33" spans="1:121" s="4" customFormat="1" ht="13.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398"/>
      <c r="BZ33" s="398"/>
      <c r="CA33" s="398"/>
      <c r="CB33" s="398"/>
      <c r="CC33" s="398"/>
      <c r="CD33" s="398"/>
      <c r="CE33" s="73"/>
    </row>
    <row r="34" spans="1:121" s="4" customFormat="1" ht="13.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BY34" s="397" t="s">
        <v>557</v>
      </c>
      <c r="BZ34" s="397"/>
      <c r="CA34" s="397"/>
      <c r="CB34" s="397"/>
      <c r="CC34" s="397"/>
      <c r="CD34" s="397"/>
    </row>
    <row r="35" spans="1:121" s="4" customFormat="1" ht="13.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398"/>
      <c r="BZ35" s="398"/>
      <c r="CA35" s="398"/>
      <c r="CB35" s="398"/>
      <c r="CC35" s="398"/>
      <c r="CD35" s="398"/>
      <c r="CE35" s="73"/>
    </row>
    <row r="36" spans="1:121" s="4" customFormat="1" ht="13.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row>
    <row r="37" spans="1:121" s="4" customFormat="1" ht="13.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CH37" s="4" t="s">
        <v>96</v>
      </c>
    </row>
    <row r="38" spans="1:121" s="4" customFormat="1" ht="13.5" customHeight="1">
      <c r="A38" s="7" t="s">
        <v>365</v>
      </c>
      <c r="B38" s="6"/>
      <c r="C38" s="6"/>
      <c r="D38" s="6"/>
      <c r="E38" s="6"/>
      <c r="F38" s="6"/>
      <c r="G38" s="6"/>
      <c r="H38" s="6"/>
      <c r="I38" s="6"/>
      <c r="J38" s="6"/>
      <c r="K38" s="6"/>
      <c r="L38" s="6"/>
      <c r="M38" s="6"/>
      <c r="N38" s="6"/>
      <c r="O38" s="6"/>
      <c r="P38" s="6"/>
      <c r="Q38" s="58" t="s">
        <v>427</v>
      </c>
      <c r="R38" s="58"/>
      <c r="S38" s="58"/>
      <c r="T38" s="58"/>
      <c r="U38" s="58"/>
      <c r="V38" s="58"/>
      <c r="W38" s="58"/>
      <c r="X38" s="6"/>
      <c r="Y38" s="6"/>
      <c r="Z38" s="6"/>
      <c r="AA38" s="6"/>
      <c r="AB38" s="6"/>
      <c r="AC38" s="6"/>
      <c r="AD38" s="6"/>
      <c r="AE38" s="6"/>
      <c r="AF38" s="6"/>
      <c r="AG38" s="6"/>
      <c r="AH38" s="6"/>
      <c r="AI38" s="6"/>
      <c r="AJ38" s="6"/>
      <c r="AK38" s="6"/>
      <c r="AL38" s="6"/>
      <c r="AM38" s="6"/>
      <c r="AN38" s="6"/>
      <c r="AO38" s="6"/>
      <c r="AQ38" s="142" t="s">
        <v>97</v>
      </c>
      <c r="AS38" s="4" t="s">
        <v>99</v>
      </c>
      <c r="CG38" s="142" t="s">
        <v>97</v>
      </c>
      <c r="CI38" s="4" t="s">
        <v>99</v>
      </c>
    </row>
    <row r="39" spans="1:121" s="4" customFormat="1" ht="13.5" customHeight="1">
      <c r="A39" s="8" t="s">
        <v>367</v>
      </c>
      <c r="B39" s="6"/>
      <c r="C39" s="6"/>
      <c r="D39" s="6"/>
      <c r="E39" s="6"/>
      <c r="F39" s="6"/>
      <c r="G39" s="6"/>
      <c r="H39" s="6"/>
      <c r="I39" s="6"/>
      <c r="J39" s="6"/>
      <c r="K39" s="6"/>
      <c r="L39" s="6"/>
      <c r="M39" s="6"/>
      <c r="N39" s="6"/>
      <c r="O39" s="6"/>
      <c r="P39" s="6"/>
      <c r="Q39" s="58"/>
      <c r="R39" s="58"/>
      <c r="S39" s="58"/>
      <c r="T39" s="58"/>
      <c r="U39" s="58"/>
      <c r="V39" s="58"/>
      <c r="W39" s="58"/>
      <c r="X39" s="6"/>
      <c r="Y39" s="6"/>
      <c r="Z39" s="6"/>
      <c r="AA39" s="6"/>
      <c r="AB39" s="6"/>
      <c r="AC39" s="6"/>
      <c r="AD39" s="6"/>
      <c r="AE39" s="6"/>
      <c r="AF39" s="6"/>
      <c r="AG39" s="6"/>
      <c r="AH39" s="6"/>
      <c r="AI39" s="6"/>
      <c r="AJ39" s="6"/>
      <c r="AK39" s="6"/>
      <c r="AL39" s="6"/>
      <c r="AM39" s="6"/>
      <c r="AN39" s="6"/>
      <c r="AO39" s="6"/>
      <c r="AT39" s="4" t="s">
        <v>100</v>
      </c>
      <c r="CH39" s="147" t="s">
        <v>101</v>
      </c>
      <c r="CI39" s="147"/>
      <c r="CJ39" s="4" t="s">
        <v>50</v>
      </c>
    </row>
    <row r="40" spans="1:121" s="4" customFormat="1" ht="13.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1:121" s="4" customFormat="1" ht="13.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Q41" s="142" t="s">
        <v>103</v>
      </c>
      <c r="AS41" s="4" t="s">
        <v>107</v>
      </c>
      <c r="CH41" s="147" t="s">
        <v>478</v>
      </c>
      <c r="CI41" s="147"/>
      <c r="CJ41" s="241" t="s">
        <v>582</v>
      </c>
      <c r="CK41" s="213"/>
      <c r="CL41" s="213"/>
      <c r="CM41" s="213"/>
      <c r="CN41" s="213"/>
      <c r="CO41" s="213"/>
      <c r="CP41" s="213"/>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row>
    <row r="42" spans="1:121" s="4" customFormat="1" ht="13.5" customHeight="1">
      <c r="A42" s="6"/>
      <c r="B42" s="6" t="s">
        <v>107</v>
      </c>
      <c r="C42" s="6"/>
      <c r="D42" s="6"/>
      <c r="E42" s="6"/>
      <c r="F42" s="6"/>
      <c r="G42" s="6" t="s">
        <v>102</v>
      </c>
      <c r="H42" s="6"/>
      <c r="I42" s="6"/>
      <c r="J42" s="6"/>
      <c r="K42" s="6"/>
      <c r="L42" s="40"/>
      <c r="M42" s="47"/>
      <c r="N42" s="6" t="s">
        <v>74</v>
      </c>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R42" s="147" t="s">
        <v>101</v>
      </c>
      <c r="AS42" s="147"/>
      <c r="AT42" s="284"/>
      <c r="AU42" s="4" t="s">
        <v>376</v>
      </c>
      <c r="CJ42" s="213"/>
      <c r="CK42" s="213"/>
      <c r="CL42" s="213"/>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row>
    <row r="43" spans="1:121" s="4" customFormat="1" ht="13.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V43" s="305" t="s">
        <v>102</v>
      </c>
      <c r="AW43" s="305"/>
      <c r="AX43" s="305"/>
      <c r="AY43" s="305"/>
      <c r="AZ43" s="305"/>
      <c r="BB43" s="345" t="str">
        <f>IF(L42="","",L42)</f>
        <v/>
      </c>
      <c r="BC43" s="345"/>
      <c r="BD43" s="4" t="s">
        <v>74</v>
      </c>
      <c r="CI43" s="4" t="s">
        <v>109</v>
      </c>
      <c r="CK43" s="4" t="s">
        <v>110</v>
      </c>
      <c r="CX43" s="4" t="s">
        <v>111</v>
      </c>
      <c r="CZ43" s="4" t="s">
        <v>597</v>
      </c>
    </row>
    <row r="44" spans="1:121" s="4" customFormat="1" ht="13.5" customHeight="1">
      <c r="A44" s="6"/>
      <c r="B44" s="6"/>
      <c r="C44" s="6"/>
      <c r="D44" s="6"/>
      <c r="E44" s="6"/>
      <c r="F44" s="6"/>
      <c r="G44" s="6" t="s">
        <v>113</v>
      </c>
      <c r="H44" s="6"/>
      <c r="I44" s="6"/>
      <c r="J44" s="6"/>
      <c r="K44" s="6"/>
      <c r="L44" s="40"/>
      <c r="M44" s="47"/>
      <c r="N44" s="6" t="s">
        <v>74</v>
      </c>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V44" s="305" t="s">
        <v>113</v>
      </c>
      <c r="AW44" s="305"/>
      <c r="AX44" s="305"/>
      <c r="AY44" s="305"/>
      <c r="AZ44" s="305"/>
      <c r="BB44" s="345" t="str">
        <f>IF(L44="","",L44)</f>
        <v/>
      </c>
      <c r="BC44" s="345"/>
      <c r="BD44" s="4" t="s">
        <v>74</v>
      </c>
      <c r="CL44" s="4" t="s">
        <v>585</v>
      </c>
      <c r="CR44" s="443">
        <v>0</v>
      </c>
      <c r="CS44" s="443"/>
      <c r="CT44" s="443"/>
      <c r="DA44" s="4" t="s">
        <v>585</v>
      </c>
      <c r="DG44" s="443" t="s">
        <v>604</v>
      </c>
      <c r="DH44" s="443"/>
      <c r="DI44" s="443"/>
    </row>
    <row r="45" spans="1:121" s="4" customFormat="1" ht="13.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CL45" s="4" t="s">
        <v>411</v>
      </c>
      <c r="CR45" s="443">
        <v>1</v>
      </c>
      <c r="CS45" s="443"/>
      <c r="CT45" s="443"/>
      <c r="DA45" s="4" t="s">
        <v>411</v>
      </c>
      <c r="DG45" s="443" t="s">
        <v>605</v>
      </c>
      <c r="DH45" s="443"/>
      <c r="DI45" s="443"/>
    </row>
    <row r="46" spans="1:121" s="4" customFormat="1" ht="13.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R46" s="147" t="s">
        <v>478</v>
      </c>
      <c r="AS46" s="147"/>
      <c r="AU46" s="4" t="s">
        <v>115</v>
      </c>
    </row>
    <row r="47" spans="1:121" s="4" customFormat="1" ht="13.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U47" s="241" t="s">
        <v>528</v>
      </c>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1"/>
      <c r="CB47" s="241"/>
      <c r="CC47" s="241"/>
      <c r="CD47" s="241"/>
      <c r="CE47" s="241"/>
      <c r="CH47" s="147" t="s">
        <v>346</v>
      </c>
      <c r="CI47" s="147"/>
      <c r="CJ47" s="241" t="s">
        <v>583</v>
      </c>
      <c r="CK47" s="213"/>
      <c r="CL47" s="213"/>
      <c r="CM47" s="213"/>
      <c r="CN47" s="213"/>
      <c r="CO47" s="213"/>
      <c r="CP47" s="213"/>
      <c r="CQ47" s="213"/>
      <c r="CR47" s="213"/>
      <c r="CS47" s="213"/>
      <c r="CT47" s="213"/>
      <c r="CU47" s="213"/>
      <c r="CV47" s="213"/>
      <c r="CW47" s="213"/>
      <c r="CX47" s="213"/>
      <c r="CY47" s="213"/>
      <c r="CZ47" s="213"/>
      <c r="DA47" s="213"/>
      <c r="DB47" s="213"/>
      <c r="DC47" s="213"/>
      <c r="DD47" s="213"/>
      <c r="DE47" s="213"/>
      <c r="DF47" s="213"/>
      <c r="DG47" s="213"/>
      <c r="DH47" s="213"/>
      <c r="DI47" s="213"/>
      <c r="DJ47" s="213"/>
      <c r="DK47" s="213"/>
      <c r="DL47" s="213"/>
      <c r="DM47" s="213"/>
      <c r="DN47" s="213"/>
      <c r="DO47" s="213"/>
      <c r="DP47" s="213"/>
      <c r="DQ47" s="213"/>
    </row>
    <row r="48" spans="1:121" s="4" customFormat="1" ht="13.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c r="CA48" s="241"/>
      <c r="CB48" s="241"/>
      <c r="CC48" s="241"/>
      <c r="CD48" s="241"/>
      <c r="CE48" s="241"/>
    </row>
    <row r="49" spans="1:85" s="4" customFormat="1" ht="13.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row>
    <row r="50" spans="1:85" s="4" customFormat="1" ht="13.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Q50" s="142" t="s">
        <v>119</v>
      </c>
      <c r="AS50" s="4" t="s">
        <v>471</v>
      </c>
    </row>
    <row r="51" spans="1:85" s="4" customFormat="1" ht="13.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S51" s="241" t="str">
        <f>IF(I13="",CONCATENATE(CG51,"倉吉市○○部○○課",CG52),CONCATENATE(CG51,G11,I13,I15,CG52))</f>
        <v>　落札者は、倉吉市○○部○○課に出向き、請負契約事務及び施工関係の打合せをして、工事の促進を図ること。</v>
      </c>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c r="BT51" s="241"/>
      <c r="BU51" s="241"/>
      <c r="BV51" s="241"/>
      <c r="BW51" s="241"/>
      <c r="BX51" s="241"/>
      <c r="BY51" s="241"/>
      <c r="BZ51" s="241"/>
      <c r="CA51" s="241"/>
      <c r="CB51" s="241"/>
      <c r="CC51" s="241"/>
      <c r="CD51" s="241"/>
      <c r="CE51" s="241"/>
      <c r="CG51" s="4" t="s">
        <v>567</v>
      </c>
    </row>
    <row r="52" spans="1:85" s="4" customFormat="1" ht="13.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1"/>
      <c r="BR52" s="241"/>
      <c r="BS52" s="241"/>
      <c r="BT52" s="241"/>
      <c r="BU52" s="241"/>
      <c r="BV52" s="241"/>
      <c r="BW52" s="241"/>
      <c r="BX52" s="241"/>
      <c r="BY52" s="241"/>
      <c r="BZ52" s="241"/>
      <c r="CA52" s="241"/>
      <c r="CB52" s="241"/>
      <c r="CC52" s="241"/>
      <c r="CD52" s="241"/>
      <c r="CE52" s="241"/>
      <c r="CG52" s="4" t="s">
        <v>298</v>
      </c>
    </row>
    <row r="53" spans="1:85" s="4" customFormat="1" ht="13.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row>
    <row r="54" spans="1:85" s="4" customFormat="1" ht="13.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Q54" s="142" t="s">
        <v>39</v>
      </c>
      <c r="AS54" s="4" t="s">
        <v>26</v>
      </c>
    </row>
    <row r="55" spans="1:85" s="4" customFormat="1" ht="13.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R55" s="147" t="s">
        <v>101</v>
      </c>
      <c r="AS55" s="147"/>
      <c r="AT55" s="4" t="s">
        <v>523</v>
      </c>
    </row>
    <row r="56" spans="1:85" s="4" customFormat="1" ht="13.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row>
    <row r="57" spans="1:85" s="4" customFormat="1" ht="13.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R57" s="147" t="s">
        <v>478</v>
      </c>
      <c r="AS57" s="147"/>
      <c r="AT57" s="4" t="s">
        <v>524</v>
      </c>
    </row>
    <row r="58" spans="1:85" s="4" customFormat="1" ht="13.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row>
    <row r="59" spans="1:85" s="4" customFormat="1" ht="13.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row>
    <row r="60" spans="1:85" s="4" customFormat="1" ht="13.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row>
    <row r="61" spans="1:85" s="4" customFormat="1" ht="13.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row>
    <row r="62" spans="1:85" s="4" customFormat="1" ht="13.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row>
    <row r="63" spans="1:85" s="4" customFormat="1" ht="13.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row>
    <row r="64" spans="1:85" s="5" customFormat="1" ht="13.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row>
    <row r="65" spans="1:112" s="5" customFormat="1" ht="13.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row>
    <row r="66" spans="1:112" s="5" customFormat="1" ht="13.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412" t="s">
        <v>559</v>
      </c>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row>
    <row r="67" spans="1:112" s="5" customFormat="1" ht="13.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74"/>
      <c r="AQ67" s="143"/>
      <c r="AR67" s="143"/>
      <c r="AS67" s="143"/>
      <c r="AT67" s="143"/>
      <c r="AU67" s="143"/>
      <c r="AV67" s="143"/>
      <c r="AW67" s="143"/>
      <c r="AX67" s="143"/>
      <c r="AY67" s="143"/>
      <c r="AZ67" s="143"/>
      <c r="BA67" s="143"/>
      <c r="BB67" s="346" t="s">
        <v>549</v>
      </c>
      <c r="BC67" s="346"/>
      <c r="BD67" s="346"/>
      <c r="BE67" s="346"/>
      <c r="BF67" s="346"/>
      <c r="BG67" s="346"/>
      <c r="BH67" s="346"/>
      <c r="BI67" s="346"/>
      <c r="BJ67" s="346"/>
      <c r="BK67" s="346"/>
      <c r="BL67" s="346"/>
      <c r="BM67" s="346"/>
      <c r="BN67" s="346"/>
      <c r="BO67" s="346"/>
      <c r="BP67" s="143"/>
      <c r="BQ67" s="346"/>
      <c r="BR67" s="143"/>
      <c r="BS67" s="143"/>
      <c r="BT67" s="143"/>
      <c r="BU67" s="143"/>
      <c r="BV67" s="143"/>
      <c r="BW67" s="143"/>
      <c r="BX67" s="143"/>
      <c r="BY67" s="143"/>
      <c r="BZ67" s="143"/>
      <c r="CA67" s="143"/>
      <c r="CB67" s="143"/>
      <c r="CC67" s="143"/>
      <c r="CD67" s="143"/>
      <c r="CE67" s="413" t="s">
        <v>560</v>
      </c>
      <c r="CF67" s="421"/>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row>
    <row r="68" spans="1:112" s="5" customFormat="1" ht="13.5" customHeight="1">
      <c r="A68" s="6"/>
      <c r="B68" s="6" t="s">
        <v>121</v>
      </c>
      <c r="C68" s="6"/>
      <c r="D68" s="6"/>
      <c r="E68" s="6"/>
      <c r="F68" s="6"/>
      <c r="G68" s="6"/>
      <c r="H68" s="6"/>
      <c r="I68" s="6"/>
      <c r="J68" s="6"/>
      <c r="K68" s="6"/>
      <c r="L68" s="41" t="s">
        <v>122</v>
      </c>
      <c r="M68" s="48"/>
      <c r="N68" s="48"/>
      <c r="O68" s="48"/>
      <c r="P68" s="48"/>
      <c r="Q68" s="48"/>
      <c r="R68" s="62"/>
      <c r="S68" s="6"/>
      <c r="T68" s="52" t="s">
        <v>418</v>
      </c>
      <c r="U68" s="6"/>
      <c r="V68" s="6"/>
      <c r="W68" s="6"/>
      <c r="X68" s="6"/>
      <c r="Y68" s="6"/>
      <c r="Z68" s="6"/>
      <c r="AA68" s="6"/>
      <c r="AB68" s="6"/>
      <c r="AC68" s="6"/>
      <c r="AD68" s="6"/>
      <c r="AE68" s="6"/>
      <c r="AF68" s="6"/>
      <c r="AG68" s="6"/>
      <c r="AH68" s="6"/>
      <c r="AI68" s="6"/>
      <c r="AJ68" s="6"/>
      <c r="AK68" s="6"/>
      <c r="AL68" s="6"/>
      <c r="AM68" s="6"/>
      <c r="AN68" s="6"/>
      <c r="AO68" s="6"/>
      <c r="AP68" s="75"/>
      <c r="AQ68" s="144"/>
      <c r="AR68" s="144"/>
      <c r="AS68" s="144"/>
      <c r="AT68" s="144"/>
      <c r="AU68" s="144"/>
      <c r="AV68" s="144"/>
      <c r="AW68" s="144"/>
      <c r="AX68" s="144"/>
      <c r="AY68" s="144"/>
      <c r="AZ68" s="144"/>
      <c r="BA68" s="144"/>
      <c r="BB68" s="347"/>
      <c r="BC68" s="347"/>
      <c r="BD68" s="347"/>
      <c r="BE68" s="347"/>
      <c r="BF68" s="347"/>
      <c r="BG68" s="347"/>
      <c r="BH68" s="347"/>
      <c r="BI68" s="347"/>
      <c r="BJ68" s="347"/>
      <c r="BK68" s="347"/>
      <c r="BL68" s="347"/>
      <c r="BM68" s="347"/>
      <c r="BN68" s="347"/>
      <c r="BO68" s="347"/>
      <c r="BP68" s="144"/>
      <c r="BQ68" s="347"/>
      <c r="BR68" s="377">
        <v>45383</v>
      </c>
      <c r="BS68" s="377"/>
      <c r="BT68" s="377"/>
      <c r="BU68" s="377"/>
      <c r="BV68" s="377"/>
      <c r="BW68" s="377"/>
      <c r="BX68" s="377"/>
      <c r="BY68" s="377"/>
      <c r="BZ68" s="399" t="s">
        <v>125</v>
      </c>
      <c r="CA68" s="399"/>
      <c r="CB68" s="399"/>
      <c r="CC68" s="399"/>
      <c r="CD68" s="399"/>
      <c r="CE68" s="399"/>
      <c r="CF68" s="422"/>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row>
    <row r="69" spans="1:112" s="5" customFormat="1" ht="13.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76"/>
      <c r="AQ69" s="5"/>
      <c r="AR69" s="5"/>
      <c r="AS69" s="5"/>
      <c r="AT69" s="5"/>
      <c r="AU69" s="5"/>
      <c r="AV69" s="5"/>
      <c r="AW69" s="5"/>
      <c r="AX69" s="5"/>
      <c r="AY69" s="5"/>
      <c r="AZ69" s="5"/>
      <c r="BA69" s="5"/>
      <c r="BB69" s="5"/>
      <c r="BC69" s="354"/>
      <c r="BD69" s="354"/>
      <c r="BE69" s="354"/>
      <c r="BF69" s="354"/>
      <c r="BG69" s="354"/>
      <c r="BH69" s="354"/>
      <c r="BI69" s="354"/>
      <c r="BJ69" s="354"/>
      <c r="BK69" s="354"/>
      <c r="BL69" s="354"/>
      <c r="BM69" s="354"/>
      <c r="BN69" s="354"/>
      <c r="BO69" s="354"/>
      <c r="BP69" s="354"/>
      <c r="BQ69" s="354"/>
      <c r="BR69" s="5"/>
      <c r="BS69" s="5"/>
      <c r="BT69" s="5"/>
      <c r="BU69" s="5"/>
      <c r="BV69" s="5"/>
      <c r="BW69" s="5"/>
      <c r="BX69" s="5"/>
      <c r="BY69" s="5"/>
      <c r="BZ69" s="5"/>
      <c r="CA69" s="5"/>
      <c r="CB69" s="5"/>
      <c r="CC69" s="5"/>
      <c r="CD69" s="5"/>
      <c r="CE69" s="149"/>
      <c r="CF69" s="423"/>
      <c r="CG69" s="438" t="s">
        <v>568</v>
      </c>
      <c r="CH69" s="4"/>
      <c r="CI69" s="4"/>
      <c r="CJ69" s="4"/>
      <c r="CK69" s="4"/>
      <c r="CL69" s="4"/>
      <c r="CM69" s="4"/>
      <c r="CN69" s="4"/>
      <c r="CO69" s="4"/>
      <c r="CP69" s="4"/>
      <c r="CQ69" s="4"/>
      <c r="CR69" s="4"/>
      <c r="CS69" s="4"/>
      <c r="CT69" s="4"/>
      <c r="CU69" s="4"/>
      <c r="CV69" s="4"/>
      <c r="CW69" s="4"/>
      <c r="CX69" s="4"/>
      <c r="CY69" s="4"/>
      <c r="CZ69" s="4"/>
      <c r="DA69" s="4" t="s">
        <v>424</v>
      </c>
      <c r="DB69" s="4"/>
      <c r="DC69" s="4"/>
      <c r="DD69" s="4"/>
      <c r="DE69" s="4"/>
      <c r="DF69" s="4"/>
      <c r="DG69" s="4"/>
      <c r="DH69" s="4"/>
    </row>
    <row r="70" spans="1:112" s="4" customFormat="1" ht="13.5" customHeight="1">
      <c r="A70" s="6"/>
      <c r="B70" s="6" t="s">
        <v>106</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77" t="s">
        <v>97</v>
      </c>
      <c r="AQ70" s="145"/>
      <c r="AR70" s="145" t="s">
        <v>81</v>
      </c>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5"/>
      <c r="BR70" s="145"/>
      <c r="BS70" s="145"/>
      <c r="BT70" s="145"/>
      <c r="BU70" s="145"/>
      <c r="BV70" s="145"/>
      <c r="BW70" s="145"/>
      <c r="BX70" s="145"/>
      <c r="BY70" s="145"/>
      <c r="BZ70" s="145"/>
      <c r="CA70" s="145"/>
      <c r="CB70" s="145"/>
      <c r="CC70" s="145"/>
      <c r="CD70" s="145"/>
      <c r="CE70" s="145"/>
      <c r="CF70" s="424"/>
      <c r="CH70" s="4" t="str">
        <f>IF(S74=1,D74,"")</f>
        <v>『公共建築工事標準仕様書』</v>
      </c>
    </row>
    <row r="71" spans="1:112" s="4" customFormat="1" ht="13.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78"/>
      <c r="CF71" s="424"/>
      <c r="CH71" s="4" t="str">
        <f>IF(S76=1,D76,"")</f>
        <v/>
      </c>
    </row>
    <row r="72" spans="1:112" s="4" customFormat="1" ht="13.5" customHeight="1">
      <c r="A72" s="6"/>
      <c r="B72" s="6"/>
      <c r="C72" s="6" t="s">
        <v>377</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79"/>
      <c r="AQ72" s="146" t="str">
        <f>CONCATENATE("　",CG69,CH70,CH71,CH72,CH73,CH74,DA69)</f>
        <v>　この契約において適用する仕様書は、特に定めのない限り『公共建築工事標準仕様書』（以下、「仕様書」という。）とし、また、調達公告日時点で最新の仕様書とする。</v>
      </c>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424"/>
      <c r="CH72" s="4" t="str">
        <f>IF(S78=1,D78,"")</f>
        <v/>
      </c>
    </row>
    <row r="73" spans="1:112" s="4" customFormat="1" ht="13.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79"/>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424"/>
      <c r="CH73" s="4" t="str">
        <f>IF(S80=1,D80,"")</f>
        <v/>
      </c>
    </row>
    <row r="74" spans="1:112" s="4" customFormat="1" ht="13.5" customHeight="1">
      <c r="A74" s="6"/>
      <c r="B74" s="6"/>
      <c r="C74" s="6"/>
      <c r="D74" s="21" t="s">
        <v>360</v>
      </c>
      <c r="E74" s="27"/>
      <c r="F74" s="27"/>
      <c r="G74" s="27"/>
      <c r="H74" s="27"/>
      <c r="I74" s="27"/>
      <c r="J74" s="27"/>
      <c r="K74" s="27"/>
      <c r="L74" s="27"/>
      <c r="M74" s="27"/>
      <c r="N74" s="27"/>
      <c r="O74" s="27"/>
      <c r="P74" s="27"/>
      <c r="Q74" s="59"/>
      <c r="R74" s="22"/>
      <c r="S74" s="11">
        <v>1</v>
      </c>
      <c r="T74" s="6"/>
      <c r="U74" s="6"/>
      <c r="V74" s="6"/>
      <c r="W74" s="6"/>
      <c r="X74" s="6"/>
      <c r="Y74" s="6"/>
      <c r="Z74" s="6"/>
      <c r="AA74" s="6"/>
      <c r="AB74" s="6"/>
      <c r="AC74" s="6"/>
      <c r="AD74" s="6"/>
      <c r="AE74" s="6"/>
      <c r="AF74" s="6"/>
      <c r="AG74" s="6"/>
      <c r="AH74" s="6"/>
      <c r="AI74" s="6"/>
      <c r="AJ74" s="6"/>
      <c r="AK74" s="6"/>
      <c r="AL74" s="6"/>
      <c r="AM74" s="6"/>
      <c r="AN74" s="6"/>
      <c r="AO74" s="6"/>
      <c r="AP74" s="79"/>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424"/>
      <c r="CH74" s="4" t="str">
        <f>IF(S82=1,D82,"")</f>
        <v/>
      </c>
    </row>
    <row r="75" spans="1:112" s="4" customFormat="1" ht="13.5" customHeight="1">
      <c r="A75" s="6"/>
      <c r="B75" s="6"/>
      <c r="C75" s="6"/>
      <c r="D75" s="22"/>
      <c r="E75" s="22"/>
      <c r="F75" s="22"/>
      <c r="G75" s="22"/>
      <c r="H75" s="22"/>
      <c r="I75" s="22"/>
      <c r="J75" s="22"/>
      <c r="K75" s="22"/>
      <c r="L75" s="22"/>
      <c r="M75" s="22"/>
      <c r="N75" s="22"/>
      <c r="O75" s="22"/>
      <c r="P75" s="22"/>
      <c r="Q75" s="22"/>
      <c r="R75" s="22"/>
      <c r="S75" s="6"/>
      <c r="T75" s="6"/>
      <c r="U75" s="6"/>
      <c r="V75" s="6"/>
      <c r="W75" s="6"/>
      <c r="X75" s="6"/>
      <c r="Y75" s="6"/>
      <c r="Z75" s="6"/>
      <c r="AA75" s="6"/>
      <c r="AB75" s="6"/>
      <c r="AC75" s="6"/>
      <c r="AD75" s="6"/>
      <c r="AE75" s="6"/>
      <c r="AF75" s="6"/>
      <c r="AG75" s="6"/>
      <c r="AH75" s="6"/>
      <c r="AI75" s="6"/>
      <c r="AJ75" s="6"/>
      <c r="AK75" s="6"/>
      <c r="AL75" s="6"/>
      <c r="AM75" s="6"/>
      <c r="AN75" s="6"/>
      <c r="AO75" s="6"/>
      <c r="AP75" s="77" t="s">
        <v>103</v>
      </c>
      <c r="AQ75" s="145"/>
      <c r="AR75" s="145" t="s">
        <v>480</v>
      </c>
      <c r="AS75" s="145"/>
      <c r="AT75" s="145"/>
      <c r="AU75" s="145"/>
      <c r="AV75" s="145"/>
      <c r="AW75" s="145"/>
      <c r="AX75" s="145"/>
      <c r="AY75" s="145"/>
      <c r="AZ75" s="145"/>
      <c r="BA75" s="145"/>
      <c r="BB75" s="145"/>
      <c r="BC75" s="145"/>
      <c r="BD75" s="145"/>
      <c r="BE75" s="145"/>
      <c r="BF75" s="145"/>
      <c r="BG75" s="145"/>
      <c r="BH75" s="145"/>
      <c r="BI75" s="145"/>
      <c r="BJ75" s="145"/>
      <c r="BK75" s="145"/>
      <c r="BL75" s="145"/>
      <c r="BM75" s="145"/>
      <c r="BN75" s="145"/>
      <c r="BO75" s="145"/>
      <c r="BP75" s="145"/>
      <c r="BQ75" s="145"/>
      <c r="BR75" s="145"/>
      <c r="BS75" s="145"/>
      <c r="BT75" s="145"/>
      <c r="BU75" s="145"/>
      <c r="BV75" s="145"/>
      <c r="BW75" s="145"/>
      <c r="BX75" s="145"/>
      <c r="BY75" s="145"/>
      <c r="BZ75" s="145"/>
      <c r="CA75" s="145"/>
      <c r="CB75" s="145"/>
      <c r="CC75" s="145"/>
      <c r="CD75" s="145"/>
      <c r="CE75" s="145"/>
      <c r="CF75" s="424"/>
    </row>
    <row r="76" spans="1:112" s="4" customFormat="1" ht="13.5" customHeight="1">
      <c r="A76" s="6"/>
      <c r="B76" s="6"/>
      <c r="C76" s="6"/>
      <c r="D76" s="21" t="s">
        <v>381</v>
      </c>
      <c r="E76" s="27"/>
      <c r="F76" s="27"/>
      <c r="G76" s="27"/>
      <c r="H76" s="27"/>
      <c r="I76" s="27"/>
      <c r="J76" s="27"/>
      <c r="K76" s="27"/>
      <c r="L76" s="27"/>
      <c r="M76" s="27"/>
      <c r="N76" s="27"/>
      <c r="O76" s="27"/>
      <c r="P76" s="27"/>
      <c r="Q76" s="59"/>
      <c r="R76" s="22"/>
      <c r="S76" s="11">
        <v>0</v>
      </c>
      <c r="T76" s="6"/>
      <c r="U76" s="6"/>
      <c r="V76" s="6"/>
      <c r="W76" s="6"/>
      <c r="X76" s="6"/>
      <c r="Y76" s="6"/>
      <c r="Z76" s="6"/>
      <c r="AA76" s="6"/>
      <c r="AB76" s="6"/>
      <c r="AC76" s="6"/>
      <c r="AD76" s="6"/>
      <c r="AE76" s="6"/>
      <c r="AF76" s="6"/>
      <c r="AG76" s="6"/>
      <c r="AH76" s="6"/>
      <c r="AI76" s="6"/>
      <c r="AJ76" s="6"/>
      <c r="AK76" s="6"/>
      <c r="AL76" s="6"/>
      <c r="AM76" s="6"/>
      <c r="AN76" s="6"/>
      <c r="AO76" s="6"/>
      <c r="AP76" s="78"/>
      <c r="CF76" s="424"/>
    </row>
    <row r="77" spans="1:112" s="4" customFormat="1" ht="13.5" customHeight="1">
      <c r="A77" s="6"/>
      <c r="B77" s="6"/>
      <c r="C77" s="6"/>
      <c r="D77" s="22"/>
      <c r="E77" s="22"/>
      <c r="F77" s="22"/>
      <c r="G77" s="22"/>
      <c r="H77" s="22"/>
      <c r="I77" s="22"/>
      <c r="J77" s="22"/>
      <c r="K77" s="22"/>
      <c r="L77" s="22"/>
      <c r="M77" s="22"/>
      <c r="N77" s="22"/>
      <c r="O77" s="22"/>
      <c r="P77" s="22"/>
      <c r="Q77" s="22"/>
      <c r="R77" s="22"/>
      <c r="S77" s="6"/>
      <c r="T77" s="6"/>
      <c r="U77" s="6"/>
      <c r="V77" s="6"/>
      <c r="W77" s="6"/>
      <c r="X77" s="6"/>
      <c r="Y77" s="6"/>
      <c r="Z77" s="6"/>
      <c r="AA77" s="6"/>
      <c r="AB77" s="6"/>
      <c r="AC77" s="6"/>
      <c r="AD77" s="6"/>
      <c r="AE77" s="6"/>
      <c r="AF77" s="6"/>
      <c r="AG77" s="6"/>
      <c r="AH77" s="6"/>
      <c r="AI77" s="6"/>
      <c r="AJ77" s="6"/>
      <c r="AK77" s="6"/>
      <c r="AL77" s="6"/>
      <c r="AM77" s="6"/>
      <c r="AN77" s="6"/>
      <c r="AO77" s="6"/>
      <c r="AP77" s="79"/>
      <c r="AQ77" s="147" t="s">
        <v>101</v>
      </c>
      <c r="AR77" s="147"/>
      <c r="AS77" s="242" t="s">
        <v>491</v>
      </c>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1"/>
      <c r="BR77" s="211"/>
      <c r="BS77" s="211"/>
      <c r="BT77" s="211"/>
      <c r="BU77" s="211"/>
      <c r="BV77" s="211"/>
      <c r="BW77" s="211"/>
      <c r="BX77" s="211"/>
      <c r="BY77" s="211"/>
      <c r="BZ77" s="211"/>
      <c r="CA77" s="211"/>
      <c r="CB77" s="211"/>
      <c r="CC77" s="211"/>
      <c r="CD77" s="211"/>
      <c r="CE77" s="211"/>
      <c r="CF77" s="424"/>
    </row>
    <row r="78" spans="1:112" s="4" customFormat="1" ht="13.5" customHeight="1">
      <c r="A78" s="6"/>
      <c r="B78" s="6"/>
      <c r="C78" s="6"/>
      <c r="D78" s="23" t="s">
        <v>132</v>
      </c>
      <c r="E78" s="28"/>
      <c r="F78" s="28"/>
      <c r="G78" s="28"/>
      <c r="H78" s="28"/>
      <c r="I78" s="28"/>
      <c r="J78" s="28"/>
      <c r="K78" s="28"/>
      <c r="L78" s="28"/>
      <c r="M78" s="28"/>
      <c r="N78" s="28"/>
      <c r="O78" s="28"/>
      <c r="P78" s="28"/>
      <c r="Q78" s="46"/>
      <c r="R78" s="24"/>
      <c r="S78" s="11">
        <v>0</v>
      </c>
      <c r="T78" s="6"/>
      <c r="U78" s="6"/>
      <c r="V78" s="6"/>
      <c r="W78" s="6"/>
      <c r="X78" s="6"/>
      <c r="Y78" s="6"/>
      <c r="Z78" s="6"/>
      <c r="AA78" s="6"/>
      <c r="AB78" s="6"/>
      <c r="AC78" s="6"/>
      <c r="AD78" s="6"/>
      <c r="AE78" s="6"/>
      <c r="AF78" s="6"/>
      <c r="AG78" s="6"/>
      <c r="AH78" s="6"/>
      <c r="AI78" s="6"/>
      <c r="AJ78" s="6"/>
      <c r="AK78" s="6"/>
      <c r="AL78" s="6"/>
      <c r="AM78" s="6"/>
      <c r="AN78" s="6"/>
      <c r="AO78" s="6"/>
      <c r="AP78" s="79"/>
      <c r="AQ78" s="148"/>
      <c r="AR78" s="208"/>
      <c r="AS78" s="208"/>
      <c r="AT78" s="208"/>
      <c r="AU78" s="208"/>
      <c r="AV78" s="208"/>
      <c r="AW78" s="208"/>
      <c r="AX78" s="208"/>
      <c r="AY78" s="208"/>
      <c r="AZ78" s="208"/>
      <c r="BA78" s="208"/>
      <c r="BB78" s="208"/>
      <c r="BC78" s="208"/>
      <c r="BD78" s="208"/>
      <c r="BE78" s="208"/>
      <c r="BF78" s="208"/>
      <c r="BG78" s="208"/>
      <c r="BH78" s="208"/>
      <c r="BI78" s="208"/>
      <c r="BJ78" s="208"/>
      <c r="BK78" s="208"/>
      <c r="BL78" s="208"/>
      <c r="BM78" s="208"/>
      <c r="BN78" s="208"/>
      <c r="BO78" s="208"/>
      <c r="BP78" s="208"/>
      <c r="BQ78" s="208"/>
      <c r="BR78" s="208"/>
      <c r="BS78" s="208"/>
      <c r="BT78" s="208"/>
      <c r="BU78" s="208"/>
      <c r="BV78" s="208"/>
      <c r="BW78" s="208"/>
      <c r="BX78" s="208"/>
      <c r="BY78" s="208"/>
      <c r="BZ78" s="208"/>
      <c r="CA78" s="208"/>
      <c r="CB78" s="208"/>
      <c r="CC78" s="208"/>
      <c r="CD78" s="208"/>
      <c r="CE78" s="208"/>
      <c r="CF78" s="424"/>
    </row>
    <row r="79" spans="1:112" s="4" customFormat="1" ht="13.5" customHeight="1">
      <c r="A79" s="6"/>
      <c r="B79" s="6"/>
      <c r="C79" s="6"/>
      <c r="D79" s="24"/>
      <c r="E79" s="24"/>
      <c r="F79" s="24"/>
      <c r="G79" s="24"/>
      <c r="H79" s="24"/>
      <c r="I79" s="24"/>
      <c r="J79" s="24"/>
      <c r="K79" s="24"/>
      <c r="L79" s="24"/>
      <c r="M79" s="24"/>
      <c r="N79" s="24"/>
      <c r="O79" s="24"/>
      <c r="P79" s="24"/>
      <c r="Q79" s="24"/>
      <c r="R79" s="24"/>
      <c r="S79" s="6"/>
      <c r="T79" s="6"/>
      <c r="U79" s="6"/>
      <c r="V79" s="6"/>
      <c r="W79" s="6"/>
      <c r="X79" s="6"/>
      <c r="Y79" s="6"/>
      <c r="Z79" s="6"/>
      <c r="AA79" s="6"/>
      <c r="AB79" s="6"/>
      <c r="AC79" s="6"/>
      <c r="AD79" s="6"/>
      <c r="AE79" s="6"/>
      <c r="AF79" s="6"/>
      <c r="AG79" s="6"/>
      <c r="AH79" s="6"/>
      <c r="AI79" s="6"/>
      <c r="AJ79" s="6"/>
      <c r="AK79" s="6"/>
      <c r="AL79" s="6"/>
      <c r="AM79" s="6"/>
      <c r="AN79" s="6"/>
      <c r="AO79" s="6"/>
      <c r="AP79" s="79"/>
      <c r="AQ79" s="147" t="s">
        <v>478</v>
      </c>
      <c r="AR79" s="147"/>
      <c r="AS79" s="209" t="s">
        <v>127</v>
      </c>
      <c r="AT79" s="209"/>
      <c r="AU79" s="209"/>
      <c r="AV79" s="209"/>
      <c r="AW79" s="209"/>
      <c r="AX79" s="209"/>
      <c r="AY79" s="209"/>
      <c r="AZ79" s="209"/>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424"/>
    </row>
    <row r="80" spans="1:112" s="4" customFormat="1" ht="13.5" customHeight="1">
      <c r="A80" s="6"/>
      <c r="B80" s="6"/>
      <c r="C80" s="6"/>
      <c r="D80" s="23" t="s">
        <v>382</v>
      </c>
      <c r="E80" s="28"/>
      <c r="F80" s="28"/>
      <c r="G80" s="28"/>
      <c r="H80" s="28"/>
      <c r="I80" s="28"/>
      <c r="J80" s="28"/>
      <c r="K80" s="28"/>
      <c r="L80" s="28"/>
      <c r="M80" s="28"/>
      <c r="N80" s="28"/>
      <c r="O80" s="28"/>
      <c r="P80" s="28"/>
      <c r="Q80" s="46"/>
      <c r="R80" s="24"/>
      <c r="S80" s="11">
        <v>0</v>
      </c>
      <c r="T80" s="6"/>
      <c r="U80" s="6"/>
      <c r="V80" s="6"/>
      <c r="W80" s="6"/>
      <c r="X80" s="6"/>
      <c r="Y80" s="6"/>
      <c r="Z80" s="6"/>
      <c r="AA80" s="6"/>
      <c r="AB80" s="6"/>
      <c r="AC80" s="6"/>
      <c r="AD80" s="6"/>
      <c r="AE80" s="6"/>
      <c r="AF80" s="6"/>
      <c r="AG80" s="6"/>
      <c r="AH80" s="6"/>
      <c r="AI80" s="6"/>
      <c r="AJ80" s="6"/>
      <c r="AK80" s="6"/>
      <c r="AL80" s="6"/>
      <c r="AM80" s="6"/>
      <c r="AN80" s="6"/>
      <c r="AO80" s="6"/>
      <c r="AP80" s="79"/>
      <c r="AR80" s="209" t="s">
        <v>109</v>
      </c>
      <c r="AS80" s="209" t="s">
        <v>492</v>
      </c>
      <c r="AT80" s="209"/>
      <c r="AU80" s="209"/>
      <c r="AV80" s="209"/>
      <c r="AW80" s="209"/>
      <c r="AX80" s="209"/>
      <c r="AY80" s="209"/>
      <c r="AZ80" s="209"/>
      <c r="BA80" s="209"/>
      <c r="BB80" s="209"/>
      <c r="BC80" s="209"/>
      <c r="BD80" s="209"/>
      <c r="BE80" s="209"/>
      <c r="BF80" s="209"/>
      <c r="BG80" s="209"/>
      <c r="BH80" s="209"/>
      <c r="BI80" s="209"/>
      <c r="BJ80" s="209"/>
      <c r="BK80" s="209"/>
      <c r="BL80" s="209"/>
      <c r="BM80" s="209"/>
      <c r="BN80" s="209"/>
      <c r="BO80" s="209"/>
      <c r="BP80" s="209"/>
      <c r="BQ80" s="209"/>
      <c r="BR80" s="209"/>
      <c r="BS80" s="209"/>
      <c r="BT80" s="209"/>
      <c r="BU80" s="209"/>
      <c r="BV80" s="209"/>
      <c r="BW80" s="209"/>
      <c r="BX80" s="209"/>
      <c r="BY80" s="209"/>
      <c r="BZ80" s="209"/>
      <c r="CA80" s="209"/>
      <c r="CB80" s="209"/>
      <c r="CC80" s="209"/>
      <c r="CD80" s="209"/>
      <c r="CE80" s="209"/>
      <c r="CF80" s="424"/>
    </row>
    <row r="81" spans="1:84" s="4" customFormat="1" ht="13.5" customHeight="1">
      <c r="A81" s="6"/>
      <c r="B81" s="6"/>
      <c r="C81" s="6"/>
      <c r="D81" s="24"/>
      <c r="E81" s="24"/>
      <c r="F81" s="24"/>
      <c r="G81" s="24"/>
      <c r="H81" s="24"/>
      <c r="I81" s="24"/>
      <c r="J81" s="24"/>
      <c r="K81" s="24"/>
      <c r="L81" s="24"/>
      <c r="M81" s="24"/>
      <c r="N81" s="24"/>
      <c r="O81" s="24"/>
      <c r="P81" s="24"/>
      <c r="Q81" s="24"/>
      <c r="R81" s="24"/>
      <c r="S81" s="6"/>
      <c r="T81" s="6"/>
      <c r="U81" s="6"/>
      <c r="V81" s="6"/>
      <c r="W81" s="6"/>
      <c r="X81" s="6"/>
      <c r="Y81" s="6"/>
      <c r="Z81" s="6"/>
      <c r="AA81" s="6"/>
      <c r="AB81" s="6"/>
      <c r="AC81" s="6"/>
      <c r="AD81" s="6"/>
      <c r="AE81" s="6"/>
      <c r="AF81" s="6"/>
      <c r="AG81" s="6"/>
      <c r="AH81" s="6"/>
      <c r="AI81" s="6"/>
      <c r="AJ81" s="6"/>
      <c r="AK81" s="6"/>
      <c r="AL81" s="6"/>
      <c r="AM81" s="6"/>
      <c r="AN81" s="6"/>
      <c r="AO81" s="6"/>
      <c r="AP81" s="7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09"/>
      <c r="CD81" s="209"/>
      <c r="CE81" s="209"/>
      <c r="CF81" s="424"/>
    </row>
    <row r="82" spans="1:84" s="4" customFormat="1" ht="13.5" customHeight="1">
      <c r="A82" s="6"/>
      <c r="B82" s="6"/>
      <c r="C82" s="6"/>
      <c r="D82" s="23" t="s">
        <v>45</v>
      </c>
      <c r="E82" s="28"/>
      <c r="F82" s="28"/>
      <c r="G82" s="28"/>
      <c r="H82" s="28"/>
      <c r="I82" s="28"/>
      <c r="J82" s="28"/>
      <c r="K82" s="28"/>
      <c r="L82" s="28"/>
      <c r="M82" s="28"/>
      <c r="N82" s="28"/>
      <c r="O82" s="28"/>
      <c r="P82" s="28"/>
      <c r="Q82" s="46"/>
      <c r="R82" s="6"/>
      <c r="S82" s="11">
        <v>0</v>
      </c>
      <c r="T82" s="6"/>
      <c r="U82" s="6"/>
      <c r="V82" s="6"/>
      <c r="W82" s="6"/>
      <c r="X82" s="6"/>
      <c r="Y82" s="6"/>
      <c r="Z82" s="6"/>
      <c r="AA82" s="6"/>
      <c r="AB82" s="6"/>
      <c r="AC82" s="6"/>
      <c r="AD82" s="6"/>
      <c r="AE82" s="6"/>
      <c r="AF82" s="6"/>
      <c r="AG82" s="6"/>
      <c r="AH82" s="6"/>
      <c r="AI82" s="6"/>
      <c r="AJ82" s="6"/>
      <c r="AK82" s="6"/>
      <c r="AL82" s="6"/>
      <c r="AM82" s="6"/>
      <c r="AN82" s="6"/>
      <c r="AO82" s="6"/>
      <c r="AP82" s="7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c r="CD82" s="209"/>
      <c r="CE82" s="209"/>
      <c r="CF82" s="424"/>
    </row>
    <row r="83" spans="1:84" s="4" customFormat="1" ht="13.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79"/>
      <c r="AR83" s="209" t="s">
        <v>111</v>
      </c>
      <c r="AS83" s="209" t="s">
        <v>133</v>
      </c>
      <c r="AT83" s="209"/>
      <c r="AU83" s="209"/>
      <c r="AV83" s="209"/>
      <c r="AW83" s="209"/>
      <c r="AX83" s="209"/>
      <c r="AY83" s="209"/>
      <c r="AZ83" s="209"/>
      <c r="BA83" s="209"/>
      <c r="BB83" s="209"/>
      <c r="BC83" s="209"/>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c r="CD83" s="209"/>
      <c r="CE83" s="209"/>
      <c r="CF83" s="424"/>
    </row>
    <row r="84" spans="1:84" s="4" customFormat="1" ht="13.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7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c r="CD84" s="209"/>
      <c r="CE84" s="209"/>
      <c r="CF84" s="424"/>
    </row>
    <row r="85" spans="1:84" s="4" customFormat="1" ht="13.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7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c r="CD85" s="209"/>
      <c r="CE85" s="209"/>
      <c r="CF85" s="424"/>
    </row>
    <row r="86" spans="1:84" s="4" customFormat="1" ht="13.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79"/>
      <c r="AQ86" s="147" t="s">
        <v>346</v>
      </c>
      <c r="AR86" s="147"/>
      <c r="AS86" s="146" t="s">
        <v>493</v>
      </c>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1"/>
      <c r="BY86" s="211"/>
      <c r="BZ86" s="211"/>
      <c r="CA86" s="211"/>
      <c r="CB86" s="211"/>
      <c r="CC86" s="211"/>
      <c r="CD86" s="211"/>
      <c r="CE86" s="211"/>
      <c r="CF86" s="424"/>
    </row>
    <row r="87" spans="1:84" s="4" customFormat="1" ht="13.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79"/>
      <c r="AQ87" s="149"/>
      <c r="AR87" s="146"/>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1"/>
      <c r="BU87" s="211"/>
      <c r="BV87" s="211"/>
      <c r="BW87" s="211"/>
      <c r="BX87" s="211"/>
      <c r="BY87" s="211"/>
      <c r="BZ87" s="211"/>
      <c r="CA87" s="211"/>
      <c r="CB87" s="211"/>
      <c r="CC87" s="211"/>
      <c r="CD87" s="211"/>
      <c r="CE87" s="211"/>
      <c r="CF87" s="424"/>
    </row>
    <row r="88" spans="1:84" s="4" customFormat="1" ht="13.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79"/>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c r="BU88" s="152"/>
      <c r="BV88" s="152"/>
      <c r="BW88" s="152"/>
      <c r="BX88" s="152"/>
      <c r="BY88" s="152"/>
      <c r="BZ88" s="152"/>
      <c r="CA88" s="152"/>
      <c r="CB88" s="152"/>
      <c r="CC88" s="152"/>
      <c r="CD88" s="152"/>
      <c r="CE88" s="152"/>
      <c r="CF88" s="424"/>
    </row>
    <row r="89" spans="1:84" s="4" customFormat="1" ht="13.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77" t="s">
        <v>119</v>
      </c>
      <c r="AQ89" s="145"/>
      <c r="AR89" s="145" t="s">
        <v>482</v>
      </c>
      <c r="AS89" s="243"/>
      <c r="AT89" s="243"/>
      <c r="AU89" s="243"/>
      <c r="AV89" s="243"/>
      <c r="AW89" s="243"/>
      <c r="AX89" s="243"/>
      <c r="AY89" s="243"/>
      <c r="AZ89" s="243"/>
      <c r="BA89" s="243"/>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3"/>
      <c r="BY89" s="243"/>
      <c r="BZ89" s="243"/>
      <c r="CA89" s="243"/>
      <c r="CB89" s="243"/>
      <c r="CC89" s="243"/>
      <c r="CD89" s="243"/>
      <c r="CE89" s="243"/>
      <c r="CF89" s="424"/>
    </row>
    <row r="90" spans="1:84" s="4" customFormat="1" ht="13.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78"/>
      <c r="CF90" s="424"/>
    </row>
    <row r="91" spans="1:84" s="4" customFormat="1" ht="13.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79"/>
      <c r="AQ91" s="147" t="s">
        <v>101</v>
      </c>
      <c r="AR91" s="147"/>
      <c r="AS91" s="146" t="s">
        <v>446</v>
      </c>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c r="BR91" s="211"/>
      <c r="BS91" s="211"/>
      <c r="BT91" s="211"/>
      <c r="BU91" s="211"/>
      <c r="BV91" s="211"/>
      <c r="BW91" s="211"/>
      <c r="BX91" s="211"/>
      <c r="BY91" s="211"/>
      <c r="BZ91" s="211"/>
      <c r="CA91" s="211"/>
      <c r="CB91" s="211"/>
      <c r="CC91" s="211"/>
      <c r="CD91" s="211"/>
      <c r="CE91" s="211"/>
      <c r="CF91" s="424"/>
    </row>
    <row r="92" spans="1:84" s="4" customFormat="1" ht="13.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79"/>
      <c r="AQ92" s="148"/>
      <c r="AR92" s="146"/>
      <c r="AS92" s="211"/>
      <c r="AT92" s="211"/>
      <c r="AU92" s="211"/>
      <c r="AV92" s="211"/>
      <c r="AW92" s="211"/>
      <c r="AX92" s="211"/>
      <c r="AY92" s="211"/>
      <c r="AZ92" s="211"/>
      <c r="BA92" s="211"/>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c r="CB92" s="211"/>
      <c r="CC92" s="211"/>
      <c r="CD92" s="211"/>
      <c r="CE92" s="211"/>
      <c r="CF92" s="424"/>
    </row>
    <row r="93" spans="1:84" s="4" customFormat="1" ht="13.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79"/>
      <c r="AQ93" s="148"/>
      <c r="AR93" s="146"/>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c r="BZ93" s="211"/>
      <c r="CA93" s="211"/>
      <c r="CB93" s="211"/>
      <c r="CC93" s="211"/>
      <c r="CD93" s="211"/>
      <c r="CE93" s="211"/>
      <c r="CF93" s="424"/>
    </row>
    <row r="94" spans="1:84" s="4" customFormat="1" ht="13.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79"/>
      <c r="AR94" s="146"/>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c r="BO94" s="211"/>
      <c r="BP94" s="211"/>
      <c r="BQ94" s="211"/>
      <c r="BR94" s="211"/>
      <c r="BS94" s="211"/>
      <c r="BT94" s="211"/>
      <c r="BU94" s="211"/>
      <c r="BV94" s="211"/>
      <c r="BW94" s="211"/>
      <c r="BX94" s="211"/>
      <c r="BY94" s="211"/>
      <c r="BZ94" s="211"/>
      <c r="CA94" s="211"/>
      <c r="CB94" s="211"/>
      <c r="CC94" s="211"/>
      <c r="CD94" s="211"/>
      <c r="CE94" s="211"/>
      <c r="CF94" s="424"/>
    </row>
    <row r="95" spans="1:84" s="4" customFormat="1" ht="13.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79"/>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424"/>
    </row>
    <row r="96" spans="1:84" s="4" customFormat="1" ht="13.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79"/>
      <c r="AQ96" s="147" t="s">
        <v>478</v>
      </c>
      <c r="AR96" s="147"/>
      <c r="AS96" s="146" t="s">
        <v>135</v>
      </c>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c r="BR96" s="211"/>
      <c r="BS96" s="211"/>
      <c r="BT96" s="211"/>
      <c r="BU96" s="211"/>
      <c r="BV96" s="211"/>
      <c r="BW96" s="211"/>
      <c r="BX96" s="211"/>
      <c r="BY96" s="211"/>
      <c r="BZ96" s="211"/>
      <c r="CA96" s="211"/>
      <c r="CB96" s="211"/>
      <c r="CC96" s="211"/>
      <c r="CD96" s="211"/>
      <c r="CE96" s="211"/>
      <c r="CF96" s="424"/>
    </row>
    <row r="97" spans="1:84" s="4" customFormat="1" ht="13.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79"/>
      <c r="AQ97" s="147"/>
      <c r="AR97" s="147"/>
      <c r="AS97" s="146"/>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1"/>
      <c r="BR97" s="211"/>
      <c r="BS97" s="211"/>
      <c r="BT97" s="211"/>
      <c r="BU97" s="211"/>
      <c r="BV97" s="211"/>
      <c r="BW97" s="211"/>
      <c r="BX97" s="211"/>
      <c r="BY97" s="211"/>
      <c r="BZ97" s="211"/>
      <c r="CA97" s="211"/>
      <c r="CB97" s="211"/>
      <c r="CC97" s="211"/>
      <c r="CD97" s="211"/>
      <c r="CE97" s="211"/>
      <c r="CF97" s="424"/>
    </row>
    <row r="98" spans="1:84" s="4" customFormat="1" ht="13.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79"/>
      <c r="AR98" s="146"/>
      <c r="AS98" s="211"/>
      <c r="AT98" s="211"/>
      <c r="AU98" s="211"/>
      <c r="AV98" s="211"/>
      <c r="AW98" s="211"/>
      <c r="AX98" s="211"/>
      <c r="AY98" s="211"/>
      <c r="AZ98" s="211"/>
      <c r="BA98" s="211"/>
      <c r="BB98" s="211"/>
      <c r="BC98" s="211"/>
      <c r="BD98" s="211"/>
      <c r="BE98" s="211"/>
      <c r="BF98" s="211"/>
      <c r="BG98" s="211"/>
      <c r="BH98" s="211"/>
      <c r="BI98" s="211"/>
      <c r="BJ98" s="211"/>
      <c r="BK98" s="211"/>
      <c r="BL98" s="211"/>
      <c r="BM98" s="211"/>
      <c r="BN98" s="211"/>
      <c r="BO98" s="211"/>
      <c r="BP98" s="211"/>
      <c r="BQ98" s="211"/>
      <c r="BR98" s="211"/>
      <c r="BS98" s="211"/>
      <c r="BT98" s="211"/>
      <c r="BU98" s="211"/>
      <c r="BV98" s="211"/>
      <c r="BW98" s="211"/>
      <c r="BX98" s="211"/>
      <c r="BY98" s="211"/>
      <c r="BZ98" s="211"/>
      <c r="CA98" s="211"/>
      <c r="CB98" s="211"/>
      <c r="CC98" s="211"/>
      <c r="CD98" s="211"/>
      <c r="CE98" s="211"/>
      <c r="CF98" s="424"/>
    </row>
    <row r="99" spans="1:84" s="4" customFormat="1" ht="13.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79"/>
      <c r="AR99" s="152"/>
      <c r="AS99" s="211"/>
      <c r="AT99" s="211"/>
      <c r="AU99" s="211"/>
      <c r="AV99" s="211"/>
      <c r="AW99" s="211"/>
      <c r="AX99" s="211"/>
      <c r="AY99" s="211"/>
      <c r="AZ99" s="211"/>
      <c r="BA99" s="211"/>
      <c r="BB99" s="211"/>
      <c r="BC99" s="211"/>
      <c r="BD99" s="211"/>
      <c r="BE99" s="211"/>
      <c r="BF99" s="211"/>
      <c r="BG99" s="211"/>
      <c r="BH99" s="211"/>
      <c r="BI99" s="211"/>
      <c r="BJ99" s="211"/>
      <c r="BK99" s="211"/>
      <c r="BL99" s="211"/>
      <c r="BM99" s="211"/>
      <c r="BN99" s="211"/>
      <c r="BO99" s="211"/>
      <c r="BP99" s="211"/>
      <c r="BQ99" s="211"/>
      <c r="BR99" s="211"/>
      <c r="BS99" s="211"/>
      <c r="BT99" s="211"/>
      <c r="BU99" s="211"/>
      <c r="BV99" s="211"/>
      <c r="BW99" s="211"/>
      <c r="BX99" s="211"/>
      <c r="BY99" s="211"/>
      <c r="BZ99" s="211"/>
      <c r="CA99" s="211"/>
      <c r="CB99" s="211"/>
      <c r="CC99" s="211"/>
      <c r="CD99" s="211"/>
      <c r="CE99" s="211"/>
      <c r="CF99" s="424"/>
    </row>
    <row r="100" spans="1:84" s="4" customFormat="1" ht="13.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79"/>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424"/>
    </row>
    <row r="101" spans="1:84" s="4" customFormat="1" ht="13.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79"/>
      <c r="AQ101" s="147" t="s">
        <v>346</v>
      </c>
      <c r="AR101" s="147"/>
      <c r="AS101" s="146" t="s">
        <v>136</v>
      </c>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1"/>
      <c r="BR101" s="211"/>
      <c r="BS101" s="211"/>
      <c r="BT101" s="211"/>
      <c r="BU101" s="211"/>
      <c r="BV101" s="211"/>
      <c r="BW101" s="211"/>
      <c r="BX101" s="211"/>
      <c r="BY101" s="211"/>
      <c r="BZ101" s="211"/>
      <c r="CA101" s="211"/>
      <c r="CB101" s="211"/>
      <c r="CC101" s="211"/>
      <c r="CD101" s="211"/>
      <c r="CE101" s="211"/>
      <c r="CF101" s="424"/>
    </row>
    <row r="102" spans="1:84" s="4" customFormat="1" ht="13.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79"/>
      <c r="AQ102" s="149"/>
      <c r="AR102" s="146"/>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c r="BR102" s="211"/>
      <c r="BS102" s="211"/>
      <c r="BT102" s="211"/>
      <c r="BU102" s="211"/>
      <c r="BV102" s="211"/>
      <c r="BW102" s="211"/>
      <c r="BX102" s="211"/>
      <c r="BY102" s="211"/>
      <c r="BZ102" s="211"/>
      <c r="CA102" s="211"/>
      <c r="CB102" s="211"/>
      <c r="CC102" s="211"/>
      <c r="CD102" s="211"/>
      <c r="CE102" s="211"/>
      <c r="CF102" s="424"/>
    </row>
    <row r="103" spans="1:84" s="4" customFormat="1" ht="13.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79"/>
      <c r="AQ103" s="149"/>
      <c r="AR103" s="146"/>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11"/>
      <c r="CD103" s="211"/>
      <c r="CE103" s="211"/>
      <c r="CF103" s="424"/>
    </row>
    <row r="104" spans="1:84" s="4" customFormat="1" ht="13.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79"/>
      <c r="AQ104" s="149"/>
      <c r="AR104" s="146"/>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424"/>
    </row>
    <row r="105" spans="1:84" s="4" customFormat="1" ht="13.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79"/>
      <c r="AR105" s="146"/>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c r="BR105" s="211"/>
      <c r="BS105" s="211"/>
      <c r="BT105" s="211"/>
      <c r="BU105" s="211"/>
      <c r="BV105" s="211"/>
      <c r="BW105" s="211"/>
      <c r="BX105" s="211"/>
      <c r="BY105" s="211"/>
      <c r="BZ105" s="211"/>
      <c r="CA105" s="211"/>
      <c r="CB105" s="211"/>
      <c r="CC105" s="211"/>
      <c r="CD105" s="211"/>
      <c r="CE105" s="211"/>
      <c r="CF105" s="424"/>
    </row>
    <row r="106" spans="1:84" s="4" customFormat="1" ht="13.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79"/>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424"/>
    </row>
    <row r="107" spans="1:84" s="4" customFormat="1" ht="13.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79"/>
      <c r="AQ107" s="147" t="s">
        <v>479</v>
      </c>
      <c r="AR107" s="147"/>
      <c r="AS107" s="153" t="s">
        <v>137</v>
      </c>
      <c r="CF107" s="424"/>
    </row>
    <row r="108" spans="1:84" s="4" customFormat="1" ht="13.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79"/>
      <c r="AR108" s="153" t="s">
        <v>109</v>
      </c>
      <c r="AS108" s="209" t="s">
        <v>201</v>
      </c>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209"/>
      <c r="BP108" s="209"/>
      <c r="BQ108" s="209"/>
      <c r="BR108" s="209"/>
      <c r="BS108" s="209"/>
      <c r="BT108" s="209"/>
      <c r="BU108" s="209"/>
      <c r="BV108" s="209"/>
      <c r="BW108" s="209"/>
      <c r="BX108" s="209"/>
      <c r="BY108" s="209"/>
      <c r="BZ108" s="209"/>
      <c r="CA108" s="209"/>
      <c r="CB108" s="209"/>
      <c r="CC108" s="209"/>
      <c r="CD108" s="209"/>
      <c r="CE108" s="209"/>
      <c r="CF108" s="424"/>
    </row>
    <row r="109" spans="1:84" s="4" customFormat="1" ht="13.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7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09"/>
      <c r="BR109" s="209"/>
      <c r="BS109" s="209"/>
      <c r="BT109" s="209"/>
      <c r="BU109" s="209"/>
      <c r="BV109" s="209"/>
      <c r="BW109" s="209"/>
      <c r="BX109" s="209"/>
      <c r="BY109" s="209"/>
      <c r="BZ109" s="209"/>
      <c r="CA109" s="209"/>
      <c r="CB109" s="209"/>
      <c r="CC109" s="209"/>
      <c r="CD109" s="209"/>
      <c r="CE109" s="209"/>
      <c r="CF109" s="424"/>
    </row>
    <row r="110" spans="1:84" s="4" customFormat="1" ht="13.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79"/>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09"/>
      <c r="BO110" s="209"/>
      <c r="BP110" s="209"/>
      <c r="BQ110" s="209"/>
      <c r="BR110" s="209"/>
      <c r="BS110" s="209"/>
      <c r="BT110" s="209"/>
      <c r="BU110" s="209"/>
      <c r="BV110" s="209"/>
      <c r="BW110" s="209"/>
      <c r="BX110" s="209"/>
      <c r="BY110" s="209"/>
      <c r="BZ110" s="209"/>
      <c r="CA110" s="209"/>
      <c r="CB110" s="209"/>
      <c r="CC110" s="209"/>
      <c r="CD110" s="209"/>
      <c r="CE110" s="209"/>
      <c r="CF110" s="424"/>
    </row>
    <row r="111" spans="1:84" s="4" customFormat="1" ht="13.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79"/>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09"/>
      <c r="BO111" s="209"/>
      <c r="BP111" s="209"/>
      <c r="BQ111" s="209"/>
      <c r="BR111" s="209"/>
      <c r="BS111" s="209"/>
      <c r="BT111" s="209"/>
      <c r="BU111" s="209"/>
      <c r="BV111" s="209"/>
      <c r="BW111" s="209"/>
      <c r="BX111" s="209"/>
      <c r="BY111" s="209"/>
      <c r="BZ111" s="209"/>
      <c r="CA111" s="209"/>
      <c r="CB111" s="209"/>
      <c r="CC111" s="209"/>
      <c r="CD111" s="209"/>
      <c r="CE111" s="209"/>
      <c r="CF111" s="424"/>
    </row>
    <row r="112" spans="1:84" s="4" customFormat="1" ht="13.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79"/>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09"/>
      <c r="BO112" s="209"/>
      <c r="BP112" s="209"/>
      <c r="BQ112" s="209"/>
      <c r="BR112" s="209"/>
      <c r="BS112" s="209"/>
      <c r="BT112" s="209"/>
      <c r="BU112" s="209"/>
      <c r="BV112" s="209"/>
      <c r="BW112" s="209"/>
      <c r="BX112" s="209"/>
      <c r="BY112" s="209"/>
      <c r="BZ112" s="209"/>
      <c r="CA112" s="209"/>
      <c r="CB112" s="209"/>
      <c r="CC112" s="209"/>
      <c r="CD112" s="209"/>
      <c r="CE112" s="209"/>
      <c r="CF112" s="424"/>
    </row>
    <row r="113" spans="1:84" s="4" customFormat="1" ht="13.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79"/>
      <c r="AR113" s="153" t="s">
        <v>111</v>
      </c>
      <c r="AS113" s="146" t="s">
        <v>494</v>
      </c>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c r="BW113" s="146"/>
      <c r="BX113" s="146"/>
      <c r="BY113" s="146"/>
      <c r="BZ113" s="146"/>
      <c r="CA113" s="146"/>
      <c r="CB113" s="146"/>
      <c r="CC113" s="146"/>
      <c r="CD113" s="146"/>
      <c r="CE113" s="146"/>
      <c r="CF113" s="424"/>
    </row>
    <row r="114" spans="1:84" s="4" customFormat="1" ht="13.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79"/>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c r="BW114" s="146"/>
      <c r="BX114" s="146"/>
      <c r="BY114" s="146"/>
      <c r="BZ114" s="146"/>
      <c r="CA114" s="146"/>
      <c r="CB114" s="146"/>
      <c r="CC114" s="146"/>
      <c r="CD114" s="146"/>
      <c r="CE114" s="146"/>
      <c r="CF114" s="424"/>
    </row>
    <row r="115" spans="1:84" s="4" customFormat="1" ht="13.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79"/>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c r="BW115" s="146"/>
      <c r="BX115" s="146"/>
      <c r="BY115" s="146"/>
      <c r="BZ115" s="146"/>
      <c r="CA115" s="146"/>
      <c r="CB115" s="146"/>
      <c r="CC115" s="146"/>
      <c r="CD115" s="146"/>
      <c r="CE115" s="146"/>
      <c r="CF115" s="424"/>
    </row>
    <row r="116" spans="1:84" s="4" customFormat="1" ht="13.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79"/>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424"/>
    </row>
    <row r="117" spans="1:84" s="4" customFormat="1" ht="13.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79"/>
      <c r="AR117" s="153" t="s">
        <v>139</v>
      </c>
      <c r="AS117" s="209" t="s">
        <v>140</v>
      </c>
      <c r="AT117" s="209"/>
      <c r="AU117" s="209"/>
      <c r="AV117" s="209"/>
      <c r="AW117" s="209"/>
      <c r="AX117" s="209"/>
      <c r="AY117" s="209"/>
      <c r="AZ117" s="209"/>
      <c r="BA117" s="209"/>
      <c r="BB117" s="209"/>
      <c r="BC117" s="209"/>
      <c r="BD117" s="209"/>
      <c r="BE117" s="209"/>
      <c r="BF117" s="209"/>
      <c r="BG117" s="209"/>
      <c r="BH117" s="209"/>
      <c r="BI117" s="209"/>
      <c r="BJ117" s="209"/>
      <c r="BK117" s="209"/>
      <c r="BL117" s="209"/>
      <c r="BM117" s="209"/>
      <c r="BN117" s="209"/>
      <c r="BO117" s="209"/>
      <c r="BP117" s="209"/>
      <c r="BQ117" s="209"/>
      <c r="BR117" s="209"/>
      <c r="BS117" s="209"/>
      <c r="BT117" s="209"/>
      <c r="BU117" s="209"/>
      <c r="BV117" s="209"/>
      <c r="BW117" s="209"/>
      <c r="BX117" s="209"/>
      <c r="BY117" s="209"/>
      <c r="BZ117" s="209"/>
      <c r="CA117" s="209"/>
      <c r="CB117" s="209"/>
      <c r="CC117" s="209"/>
      <c r="CD117" s="209"/>
      <c r="CE117" s="209"/>
      <c r="CF117" s="424"/>
    </row>
    <row r="118" spans="1:84" s="4" customFormat="1" ht="13.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79"/>
      <c r="AS118" s="209"/>
      <c r="AT118" s="209"/>
      <c r="AU118" s="209"/>
      <c r="AV118" s="209"/>
      <c r="AW118" s="209"/>
      <c r="AX118" s="209"/>
      <c r="AY118" s="209"/>
      <c r="AZ118" s="209"/>
      <c r="BA118" s="209"/>
      <c r="BB118" s="209"/>
      <c r="BC118" s="209"/>
      <c r="BD118" s="209"/>
      <c r="BE118" s="209"/>
      <c r="BF118" s="209"/>
      <c r="BG118" s="209"/>
      <c r="BH118" s="209"/>
      <c r="BI118" s="209"/>
      <c r="BJ118" s="209"/>
      <c r="BK118" s="209"/>
      <c r="BL118" s="209"/>
      <c r="BM118" s="209"/>
      <c r="BN118" s="209"/>
      <c r="BO118" s="209"/>
      <c r="BP118" s="209"/>
      <c r="BQ118" s="209"/>
      <c r="BR118" s="209"/>
      <c r="BS118" s="209"/>
      <c r="BT118" s="209"/>
      <c r="BU118" s="209"/>
      <c r="BV118" s="209"/>
      <c r="BW118" s="209"/>
      <c r="BX118" s="209"/>
      <c r="BY118" s="209"/>
      <c r="BZ118" s="209"/>
      <c r="CA118" s="209"/>
      <c r="CB118" s="209"/>
      <c r="CC118" s="209"/>
      <c r="CD118" s="209"/>
      <c r="CE118" s="209"/>
      <c r="CF118" s="424"/>
    </row>
    <row r="119" spans="1:84" s="4" customFormat="1" ht="13.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77" t="s">
        <v>39</v>
      </c>
      <c r="AQ119" s="145"/>
      <c r="AR119" s="210" t="s">
        <v>86</v>
      </c>
      <c r="AS119" s="244"/>
      <c r="AT119" s="244"/>
      <c r="AU119" s="244"/>
      <c r="AV119" s="244"/>
      <c r="AW119" s="244"/>
      <c r="AX119" s="244"/>
      <c r="AY119" s="244"/>
      <c r="AZ119" s="244"/>
      <c r="BA119" s="244"/>
      <c r="BB119" s="244"/>
      <c r="BC119" s="244"/>
      <c r="BD119" s="244"/>
      <c r="BE119" s="244"/>
      <c r="BF119" s="244"/>
      <c r="BG119" s="244"/>
      <c r="BH119" s="244"/>
      <c r="BI119" s="244"/>
      <c r="BJ119" s="244"/>
      <c r="BK119" s="244"/>
      <c r="BL119" s="244"/>
      <c r="BM119" s="244"/>
      <c r="BN119" s="244"/>
      <c r="BO119" s="244"/>
      <c r="BP119" s="244"/>
      <c r="BQ119" s="244"/>
      <c r="BR119" s="244"/>
      <c r="BS119" s="244"/>
      <c r="BT119" s="244"/>
      <c r="BU119" s="244"/>
      <c r="BV119" s="244"/>
      <c r="BW119" s="244"/>
      <c r="BX119" s="244"/>
      <c r="BY119" s="244"/>
      <c r="BZ119" s="244"/>
      <c r="CA119" s="244"/>
      <c r="CB119" s="244"/>
      <c r="CC119" s="244"/>
      <c r="CD119" s="244"/>
      <c r="CE119" s="244"/>
      <c r="CF119" s="424"/>
    </row>
    <row r="120" spans="1:84" s="4" customFormat="1" ht="13.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78"/>
      <c r="CF120" s="424"/>
    </row>
    <row r="121" spans="1:84" s="4" customFormat="1" ht="13.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79"/>
      <c r="AQ121" s="147" t="s">
        <v>101</v>
      </c>
      <c r="AR121" s="147"/>
      <c r="AS121" s="146" t="s">
        <v>143</v>
      </c>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11"/>
      <c r="CA121" s="211"/>
      <c r="CB121" s="211"/>
      <c r="CC121" s="211"/>
      <c r="CD121" s="211"/>
      <c r="CE121" s="211"/>
      <c r="CF121" s="424"/>
    </row>
    <row r="122" spans="1:84" s="4" customFormat="1" ht="13.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79"/>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11"/>
      <c r="CA122" s="211"/>
      <c r="CB122" s="211"/>
      <c r="CC122" s="211"/>
      <c r="CD122" s="211"/>
      <c r="CE122" s="211"/>
      <c r="CF122" s="424"/>
    </row>
    <row r="123" spans="1:84" s="4" customFormat="1" ht="13.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79"/>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11"/>
      <c r="CA123" s="211"/>
      <c r="CB123" s="211"/>
      <c r="CC123" s="211"/>
      <c r="CD123" s="211"/>
      <c r="CE123" s="211"/>
      <c r="CF123" s="424"/>
    </row>
    <row r="124" spans="1:84" s="4" customFormat="1" ht="13.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79"/>
      <c r="AR124" s="211"/>
      <c r="AS124" s="146" t="s">
        <v>146</v>
      </c>
      <c r="AT124" s="241"/>
      <c r="AU124" s="241"/>
      <c r="AV124" s="241"/>
      <c r="AW124" s="241"/>
      <c r="AX124" s="241"/>
      <c r="AY124" s="241"/>
      <c r="AZ124" s="241"/>
      <c r="BA124" s="241"/>
      <c r="BB124" s="241"/>
      <c r="BC124" s="241"/>
      <c r="BD124" s="241"/>
      <c r="BE124" s="241"/>
      <c r="BF124" s="241"/>
      <c r="BG124" s="241"/>
      <c r="BH124" s="241"/>
      <c r="BI124" s="241"/>
      <c r="BJ124" s="241"/>
      <c r="BK124" s="241"/>
      <c r="BL124" s="241"/>
      <c r="BM124" s="241"/>
      <c r="BN124" s="241"/>
      <c r="BO124" s="241"/>
      <c r="BP124" s="241"/>
      <c r="BQ124" s="241"/>
      <c r="BR124" s="241"/>
      <c r="BS124" s="241"/>
      <c r="BT124" s="241"/>
      <c r="BU124" s="241"/>
      <c r="BV124" s="241"/>
      <c r="BW124" s="241"/>
      <c r="BX124" s="241"/>
      <c r="BY124" s="241"/>
      <c r="BZ124" s="241"/>
      <c r="CA124" s="241"/>
      <c r="CB124" s="241"/>
      <c r="CC124" s="241"/>
      <c r="CD124" s="241"/>
      <c r="CE124" s="146"/>
      <c r="CF124" s="424"/>
    </row>
    <row r="125" spans="1:84" s="4" customFormat="1" ht="13.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79"/>
      <c r="AR125" s="211"/>
      <c r="AS125" s="241"/>
      <c r="AT125" s="241"/>
      <c r="AU125" s="241"/>
      <c r="AV125" s="241"/>
      <c r="AW125" s="241"/>
      <c r="AX125" s="241"/>
      <c r="AY125" s="241"/>
      <c r="AZ125" s="241"/>
      <c r="BA125" s="241"/>
      <c r="BB125" s="241"/>
      <c r="BC125" s="241"/>
      <c r="BD125" s="241"/>
      <c r="BE125" s="241"/>
      <c r="BF125" s="241"/>
      <c r="BG125" s="241"/>
      <c r="BH125" s="241"/>
      <c r="BI125" s="241"/>
      <c r="BJ125" s="241"/>
      <c r="BK125" s="241"/>
      <c r="BL125" s="241"/>
      <c r="BM125" s="241"/>
      <c r="BN125" s="241"/>
      <c r="BO125" s="241"/>
      <c r="BP125" s="241"/>
      <c r="BQ125" s="241"/>
      <c r="BR125" s="241"/>
      <c r="BS125" s="241"/>
      <c r="BT125" s="241"/>
      <c r="BU125" s="241"/>
      <c r="BV125" s="241"/>
      <c r="BW125" s="241"/>
      <c r="BX125" s="241"/>
      <c r="BY125" s="241"/>
      <c r="BZ125" s="241"/>
      <c r="CA125" s="241"/>
      <c r="CB125" s="241"/>
      <c r="CC125" s="241"/>
      <c r="CD125" s="241"/>
      <c r="CE125" s="146"/>
      <c r="CF125" s="424"/>
    </row>
    <row r="126" spans="1:84" s="4" customFormat="1" ht="13.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79"/>
      <c r="AR126" s="211"/>
      <c r="AS126" s="211"/>
      <c r="AT126" s="211"/>
      <c r="AU126" s="211"/>
      <c r="AV126" s="211"/>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211"/>
      <c r="CD126" s="211"/>
      <c r="CE126" s="211"/>
      <c r="CF126" s="424"/>
    </row>
    <row r="127" spans="1:84" s="4" customFormat="1" ht="13.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79"/>
      <c r="AQ127" s="147" t="s">
        <v>478</v>
      </c>
      <c r="AR127" s="147"/>
      <c r="AS127" s="146" t="s">
        <v>68</v>
      </c>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c r="BW127" s="146"/>
      <c r="BX127" s="146"/>
      <c r="BY127" s="146"/>
      <c r="BZ127" s="146"/>
      <c r="CA127" s="146"/>
      <c r="CB127" s="146"/>
      <c r="CC127" s="146"/>
      <c r="CD127" s="146"/>
      <c r="CE127" s="146"/>
      <c r="CF127" s="424"/>
    </row>
    <row r="128" spans="1:84" s="4" customFormat="1" ht="13.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79"/>
      <c r="AR128" s="211"/>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c r="BW128" s="146"/>
      <c r="BX128" s="146"/>
      <c r="BY128" s="146"/>
      <c r="BZ128" s="146"/>
      <c r="CA128" s="146"/>
      <c r="CB128" s="146"/>
      <c r="CC128" s="146"/>
      <c r="CD128" s="146"/>
      <c r="CE128" s="146"/>
      <c r="CF128" s="424"/>
    </row>
    <row r="129" spans="1:84" s="4" customFormat="1" ht="13.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79"/>
      <c r="AR129" s="211"/>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c r="BW129" s="146"/>
      <c r="BX129" s="146"/>
      <c r="BY129" s="146"/>
      <c r="BZ129" s="146"/>
      <c r="CA129" s="146"/>
      <c r="CB129" s="146"/>
      <c r="CC129" s="146"/>
      <c r="CD129" s="146"/>
      <c r="CE129" s="146"/>
      <c r="CF129" s="424"/>
    </row>
    <row r="130" spans="1:84" s="4" customFormat="1" ht="13.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79"/>
      <c r="AR130" s="211"/>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c r="BW130" s="146"/>
      <c r="BX130" s="146"/>
      <c r="BY130" s="146"/>
      <c r="BZ130" s="146"/>
      <c r="CA130" s="146"/>
      <c r="CB130" s="146"/>
      <c r="CC130" s="146"/>
      <c r="CD130" s="146"/>
      <c r="CE130" s="146"/>
      <c r="CF130" s="424"/>
    </row>
    <row r="131" spans="1:84" s="4" customFormat="1" ht="13.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79"/>
      <c r="AR131" s="211"/>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Q131" s="146"/>
      <c r="BR131" s="146"/>
      <c r="BS131" s="146"/>
      <c r="BT131" s="146"/>
      <c r="BU131" s="146"/>
      <c r="BV131" s="146"/>
      <c r="BW131" s="146"/>
      <c r="BX131" s="146"/>
      <c r="BY131" s="146"/>
      <c r="BZ131" s="146"/>
      <c r="CA131" s="146"/>
      <c r="CB131" s="146"/>
      <c r="CC131" s="146"/>
      <c r="CD131" s="146"/>
      <c r="CE131" s="146"/>
      <c r="CF131" s="424"/>
    </row>
    <row r="132" spans="1:84" s="4" customFormat="1" ht="13.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79"/>
      <c r="AR132" s="211"/>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6"/>
      <c r="BR132" s="146"/>
      <c r="BS132" s="146"/>
      <c r="BT132" s="146"/>
      <c r="BU132" s="146"/>
      <c r="BV132" s="146"/>
      <c r="BW132" s="146"/>
      <c r="BX132" s="146"/>
      <c r="BY132" s="146"/>
      <c r="BZ132" s="146"/>
      <c r="CA132" s="146"/>
      <c r="CB132" s="146"/>
      <c r="CC132" s="146"/>
      <c r="CD132" s="146"/>
      <c r="CE132" s="146"/>
      <c r="CF132" s="424"/>
    </row>
    <row r="133" spans="1:84" s="4" customFormat="1" ht="13.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80"/>
      <c r="AQ133" s="150"/>
      <c r="AR133" s="212"/>
      <c r="AS133" s="212"/>
      <c r="AT133" s="212"/>
      <c r="AU133" s="212"/>
      <c r="AV133" s="212"/>
      <c r="AW133" s="212"/>
      <c r="AX133" s="212"/>
      <c r="AY133" s="212"/>
      <c r="AZ133" s="212"/>
      <c r="BA133" s="212"/>
      <c r="BB133" s="212"/>
      <c r="BC133" s="212"/>
      <c r="BD133" s="212"/>
      <c r="BE133" s="212"/>
      <c r="BF133" s="212"/>
      <c r="BG133" s="212"/>
      <c r="BH133" s="212"/>
      <c r="BI133" s="212"/>
      <c r="BJ133" s="212"/>
      <c r="BK133" s="212"/>
      <c r="BL133" s="212"/>
      <c r="BM133" s="212"/>
      <c r="BN133" s="212"/>
      <c r="BO133" s="212"/>
      <c r="BP133" s="212"/>
      <c r="BQ133" s="212"/>
      <c r="BR133" s="212"/>
      <c r="BS133" s="212"/>
      <c r="BT133" s="212"/>
      <c r="BU133" s="212"/>
      <c r="BV133" s="212"/>
      <c r="BW133" s="212"/>
      <c r="BX133" s="212"/>
      <c r="BY133" s="212"/>
      <c r="BZ133" s="212"/>
      <c r="CA133" s="212"/>
      <c r="CB133" s="212"/>
      <c r="CC133" s="212"/>
      <c r="CD133" s="212"/>
      <c r="CE133" s="212"/>
      <c r="CF133" s="425"/>
    </row>
    <row r="134" spans="1:84" s="4" customFormat="1" ht="13.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81"/>
      <c r="AQ134" s="150"/>
      <c r="AR134" s="212"/>
      <c r="AS134" s="212"/>
      <c r="AT134" s="212"/>
      <c r="AU134" s="212"/>
      <c r="AV134" s="212"/>
      <c r="AW134" s="212"/>
      <c r="AX134" s="212"/>
      <c r="AY134" s="212"/>
      <c r="AZ134" s="212"/>
      <c r="BA134" s="212"/>
      <c r="BB134" s="212"/>
      <c r="BC134" s="212"/>
      <c r="BD134" s="212"/>
      <c r="BE134" s="212"/>
      <c r="BF134" s="212"/>
      <c r="BG134" s="212"/>
      <c r="BH134" s="212"/>
      <c r="BI134" s="212"/>
      <c r="BJ134" s="212"/>
      <c r="BK134" s="212"/>
      <c r="BL134" s="212"/>
      <c r="BM134" s="212"/>
      <c r="BN134" s="212"/>
      <c r="BO134" s="212"/>
      <c r="BP134" s="212"/>
      <c r="BQ134" s="212"/>
      <c r="BR134" s="212"/>
      <c r="BS134" s="212"/>
      <c r="BT134" s="212"/>
      <c r="BU134" s="212"/>
      <c r="BV134" s="212"/>
      <c r="BW134" s="212"/>
      <c r="BX134" s="212"/>
      <c r="BY134" s="212"/>
      <c r="BZ134" s="212"/>
      <c r="CA134" s="212"/>
      <c r="CB134" s="212"/>
      <c r="CC134" s="212"/>
      <c r="CD134" s="212"/>
      <c r="CE134" s="212"/>
    </row>
    <row r="135" spans="1:84" s="4" customFormat="1" ht="13.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74"/>
      <c r="AQ135" s="143"/>
      <c r="AR135" s="143"/>
      <c r="AS135" s="143"/>
      <c r="AT135" s="143"/>
      <c r="AU135" s="143"/>
      <c r="AV135" s="143"/>
      <c r="AW135" s="143"/>
      <c r="AX135" s="143"/>
      <c r="AY135" s="143"/>
      <c r="AZ135" s="143"/>
      <c r="BA135" s="143"/>
      <c r="BB135" s="143"/>
      <c r="BC135" s="346" t="s">
        <v>549</v>
      </c>
      <c r="BD135" s="346"/>
      <c r="BE135" s="346"/>
      <c r="BF135" s="346"/>
      <c r="BG135" s="346"/>
      <c r="BH135" s="346"/>
      <c r="BI135" s="346"/>
      <c r="BJ135" s="346"/>
      <c r="BK135" s="346"/>
      <c r="BL135" s="346"/>
      <c r="BM135" s="346"/>
      <c r="BN135" s="346"/>
      <c r="BO135" s="346"/>
      <c r="BP135" s="346"/>
      <c r="BQ135" s="346"/>
      <c r="BR135" s="143"/>
      <c r="BS135" s="143"/>
      <c r="BT135" s="143"/>
      <c r="BU135" s="143"/>
      <c r="BV135" s="143"/>
      <c r="BW135" s="143"/>
      <c r="BX135" s="143"/>
      <c r="BY135" s="143"/>
      <c r="BZ135" s="143"/>
      <c r="CA135" s="143"/>
      <c r="CB135" s="143"/>
      <c r="CC135" s="143"/>
      <c r="CD135" s="143"/>
      <c r="CE135" s="414" t="s">
        <v>561</v>
      </c>
      <c r="CF135" s="426"/>
    </row>
    <row r="136" spans="1:84" s="4" customFormat="1" ht="13.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75"/>
      <c r="AQ136" s="144"/>
      <c r="AR136" s="144"/>
      <c r="AS136" s="144"/>
      <c r="AT136" s="144"/>
      <c r="AU136" s="144"/>
      <c r="AV136" s="144"/>
      <c r="AW136" s="144"/>
      <c r="AX136" s="144"/>
      <c r="AY136" s="144"/>
      <c r="AZ136" s="144"/>
      <c r="BA136" s="144"/>
      <c r="BB136" s="144"/>
      <c r="BC136" s="347"/>
      <c r="BD136" s="347"/>
      <c r="BE136" s="347"/>
      <c r="BF136" s="347"/>
      <c r="BG136" s="347"/>
      <c r="BH136" s="347"/>
      <c r="BI136" s="347"/>
      <c r="BJ136" s="347"/>
      <c r="BK136" s="347"/>
      <c r="BL136" s="347"/>
      <c r="BM136" s="347"/>
      <c r="BN136" s="347"/>
      <c r="BO136" s="347"/>
      <c r="BP136" s="347"/>
      <c r="BQ136" s="347"/>
      <c r="BR136" s="144"/>
      <c r="BS136" s="144"/>
      <c r="BT136" s="144"/>
      <c r="BU136" s="144"/>
      <c r="BV136" s="144"/>
      <c r="BW136" s="144"/>
      <c r="BX136" s="144"/>
      <c r="BY136" s="144"/>
      <c r="BZ136" s="144"/>
      <c r="CA136" s="144"/>
      <c r="CB136" s="144"/>
      <c r="CC136" s="144"/>
      <c r="CD136" s="144"/>
      <c r="CE136" s="415"/>
      <c r="CF136" s="427"/>
    </row>
    <row r="137" spans="1:84" s="4" customFormat="1" ht="13.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79"/>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146"/>
      <c r="BO137" s="146"/>
      <c r="BP137" s="146"/>
      <c r="BQ137" s="146"/>
      <c r="BR137" s="146"/>
      <c r="BS137" s="146"/>
      <c r="BT137" s="146"/>
      <c r="BU137" s="146"/>
      <c r="BV137" s="146"/>
      <c r="BW137" s="146"/>
      <c r="BX137" s="146"/>
      <c r="BY137" s="146"/>
      <c r="BZ137" s="146"/>
      <c r="CA137" s="146"/>
      <c r="CB137" s="146"/>
      <c r="CC137" s="146"/>
      <c r="CD137" s="146"/>
      <c r="CE137" s="146"/>
      <c r="CF137" s="424"/>
    </row>
    <row r="138" spans="1:84" s="4" customFormat="1" ht="13.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77" t="s">
        <v>147</v>
      </c>
      <c r="AQ138" s="151"/>
      <c r="AR138" s="145" t="s">
        <v>149</v>
      </c>
      <c r="AS138" s="145"/>
      <c r="AT138" s="145"/>
      <c r="AU138" s="145"/>
      <c r="AV138" s="145"/>
      <c r="AW138" s="145"/>
      <c r="AX138" s="145"/>
      <c r="AY138" s="145"/>
      <c r="AZ138" s="145"/>
      <c r="BA138" s="145"/>
      <c r="BB138" s="145"/>
      <c r="BC138" s="145"/>
      <c r="BD138" s="145"/>
      <c r="BE138" s="145"/>
      <c r="BF138" s="145"/>
      <c r="BG138" s="145"/>
      <c r="BH138" s="145"/>
      <c r="BI138" s="145"/>
      <c r="BJ138" s="145"/>
      <c r="BK138" s="145"/>
      <c r="BL138" s="145"/>
      <c r="BM138" s="145"/>
      <c r="BN138" s="145"/>
      <c r="BO138" s="145"/>
      <c r="BP138" s="145"/>
      <c r="BQ138" s="145"/>
      <c r="BR138" s="145"/>
      <c r="BS138" s="145"/>
      <c r="BT138" s="145"/>
      <c r="BU138" s="145"/>
      <c r="BV138" s="145"/>
      <c r="BW138" s="145"/>
      <c r="BX138" s="145"/>
      <c r="BY138" s="145"/>
      <c r="BZ138" s="145"/>
      <c r="CA138" s="145"/>
      <c r="CB138" s="145"/>
      <c r="CC138" s="145"/>
      <c r="CD138" s="145"/>
      <c r="CE138" s="145"/>
      <c r="CF138" s="424"/>
    </row>
    <row r="139" spans="1:84" s="4" customFormat="1" ht="13.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79"/>
      <c r="CF139" s="424"/>
    </row>
    <row r="140" spans="1:84" s="4" customFormat="1" ht="13.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79"/>
      <c r="AQ140" s="148"/>
      <c r="AR140" s="146" t="s">
        <v>390</v>
      </c>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146"/>
      <c r="BO140" s="146"/>
      <c r="BP140" s="146"/>
      <c r="BQ140" s="146"/>
      <c r="BR140" s="146"/>
      <c r="BS140" s="146"/>
      <c r="BT140" s="146"/>
      <c r="BU140" s="146"/>
      <c r="BV140" s="146"/>
      <c r="BW140" s="146"/>
      <c r="BX140" s="146"/>
      <c r="BY140" s="146"/>
      <c r="BZ140" s="146"/>
      <c r="CA140" s="146"/>
      <c r="CB140" s="146"/>
      <c r="CC140" s="146"/>
      <c r="CD140" s="146"/>
      <c r="CE140" s="146"/>
      <c r="CF140" s="424"/>
    </row>
    <row r="141" spans="1:84" s="4" customFormat="1" ht="13.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79"/>
      <c r="AQ141" s="148"/>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146"/>
      <c r="BO141" s="146"/>
      <c r="BP141" s="146"/>
      <c r="BQ141" s="146"/>
      <c r="BR141" s="146"/>
      <c r="BS141" s="146"/>
      <c r="BT141" s="146"/>
      <c r="BU141" s="146"/>
      <c r="BV141" s="146"/>
      <c r="BW141" s="146"/>
      <c r="BX141" s="146"/>
      <c r="BY141" s="146"/>
      <c r="BZ141" s="146"/>
      <c r="CA141" s="146"/>
      <c r="CB141" s="146"/>
      <c r="CC141" s="146"/>
      <c r="CD141" s="146"/>
      <c r="CE141" s="146"/>
      <c r="CF141" s="424"/>
    </row>
    <row r="142" spans="1:84" s="4" customFormat="1" ht="13.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79"/>
      <c r="AR142" s="146"/>
      <c r="AS142" s="146"/>
      <c r="AT142" s="146"/>
      <c r="AU142" s="146"/>
      <c r="AV142" s="146"/>
      <c r="AW142" s="146"/>
      <c r="AX142" s="146"/>
      <c r="AY142" s="146"/>
      <c r="AZ142" s="146"/>
      <c r="BA142" s="146"/>
      <c r="BB142" s="146"/>
      <c r="BC142" s="146"/>
      <c r="BD142" s="146"/>
      <c r="BE142" s="146"/>
      <c r="BF142" s="146"/>
      <c r="BG142" s="146"/>
      <c r="BH142" s="146"/>
      <c r="BI142" s="146"/>
      <c r="BJ142" s="146"/>
      <c r="BK142" s="146"/>
      <c r="BL142" s="146"/>
      <c r="BM142" s="146"/>
      <c r="BN142" s="146"/>
      <c r="BO142" s="146"/>
      <c r="BP142" s="146"/>
      <c r="BQ142" s="146"/>
      <c r="BR142" s="146"/>
      <c r="BS142" s="146"/>
      <c r="BT142" s="146"/>
      <c r="BU142" s="146"/>
      <c r="BV142" s="146"/>
      <c r="BW142" s="146"/>
      <c r="BX142" s="146"/>
      <c r="BY142" s="146"/>
      <c r="BZ142" s="146"/>
      <c r="CA142" s="146"/>
      <c r="CB142" s="146"/>
      <c r="CC142" s="146"/>
      <c r="CD142" s="146"/>
      <c r="CE142" s="146"/>
      <c r="CF142" s="424"/>
    </row>
    <row r="143" spans="1:84" s="4" customFormat="1" ht="13.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79"/>
      <c r="AR143" s="146"/>
      <c r="AS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146"/>
      <c r="BO143" s="146"/>
      <c r="BP143" s="146"/>
      <c r="BQ143" s="146"/>
      <c r="BR143" s="146"/>
      <c r="BS143" s="146"/>
      <c r="BT143" s="146"/>
      <c r="BU143" s="146"/>
      <c r="BV143" s="146"/>
      <c r="BW143" s="146"/>
      <c r="BX143" s="146"/>
      <c r="BY143" s="146"/>
      <c r="BZ143" s="146"/>
      <c r="CA143" s="146"/>
      <c r="CB143" s="146"/>
      <c r="CC143" s="146"/>
      <c r="CD143" s="146"/>
      <c r="CE143" s="146"/>
      <c r="CF143" s="424"/>
    </row>
    <row r="144" spans="1:84" s="4" customFormat="1" ht="13.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77" t="s">
        <v>4</v>
      </c>
      <c r="AQ144" s="151"/>
      <c r="AR144" s="145" t="s">
        <v>151</v>
      </c>
      <c r="AS144" s="145"/>
      <c r="AT144" s="145"/>
      <c r="AU144" s="145"/>
      <c r="AV144" s="145"/>
      <c r="AW144" s="145"/>
      <c r="AX144" s="145"/>
      <c r="AY144" s="145"/>
      <c r="AZ144" s="145"/>
      <c r="BA144" s="145"/>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424"/>
    </row>
    <row r="145" spans="1:84" s="4" customFormat="1" ht="13.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79"/>
      <c r="AR145" s="213"/>
      <c r="AS145" s="213"/>
      <c r="AT145" s="213"/>
      <c r="AU145" s="213"/>
      <c r="AV145" s="213"/>
      <c r="AW145" s="213"/>
      <c r="AX145" s="213"/>
      <c r="AY145" s="213"/>
      <c r="AZ145" s="213"/>
      <c r="BA145" s="213"/>
      <c r="BB145" s="213"/>
      <c r="BC145" s="213"/>
      <c r="BD145" s="213"/>
      <c r="BE145" s="213"/>
      <c r="BF145" s="213"/>
      <c r="BG145" s="213"/>
      <c r="BH145" s="213"/>
      <c r="BI145" s="213"/>
      <c r="BJ145" s="213"/>
      <c r="BK145" s="213"/>
      <c r="BL145" s="213"/>
      <c r="BM145" s="213"/>
      <c r="BN145" s="213"/>
      <c r="BO145" s="213"/>
      <c r="BP145" s="213"/>
      <c r="BQ145" s="213"/>
      <c r="BR145" s="213"/>
      <c r="BS145" s="213"/>
      <c r="BT145" s="213"/>
      <c r="BU145" s="213"/>
      <c r="BV145" s="213"/>
      <c r="BW145" s="213"/>
      <c r="BX145" s="213"/>
      <c r="BY145" s="213"/>
      <c r="BZ145" s="213"/>
      <c r="CA145" s="213"/>
      <c r="CB145" s="213"/>
      <c r="CC145" s="213"/>
      <c r="CD145" s="213"/>
      <c r="CE145" s="211"/>
      <c r="CF145" s="424"/>
    </row>
    <row r="146" spans="1:84" s="4" customFormat="1" ht="13.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79"/>
      <c r="AQ146" s="147" t="s">
        <v>101</v>
      </c>
      <c r="AR146" s="147"/>
      <c r="AS146" s="146" t="s">
        <v>11</v>
      </c>
      <c r="AT146" s="213"/>
      <c r="AU146" s="213"/>
      <c r="AV146" s="213"/>
      <c r="AW146" s="213"/>
      <c r="AX146" s="213"/>
      <c r="AY146" s="213"/>
      <c r="AZ146" s="213"/>
      <c r="BA146" s="213"/>
      <c r="BB146" s="213"/>
      <c r="BC146" s="213"/>
      <c r="BD146" s="213"/>
      <c r="BE146" s="213"/>
      <c r="BF146" s="213"/>
      <c r="BG146" s="213"/>
      <c r="BH146" s="213"/>
      <c r="BI146" s="213"/>
      <c r="BJ146" s="213"/>
      <c r="BK146" s="213"/>
      <c r="BL146" s="213"/>
      <c r="BM146" s="213"/>
      <c r="BN146" s="213"/>
      <c r="BO146" s="213"/>
      <c r="BP146" s="213"/>
      <c r="BQ146" s="213"/>
      <c r="BR146" s="213"/>
      <c r="BS146" s="213"/>
      <c r="BT146" s="213"/>
      <c r="BU146" s="213"/>
      <c r="BV146" s="213"/>
      <c r="BW146" s="213"/>
      <c r="BX146" s="213"/>
      <c r="BY146" s="213"/>
      <c r="BZ146" s="213"/>
      <c r="CA146" s="213"/>
      <c r="CB146" s="213"/>
      <c r="CC146" s="213"/>
      <c r="CD146" s="213"/>
      <c r="CE146" s="211"/>
      <c r="CF146" s="424"/>
    </row>
    <row r="147" spans="1:84" s="4" customFormat="1" ht="13.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79"/>
      <c r="AQ147" s="148"/>
      <c r="AR147" s="146"/>
      <c r="AS147" s="213"/>
      <c r="AT147" s="213"/>
      <c r="AU147" s="213"/>
      <c r="AV147" s="213"/>
      <c r="AW147" s="213"/>
      <c r="AX147" s="213"/>
      <c r="AY147" s="213"/>
      <c r="AZ147" s="213"/>
      <c r="BA147" s="213"/>
      <c r="BB147" s="213"/>
      <c r="BC147" s="213"/>
      <c r="BD147" s="213"/>
      <c r="BE147" s="213"/>
      <c r="BF147" s="213"/>
      <c r="BG147" s="213"/>
      <c r="BH147" s="213"/>
      <c r="BI147" s="213"/>
      <c r="BJ147" s="213"/>
      <c r="BK147" s="213"/>
      <c r="BL147" s="213"/>
      <c r="BM147" s="213"/>
      <c r="BN147" s="213"/>
      <c r="BO147" s="213"/>
      <c r="BP147" s="213"/>
      <c r="BQ147" s="213"/>
      <c r="BR147" s="213"/>
      <c r="BS147" s="213"/>
      <c r="BT147" s="213"/>
      <c r="BU147" s="213"/>
      <c r="BV147" s="213"/>
      <c r="BW147" s="213"/>
      <c r="BX147" s="213"/>
      <c r="BY147" s="213"/>
      <c r="BZ147" s="213"/>
      <c r="CA147" s="213"/>
      <c r="CB147" s="213"/>
      <c r="CC147" s="213"/>
      <c r="CD147" s="213"/>
      <c r="CE147" s="211"/>
      <c r="CF147" s="424"/>
    </row>
    <row r="148" spans="1:84" s="4" customFormat="1" ht="13.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79"/>
      <c r="AQ148" s="148"/>
      <c r="AR148" s="146"/>
      <c r="AS148" s="213"/>
      <c r="AT148" s="213"/>
      <c r="AU148" s="213"/>
      <c r="AV148" s="213"/>
      <c r="AW148" s="213"/>
      <c r="AX148" s="213"/>
      <c r="AY148" s="213"/>
      <c r="AZ148" s="213"/>
      <c r="BA148" s="213"/>
      <c r="BB148" s="213"/>
      <c r="BC148" s="213"/>
      <c r="BD148" s="213"/>
      <c r="BE148" s="213"/>
      <c r="BF148" s="213"/>
      <c r="BG148" s="213"/>
      <c r="BH148" s="213"/>
      <c r="BI148" s="213"/>
      <c r="BJ148" s="213"/>
      <c r="BK148" s="213"/>
      <c r="BL148" s="213"/>
      <c r="BM148" s="213"/>
      <c r="BN148" s="213"/>
      <c r="BO148" s="213"/>
      <c r="BP148" s="213"/>
      <c r="BQ148" s="213"/>
      <c r="BR148" s="213"/>
      <c r="BS148" s="213"/>
      <c r="BT148" s="213"/>
      <c r="BU148" s="213"/>
      <c r="BV148" s="213"/>
      <c r="BW148" s="213"/>
      <c r="BX148" s="213"/>
      <c r="BY148" s="213"/>
      <c r="BZ148" s="213"/>
      <c r="CA148" s="213"/>
      <c r="CB148" s="213"/>
      <c r="CC148" s="213"/>
      <c r="CD148" s="213"/>
      <c r="CE148" s="211"/>
      <c r="CF148" s="424"/>
    </row>
    <row r="149" spans="1:84" s="4" customFormat="1" ht="13.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79"/>
      <c r="AQ149" s="148"/>
      <c r="AR149" s="209"/>
      <c r="AS149" s="209"/>
      <c r="AT149" s="209"/>
      <c r="AU149" s="209"/>
      <c r="AV149" s="209"/>
      <c r="AW149" s="209"/>
      <c r="AX149" s="209"/>
      <c r="AY149" s="209"/>
      <c r="AZ149" s="209"/>
      <c r="BA149" s="209"/>
      <c r="BB149" s="209"/>
      <c r="BC149" s="209"/>
      <c r="BD149" s="209"/>
      <c r="BE149" s="209"/>
      <c r="BF149" s="209"/>
      <c r="BG149" s="209"/>
      <c r="BH149" s="209"/>
      <c r="BI149" s="209"/>
      <c r="BJ149" s="209"/>
      <c r="BK149" s="209"/>
      <c r="BL149" s="209"/>
      <c r="BM149" s="209"/>
      <c r="BN149" s="209"/>
      <c r="BO149" s="209"/>
      <c r="BP149" s="209"/>
      <c r="BQ149" s="209"/>
      <c r="BR149" s="209"/>
      <c r="BS149" s="209"/>
      <c r="BT149" s="209"/>
      <c r="BU149" s="209"/>
      <c r="BV149" s="209"/>
      <c r="BW149" s="209"/>
      <c r="BX149" s="209"/>
      <c r="BY149" s="209"/>
      <c r="BZ149" s="209"/>
      <c r="CA149" s="209"/>
      <c r="CB149" s="209"/>
      <c r="CC149" s="209"/>
      <c r="CD149" s="209"/>
      <c r="CE149" s="209"/>
      <c r="CF149" s="424"/>
    </row>
    <row r="150" spans="1:84" s="4" customFormat="1"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79"/>
      <c r="AQ150" s="147" t="s">
        <v>478</v>
      </c>
      <c r="AR150" s="147"/>
      <c r="AS150" s="209" t="s">
        <v>455</v>
      </c>
      <c r="AT150" s="209"/>
      <c r="AU150" s="209"/>
      <c r="AV150" s="209"/>
      <c r="AW150" s="209"/>
      <c r="AX150" s="209"/>
      <c r="AY150" s="209"/>
      <c r="AZ150" s="209"/>
      <c r="BA150" s="209"/>
      <c r="BB150" s="209"/>
      <c r="BC150" s="209"/>
      <c r="BD150" s="209"/>
      <c r="BE150" s="209"/>
      <c r="BF150" s="209"/>
      <c r="BG150" s="209"/>
      <c r="BH150" s="209"/>
      <c r="BI150" s="209"/>
      <c r="BJ150" s="209"/>
      <c r="BK150" s="209"/>
      <c r="BL150" s="209"/>
      <c r="BM150" s="209"/>
      <c r="BN150" s="209"/>
      <c r="BO150" s="209"/>
      <c r="BP150" s="209"/>
      <c r="BQ150" s="209"/>
      <c r="BR150" s="209"/>
      <c r="BS150" s="209"/>
      <c r="BT150" s="209"/>
      <c r="BU150" s="209"/>
      <c r="BV150" s="209"/>
      <c r="BW150" s="209"/>
      <c r="BX150" s="209"/>
      <c r="BY150" s="209"/>
      <c r="BZ150" s="209"/>
      <c r="CA150" s="209"/>
      <c r="CB150" s="209"/>
      <c r="CC150" s="209"/>
      <c r="CD150" s="209"/>
      <c r="CE150" s="146"/>
      <c r="CF150" s="424"/>
    </row>
    <row r="151" spans="1:84" s="4" customFormat="1"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79"/>
      <c r="AQ151" s="149"/>
      <c r="AR151" s="146" t="s">
        <v>109</v>
      </c>
      <c r="AS151" s="209" t="s">
        <v>496</v>
      </c>
      <c r="AT151" s="209"/>
      <c r="AU151" s="209"/>
      <c r="AV151" s="209"/>
      <c r="AW151" s="209"/>
      <c r="AX151" s="209"/>
      <c r="AY151" s="209"/>
      <c r="AZ151" s="209"/>
      <c r="BA151" s="209"/>
      <c r="BB151" s="209"/>
      <c r="BC151" s="209"/>
      <c r="BD151" s="209"/>
      <c r="BE151" s="209"/>
      <c r="BF151" s="209"/>
      <c r="BG151" s="209"/>
      <c r="BH151" s="209"/>
      <c r="BI151" s="209"/>
      <c r="BJ151" s="209"/>
      <c r="BK151" s="209"/>
      <c r="BL151" s="209"/>
      <c r="BM151" s="209"/>
      <c r="BN151" s="209"/>
      <c r="BO151" s="209"/>
      <c r="BP151" s="209"/>
      <c r="BQ151" s="209"/>
      <c r="BR151" s="209"/>
      <c r="BS151" s="209"/>
      <c r="BT151" s="209"/>
      <c r="BU151" s="209"/>
      <c r="BV151" s="209"/>
      <c r="BW151" s="209"/>
      <c r="BX151" s="209"/>
      <c r="BY151" s="209"/>
      <c r="BZ151" s="209"/>
      <c r="CA151" s="209"/>
      <c r="CB151" s="209"/>
      <c r="CC151" s="209"/>
      <c r="CD151" s="209"/>
      <c r="CE151" s="209"/>
      <c r="CF151" s="424"/>
    </row>
    <row r="152" spans="1:84" s="4" customFormat="1" ht="13.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79"/>
      <c r="AQ152" s="149"/>
      <c r="AR152" s="146" t="s">
        <v>111</v>
      </c>
      <c r="AS152" s="209" t="s">
        <v>53</v>
      </c>
      <c r="AT152" s="209"/>
      <c r="AU152" s="209"/>
      <c r="AV152" s="209"/>
      <c r="AW152" s="209"/>
      <c r="AX152" s="209"/>
      <c r="AY152" s="209"/>
      <c r="AZ152" s="209"/>
      <c r="BA152" s="209"/>
      <c r="BB152" s="209"/>
      <c r="BC152" s="209"/>
      <c r="BD152" s="209"/>
      <c r="BE152" s="209"/>
      <c r="BF152" s="209"/>
      <c r="BG152" s="209"/>
      <c r="BH152" s="209"/>
      <c r="BI152" s="209"/>
      <c r="BJ152" s="209"/>
      <c r="BK152" s="209"/>
      <c r="BL152" s="209"/>
      <c r="BM152" s="209"/>
      <c r="BN152" s="209"/>
      <c r="BO152" s="209"/>
      <c r="BP152" s="209"/>
      <c r="BQ152" s="209"/>
      <c r="BR152" s="209"/>
      <c r="BS152" s="209"/>
      <c r="BT152" s="209"/>
      <c r="BU152" s="209"/>
      <c r="BV152" s="209"/>
      <c r="BW152" s="209"/>
      <c r="BX152" s="209"/>
      <c r="BY152" s="209"/>
      <c r="BZ152" s="209"/>
      <c r="CA152" s="209"/>
      <c r="CB152" s="209"/>
      <c r="CC152" s="209"/>
      <c r="CD152" s="209"/>
      <c r="CE152" s="209"/>
      <c r="CF152" s="424"/>
    </row>
    <row r="153" spans="1:84" s="4" customFormat="1" ht="13.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79"/>
      <c r="AQ153" s="149"/>
      <c r="AR153" s="146"/>
      <c r="AS153" s="209"/>
      <c r="AT153" s="209"/>
      <c r="AU153" s="209"/>
      <c r="AV153" s="209"/>
      <c r="AW153" s="209"/>
      <c r="AX153" s="209"/>
      <c r="AY153" s="209"/>
      <c r="AZ153" s="209"/>
      <c r="BA153" s="209"/>
      <c r="BB153" s="209"/>
      <c r="BC153" s="209"/>
      <c r="BD153" s="209"/>
      <c r="BE153" s="209"/>
      <c r="BF153" s="209"/>
      <c r="BG153" s="209"/>
      <c r="BH153" s="209"/>
      <c r="BI153" s="209"/>
      <c r="BJ153" s="209"/>
      <c r="BK153" s="209"/>
      <c r="BL153" s="209"/>
      <c r="BM153" s="209"/>
      <c r="BN153" s="209"/>
      <c r="BO153" s="209"/>
      <c r="BP153" s="209"/>
      <c r="BQ153" s="209"/>
      <c r="BR153" s="209"/>
      <c r="BS153" s="209"/>
      <c r="BT153" s="209"/>
      <c r="BU153" s="209"/>
      <c r="BV153" s="209"/>
      <c r="BW153" s="209"/>
      <c r="BX153" s="209"/>
      <c r="BY153" s="209"/>
      <c r="BZ153" s="209"/>
      <c r="CA153" s="209"/>
      <c r="CB153" s="209"/>
      <c r="CC153" s="209"/>
      <c r="CD153" s="209"/>
      <c r="CE153" s="209"/>
      <c r="CF153" s="424"/>
    </row>
    <row r="154" spans="1:84" s="4" customFormat="1" ht="13.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79"/>
      <c r="AR154" s="146"/>
      <c r="AS154" s="209"/>
      <c r="AT154" s="209"/>
      <c r="AU154" s="209"/>
      <c r="AV154" s="209"/>
      <c r="AW154" s="209"/>
      <c r="AX154" s="209"/>
      <c r="AY154" s="209"/>
      <c r="AZ154" s="209"/>
      <c r="BA154" s="209"/>
      <c r="BB154" s="209"/>
      <c r="BC154" s="209"/>
      <c r="BD154" s="209"/>
      <c r="BE154" s="209"/>
      <c r="BF154" s="209"/>
      <c r="BG154" s="209"/>
      <c r="BH154" s="209"/>
      <c r="BI154" s="209"/>
      <c r="BJ154" s="209"/>
      <c r="BK154" s="209"/>
      <c r="BL154" s="209"/>
      <c r="BM154" s="209"/>
      <c r="BN154" s="209"/>
      <c r="BO154" s="209"/>
      <c r="BP154" s="209"/>
      <c r="BQ154" s="209"/>
      <c r="BR154" s="209"/>
      <c r="BS154" s="209"/>
      <c r="BT154" s="209"/>
      <c r="BU154" s="209"/>
      <c r="BV154" s="209"/>
      <c r="BW154" s="209"/>
      <c r="BX154" s="209"/>
      <c r="BY154" s="209"/>
      <c r="BZ154" s="209"/>
      <c r="CA154" s="209"/>
      <c r="CB154" s="209"/>
      <c r="CC154" s="209"/>
      <c r="CD154" s="209"/>
      <c r="CE154" s="209"/>
      <c r="CF154" s="424"/>
    </row>
    <row r="155" spans="1:84" s="4" customFormat="1" ht="13.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79"/>
      <c r="AR155" s="146"/>
      <c r="AS155" s="209"/>
      <c r="AT155" s="209"/>
      <c r="AU155" s="209"/>
      <c r="AV155" s="209"/>
      <c r="AW155" s="209"/>
      <c r="AX155" s="209"/>
      <c r="AY155" s="209"/>
      <c r="AZ155" s="209"/>
      <c r="BA155" s="209"/>
      <c r="BB155" s="209"/>
      <c r="BC155" s="209"/>
      <c r="BD155" s="209"/>
      <c r="BE155" s="209"/>
      <c r="BF155" s="209"/>
      <c r="BG155" s="209"/>
      <c r="BH155" s="209"/>
      <c r="BI155" s="209"/>
      <c r="BJ155" s="209"/>
      <c r="BK155" s="209"/>
      <c r="BL155" s="209"/>
      <c r="BM155" s="209"/>
      <c r="BN155" s="209"/>
      <c r="BO155" s="209"/>
      <c r="BP155" s="209"/>
      <c r="BQ155" s="209"/>
      <c r="BR155" s="209"/>
      <c r="BS155" s="209"/>
      <c r="BT155" s="209"/>
      <c r="BU155" s="209"/>
      <c r="BV155" s="209"/>
      <c r="BW155" s="209"/>
      <c r="BX155" s="209"/>
      <c r="BY155" s="209"/>
      <c r="BZ155" s="209"/>
      <c r="CA155" s="209"/>
      <c r="CB155" s="209"/>
      <c r="CC155" s="209"/>
      <c r="CD155" s="209"/>
      <c r="CE155" s="209"/>
      <c r="CF155" s="424"/>
    </row>
    <row r="156" spans="1:84" s="4" customFormat="1" ht="13.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78"/>
      <c r="AQ156" s="147" t="s">
        <v>346</v>
      </c>
      <c r="AR156" s="147"/>
      <c r="AS156" s="245" t="s">
        <v>361</v>
      </c>
      <c r="AT156" s="245"/>
      <c r="AU156" s="245"/>
      <c r="AV156" s="245"/>
      <c r="AW156" s="245"/>
      <c r="AX156" s="245"/>
      <c r="AY156" s="245"/>
      <c r="AZ156" s="245"/>
      <c r="BA156" s="245"/>
      <c r="BB156" s="245"/>
      <c r="BC156" s="245"/>
      <c r="BD156" s="245"/>
      <c r="BE156" s="245"/>
      <c r="BF156" s="245"/>
      <c r="BG156" s="245"/>
      <c r="BH156" s="245"/>
      <c r="BI156" s="245"/>
      <c r="BJ156" s="245"/>
      <c r="BK156" s="245"/>
      <c r="BL156" s="245"/>
      <c r="BM156" s="245"/>
      <c r="BN156" s="245"/>
      <c r="BO156" s="245"/>
      <c r="BP156" s="245"/>
      <c r="BQ156" s="245"/>
      <c r="BR156" s="245"/>
      <c r="BS156" s="245"/>
      <c r="BT156" s="245"/>
      <c r="BU156" s="245"/>
      <c r="BV156" s="245"/>
      <c r="BW156" s="245"/>
      <c r="BX156" s="245"/>
      <c r="BY156" s="245"/>
      <c r="BZ156" s="245"/>
      <c r="CA156" s="245"/>
      <c r="CB156" s="245"/>
      <c r="CC156" s="245"/>
      <c r="CD156" s="245"/>
      <c r="CE156" s="245"/>
      <c r="CF156" s="424"/>
    </row>
    <row r="157" spans="1:84" s="4" customFormat="1" ht="13.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79"/>
      <c r="AR157" s="153" t="s">
        <v>109</v>
      </c>
      <c r="AS157" s="209" t="s">
        <v>157</v>
      </c>
      <c r="AT157" s="209"/>
      <c r="AU157" s="209"/>
      <c r="AV157" s="209"/>
      <c r="AW157" s="209"/>
      <c r="AX157" s="209"/>
      <c r="AY157" s="209"/>
      <c r="AZ157" s="209"/>
      <c r="BA157" s="209"/>
      <c r="BB157" s="209"/>
      <c r="BC157" s="209"/>
      <c r="BD157" s="209"/>
      <c r="BE157" s="209"/>
      <c r="BF157" s="209"/>
      <c r="BG157" s="209"/>
      <c r="BH157" s="209"/>
      <c r="BI157" s="209"/>
      <c r="BJ157" s="209"/>
      <c r="BK157" s="209"/>
      <c r="BL157" s="209"/>
      <c r="BM157" s="209"/>
      <c r="BN157" s="209"/>
      <c r="BO157" s="209"/>
      <c r="BP157" s="209"/>
      <c r="BQ157" s="209"/>
      <c r="BR157" s="209"/>
      <c r="BS157" s="209"/>
      <c r="BT157" s="209"/>
      <c r="BU157" s="209"/>
      <c r="BV157" s="209"/>
      <c r="BW157" s="209"/>
      <c r="BX157" s="209"/>
      <c r="BY157" s="209"/>
      <c r="BZ157" s="209"/>
      <c r="CA157" s="209"/>
      <c r="CB157" s="209"/>
      <c r="CC157" s="209"/>
      <c r="CD157" s="209"/>
      <c r="CE157" s="209"/>
      <c r="CF157" s="424"/>
    </row>
    <row r="158" spans="1:84" s="4" customFormat="1" ht="13.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7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09"/>
      <c r="CA158" s="209"/>
      <c r="CB158" s="209"/>
      <c r="CC158" s="209"/>
      <c r="CD158" s="209"/>
      <c r="CE158" s="209"/>
      <c r="CF158" s="424"/>
    </row>
    <row r="159" spans="1:84" s="4" customFormat="1" ht="13.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79"/>
      <c r="AR159" s="153" t="s">
        <v>111</v>
      </c>
      <c r="AS159" s="209" t="s">
        <v>190</v>
      </c>
      <c r="AT159" s="245"/>
      <c r="AU159" s="245"/>
      <c r="AV159" s="245"/>
      <c r="AW159" s="245"/>
      <c r="AX159" s="245"/>
      <c r="AY159" s="245"/>
      <c r="AZ159" s="245"/>
      <c r="BA159" s="245"/>
      <c r="BB159" s="245"/>
      <c r="BC159" s="245"/>
      <c r="BD159" s="245"/>
      <c r="BE159" s="245"/>
      <c r="BF159" s="245"/>
      <c r="BG159" s="245"/>
      <c r="BH159" s="245"/>
      <c r="BI159" s="245"/>
      <c r="BJ159" s="245"/>
      <c r="BK159" s="245"/>
      <c r="BL159" s="245"/>
      <c r="BM159" s="245"/>
      <c r="BN159" s="245"/>
      <c r="BO159" s="245"/>
      <c r="BP159" s="245"/>
      <c r="BQ159" s="245"/>
      <c r="BR159" s="245"/>
      <c r="BS159" s="245"/>
      <c r="BT159" s="245"/>
      <c r="BU159" s="245"/>
      <c r="BV159" s="245"/>
      <c r="BW159" s="245"/>
      <c r="BX159" s="245"/>
      <c r="BY159" s="245"/>
      <c r="BZ159" s="245"/>
      <c r="CA159" s="245"/>
      <c r="CB159" s="245"/>
      <c r="CC159" s="245"/>
      <c r="CD159" s="245"/>
      <c r="CE159" s="245"/>
      <c r="CF159" s="424"/>
    </row>
    <row r="160" spans="1:84" s="4" customFormat="1" ht="13.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79"/>
      <c r="AS160" s="245"/>
      <c r="AT160" s="245"/>
      <c r="AU160" s="245"/>
      <c r="AV160" s="245"/>
      <c r="AW160" s="245"/>
      <c r="AX160" s="245"/>
      <c r="AY160" s="245"/>
      <c r="AZ160" s="245"/>
      <c r="BA160" s="245"/>
      <c r="BB160" s="245"/>
      <c r="BC160" s="245"/>
      <c r="BD160" s="245"/>
      <c r="BE160" s="245"/>
      <c r="BF160" s="245"/>
      <c r="BG160" s="245"/>
      <c r="BH160" s="245"/>
      <c r="BI160" s="245"/>
      <c r="BJ160" s="245"/>
      <c r="BK160" s="245"/>
      <c r="BL160" s="245"/>
      <c r="BM160" s="245"/>
      <c r="BN160" s="245"/>
      <c r="BO160" s="245"/>
      <c r="BP160" s="245"/>
      <c r="BQ160" s="245"/>
      <c r="BR160" s="245"/>
      <c r="BS160" s="245"/>
      <c r="BT160" s="245"/>
      <c r="BU160" s="245"/>
      <c r="BV160" s="245"/>
      <c r="BW160" s="245"/>
      <c r="BX160" s="245"/>
      <c r="BY160" s="245"/>
      <c r="BZ160" s="245"/>
      <c r="CA160" s="245"/>
      <c r="CB160" s="245"/>
      <c r="CC160" s="245"/>
      <c r="CD160" s="245"/>
      <c r="CE160" s="245"/>
      <c r="CF160" s="424"/>
    </row>
    <row r="161" spans="1:84" s="4" customFormat="1" ht="13.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79"/>
      <c r="AS161" s="245"/>
      <c r="AT161" s="245"/>
      <c r="AU161" s="245"/>
      <c r="AV161" s="245"/>
      <c r="AW161" s="245"/>
      <c r="AX161" s="245"/>
      <c r="AY161" s="245"/>
      <c r="AZ161" s="245"/>
      <c r="BA161" s="245"/>
      <c r="BB161" s="245"/>
      <c r="BC161" s="245"/>
      <c r="BD161" s="245"/>
      <c r="BE161" s="245"/>
      <c r="BF161" s="245"/>
      <c r="BG161" s="245"/>
      <c r="BH161" s="245"/>
      <c r="BI161" s="245"/>
      <c r="BJ161" s="245"/>
      <c r="BK161" s="245"/>
      <c r="BL161" s="245"/>
      <c r="BM161" s="245"/>
      <c r="BN161" s="245"/>
      <c r="BO161" s="245"/>
      <c r="BP161" s="245"/>
      <c r="BQ161" s="245"/>
      <c r="BR161" s="245"/>
      <c r="BS161" s="245"/>
      <c r="BT161" s="245"/>
      <c r="BU161" s="245"/>
      <c r="BV161" s="245"/>
      <c r="BW161" s="245"/>
      <c r="BX161" s="245"/>
      <c r="BY161" s="245"/>
      <c r="BZ161" s="245"/>
      <c r="CA161" s="245"/>
      <c r="CB161" s="245"/>
      <c r="CC161" s="245"/>
      <c r="CD161" s="245"/>
      <c r="CE161" s="245"/>
      <c r="CF161" s="424"/>
    </row>
    <row r="162" spans="1:84" s="4" customFormat="1" ht="13.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79"/>
      <c r="AQ162" s="146"/>
      <c r="AR162" s="146"/>
      <c r="AS162" s="209" t="s">
        <v>57</v>
      </c>
      <c r="AT162" s="209"/>
      <c r="AU162" s="209"/>
      <c r="AV162" s="209"/>
      <c r="AW162" s="209"/>
      <c r="AX162" s="209"/>
      <c r="AY162" s="209"/>
      <c r="AZ162" s="209"/>
      <c r="BA162" s="209"/>
      <c r="BB162" s="209"/>
      <c r="BC162" s="209"/>
      <c r="BD162" s="209"/>
      <c r="BE162" s="209"/>
      <c r="BF162" s="209"/>
      <c r="BG162" s="209"/>
      <c r="BH162" s="209"/>
      <c r="BI162" s="209"/>
      <c r="BJ162" s="209"/>
      <c r="BK162" s="209"/>
      <c r="BL162" s="209"/>
      <c r="BM162" s="209"/>
      <c r="BN162" s="209"/>
      <c r="BO162" s="209"/>
      <c r="BP162" s="209"/>
      <c r="BQ162" s="209"/>
      <c r="BR162" s="209"/>
      <c r="BS162" s="209"/>
      <c r="BT162" s="209"/>
      <c r="BU162" s="209"/>
      <c r="BV162" s="209"/>
      <c r="BW162" s="209"/>
      <c r="BX162" s="209"/>
      <c r="BY162" s="209"/>
      <c r="BZ162" s="209"/>
      <c r="CA162" s="209"/>
      <c r="CB162" s="209"/>
      <c r="CC162" s="209"/>
      <c r="CD162" s="209"/>
      <c r="CE162" s="209"/>
      <c r="CF162" s="424"/>
    </row>
    <row r="163" spans="1:84" s="4" customFormat="1" ht="13.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79"/>
      <c r="AQ163" s="146"/>
      <c r="AR163" s="146"/>
      <c r="AS163" s="209"/>
      <c r="AT163" s="209"/>
      <c r="AU163" s="209"/>
      <c r="AV163" s="209"/>
      <c r="AW163" s="209"/>
      <c r="AX163" s="209"/>
      <c r="AY163" s="209"/>
      <c r="AZ163" s="209"/>
      <c r="BA163" s="209"/>
      <c r="BB163" s="209"/>
      <c r="BC163" s="209"/>
      <c r="BD163" s="209"/>
      <c r="BE163" s="209"/>
      <c r="BF163" s="209"/>
      <c r="BG163" s="209"/>
      <c r="BH163" s="209"/>
      <c r="BI163" s="209"/>
      <c r="BJ163" s="209"/>
      <c r="BK163" s="209"/>
      <c r="BL163" s="209"/>
      <c r="BM163" s="209"/>
      <c r="BN163" s="209"/>
      <c r="BO163" s="209"/>
      <c r="BP163" s="209"/>
      <c r="BQ163" s="209"/>
      <c r="BR163" s="209"/>
      <c r="BS163" s="209"/>
      <c r="BT163" s="209"/>
      <c r="BU163" s="209"/>
      <c r="BV163" s="209"/>
      <c r="BW163" s="209"/>
      <c r="BX163" s="209"/>
      <c r="BY163" s="209"/>
      <c r="BZ163" s="209"/>
      <c r="CA163" s="209"/>
      <c r="CB163" s="209"/>
      <c r="CC163" s="209"/>
      <c r="CD163" s="209"/>
      <c r="CE163" s="209"/>
      <c r="CF163" s="424"/>
    </row>
    <row r="164" spans="1:84" s="4" customFormat="1" ht="13.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79"/>
      <c r="AQ164" s="152"/>
      <c r="AR164" s="152"/>
      <c r="AS164" s="209"/>
      <c r="AT164" s="209"/>
      <c r="AU164" s="209"/>
      <c r="AV164" s="209"/>
      <c r="AW164" s="209"/>
      <c r="AX164" s="209"/>
      <c r="AY164" s="209"/>
      <c r="AZ164" s="209"/>
      <c r="BA164" s="209"/>
      <c r="BB164" s="209"/>
      <c r="BC164" s="209"/>
      <c r="BD164" s="209"/>
      <c r="BE164" s="209"/>
      <c r="BF164" s="209"/>
      <c r="BG164" s="209"/>
      <c r="BH164" s="209"/>
      <c r="BI164" s="209"/>
      <c r="BJ164" s="209"/>
      <c r="BK164" s="209"/>
      <c r="BL164" s="209"/>
      <c r="BM164" s="209"/>
      <c r="BN164" s="209"/>
      <c r="BO164" s="209"/>
      <c r="BP164" s="209"/>
      <c r="BQ164" s="209"/>
      <c r="BR164" s="209"/>
      <c r="BS164" s="209"/>
      <c r="BT164" s="209"/>
      <c r="BU164" s="209"/>
      <c r="BV164" s="209"/>
      <c r="BW164" s="209"/>
      <c r="BX164" s="209"/>
      <c r="BY164" s="209"/>
      <c r="BZ164" s="209"/>
      <c r="CA164" s="209"/>
      <c r="CB164" s="209"/>
      <c r="CC164" s="209"/>
      <c r="CD164" s="209"/>
      <c r="CE164" s="209"/>
      <c r="CF164" s="424"/>
    </row>
    <row r="165" spans="1:84" s="4" customFormat="1" ht="13.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79"/>
      <c r="AQ165" s="152"/>
      <c r="AR165" s="152"/>
      <c r="AS165" s="209"/>
      <c r="AT165" s="209"/>
      <c r="AU165" s="209"/>
      <c r="AV165" s="209"/>
      <c r="AW165" s="209"/>
      <c r="AX165" s="209"/>
      <c r="AY165" s="209"/>
      <c r="AZ165" s="209"/>
      <c r="BA165" s="209"/>
      <c r="BB165" s="209"/>
      <c r="BC165" s="209"/>
      <c r="BD165" s="209"/>
      <c r="BE165" s="209"/>
      <c r="BF165" s="209"/>
      <c r="BG165" s="209"/>
      <c r="BH165" s="209"/>
      <c r="BI165" s="209"/>
      <c r="BJ165" s="209"/>
      <c r="BK165" s="209"/>
      <c r="BL165" s="209"/>
      <c r="BM165" s="209"/>
      <c r="BN165" s="209"/>
      <c r="BO165" s="209"/>
      <c r="BP165" s="209"/>
      <c r="BQ165" s="209"/>
      <c r="BR165" s="209"/>
      <c r="BS165" s="209"/>
      <c r="BT165" s="209"/>
      <c r="BU165" s="209"/>
      <c r="BV165" s="209"/>
      <c r="BW165" s="209"/>
      <c r="BX165" s="209"/>
      <c r="BY165" s="209"/>
      <c r="BZ165" s="209"/>
      <c r="CA165" s="209"/>
      <c r="CB165" s="209"/>
      <c r="CC165" s="209"/>
      <c r="CD165" s="209"/>
      <c r="CE165" s="209"/>
      <c r="CF165" s="424"/>
    </row>
    <row r="166" spans="1:84" s="4" customFormat="1" ht="13.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79"/>
      <c r="AQ166" s="147" t="s">
        <v>479</v>
      </c>
      <c r="AR166" s="147"/>
      <c r="AS166" s="209" t="s">
        <v>158</v>
      </c>
      <c r="AT166" s="209"/>
      <c r="AU166" s="209"/>
      <c r="AV166" s="209"/>
      <c r="AW166" s="209"/>
      <c r="AX166" s="209"/>
      <c r="AY166" s="209"/>
      <c r="AZ166" s="209"/>
      <c r="BA166" s="209"/>
      <c r="BB166" s="209"/>
      <c r="BC166" s="209"/>
      <c r="BD166" s="209"/>
      <c r="BE166" s="209"/>
      <c r="BF166" s="209"/>
      <c r="BG166" s="209"/>
      <c r="BH166" s="209"/>
      <c r="BI166" s="209"/>
      <c r="BJ166" s="209"/>
      <c r="BK166" s="209"/>
      <c r="BL166" s="209"/>
      <c r="BM166" s="209"/>
      <c r="BN166" s="209"/>
      <c r="BO166" s="209"/>
      <c r="BP166" s="209"/>
      <c r="BQ166" s="209"/>
      <c r="BR166" s="209"/>
      <c r="BS166" s="209"/>
      <c r="BT166" s="209"/>
      <c r="BU166" s="209"/>
      <c r="BV166" s="209"/>
      <c r="BW166" s="209"/>
      <c r="BX166" s="209"/>
      <c r="BY166" s="209"/>
      <c r="BZ166" s="209"/>
      <c r="CA166" s="209"/>
      <c r="CB166" s="209"/>
      <c r="CC166" s="209"/>
      <c r="CD166" s="209"/>
      <c r="CE166" s="209"/>
      <c r="CF166" s="424"/>
    </row>
    <row r="167" spans="1:84" s="4" customFormat="1" ht="13.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79"/>
      <c r="AQ167" s="146"/>
      <c r="AR167" s="146" t="s">
        <v>109</v>
      </c>
      <c r="AS167" s="209" t="s">
        <v>160</v>
      </c>
      <c r="AT167" s="209"/>
      <c r="AU167" s="209"/>
      <c r="AV167" s="209"/>
      <c r="AW167" s="209"/>
      <c r="AX167" s="209"/>
      <c r="AY167" s="209"/>
      <c r="AZ167" s="209"/>
      <c r="BA167" s="209"/>
      <c r="BB167" s="209"/>
      <c r="BC167" s="209"/>
      <c r="BD167" s="209"/>
      <c r="BE167" s="209"/>
      <c r="BF167" s="209"/>
      <c r="BG167" s="209"/>
      <c r="BH167" s="209"/>
      <c r="BI167" s="209"/>
      <c r="BJ167" s="209"/>
      <c r="BK167" s="209"/>
      <c r="BL167" s="209"/>
      <c r="BM167" s="209"/>
      <c r="BN167" s="209"/>
      <c r="BO167" s="209"/>
      <c r="BP167" s="209"/>
      <c r="BQ167" s="209"/>
      <c r="BR167" s="209"/>
      <c r="BS167" s="209"/>
      <c r="BT167" s="209"/>
      <c r="BU167" s="209"/>
      <c r="BV167" s="209"/>
      <c r="BW167" s="209"/>
      <c r="BX167" s="209"/>
      <c r="BY167" s="209"/>
      <c r="BZ167" s="209"/>
      <c r="CA167" s="209"/>
      <c r="CB167" s="209"/>
      <c r="CC167" s="209"/>
      <c r="CD167" s="209"/>
      <c r="CE167" s="209"/>
      <c r="CF167" s="424"/>
    </row>
    <row r="168" spans="1:84" s="4" customFormat="1" ht="13.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79"/>
      <c r="AQ168" s="146"/>
      <c r="AR168" s="146"/>
      <c r="AS168" s="209"/>
      <c r="AT168" s="209"/>
      <c r="AU168" s="209"/>
      <c r="AV168" s="209"/>
      <c r="AW168" s="209"/>
      <c r="AX168" s="209"/>
      <c r="AY168" s="209"/>
      <c r="AZ168" s="209"/>
      <c r="BA168" s="209"/>
      <c r="BB168" s="209"/>
      <c r="BC168" s="209"/>
      <c r="BD168" s="209"/>
      <c r="BE168" s="209"/>
      <c r="BF168" s="209"/>
      <c r="BG168" s="209"/>
      <c r="BH168" s="209"/>
      <c r="BI168" s="209"/>
      <c r="BJ168" s="209"/>
      <c r="BK168" s="209"/>
      <c r="BL168" s="209"/>
      <c r="BM168" s="209"/>
      <c r="BN168" s="209"/>
      <c r="BO168" s="209"/>
      <c r="BP168" s="209"/>
      <c r="BQ168" s="209"/>
      <c r="BR168" s="209"/>
      <c r="BS168" s="209"/>
      <c r="BT168" s="209"/>
      <c r="BU168" s="209"/>
      <c r="BV168" s="209"/>
      <c r="BW168" s="209"/>
      <c r="BX168" s="209"/>
      <c r="BY168" s="209"/>
      <c r="BZ168" s="209"/>
      <c r="CA168" s="209"/>
      <c r="CB168" s="209"/>
      <c r="CC168" s="209"/>
      <c r="CD168" s="209"/>
      <c r="CE168" s="209"/>
      <c r="CF168" s="424"/>
    </row>
    <row r="169" spans="1:84" s="4" customFormat="1" ht="13.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79"/>
      <c r="AQ169" s="146"/>
      <c r="AR169" s="146"/>
      <c r="AS169" s="209"/>
      <c r="AT169" s="209"/>
      <c r="AU169" s="209"/>
      <c r="AV169" s="209"/>
      <c r="AW169" s="209"/>
      <c r="AX169" s="209"/>
      <c r="AY169" s="209"/>
      <c r="AZ169" s="209"/>
      <c r="BA169" s="209"/>
      <c r="BB169" s="209"/>
      <c r="BC169" s="209"/>
      <c r="BD169" s="209"/>
      <c r="BE169" s="209"/>
      <c r="BF169" s="209"/>
      <c r="BG169" s="209"/>
      <c r="BH169" s="209"/>
      <c r="BI169" s="209"/>
      <c r="BJ169" s="209"/>
      <c r="BK169" s="209"/>
      <c r="BL169" s="209"/>
      <c r="BM169" s="209"/>
      <c r="BN169" s="209"/>
      <c r="BO169" s="209"/>
      <c r="BP169" s="209"/>
      <c r="BQ169" s="209"/>
      <c r="BR169" s="209"/>
      <c r="BS169" s="209"/>
      <c r="BT169" s="209"/>
      <c r="BU169" s="209"/>
      <c r="BV169" s="209"/>
      <c r="BW169" s="209"/>
      <c r="BX169" s="209"/>
      <c r="BY169" s="209"/>
      <c r="BZ169" s="209"/>
      <c r="CA169" s="209"/>
      <c r="CB169" s="209"/>
      <c r="CC169" s="209"/>
      <c r="CD169" s="209"/>
      <c r="CE169" s="209"/>
      <c r="CF169" s="424"/>
    </row>
    <row r="170" spans="1:84" s="4" customFormat="1" ht="13.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79"/>
      <c r="AQ170" s="146"/>
      <c r="AR170" s="146" t="s">
        <v>111</v>
      </c>
      <c r="AS170" s="209" t="s">
        <v>369</v>
      </c>
      <c r="AT170" s="209"/>
      <c r="AU170" s="209"/>
      <c r="AV170" s="209"/>
      <c r="AW170" s="209"/>
      <c r="AX170" s="209"/>
      <c r="AY170" s="209"/>
      <c r="AZ170" s="209"/>
      <c r="BA170" s="209"/>
      <c r="BB170" s="209"/>
      <c r="BC170" s="209"/>
      <c r="BD170" s="209"/>
      <c r="BE170" s="209"/>
      <c r="BF170" s="209"/>
      <c r="BG170" s="209"/>
      <c r="BH170" s="209"/>
      <c r="BI170" s="209"/>
      <c r="BJ170" s="209"/>
      <c r="BK170" s="209"/>
      <c r="BL170" s="209"/>
      <c r="BM170" s="209"/>
      <c r="BN170" s="209"/>
      <c r="BO170" s="209"/>
      <c r="BP170" s="209"/>
      <c r="BQ170" s="209"/>
      <c r="BR170" s="209"/>
      <c r="BS170" s="209"/>
      <c r="BT170" s="209"/>
      <c r="BU170" s="209"/>
      <c r="BV170" s="209"/>
      <c r="BW170" s="209"/>
      <c r="BX170" s="209"/>
      <c r="BY170" s="209"/>
      <c r="BZ170" s="209"/>
      <c r="CA170" s="209"/>
      <c r="CB170" s="209"/>
      <c r="CC170" s="209"/>
      <c r="CD170" s="209"/>
      <c r="CE170" s="209"/>
      <c r="CF170" s="424"/>
    </row>
    <row r="171" spans="1:84" s="4" customFormat="1" ht="13.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79"/>
      <c r="AQ171" s="146"/>
      <c r="AR171" s="146"/>
      <c r="AS171" s="209"/>
      <c r="AT171" s="209"/>
      <c r="AU171" s="209"/>
      <c r="AV171" s="209"/>
      <c r="AW171" s="209"/>
      <c r="AX171" s="209"/>
      <c r="AY171" s="209"/>
      <c r="AZ171" s="209"/>
      <c r="BA171" s="209"/>
      <c r="BB171" s="209"/>
      <c r="BC171" s="209"/>
      <c r="BD171" s="209"/>
      <c r="BE171" s="209"/>
      <c r="BF171" s="209"/>
      <c r="BG171" s="209"/>
      <c r="BH171" s="209"/>
      <c r="BI171" s="209"/>
      <c r="BJ171" s="209"/>
      <c r="BK171" s="209"/>
      <c r="BL171" s="209"/>
      <c r="BM171" s="209"/>
      <c r="BN171" s="209"/>
      <c r="BO171" s="209"/>
      <c r="BP171" s="209"/>
      <c r="BQ171" s="209"/>
      <c r="BR171" s="209"/>
      <c r="BS171" s="209"/>
      <c r="BT171" s="209"/>
      <c r="BU171" s="209"/>
      <c r="BV171" s="209"/>
      <c r="BW171" s="209"/>
      <c r="BX171" s="209"/>
      <c r="BY171" s="209"/>
      <c r="BZ171" s="209"/>
      <c r="CA171" s="209"/>
      <c r="CB171" s="209"/>
      <c r="CC171" s="209"/>
      <c r="CD171" s="209"/>
      <c r="CE171" s="209"/>
      <c r="CF171" s="424"/>
    </row>
    <row r="172" spans="1:84" s="4" customFormat="1" ht="13.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79"/>
      <c r="AQ172" s="146"/>
      <c r="AR172" s="146"/>
      <c r="AS172" s="209"/>
      <c r="AT172" s="209"/>
      <c r="AU172" s="209"/>
      <c r="AV172" s="209"/>
      <c r="AW172" s="209"/>
      <c r="AX172" s="209"/>
      <c r="AY172" s="209"/>
      <c r="AZ172" s="209"/>
      <c r="BA172" s="209"/>
      <c r="BB172" s="209"/>
      <c r="BC172" s="209"/>
      <c r="BD172" s="209"/>
      <c r="BE172" s="209"/>
      <c r="BF172" s="209"/>
      <c r="BG172" s="209"/>
      <c r="BH172" s="209"/>
      <c r="BI172" s="209"/>
      <c r="BJ172" s="209"/>
      <c r="BK172" s="209"/>
      <c r="BL172" s="209"/>
      <c r="BM172" s="209"/>
      <c r="BN172" s="209"/>
      <c r="BO172" s="209"/>
      <c r="BP172" s="209"/>
      <c r="BQ172" s="209"/>
      <c r="BR172" s="209"/>
      <c r="BS172" s="209"/>
      <c r="BT172" s="209"/>
      <c r="BU172" s="209"/>
      <c r="BV172" s="209"/>
      <c r="BW172" s="209"/>
      <c r="BX172" s="209"/>
      <c r="BY172" s="209"/>
      <c r="BZ172" s="209"/>
      <c r="CA172" s="209"/>
      <c r="CB172" s="209"/>
      <c r="CC172" s="209"/>
      <c r="CD172" s="209"/>
      <c r="CE172" s="209"/>
      <c r="CF172" s="424"/>
    </row>
    <row r="173" spans="1:84" s="4" customFormat="1" ht="13.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79"/>
      <c r="AQ173" s="146"/>
      <c r="AR173" s="146"/>
      <c r="AS173" s="209"/>
      <c r="AT173" s="209"/>
      <c r="AU173" s="209"/>
      <c r="AV173" s="209"/>
      <c r="AW173" s="209"/>
      <c r="AX173" s="209"/>
      <c r="AY173" s="209"/>
      <c r="AZ173" s="209"/>
      <c r="BA173" s="209"/>
      <c r="BB173" s="209"/>
      <c r="BC173" s="209"/>
      <c r="BD173" s="209"/>
      <c r="BE173" s="209"/>
      <c r="BF173" s="209"/>
      <c r="BG173" s="209"/>
      <c r="BH173" s="209"/>
      <c r="BI173" s="209"/>
      <c r="BJ173" s="209"/>
      <c r="BK173" s="209"/>
      <c r="BL173" s="209"/>
      <c r="BM173" s="209"/>
      <c r="BN173" s="209"/>
      <c r="BO173" s="209"/>
      <c r="BP173" s="209"/>
      <c r="BQ173" s="209"/>
      <c r="BR173" s="209"/>
      <c r="BS173" s="209"/>
      <c r="BT173" s="209"/>
      <c r="BU173" s="209"/>
      <c r="BV173" s="209"/>
      <c r="BW173" s="209"/>
      <c r="BX173" s="209"/>
      <c r="BY173" s="209"/>
      <c r="BZ173" s="209"/>
      <c r="CA173" s="209"/>
      <c r="CB173" s="209"/>
      <c r="CC173" s="209"/>
      <c r="CD173" s="209"/>
      <c r="CE173" s="209"/>
      <c r="CF173" s="424"/>
    </row>
    <row r="174" spans="1:84" s="4" customFormat="1" ht="13.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77" t="s">
        <v>350</v>
      </c>
      <c r="AQ174" s="151"/>
      <c r="AR174" s="145" t="s">
        <v>483</v>
      </c>
      <c r="AS174" s="244"/>
      <c r="AT174" s="244"/>
      <c r="AU174" s="244"/>
      <c r="AV174" s="244"/>
      <c r="AW174" s="244"/>
      <c r="AX174" s="244"/>
      <c r="AY174" s="244"/>
      <c r="AZ174" s="244"/>
      <c r="BA174" s="244"/>
      <c r="BB174" s="244"/>
      <c r="BC174" s="244"/>
      <c r="BD174" s="244"/>
      <c r="BE174" s="244"/>
      <c r="BF174" s="244"/>
      <c r="BG174" s="244"/>
      <c r="BH174" s="244"/>
      <c r="BI174" s="244"/>
      <c r="BJ174" s="244"/>
      <c r="BK174" s="244"/>
      <c r="BL174" s="244"/>
      <c r="BM174" s="244"/>
      <c r="BN174" s="244"/>
      <c r="BO174" s="244"/>
      <c r="BP174" s="244"/>
      <c r="BQ174" s="244"/>
      <c r="BR174" s="244"/>
      <c r="BS174" s="244"/>
      <c r="BT174" s="244"/>
      <c r="BU174" s="244"/>
      <c r="BV174" s="244"/>
      <c r="BW174" s="244"/>
      <c r="BX174" s="244"/>
      <c r="BY174" s="244"/>
      <c r="BZ174" s="244"/>
      <c r="CA174" s="244"/>
      <c r="CB174" s="244"/>
      <c r="CC174" s="244"/>
      <c r="CD174" s="244"/>
      <c r="CE174" s="244"/>
      <c r="CF174" s="424"/>
    </row>
    <row r="175" spans="1:84" s="4" customFormat="1" ht="13.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79"/>
      <c r="CF175" s="424"/>
    </row>
    <row r="176" spans="1:84" s="4" customFormat="1" ht="13.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79"/>
      <c r="AQ176" s="146"/>
      <c r="AR176" s="146" t="s">
        <v>84</v>
      </c>
      <c r="AS176" s="213"/>
      <c r="AT176" s="213"/>
      <c r="AU176" s="213"/>
      <c r="AV176" s="213"/>
      <c r="AW176" s="213"/>
      <c r="AX176" s="213"/>
      <c r="AY176" s="213"/>
      <c r="AZ176" s="213"/>
      <c r="BA176" s="213"/>
      <c r="BB176" s="213"/>
      <c r="BC176" s="213"/>
      <c r="BD176" s="213"/>
      <c r="BE176" s="213"/>
      <c r="BF176" s="213"/>
      <c r="BG176" s="213"/>
      <c r="BH176" s="213"/>
      <c r="BI176" s="213"/>
      <c r="BJ176" s="213"/>
      <c r="BK176" s="213"/>
      <c r="BL176" s="213"/>
      <c r="BM176" s="213"/>
      <c r="BN176" s="213"/>
      <c r="BO176" s="213"/>
      <c r="BP176" s="213"/>
      <c r="BQ176" s="213"/>
      <c r="BR176" s="213"/>
      <c r="BS176" s="213"/>
      <c r="BT176" s="213"/>
      <c r="BU176" s="213"/>
      <c r="BV176" s="213"/>
      <c r="BW176" s="213"/>
      <c r="BX176" s="213"/>
      <c r="BY176" s="213"/>
      <c r="BZ176" s="213"/>
      <c r="CA176" s="213"/>
      <c r="CB176" s="213"/>
      <c r="CC176" s="213"/>
      <c r="CD176" s="213"/>
      <c r="CE176" s="211"/>
      <c r="CF176" s="424"/>
    </row>
    <row r="177" spans="1:84" s="4" customFormat="1" ht="13.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79"/>
      <c r="AQ177" s="146"/>
      <c r="AR177" s="213"/>
      <c r="AS177" s="213"/>
      <c r="AT177" s="213"/>
      <c r="AU177" s="213"/>
      <c r="AV177" s="213"/>
      <c r="AW177" s="213"/>
      <c r="AX177" s="213"/>
      <c r="AY177" s="213"/>
      <c r="AZ177" s="213"/>
      <c r="BA177" s="213"/>
      <c r="BB177" s="213"/>
      <c r="BC177" s="213"/>
      <c r="BD177" s="213"/>
      <c r="BE177" s="213"/>
      <c r="BF177" s="213"/>
      <c r="BG177" s="213"/>
      <c r="BH177" s="213"/>
      <c r="BI177" s="213"/>
      <c r="BJ177" s="213"/>
      <c r="BK177" s="213"/>
      <c r="BL177" s="213"/>
      <c r="BM177" s="213"/>
      <c r="BN177" s="213"/>
      <c r="BO177" s="213"/>
      <c r="BP177" s="213"/>
      <c r="BQ177" s="213"/>
      <c r="BR177" s="213"/>
      <c r="BS177" s="213"/>
      <c r="BT177" s="213"/>
      <c r="BU177" s="213"/>
      <c r="BV177" s="213"/>
      <c r="BW177" s="213"/>
      <c r="BX177" s="213"/>
      <c r="BY177" s="213"/>
      <c r="BZ177" s="213"/>
      <c r="CA177" s="213"/>
      <c r="CB177" s="213"/>
      <c r="CC177" s="213"/>
      <c r="CD177" s="213"/>
      <c r="CE177" s="211"/>
      <c r="CF177" s="424"/>
    </row>
    <row r="178" spans="1:84" s="4" customFormat="1" ht="13.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79"/>
      <c r="AQ178" s="146"/>
      <c r="AR178" s="213"/>
      <c r="AS178" s="213"/>
      <c r="AT178" s="213"/>
      <c r="AU178" s="213"/>
      <c r="AV178" s="213"/>
      <c r="AW178" s="213"/>
      <c r="AX178" s="213"/>
      <c r="AY178" s="213"/>
      <c r="AZ178" s="213"/>
      <c r="BA178" s="213"/>
      <c r="BB178" s="213"/>
      <c r="BC178" s="213"/>
      <c r="BD178" s="213"/>
      <c r="BE178" s="213"/>
      <c r="BF178" s="213"/>
      <c r="BG178" s="213"/>
      <c r="BH178" s="213"/>
      <c r="BI178" s="213"/>
      <c r="BJ178" s="213"/>
      <c r="BK178" s="213"/>
      <c r="BL178" s="213"/>
      <c r="BM178" s="213"/>
      <c r="BN178" s="213"/>
      <c r="BO178" s="213"/>
      <c r="BP178" s="213"/>
      <c r="BQ178" s="213"/>
      <c r="BR178" s="213"/>
      <c r="BS178" s="213"/>
      <c r="BT178" s="213"/>
      <c r="BU178" s="213"/>
      <c r="BV178" s="213"/>
      <c r="BW178" s="213"/>
      <c r="BX178" s="213"/>
      <c r="BY178" s="213"/>
      <c r="BZ178" s="213"/>
      <c r="CA178" s="213"/>
      <c r="CB178" s="213"/>
      <c r="CC178" s="213"/>
      <c r="CD178" s="213"/>
      <c r="CE178" s="211"/>
      <c r="CF178" s="424"/>
    </row>
    <row r="179" spans="1:84" s="4" customFormat="1" ht="13.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79"/>
      <c r="AQ179" s="146"/>
      <c r="AR179" s="146"/>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09"/>
      <c r="CA179" s="209"/>
      <c r="CB179" s="209"/>
      <c r="CC179" s="209"/>
      <c r="CD179" s="209"/>
      <c r="CE179" s="209"/>
      <c r="CF179" s="424"/>
    </row>
    <row r="180" spans="1:84" s="4" customFormat="1" ht="13.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77" t="s">
        <v>339</v>
      </c>
      <c r="AQ180" s="151"/>
      <c r="AR180" s="145" t="s">
        <v>30</v>
      </c>
      <c r="AS180" s="244"/>
      <c r="AT180" s="244"/>
      <c r="AU180" s="244"/>
      <c r="AV180" s="244"/>
      <c r="AW180" s="244"/>
      <c r="AX180" s="244"/>
      <c r="AY180" s="244"/>
      <c r="AZ180" s="244"/>
      <c r="BA180" s="244"/>
      <c r="BB180" s="244"/>
      <c r="BC180" s="244"/>
      <c r="BD180" s="244"/>
      <c r="BE180" s="244"/>
      <c r="BF180" s="244"/>
      <c r="BG180" s="244"/>
      <c r="BH180" s="244"/>
      <c r="BI180" s="244"/>
      <c r="BJ180" s="244"/>
      <c r="BK180" s="244"/>
      <c r="BL180" s="244"/>
      <c r="BM180" s="244"/>
      <c r="BN180" s="244"/>
      <c r="BO180" s="244"/>
      <c r="BP180" s="244"/>
      <c r="BQ180" s="244"/>
      <c r="BR180" s="244"/>
      <c r="BS180" s="244"/>
      <c r="BT180" s="244"/>
      <c r="BU180" s="244"/>
      <c r="BV180" s="244"/>
      <c r="BW180" s="244"/>
      <c r="BX180" s="244"/>
      <c r="BY180" s="244"/>
      <c r="BZ180" s="244"/>
      <c r="CA180" s="244"/>
      <c r="CB180" s="244"/>
      <c r="CC180" s="244"/>
      <c r="CD180" s="244"/>
      <c r="CE180" s="244"/>
      <c r="CF180" s="424"/>
    </row>
    <row r="181" spans="1:84" s="4" customFormat="1" ht="13.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79"/>
      <c r="CF181" s="424"/>
    </row>
    <row r="182" spans="1:84" s="4" customFormat="1" ht="13.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79"/>
      <c r="AQ182" s="146"/>
      <c r="AR182" s="146" t="s">
        <v>142</v>
      </c>
      <c r="AS182" s="211"/>
      <c r="AT182" s="211"/>
      <c r="AU182" s="211"/>
      <c r="AV182" s="211"/>
      <c r="AW182" s="211"/>
      <c r="AX182" s="211"/>
      <c r="AY182" s="211"/>
      <c r="AZ182" s="211"/>
      <c r="BA182" s="211"/>
      <c r="BB182" s="211"/>
      <c r="BC182" s="211"/>
      <c r="BD182" s="211"/>
      <c r="BE182" s="211"/>
      <c r="BF182" s="211"/>
      <c r="BG182" s="211"/>
      <c r="BH182" s="211"/>
      <c r="BI182" s="211"/>
      <c r="BJ182" s="211"/>
      <c r="BK182" s="211"/>
      <c r="BL182" s="211"/>
      <c r="BM182" s="211"/>
      <c r="BN182" s="211"/>
      <c r="BO182" s="211"/>
      <c r="BP182" s="211"/>
      <c r="BQ182" s="211"/>
      <c r="BR182" s="211"/>
      <c r="BS182" s="211"/>
      <c r="BT182" s="211"/>
      <c r="BU182" s="211"/>
      <c r="BV182" s="211"/>
      <c r="BW182" s="211"/>
      <c r="BX182" s="211"/>
      <c r="BY182" s="211"/>
      <c r="BZ182" s="211"/>
      <c r="CA182" s="211"/>
      <c r="CB182" s="211"/>
      <c r="CC182" s="211"/>
      <c r="CD182" s="211"/>
      <c r="CE182" s="211"/>
      <c r="CF182" s="424"/>
    </row>
    <row r="183" spans="1:84" s="4" customFormat="1" ht="13.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79"/>
      <c r="AQ183" s="146"/>
      <c r="AR183" s="211"/>
      <c r="AS183" s="211"/>
      <c r="AT183" s="211"/>
      <c r="AU183" s="211"/>
      <c r="AV183" s="211"/>
      <c r="AW183" s="211"/>
      <c r="AX183" s="211"/>
      <c r="AY183" s="211"/>
      <c r="AZ183" s="211"/>
      <c r="BA183" s="211"/>
      <c r="BB183" s="211"/>
      <c r="BC183" s="211"/>
      <c r="BD183" s="211"/>
      <c r="BE183" s="211"/>
      <c r="BF183" s="211"/>
      <c r="BG183" s="211"/>
      <c r="BH183" s="211"/>
      <c r="BI183" s="211"/>
      <c r="BJ183" s="211"/>
      <c r="BK183" s="211"/>
      <c r="BL183" s="211"/>
      <c r="BM183" s="211"/>
      <c r="BN183" s="211"/>
      <c r="BO183" s="211"/>
      <c r="BP183" s="211"/>
      <c r="BQ183" s="211"/>
      <c r="BR183" s="211"/>
      <c r="BS183" s="211"/>
      <c r="BT183" s="211"/>
      <c r="BU183" s="211"/>
      <c r="BV183" s="211"/>
      <c r="BW183" s="211"/>
      <c r="BX183" s="211"/>
      <c r="BY183" s="211"/>
      <c r="BZ183" s="211"/>
      <c r="CA183" s="211"/>
      <c r="CB183" s="211"/>
      <c r="CC183" s="211"/>
      <c r="CD183" s="211"/>
      <c r="CE183" s="211"/>
      <c r="CF183" s="424"/>
    </row>
    <row r="184" spans="1:84" s="4" customFormat="1" ht="13.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79"/>
      <c r="AQ184" s="146"/>
      <c r="AR184" s="211"/>
      <c r="AS184" s="211"/>
      <c r="AT184" s="211"/>
      <c r="AU184" s="211"/>
      <c r="AV184" s="211"/>
      <c r="AW184" s="211"/>
      <c r="AX184" s="211"/>
      <c r="AY184" s="211"/>
      <c r="AZ184" s="211"/>
      <c r="BA184" s="211"/>
      <c r="BB184" s="211"/>
      <c r="BC184" s="211"/>
      <c r="BD184" s="211"/>
      <c r="BE184" s="211"/>
      <c r="BF184" s="211"/>
      <c r="BG184" s="211"/>
      <c r="BH184" s="211"/>
      <c r="BI184" s="211"/>
      <c r="BJ184" s="211"/>
      <c r="BK184" s="211"/>
      <c r="BL184" s="211"/>
      <c r="BM184" s="211"/>
      <c r="BN184" s="211"/>
      <c r="BO184" s="211"/>
      <c r="BP184" s="211"/>
      <c r="BQ184" s="211"/>
      <c r="BR184" s="211"/>
      <c r="BS184" s="211"/>
      <c r="BT184" s="211"/>
      <c r="BU184" s="211"/>
      <c r="BV184" s="211"/>
      <c r="BW184" s="211"/>
      <c r="BX184" s="211"/>
      <c r="BY184" s="211"/>
      <c r="BZ184" s="211"/>
      <c r="CA184" s="211"/>
      <c r="CB184" s="211"/>
      <c r="CC184" s="211"/>
      <c r="CD184" s="211"/>
      <c r="CE184" s="211"/>
      <c r="CF184" s="424"/>
    </row>
    <row r="185" spans="1:84" s="4" customFormat="1" ht="13.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79"/>
      <c r="AQ185" s="152"/>
      <c r="AR185" s="152"/>
      <c r="AS185" s="209"/>
      <c r="AT185" s="209"/>
      <c r="AU185" s="209"/>
      <c r="AV185" s="209"/>
      <c r="AW185" s="209"/>
      <c r="AX185" s="209"/>
      <c r="AY185" s="209"/>
      <c r="AZ185" s="209"/>
      <c r="BA185" s="209"/>
      <c r="BB185" s="209"/>
      <c r="BC185" s="209"/>
      <c r="BD185" s="209"/>
      <c r="BE185" s="209"/>
      <c r="BF185" s="209"/>
      <c r="BG185" s="209"/>
      <c r="BH185" s="209"/>
      <c r="BI185" s="209"/>
      <c r="BJ185" s="209"/>
      <c r="BK185" s="209"/>
      <c r="BL185" s="209"/>
      <c r="BM185" s="209"/>
      <c r="BN185" s="209"/>
      <c r="BO185" s="209"/>
      <c r="BP185" s="209"/>
      <c r="BQ185" s="209"/>
      <c r="BR185" s="209"/>
      <c r="BS185" s="209"/>
      <c r="BT185" s="209"/>
      <c r="BU185" s="209"/>
      <c r="BV185" s="209"/>
      <c r="BW185" s="209"/>
      <c r="BX185" s="209"/>
      <c r="BY185" s="209"/>
      <c r="BZ185" s="209"/>
      <c r="CA185" s="209"/>
      <c r="CB185" s="209"/>
      <c r="CC185" s="209"/>
      <c r="CD185" s="209"/>
      <c r="CE185" s="209"/>
      <c r="CF185" s="424"/>
    </row>
    <row r="186" spans="1:84" s="4" customFormat="1" ht="13.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78" t="s">
        <v>450</v>
      </c>
      <c r="CF186" s="424"/>
    </row>
    <row r="187" spans="1:84" s="4" customFormat="1" ht="13.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78"/>
      <c r="CF187" s="424"/>
    </row>
    <row r="188" spans="1:84" s="4" customFormat="1"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78"/>
      <c r="AR188" s="146" t="s">
        <v>484</v>
      </c>
      <c r="AS188" s="146"/>
      <c r="AT188" s="146"/>
      <c r="AU188" s="146"/>
      <c r="AV188" s="146"/>
      <c r="AW188" s="146"/>
      <c r="AX188" s="146"/>
      <c r="AY188" s="146"/>
      <c r="AZ188" s="146"/>
      <c r="BA188" s="146"/>
      <c r="BB188" s="146"/>
      <c r="BC188" s="146"/>
      <c r="BD188" s="146"/>
      <c r="BE188" s="146"/>
      <c r="BF188" s="146"/>
      <c r="BG188" s="146"/>
      <c r="BH188" s="146"/>
      <c r="BI188" s="146"/>
      <c r="BJ188" s="146"/>
      <c r="BK188" s="146"/>
      <c r="BL188" s="146"/>
      <c r="BM188" s="146"/>
      <c r="BN188" s="146"/>
      <c r="BO188" s="146"/>
      <c r="BP188" s="146"/>
      <c r="BQ188" s="146"/>
      <c r="BR188" s="146"/>
      <c r="BS188" s="146"/>
      <c r="BT188" s="146"/>
      <c r="BU188" s="146"/>
      <c r="BV188" s="146"/>
      <c r="BW188" s="146"/>
      <c r="BX188" s="146"/>
      <c r="BY188" s="146"/>
      <c r="BZ188" s="146"/>
      <c r="CA188" s="146"/>
      <c r="CB188" s="146"/>
      <c r="CC188" s="146"/>
      <c r="CD188" s="146"/>
      <c r="CE188" s="146"/>
      <c r="CF188" s="424"/>
    </row>
    <row r="189" spans="1:84" s="4" customFormat="1"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78"/>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146"/>
      <c r="BO189" s="146"/>
      <c r="BP189" s="146"/>
      <c r="BQ189" s="146"/>
      <c r="BR189" s="146"/>
      <c r="BS189" s="146"/>
      <c r="BT189" s="146"/>
      <c r="BU189" s="146"/>
      <c r="BV189" s="146"/>
      <c r="BW189" s="146"/>
      <c r="BX189" s="146"/>
      <c r="BY189" s="146"/>
      <c r="BZ189" s="146"/>
      <c r="CA189" s="146"/>
      <c r="CB189" s="146"/>
      <c r="CC189" s="146"/>
      <c r="CD189" s="146"/>
      <c r="CE189" s="146"/>
      <c r="CF189" s="424"/>
    </row>
    <row r="190" spans="1:84" s="4" customFormat="1"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78"/>
      <c r="AR190" s="146"/>
      <c r="AS190" s="146"/>
      <c r="AT190" s="146"/>
      <c r="AU190" s="146"/>
      <c r="AV190" s="146"/>
      <c r="AW190" s="146"/>
      <c r="AX190" s="146"/>
      <c r="AY190" s="146"/>
      <c r="AZ190" s="146"/>
      <c r="BA190" s="146"/>
      <c r="BB190" s="146"/>
      <c r="BC190" s="146"/>
      <c r="BD190" s="146"/>
      <c r="BE190" s="146"/>
      <c r="BF190" s="146"/>
      <c r="BG190" s="146"/>
      <c r="BH190" s="146"/>
      <c r="BI190" s="146"/>
      <c r="BJ190" s="146"/>
      <c r="BK190" s="146"/>
      <c r="BL190" s="146"/>
      <c r="BM190" s="146"/>
      <c r="BN190" s="146"/>
      <c r="BO190" s="146"/>
      <c r="BP190" s="146"/>
      <c r="BQ190" s="146"/>
      <c r="BR190" s="146"/>
      <c r="BS190" s="146"/>
      <c r="BT190" s="146"/>
      <c r="BU190" s="146"/>
      <c r="BV190" s="146"/>
      <c r="BW190" s="146"/>
      <c r="BX190" s="146"/>
      <c r="BY190" s="146"/>
      <c r="BZ190" s="146"/>
      <c r="CA190" s="146"/>
      <c r="CB190" s="146"/>
      <c r="CC190" s="146"/>
      <c r="CD190" s="146"/>
      <c r="CE190" s="146"/>
      <c r="CF190" s="424"/>
    </row>
    <row r="191" spans="1:84" s="4" customFormat="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78"/>
      <c r="CF191" s="424"/>
    </row>
    <row r="192" spans="1:84" s="4" customFormat="1"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77" t="s">
        <v>473</v>
      </c>
      <c r="AQ192" s="145" t="s">
        <v>165</v>
      </c>
      <c r="AR192" s="145"/>
      <c r="AS192" s="145"/>
      <c r="AT192" s="145"/>
      <c r="AU192" s="145"/>
      <c r="AV192" s="145"/>
      <c r="AW192" s="145"/>
      <c r="AX192" s="145"/>
      <c r="AY192" s="145"/>
      <c r="AZ192" s="145"/>
      <c r="BA192" s="145"/>
      <c r="BB192" s="145"/>
      <c r="BC192" s="145"/>
      <c r="BD192" s="145"/>
      <c r="BE192" s="145"/>
      <c r="BF192" s="145"/>
      <c r="BG192" s="145"/>
      <c r="BH192" s="145"/>
      <c r="BI192" s="145"/>
      <c r="BJ192" s="145"/>
      <c r="BK192" s="145"/>
      <c r="BL192" s="145"/>
      <c r="BM192" s="145"/>
      <c r="BN192" s="145"/>
      <c r="BO192" s="145"/>
      <c r="BP192" s="145"/>
      <c r="BQ192" s="145"/>
      <c r="BR192" s="145"/>
      <c r="BS192" s="145"/>
      <c r="BT192" s="145"/>
      <c r="BU192" s="145"/>
      <c r="BV192" s="145"/>
      <c r="BW192" s="145"/>
      <c r="BX192" s="145"/>
      <c r="BY192" s="145"/>
      <c r="BZ192" s="145"/>
      <c r="CA192" s="145"/>
      <c r="CB192" s="145"/>
      <c r="CC192" s="145"/>
      <c r="CD192" s="145"/>
      <c r="CE192" s="145"/>
      <c r="CF192" s="424"/>
    </row>
    <row r="193" spans="1:112" s="4" customFormat="1"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79"/>
      <c r="CF193" s="424"/>
    </row>
    <row r="194" spans="1:112" s="4" customFormat="1"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79"/>
      <c r="AR194" s="146" t="s">
        <v>163</v>
      </c>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1"/>
      <c r="CF194" s="423"/>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1:112" s="4" customFormat="1"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79"/>
      <c r="AR195" s="213"/>
      <c r="AS195" s="213"/>
      <c r="AT195" s="213"/>
      <c r="AU195" s="213"/>
      <c r="AV195" s="213"/>
      <c r="AW195" s="213"/>
      <c r="AX195" s="213"/>
      <c r="AY195" s="213"/>
      <c r="AZ195" s="213"/>
      <c r="BA195" s="213"/>
      <c r="BB195" s="213"/>
      <c r="BC195" s="213"/>
      <c r="BD195" s="213"/>
      <c r="BE195" s="213"/>
      <c r="BF195" s="213"/>
      <c r="BG195" s="213"/>
      <c r="BH195" s="213"/>
      <c r="BI195" s="213"/>
      <c r="BJ195" s="213"/>
      <c r="BK195" s="213"/>
      <c r="BL195" s="213"/>
      <c r="BM195" s="213"/>
      <c r="BN195" s="213"/>
      <c r="BO195" s="213"/>
      <c r="BP195" s="213"/>
      <c r="BQ195" s="213"/>
      <c r="BR195" s="213"/>
      <c r="BS195" s="213"/>
      <c r="BT195" s="213"/>
      <c r="BU195" s="213"/>
      <c r="BV195" s="213"/>
      <c r="BW195" s="213"/>
      <c r="BX195" s="213"/>
      <c r="BY195" s="213"/>
      <c r="BZ195" s="213"/>
      <c r="CA195" s="213"/>
      <c r="CB195" s="213"/>
      <c r="CC195" s="213"/>
      <c r="CD195" s="213"/>
      <c r="CE195" s="211"/>
      <c r="CF195" s="423"/>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1:112" s="5" customFormat="1"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79"/>
      <c r="AQ196" s="4"/>
      <c r="AR196" s="213"/>
      <c r="AS196" s="213"/>
      <c r="AT196" s="213"/>
      <c r="AU196" s="213"/>
      <c r="AV196" s="213"/>
      <c r="AW196" s="213"/>
      <c r="AX196" s="213"/>
      <c r="AY196" s="213"/>
      <c r="AZ196" s="213"/>
      <c r="BA196" s="213"/>
      <c r="BB196" s="213"/>
      <c r="BC196" s="213"/>
      <c r="BD196" s="213"/>
      <c r="BE196" s="213"/>
      <c r="BF196" s="213"/>
      <c r="BG196" s="213"/>
      <c r="BH196" s="213"/>
      <c r="BI196" s="213"/>
      <c r="BJ196" s="213"/>
      <c r="BK196" s="213"/>
      <c r="BL196" s="213"/>
      <c r="BM196" s="213"/>
      <c r="BN196" s="213"/>
      <c r="BO196" s="213"/>
      <c r="BP196" s="213"/>
      <c r="BQ196" s="213"/>
      <c r="BR196" s="213"/>
      <c r="BS196" s="213"/>
      <c r="BT196" s="213"/>
      <c r="BU196" s="213"/>
      <c r="BV196" s="213"/>
      <c r="BW196" s="213"/>
      <c r="BX196" s="213"/>
      <c r="BY196" s="213"/>
      <c r="BZ196" s="213"/>
      <c r="CA196" s="213"/>
      <c r="CB196" s="213"/>
      <c r="CC196" s="213"/>
      <c r="CD196" s="213"/>
      <c r="CE196" s="211"/>
      <c r="CF196" s="423"/>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1:112" s="5" customFormat="1"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79"/>
      <c r="AQ197" s="4"/>
      <c r="AR197" s="213"/>
      <c r="AS197" s="213"/>
      <c r="AT197" s="213"/>
      <c r="AU197" s="213"/>
      <c r="AV197" s="213"/>
      <c r="AW197" s="213"/>
      <c r="AX197" s="213"/>
      <c r="AY197" s="213"/>
      <c r="AZ197" s="213"/>
      <c r="BA197" s="213"/>
      <c r="BB197" s="213"/>
      <c r="BC197" s="213"/>
      <c r="BD197" s="213"/>
      <c r="BE197" s="213"/>
      <c r="BF197" s="213"/>
      <c r="BG197" s="213"/>
      <c r="BH197" s="213"/>
      <c r="BI197" s="213"/>
      <c r="BJ197" s="213"/>
      <c r="BK197" s="213"/>
      <c r="BL197" s="213"/>
      <c r="BM197" s="213"/>
      <c r="BN197" s="213"/>
      <c r="BO197" s="213"/>
      <c r="BP197" s="213"/>
      <c r="BQ197" s="213"/>
      <c r="BR197" s="213"/>
      <c r="BS197" s="213"/>
      <c r="BT197" s="213"/>
      <c r="BU197" s="213"/>
      <c r="BV197" s="213"/>
      <c r="BW197" s="213"/>
      <c r="BX197" s="213"/>
      <c r="BY197" s="213"/>
      <c r="BZ197" s="213"/>
      <c r="CA197" s="213"/>
      <c r="CB197" s="213"/>
      <c r="CC197" s="213"/>
      <c r="CD197" s="213"/>
      <c r="CE197" s="211"/>
      <c r="CF197" s="423"/>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1:112" s="5" customFormat="1"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79"/>
      <c r="AQ198" s="153"/>
      <c r="AR198" s="153"/>
      <c r="AS198" s="153"/>
      <c r="AT198" s="153"/>
      <c r="AU198" s="153"/>
      <c r="AV198" s="153"/>
      <c r="AW198" s="153"/>
      <c r="AX198" s="153"/>
      <c r="AY198" s="153"/>
      <c r="AZ198" s="153"/>
      <c r="BA198" s="153"/>
      <c r="BB198" s="153"/>
      <c r="BC198" s="153"/>
      <c r="BD198" s="153"/>
      <c r="BE198" s="153"/>
      <c r="BF198" s="153"/>
      <c r="BG198" s="153"/>
      <c r="BH198" s="153"/>
      <c r="BI198" s="153"/>
      <c r="BJ198" s="153"/>
      <c r="BK198" s="153"/>
      <c r="BL198" s="153"/>
      <c r="BM198" s="153"/>
      <c r="BN198" s="153"/>
      <c r="BO198" s="153"/>
      <c r="BP198" s="153"/>
      <c r="BQ198" s="153"/>
      <c r="BR198" s="153"/>
      <c r="BS198" s="153"/>
      <c r="BT198" s="153"/>
      <c r="BU198" s="153"/>
      <c r="BV198" s="153"/>
      <c r="BW198" s="153"/>
      <c r="BX198" s="153"/>
      <c r="BY198" s="153"/>
      <c r="BZ198" s="153"/>
      <c r="CA198" s="153"/>
      <c r="CB198" s="153"/>
      <c r="CC198" s="153"/>
      <c r="CD198" s="153"/>
      <c r="CE198" s="153"/>
      <c r="CF198" s="423"/>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1:112" s="5" customFormat="1"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79"/>
      <c r="AQ199" s="153"/>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146"/>
      <c r="BO199" s="146"/>
      <c r="BP199" s="146"/>
      <c r="BQ199" s="146"/>
      <c r="BR199" s="146"/>
      <c r="BS199" s="146"/>
      <c r="BT199" s="146"/>
      <c r="BU199" s="146"/>
      <c r="BV199" s="146"/>
      <c r="BW199" s="146"/>
      <c r="BX199" s="146"/>
      <c r="BY199" s="146"/>
      <c r="BZ199" s="146"/>
      <c r="CA199" s="146"/>
      <c r="CB199" s="146"/>
      <c r="CC199" s="146"/>
      <c r="CD199" s="146"/>
      <c r="CE199" s="146"/>
      <c r="CF199" s="423"/>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1:112" s="5" customFormat="1"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1">
        <v>0</v>
      </c>
      <c r="AA200" s="1"/>
      <c r="AB200" s="11"/>
      <c r="AC200" s="1"/>
      <c r="AD200" s="1"/>
      <c r="AE200" s="1"/>
      <c r="AF200" s="1"/>
      <c r="AG200" s="1"/>
      <c r="AH200" s="1"/>
      <c r="AI200" s="1"/>
      <c r="AJ200" s="1"/>
      <c r="AK200" s="1"/>
      <c r="AL200" s="1"/>
      <c r="AM200" s="1"/>
      <c r="AN200" s="1"/>
      <c r="AO200" s="1"/>
      <c r="AP200" s="80"/>
      <c r="AQ200" s="150"/>
      <c r="AR200" s="214"/>
      <c r="AS200" s="214"/>
      <c r="AT200" s="214"/>
      <c r="AU200" s="214"/>
      <c r="AV200" s="214"/>
      <c r="AW200" s="214"/>
      <c r="AX200" s="214"/>
      <c r="AY200" s="214"/>
      <c r="AZ200" s="214"/>
      <c r="BA200" s="214"/>
      <c r="BB200" s="214"/>
      <c r="BC200" s="214"/>
      <c r="BD200" s="214"/>
      <c r="BE200" s="214"/>
      <c r="BF200" s="214"/>
      <c r="BG200" s="214"/>
      <c r="BH200" s="214"/>
      <c r="BI200" s="214"/>
      <c r="BJ200" s="214"/>
      <c r="BK200" s="214"/>
      <c r="BL200" s="214"/>
      <c r="BM200" s="214"/>
      <c r="BN200" s="214"/>
      <c r="BO200" s="214"/>
      <c r="BP200" s="214"/>
      <c r="BQ200" s="214"/>
      <c r="BR200" s="214"/>
      <c r="BS200" s="214"/>
      <c r="BT200" s="214"/>
      <c r="BU200" s="214"/>
      <c r="BV200" s="214"/>
      <c r="BW200" s="214"/>
      <c r="BX200" s="214"/>
      <c r="BY200" s="214"/>
      <c r="BZ200" s="214"/>
      <c r="CA200" s="214"/>
      <c r="CB200" s="214"/>
      <c r="CC200" s="214"/>
      <c r="CD200" s="214"/>
      <c r="CE200" s="214"/>
      <c r="CF200" s="428"/>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1:112" s="5" customFormat="1" ht="13.5" customHeight="1">
      <c r="A201" s="1"/>
      <c r="B201" s="10" t="s">
        <v>24</v>
      </c>
      <c r="C201" s="1"/>
      <c r="D201" s="1" t="s">
        <v>359</v>
      </c>
      <c r="E201" s="1"/>
      <c r="F201" s="1"/>
      <c r="G201" s="1"/>
      <c r="H201" s="1"/>
      <c r="I201" s="1"/>
      <c r="J201" s="1"/>
      <c r="K201" s="1"/>
      <c r="L201" s="1"/>
      <c r="M201" s="1"/>
      <c r="N201" s="1"/>
      <c r="O201" s="1"/>
      <c r="P201" s="1"/>
      <c r="Q201" s="1"/>
      <c r="R201" s="1"/>
      <c r="S201" s="1"/>
      <c r="T201" s="1"/>
      <c r="U201" s="1"/>
      <c r="V201" s="1"/>
      <c r="W201" s="1"/>
      <c r="X201" s="1"/>
      <c r="Y201" s="1"/>
      <c r="Z201" s="11">
        <v>1</v>
      </c>
      <c r="AA201" s="1"/>
      <c r="AB201" s="11" t="s">
        <v>194</v>
      </c>
      <c r="AC201" s="1"/>
      <c r="AD201" s="1"/>
      <c r="AE201" s="1"/>
      <c r="AF201" s="1"/>
      <c r="AG201" s="1"/>
      <c r="AH201" s="1"/>
      <c r="AI201" s="1"/>
      <c r="AJ201" s="1"/>
      <c r="AK201" s="1"/>
      <c r="AL201" s="1"/>
      <c r="AM201" s="1"/>
      <c r="AN201" s="1"/>
      <c r="AO201" s="1"/>
      <c r="AP201" s="82"/>
      <c r="AQ201" s="154"/>
      <c r="AR201" s="215"/>
      <c r="AS201" s="215"/>
      <c r="AT201" s="215"/>
      <c r="AU201" s="215"/>
      <c r="AV201" s="215"/>
      <c r="AW201" s="215"/>
      <c r="AX201" s="215"/>
      <c r="AY201" s="215"/>
      <c r="AZ201" s="215"/>
      <c r="BA201" s="215"/>
      <c r="BB201" s="215"/>
      <c r="BC201" s="215"/>
      <c r="BD201" s="215"/>
      <c r="BE201" s="215"/>
      <c r="BF201" s="215"/>
      <c r="BG201" s="215"/>
      <c r="BH201" s="215"/>
      <c r="BI201" s="215"/>
      <c r="BJ201" s="215"/>
      <c r="BK201" s="215"/>
      <c r="BL201" s="215"/>
      <c r="BM201" s="215"/>
      <c r="BN201" s="215"/>
      <c r="BO201" s="215"/>
      <c r="BP201" s="215"/>
      <c r="BQ201" s="375"/>
      <c r="BR201" s="375"/>
      <c r="BS201" s="375"/>
      <c r="BT201" s="375"/>
      <c r="BU201" s="375"/>
      <c r="BV201" s="375"/>
      <c r="BW201" s="375"/>
      <c r="BX201" s="375"/>
      <c r="BY201" s="375"/>
      <c r="BZ201" s="375"/>
      <c r="CA201" s="375"/>
      <c r="CB201" s="375"/>
      <c r="CC201" s="375"/>
      <c r="CD201" s="375"/>
      <c r="CE201" s="416" t="s">
        <v>562</v>
      </c>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1:112" s="5" customFormat="1" ht="13.5" customHeight="1">
      <c r="A202" s="1"/>
      <c r="B202" s="5"/>
      <c r="C202" s="5"/>
      <c r="D202" s="5"/>
      <c r="E202" s="5"/>
      <c r="F202" s="5"/>
      <c r="G202" s="5"/>
      <c r="H202" s="5"/>
      <c r="I202" s="5"/>
      <c r="J202" s="5"/>
      <c r="K202" s="5"/>
      <c r="L202" s="5"/>
      <c r="M202" s="5"/>
      <c r="N202" s="5"/>
      <c r="O202" s="5"/>
      <c r="P202" s="5"/>
      <c r="Q202" s="5"/>
      <c r="R202" s="5"/>
      <c r="S202" s="5"/>
      <c r="T202" s="5"/>
      <c r="U202" s="5"/>
      <c r="V202" s="5"/>
      <c r="W202" s="1"/>
      <c r="X202" s="1"/>
      <c r="Y202" s="1"/>
      <c r="Z202" s="1"/>
      <c r="AA202" s="1"/>
      <c r="AB202" s="1"/>
      <c r="AC202" s="1"/>
      <c r="AD202" s="1"/>
      <c r="AE202" s="1"/>
      <c r="AF202" s="1"/>
      <c r="AG202" s="1"/>
      <c r="AH202" s="1"/>
      <c r="AI202" s="1"/>
      <c r="AJ202" s="1"/>
      <c r="AK202" s="1"/>
      <c r="AL202" s="1"/>
      <c r="AM202" s="1"/>
      <c r="AN202" s="53"/>
      <c r="AO202" s="1"/>
      <c r="AP202" s="74"/>
      <c r="AQ202" s="143"/>
      <c r="AR202" s="143"/>
      <c r="AS202" s="143"/>
      <c r="AT202" s="143"/>
      <c r="AU202" s="143"/>
      <c r="AV202" s="143"/>
      <c r="AW202" s="143"/>
      <c r="AX202" s="143"/>
      <c r="AY202" s="143"/>
      <c r="AZ202" s="143"/>
      <c r="BA202" s="143"/>
      <c r="BB202" s="346" t="s">
        <v>549</v>
      </c>
      <c r="BC202" s="346"/>
      <c r="BD202" s="346"/>
      <c r="BE202" s="346"/>
      <c r="BF202" s="346"/>
      <c r="BG202" s="346"/>
      <c r="BH202" s="346"/>
      <c r="BI202" s="346"/>
      <c r="BJ202" s="346"/>
      <c r="BK202" s="346"/>
      <c r="BL202" s="346"/>
      <c r="BM202" s="346"/>
      <c r="BN202" s="346"/>
      <c r="BO202" s="346"/>
      <c r="BP202" s="143"/>
      <c r="BQ202" s="346"/>
      <c r="BR202" s="378" t="str">
        <f>L203</f>
        <v>令和 年 月  日</v>
      </c>
      <c r="BS202" s="378"/>
      <c r="BT202" s="378"/>
      <c r="BU202" s="378"/>
      <c r="BV202" s="378"/>
      <c r="BW202" s="378"/>
      <c r="BX202" s="378"/>
      <c r="BY202" s="378"/>
      <c r="BZ202" s="400" t="s">
        <v>293</v>
      </c>
      <c r="CA202" s="400"/>
      <c r="CB202" s="400"/>
      <c r="CC202" s="400"/>
      <c r="CD202" s="400"/>
      <c r="CE202" s="400"/>
      <c r="CF202" s="421"/>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1:112" s="5" customFormat="1" ht="13.5" customHeight="1">
      <c r="A203" s="1"/>
      <c r="B203" s="10"/>
      <c r="C203" s="1"/>
      <c r="D203" s="1" t="s">
        <v>167</v>
      </c>
      <c r="E203" s="1"/>
      <c r="F203" s="1"/>
      <c r="G203" s="1"/>
      <c r="H203" s="1"/>
      <c r="I203" s="1"/>
      <c r="J203" s="1"/>
      <c r="K203" s="1"/>
      <c r="L203" s="42" t="s">
        <v>629</v>
      </c>
      <c r="M203" s="49"/>
      <c r="N203" s="49"/>
      <c r="O203" s="49"/>
      <c r="P203" s="49"/>
      <c r="Q203" s="49"/>
      <c r="R203" s="51"/>
      <c r="S203" s="1"/>
      <c r="T203" s="52" t="s">
        <v>418</v>
      </c>
      <c r="U203" s="1"/>
      <c r="V203" s="1"/>
      <c r="W203" s="1"/>
      <c r="X203" s="1"/>
      <c r="Y203" s="1"/>
      <c r="Z203" s="1"/>
      <c r="AA203" s="1"/>
      <c r="AB203" s="1"/>
      <c r="AC203" s="1"/>
      <c r="AD203" s="1"/>
      <c r="AE203" s="1"/>
      <c r="AF203" s="1"/>
      <c r="AG203" s="1"/>
      <c r="AH203" s="1"/>
      <c r="AI203" s="1"/>
      <c r="AJ203" s="1"/>
      <c r="AK203" s="1"/>
      <c r="AL203" s="1"/>
      <c r="AM203" s="1"/>
      <c r="AN203" s="53"/>
      <c r="AO203" s="1"/>
      <c r="AP203" s="75"/>
      <c r="AQ203" s="144"/>
      <c r="AR203" s="144"/>
      <c r="AS203" s="144"/>
      <c r="AT203" s="144"/>
      <c r="AU203" s="144"/>
      <c r="AV203" s="144"/>
      <c r="AW203" s="144"/>
      <c r="AX203" s="144"/>
      <c r="AY203" s="144"/>
      <c r="AZ203" s="144"/>
      <c r="BA203" s="144"/>
      <c r="BB203" s="347"/>
      <c r="BC203" s="347"/>
      <c r="BD203" s="347"/>
      <c r="BE203" s="347"/>
      <c r="BF203" s="347"/>
      <c r="BG203" s="347"/>
      <c r="BH203" s="347"/>
      <c r="BI203" s="347"/>
      <c r="BJ203" s="347"/>
      <c r="BK203" s="347"/>
      <c r="BL203" s="347"/>
      <c r="BM203" s="347"/>
      <c r="BN203" s="347"/>
      <c r="BO203" s="347"/>
      <c r="BP203" s="144"/>
      <c r="BQ203" s="347"/>
      <c r="BR203" s="379"/>
      <c r="BS203" s="379"/>
      <c r="BT203" s="379"/>
      <c r="BU203" s="379"/>
      <c r="BV203" s="379"/>
      <c r="BW203" s="379"/>
      <c r="BX203" s="379"/>
      <c r="BY203" s="379"/>
      <c r="BZ203" s="401"/>
      <c r="CA203" s="401"/>
      <c r="CB203" s="401"/>
      <c r="CC203" s="401"/>
      <c r="CD203" s="401"/>
      <c r="CE203" s="401"/>
      <c r="CF203" s="422"/>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1:112" s="5" customFormat="1" ht="10" hidden="1" customHeight="1">
      <c r="A204" s="1"/>
      <c r="B204" s="1"/>
      <c r="C204" s="1"/>
      <c r="D204" s="10"/>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53"/>
      <c r="AO204" s="1"/>
      <c r="AP204" s="83" t="s">
        <v>170</v>
      </c>
      <c r="AQ204" s="155"/>
      <c r="AR204" s="216"/>
      <c r="AS204" s="216"/>
      <c r="AT204" s="216"/>
      <c r="AU204" s="216"/>
      <c r="AV204" s="216"/>
      <c r="AW204" s="216"/>
      <c r="AX204" s="216"/>
      <c r="AY204" s="216"/>
      <c r="AZ204" s="216"/>
      <c r="BA204" s="216"/>
      <c r="BB204" s="216"/>
      <c r="BC204" s="216"/>
      <c r="BD204" s="216"/>
      <c r="BE204" s="216"/>
      <c r="BF204" s="216"/>
      <c r="BG204" s="216"/>
      <c r="BH204" s="216"/>
      <c r="BI204" s="216"/>
      <c r="BJ204" s="216"/>
      <c r="BK204" s="216"/>
      <c r="BL204" s="216"/>
      <c r="BM204" s="216"/>
      <c r="BN204" s="216"/>
      <c r="BO204" s="216"/>
      <c r="BP204" s="216"/>
      <c r="BQ204" s="216"/>
      <c r="BR204" s="216"/>
      <c r="BS204" s="216"/>
      <c r="BT204" s="216"/>
      <c r="BU204" s="216"/>
      <c r="BV204" s="216"/>
      <c r="BW204" s="216"/>
      <c r="BX204" s="216"/>
      <c r="BY204" s="216"/>
      <c r="BZ204" s="216"/>
      <c r="CA204" s="216"/>
      <c r="CB204" s="216"/>
      <c r="CC204" s="216"/>
      <c r="CD204" s="216"/>
      <c r="CE204" s="216"/>
      <c r="CF204" s="423"/>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1:112" s="5" customFormat="1" ht="13.5" hidden="1" customHeight="1">
      <c r="A205" s="1"/>
      <c r="B205" s="1"/>
      <c r="C205" s="1"/>
      <c r="D205" s="1" t="s">
        <v>373</v>
      </c>
      <c r="E205" s="1"/>
      <c r="F205" s="1"/>
      <c r="G205" s="1"/>
      <c r="H205" s="1"/>
      <c r="I205" s="36" t="s">
        <v>625</v>
      </c>
      <c r="J205" s="1"/>
      <c r="K205" s="1"/>
      <c r="L205" s="1"/>
      <c r="M205" s="1"/>
      <c r="N205" s="1"/>
      <c r="O205" s="1"/>
      <c r="P205" s="1"/>
      <c r="Q205" s="1"/>
      <c r="R205" s="1" t="s">
        <v>82</v>
      </c>
      <c r="S205" s="1"/>
      <c r="T205" s="1"/>
      <c r="U205" s="1"/>
      <c r="V205" s="1"/>
      <c r="W205" s="1"/>
      <c r="X205" s="1"/>
      <c r="Y205" s="1"/>
      <c r="Z205" s="1"/>
      <c r="AA205" s="1"/>
      <c r="AB205" s="1"/>
      <c r="AC205" s="1"/>
      <c r="AD205" s="1"/>
      <c r="AE205" s="1"/>
      <c r="AF205" s="1"/>
      <c r="AG205" s="1"/>
      <c r="AH205" s="1"/>
      <c r="AI205" s="1"/>
      <c r="AJ205" s="1"/>
      <c r="AK205" s="1"/>
      <c r="AL205" s="1"/>
      <c r="AM205" s="1"/>
      <c r="AN205" s="1"/>
      <c r="AO205" s="1"/>
      <c r="AP205" s="84"/>
      <c r="AQ205" s="156"/>
      <c r="AR205" s="12" t="s">
        <v>173</v>
      </c>
      <c r="AS205" s="53" t="str">
        <f>CONCATENATE(I205,"時点で最新の仕様書によること。")</f>
        <v>調達公告日時点時点で最新の仕様書によること。</v>
      </c>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423"/>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1:112" s="5" customFormat="1" ht="14.25" hidden="1" customHeight="1">
      <c r="A206" s="1"/>
      <c r="B206" s="1"/>
      <c r="C206" s="1"/>
      <c r="D206" s="1"/>
      <c r="E206" s="1"/>
      <c r="F206" s="1"/>
      <c r="G206" s="1"/>
      <c r="H206" s="1"/>
      <c r="I206" s="36"/>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84"/>
      <c r="AQ206" s="156"/>
      <c r="AR206" s="1"/>
      <c r="AS206" s="246" t="s">
        <v>626</v>
      </c>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423"/>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1:112" s="5" customFormat="1" ht="10"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85"/>
      <c r="AQ207" s="157"/>
      <c r="AR207" s="217"/>
      <c r="AS207" s="217"/>
      <c r="AT207" s="217"/>
      <c r="AU207" s="217"/>
      <c r="AV207" s="217"/>
      <c r="AW207" s="217"/>
      <c r="AX207" s="217"/>
      <c r="AY207" s="217"/>
      <c r="AZ207" s="217"/>
      <c r="BA207" s="217"/>
      <c r="BB207" s="217"/>
      <c r="BC207" s="217"/>
      <c r="BD207" s="217"/>
      <c r="BE207" s="217"/>
      <c r="BF207" s="217"/>
      <c r="BG207" s="217"/>
      <c r="BH207" s="217"/>
      <c r="BI207" s="217"/>
      <c r="BJ207" s="217"/>
      <c r="BK207" s="217"/>
      <c r="BL207" s="217"/>
      <c r="BM207" s="217"/>
      <c r="BN207" s="217"/>
      <c r="BO207" s="217"/>
      <c r="BP207" s="217"/>
      <c r="BQ207" s="217"/>
      <c r="BR207" s="217"/>
      <c r="BS207" s="217"/>
      <c r="BT207" s="217"/>
      <c r="BU207" s="217"/>
      <c r="BV207" s="217"/>
      <c r="BW207" s="217"/>
      <c r="BX207" s="217"/>
      <c r="BY207" s="217"/>
      <c r="BZ207" s="217"/>
      <c r="CA207" s="217"/>
      <c r="CB207" s="217"/>
      <c r="CC207" s="217"/>
      <c r="CD207" s="217"/>
      <c r="CE207" s="217"/>
      <c r="CF207" s="422"/>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1:112" s="5" customFormat="1" ht="10"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86" t="s">
        <v>176</v>
      </c>
      <c r="AQ208" s="158"/>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69"/>
      <c r="CF208" s="423"/>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1:112" s="5" customFormat="1" ht="13.5" customHeight="1">
      <c r="A209" s="1"/>
      <c r="B209" s="11">
        <v>1</v>
      </c>
      <c r="C209" s="1"/>
      <c r="D209" s="1" t="s">
        <v>72</v>
      </c>
      <c r="E209" s="1"/>
      <c r="F209" s="1"/>
      <c r="G209" s="1"/>
      <c r="H209" s="1"/>
      <c r="I209" s="1"/>
      <c r="J209" s="1"/>
      <c r="K209" s="1"/>
      <c r="L209" s="1" t="s">
        <v>409</v>
      </c>
      <c r="M209" s="1"/>
      <c r="N209" s="1"/>
      <c r="O209" s="1"/>
      <c r="P209" s="32"/>
      <c r="Q209" s="34"/>
      <c r="R209" s="34"/>
      <c r="S209" s="34"/>
      <c r="T209" s="34"/>
      <c r="U209" s="34"/>
      <c r="V209" s="34"/>
      <c r="W209" s="34"/>
      <c r="X209" s="34"/>
      <c r="Y209" s="43"/>
      <c r="Z209" s="1"/>
      <c r="AA209" s="1" t="s">
        <v>177</v>
      </c>
      <c r="AB209" s="1"/>
      <c r="AC209" s="1"/>
      <c r="AD209" s="1"/>
      <c r="AE209" s="32"/>
      <c r="AF209" s="34"/>
      <c r="AG209" s="34"/>
      <c r="AH209" s="34"/>
      <c r="AI209" s="34"/>
      <c r="AJ209" s="34"/>
      <c r="AK209" s="34"/>
      <c r="AL209" s="34"/>
      <c r="AM209" s="34"/>
      <c r="AN209" s="43"/>
      <c r="AO209" s="1"/>
      <c r="AP209" s="87"/>
      <c r="AQ209" s="159"/>
      <c r="AR209" s="12" t="s">
        <v>173</v>
      </c>
      <c r="AS209" s="247" t="str">
        <f>CONCATENATE("（",D209,"）")</f>
        <v>（他工事等との調整）</v>
      </c>
      <c r="AT209" s="247"/>
      <c r="AU209" s="247"/>
      <c r="AV209" s="247"/>
      <c r="AW209" s="247"/>
      <c r="AX209" s="247"/>
      <c r="AY209" s="247"/>
      <c r="AZ209" s="247"/>
      <c r="BA209" s="258" t="str">
        <f>CONCATENATE("　",P209,"については、",AE209,"と関連するので、相互の連絡調整を密にすること。")</f>
        <v>　については、と関連するので、相互の連絡調整を密にすること。</v>
      </c>
      <c r="BB209" s="211"/>
      <c r="BC209" s="211"/>
      <c r="BD209" s="211"/>
      <c r="BE209" s="211"/>
      <c r="BF209" s="211"/>
      <c r="BG209" s="211"/>
      <c r="BH209" s="211"/>
      <c r="BI209" s="211"/>
      <c r="BJ209" s="211"/>
      <c r="BK209" s="211"/>
      <c r="BL209" s="211"/>
      <c r="BM209" s="211"/>
      <c r="BN209" s="211"/>
      <c r="BO209" s="211"/>
      <c r="BP209" s="211"/>
      <c r="BQ209" s="211"/>
      <c r="BR209" s="211"/>
      <c r="BS209" s="211"/>
      <c r="BT209" s="211"/>
      <c r="BU209" s="211"/>
      <c r="BV209" s="211"/>
      <c r="BW209" s="211"/>
      <c r="BX209" s="211"/>
      <c r="BY209" s="211"/>
      <c r="BZ209" s="211"/>
      <c r="CA209" s="211"/>
      <c r="CB209" s="211"/>
      <c r="CC209" s="211"/>
      <c r="CD209" s="211"/>
      <c r="CE209" s="211"/>
      <c r="CF209" s="423"/>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1:112" s="5" customFormat="1" ht="13.5" customHeight="1">
      <c r="A210" s="1"/>
      <c r="B210" s="12"/>
      <c r="C210" s="1"/>
      <c r="D210" s="1"/>
      <c r="E210" s="1"/>
      <c r="F210" s="1"/>
      <c r="G210" s="1"/>
      <c r="H210" s="1"/>
      <c r="I210" s="1"/>
      <c r="J210" s="1"/>
      <c r="K210" s="1"/>
      <c r="L210" s="1"/>
      <c r="M210" s="1"/>
      <c r="N210" s="1"/>
      <c r="O210" s="53"/>
      <c r="P210" s="53"/>
      <c r="Q210" s="53"/>
      <c r="R210" s="53"/>
      <c r="S210" s="53"/>
      <c r="T210" s="53"/>
      <c r="U210" s="53"/>
      <c r="V210" s="53"/>
      <c r="W210" s="53"/>
      <c r="X210" s="53"/>
      <c r="Y210" s="1"/>
      <c r="Z210" s="1"/>
      <c r="AA210" s="1"/>
      <c r="AB210" s="1"/>
      <c r="AC210" s="1"/>
      <c r="AD210" s="1"/>
      <c r="AE210" s="1"/>
      <c r="AF210" s="1"/>
      <c r="AG210" s="1"/>
      <c r="AH210" s="1"/>
      <c r="AI210" s="1"/>
      <c r="AJ210" s="1"/>
      <c r="AK210" s="1"/>
      <c r="AL210" s="1"/>
      <c r="AM210" s="1"/>
      <c r="AN210" s="1"/>
      <c r="AO210" s="1"/>
      <c r="AP210" s="87"/>
      <c r="AQ210" s="159"/>
      <c r="AR210" s="218"/>
      <c r="AS210" s="218"/>
      <c r="AT210" s="218"/>
      <c r="AU210" s="218"/>
      <c r="AV210" s="218"/>
      <c r="AW210" s="218"/>
      <c r="AX210" s="218"/>
      <c r="AY210" s="218"/>
      <c r="AZ210" s="218"/>
      <c r="BA210" s="211"/>
      <c r="BB210" s="211"/>
      <c r="BC210" s="211"/>
      <c r="BD210" s="211"/>
      <c r="BE210" s="211"/>
      <c r="BF210" s="211"/>
      <c r="BG210" s="211"/>
      <c r="BH210" s="211"/>
      <c r="BI210" s="211"/>
      <c r="BJ210" s="211"/>
      <c r="BK210" s="211"/>
      <c r="BL210" s="211"/>
      <c r="BM210" s="211"/>
      <c r="BN210" s="211"/>
      <c r="BO210" s="211"/>
      <c r="BP210" s="211"/>
      <c r="BQ210" s="211"/>
      <c r="BR210" s="211"/>
      <c r="BS210" s="211"/>
      <c r="BT210" s="211"/>
      <c r="BU210" s="211"/>
      <c r="BV210" s="211"/>
      <c r="BW210" s="211"/>
      <c r="BX210" s="211"/>
      <c r="BY210" s="211"/>
      <c r="BZ210" s="211"/>
      <c r="CA210" s="211"/>
      <c r="CB210" s="211"/>
      <c r="CC210" s="211"/>
      <c r="CD210" s="211"/>
      <c r="CE210" s="211"/>
      <c r="CF210" s="423"/>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1:112" s="5" customFormat="1" ht="13.5" customHeight="1">
      <c r="A211" s="1"/>
      <c r="B211" s="11">
        <v>1</v>
      </c>
      <c r="C211" s="1"/>
      <c r="D211" s="1" t="s">
        <v>179</v>
      </c>
      <c r="E211" s="1"/>
      <c r="F211" s="1"/>
      <c r="G211" s="1"/>
      <c r="H211" s="1"/>
      <c r="I211" s="1"/>
      <c r="J211" s="1"/>
      <c r="K211" s="1"/>
      <c r="L211" s="5" t="s">
        <v>181</v>
      </c>
      <c r="M211" s="5"/>
      <c r="N211" s="50"/>
      <c r="O211" s="54"/>
      <c r="P211" s="54"/>
      <c r="Q211" s="60"/>
      <c r="R211" s="5"/>
      <c r="S211" s="1" t="s">
        <v>184</v>
      </c>
      <c r="T211" s="5"/>
      <c r="U211" s="1"/>
      <c r="V211" s="1"/>
      <c r="W211" s="38" t="s">
        <v>0</v>
      </c>
      <c r="X211" s="39"/>
      <c r="Y211" s="39"/>
      <c r="Z211" s="39"/>
      <c r="AA211" s="39"/>
      <c r="AB211" s="39"/>
      <c r="AC211" s="39"/>
      <c r="AD211" s="44"/>
      <c r="AE211" s="5"/>
      <c r="AF211" s="1" t="s">
        <v>186</v>
      </c>
      <c r="AG211" s="5"/>
      <c r="AH211" s="42" t="s">
        <v>403</v>
      </c>
      <c r="AI211" s="49"/>
      <c r="AJ211" s="49"/>
      <c r="AK211" s="49"/>
      <c r="AL211" s="49"/>
      <c r="AM211" s="49"/>
      <c r="AN211" s="51"/>
      <c r="AO211" s="1"/>
      <c r="AP211" s="87"/>
      <c r="AQ211" s="159"/>
      <c r="AR211" s="12" t="s">
        <v>134</v>
      </c>
      <c r="AS211" s="53" t="str">
        <f>CONCATENATE("（",D211,"）")</f>
        <v>（部分完成・着工保留）</v>
      </c>
      <c r="AT211" s="285"/>
      <c r="AU211" s="285"/>
      <c r="AV211" s="285"/>
      <c r="AW211" s="285"/>
      <c r="AX211" s="285"/>
      <c r="AY211" s="285"/>
      <c r="AZ211" s="285"/>
      <c r="BA211" s="285"/>
      <c r="BB211" s="253" t="str">
        <f>IF(N211="",CONCATENATE(W211,"については、令和　年　月　日まで　　　（すること・しないこと）"),IF(N211=CG211,CONCATENATE(W211,"については、",AH211,CK211),IF(N211=CG212,CONCATENATE(W211,"については、",AH211,CK212),"")))</f>
        <v>　　　　については、令和　年　月　日まで　　　（すること・しないこと）</v>
      </c>
      <c r="BC211" s="253"/>
      <c r="BD211" s="253"/>
      <c r="BE211" s="253"/>
      <c r="BF211" s="253"/>
      <c r="BG211" s="253"/>
      <c r="BH211" s="253"/>
      <c r="BI211" s="253"/>
      <c r="BJ211" s="253"/>
      <c r="BK211" s="253"/>
      <c r="BL211" s="253"/>
      <c r="BM211" s="253"/>
      <c r="BN211" s="253"/>
      <c r="BO211" s="253"/>
      <c r="BP211" s="253"/>
      <c r="BQ211" s="253"/>
      <c r="BR211" s="253"/>
      <c r="BS211" s="253"/>
      <c r="BT211" s="253"/>
      <c r="BU211" s="253"/>
      <c r="BV211" s="253"/>
      <c r="BW211" s="253"/>
      <c r="BX211" s="253"/>
      <c r="BY211" s="253"/>
      <c r="BZ211" s="253"/>
      <c r="CA211" s="253"/>
      <c r="CB211" s="253"/>
      <c r="CC211" s="253"/>
      <c r="CD211" s="253"/>
      <c r="CE211" s="253"/>
      <c r="CF211" s="423"/>
      <c r="CG211" s="5" t="s">
        <v>569</v>
      </c>
      <c r="CH211" s="5"/>
      <c r="CI211" s="5"/>
      <c r="CJ211" s="5"/>
      <c r="CK211" s="5" t="s">
        <v>188</v>
      </c>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1:112" s="5" customFormat="1" ht="13.5" customHeight="1">
      <c r="A212" s="1"/>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1"/>
      <c r="AK212" s="1"/>
      <c r="AL212" s="1"/>
      <c r="AM212" s="1"/>
      <c r="AN212" s="1"/>
      <c r="AO212" s="1"/>
      <c r="AP212" s="87"/>
      <c r="AQ212" s="159"/>
      <c r="AR212" s="12" t="s">
        <v>79</v>
      </c>
      <c r="AS212" s="248" t="str">
        <f>CONCATENATE("（",D213,"）")</f>
        <v>（施工時間）</v>
      </c>
      <c r="AT212" s="248"/>
      <c r="AU212" s="248"/>
      <c r="AV212" s="248"/>
      <c r="AW212" s="248"/>
      <c r="AX212" s="248"/>
      <c r="AY212" s="248"/>
      <c r="AZ212" s="248"/>
      <c r="BA212" s="253" t="str">
        <f>CONCATENATE("　本工事の施工時間帯は、昼間施工（",P213,"～",+Y213,")を見込んでいる。")</f>
        <v>　本工事の施工時間帯は、昼間施工（8：30～17：00)を見込んでいる。</v>
      </c>
      <c r="BB212" s="253"/>
      <c r="BC212" s="253"/>
      <c r="BD212" s="253"/>
      <c r="BE212" s="253"/>
      <c r="BF212" s="253"/>
      <c r="BG212" s="253"/>
      <c r="BH212" s="253"/>
      <c r="BI212" s="253"/>
      <c r="BJ212" s="253"/>
      <c r="BK212" s="253"/>
      <c r="BL212" s="253"/>
      <c r="BM212" s="253"/>
      <c r="BN212" s="253"/>
      <c r="BO212" s="253"/>
      <c r="BP212" s="253"/>
      <c r="BQ212" s="253"/>
      <c r="BR212" s="253"/>
      <c r="BS212" s="253"/>
      <c r="BT212" s="253"/>
      <c r="BU212" s="253"/>
      <c r="BV212" s="253"/>
      <c r="BW212" s="253"/>
      <c r="BX212" s="253"/>
      <c r="BY212" s="253"/>
      <c r="BZ212" s="253"/>
      <c r="CA212" s="253"/>
      <c r="CB212" s="253"/>
      <c r="CC212" s="253"/>
      <c r="CD212" s="253"/>
      <c r="CE212" s="253"/>
      <c r="CF212" s="423"/>
      <c r="CG212" s="5" t="s">
        <v>59</v>
      </c>
      <c r="CH212" s="5"/>
      <c r="CI212" s="5"/>
      <c r="CJ212" s="5"/>
      <c r="CK212" s="5" t="s">
        <v>189</v>
      </c>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1:112" s="5" customFormat="1" ht="13.5" customHeight="1">
      <c r="A213" s="1"/>
      <c r="B213" s="11">
        <v>1</v>
      </c>
      <c r="C213" s="1"/>
      <c r="D213" s="1" t="s">
        <v>383</v>
      </c>
      <c r="E213" s="1"/>
      <c r="F213" s="1"/>
      <c r="G213" s="1"/>
      <c r="H213" s="1"/>
      <c r="I213" s="1"/>
      <c r="J213" s="1"/>
      <c r="K213" s="1"/>
      <c r="L213" s="1" t="s">
        <v>191</v>
      </c>
      <c r="M213" s="1"/>
      <c r="N213" s="1"/>
      <c r="O213" s="1"/>
      <c r="P213" s="42" t="s">
        <v>370</v>
      </c>
      <c r="Q213" s="49"/>
      <c r="R213" s="49"/>
      <c r="S213" s="51"/>
      <c r="T213" s="1"/>
      <c r="U213" s="1" t="s">
        <v>433</v>
      </c>
      <c r="V213" s="1"/>
      <c r="W213" s="1"/>
      <c r="X213" s="1"/>
      <c r="Y213" s="42" t="s">
        <v>152</v>
      </c>
      <c r="Z213" s="49"/>
      <c r="AA213" s="49"/>
      <c r="AB213" s="51"/>
      <c r="AC213" s="1"/>
      <c r="AD213" s="1"/>
      <c r="AE213" s="1"/>
      <c r="AF213" s="1"/>
      <c r="AG213" s="1"/>
      <c r="AH213" s="1"/>
      <c r="AI213" s="1"/>
      <c r="AJ213" s="1"/>
      <c r="AK213" s="1"/>
      <c r="AL213" s="1"/>
      <c r="AM213" s="1"/>
      <c r="AN213" s="1"/>
      <c r="AO213" s="1"/>
      <c r="AP213" s="87"/>
      <c r="AQ213" s="159"/>
      <c r="AR213" s="12"/>
      <c r="AS213" s="248"/>
      <c r="AT213" s="248"/>
      <c r="AU213" s="248"/>
      <c r="AV213" s="248"/>
      <c r="AW213" s="248"/>
      <c r="AX213" s="248"/>
      <c r="AY213" s="248"/>
      <c r="AZ213" s="248"/>
      <c r="BA213" s="253" t="str">
        <f>CONCATENATE("　",P215,"の施工時間は、",Z215,"～",+AI215,"とする。")</f>
        <v>　　　　　　の施工時間は、　：　　～　：　　とする。</v>
      </c>
      <c r="BB213" s="253"/>
      <c r="BC213" s="253"/>
      <c r="BD213" s="253"/>
      <c r="BE213" s="253"/>
      <c r="BF213" s="253"/>
      <c r="BG213" s="253"/>
      <c r="BH213" s="253"/>
      <c r="BI213" s="253"/>
      <c r="BJ213" s="253"/>
      <c r="BK213" s="253"/>
      <c r="BL213" s="253"/>
      <c r="BM213" s="253"/>
      <c r="BN213" s="253"/>
      <c r="BO213" s="253"/>
      <c r="BP213" s="253"/>
      <c r="BQ213" s="253"/>
      <c r="BR213" s="253"/>
      <c r="BS213" s="253"/>
      <c r="BT213" s="253"/>
      <c r="BU213" s="253"/>
      <c r="BV213" s="253"/>
      <c r="BW213" s="253"/>
      <c r="BX213" s="253"/>
      <c r="BY213" s="253"/>
      <c r="BZ213" s="253"/>
      <c r="CA213" s="253"/>
      <c r="CB213" s="253"/>
      <c r="CC213" s="253"/>
      <c r="CD213" s="253"/>
      <c r="CE213" s="253"/>
      <c r="CF213" s="423"/>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1:112" s="5" customFormat="1"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87"/>
      <c r="AQ214" s="159"/>
      <c r="AR214" s="12" t="s">
        <v>347</v>
      </c>
      <c r="AS214" s="249" t="s">
        <v>497</v>
      </c>
      <c r="AT214" s="249"/>
      <c r="AU214" s="249"/>
      <c r="AV214" s="249"/>
      <c r="AW214" s="249"/>
      <c r="AX214" s="249"/>
      <c r="AY214" s="249"/>
      <c r="AZ214" s="249"/>
      <c r="BA214" s="249"/>
      <c r="BB214" s="249"/>
      <c r="BC214" s="249"/>
      <c r="BD214" s="249"/>
      <c r="BE214" s="249"/>
      <c r="BF214" s="249"/>
      <c r="BG214" s="249"/>
      <c r="BH214" s="249"/>
      <c r="BI214" s="249"/>
      <c r="BJ214" s="249"/>
      <c r="BK214" s="249"/>
      <c r="BL214" s="249"/>
      <c r="BM214" s="249"/>
      <c r="BN214" s="249"/>
      <c r="BO214" s="249"/>
      <c r="BP214" s="249"/>
      <c r="BQ214" s="249"/>
      <c r="BR214" s="249"/>
      <c r="BS214" s="249"/>
      <c r="BT214" s="249"/>
      <c r="BU214" s="249"/>
      <c r="BV214" s="249"/>
      <c r="BW214" s="249"/>
      <c r="BX214" s="249"/>
      <c r="BY214" s="249"/>
      <c r="BZ214" s="249"/>
      <c r="CA214" s="249"/>
      <c r="CB214" s="249"/>
      <c r="CC214" s="249"/>
      <c r="CD214" s="249"/>
      <c r="CE214" s="249"/>
      <c r="CF214" s="423"/>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1:112" s="5" customFormat="1" ht="13.5" customHeight="1">
      <c r="A215" s="5"/>
      <c r="B215" s="5"/>
      <c r="C215" s="5"/>
      <c r="D215" s="5"/>
      <c r="E215" s="5"/>
      <c r="F215" s="5"/>
      <c r="G215" s="5"/>
      <c r="H215" s="5"/>
      <c r="I215" s="5"/>
      <c r="J215" s="11">
        <v>1</v>
      </c>
      <c r="K215" s="5"/>
      <c r="L215" s="5" t="s">
        <v>148</v>
      </c>
      <c r="M215" s="5"/>
      <c r="N215" s="5"/>
      <c r="O215" s="5"/>
      <c r="P215" s="50" t="s">
        <v>421</v>
      </c>
      <c r="Q215" s="54"/>
      <c r="R215" s="54"/>
      <c r="S215" s="54"/>
      <c r="T215" s="60"/>
      <c r="U215" s="5"/>
      <c r="V215" s="5" t="s">
        <v>437</v>
      </c>
      <c r="W215" s="1"/>
      <c r="X215" s="1"/>
      <c r="Y215" s="1"/>
      <c r="Z215" s="42" t="s">
        <v>448</v>
      </c>
      <c r="AA215" s="49"/>
      <c r="AB215" s="49"/>
      <c r="AC215" s="51"/>
      <c r="AD215" s="1"/>
      <c r="AE215" s="1" t="s">
        <v>433</v>
      </c>
      <c r="AF215" s="1"/>
      <c r="AG215" s="1"/>
      <c r="AH215" s="1"/>
      <c r="AI215" s="42" t="s">
        <v>448</v>
      </c>
      <c r="AJ215" s="49"/>
      <c r="AK215" s="49"/>
      <c r="AL215" s="51"/>
      <c r="AM215" s="5"/>
      <c r="AN215" s="5"/>
      <c r="AO215" s="5"/>
      <c r="AP215" s="87"/>
      <c r="AQ215" s="159"/>
      <c r="AR215" s="5"/>
      <c r="AS215" s="249"/>
      <c r="AT215" s="249"/>
      <c r="AU215" s="249"/>
      <c r="AV215" s="249"/>
      <c r="AW215" s="249"/>
      <c r="AX215" s="249"/>
      <c r="AY215" s="249"/>
      <c r="AZ215" s="249"/>
      <c r="BA215" s="249"/>
      <c r="BB215" s="249"/>
      <c r="BC215" s="249"/>
      <c r="BD215" s="249"/>
      <c r="BE215" s="249"/>
      <c r="BF215" s="249"/>
      <c r="BG215" s="249"/>
      <c r="BH215" s="249"/>
      <c r="BI215" s="249"/>
      <c r="BJ215" s="249"/>
      <c r="BK215" s="249"/>
      <c r="BL215" s="249"/>
      <c r="BM215" s="249"/>
      <c r="BN215" s="249"/>
      <c r="BO215" s="249"/>
      <c r="BP215" s="249"/>
      <c r="BQ215" s="249"/>
      <c r="BR215" s="249"/>
      <c r="BS215" s="249"/>
      <c r="BT215" s="249"/>
      <c r="BU215" s="249"/>
      <c r="BV215" s="249"/>
      <c r="BW215" s="249"/>
      <c r="BX215" s="249"/>
      <c r="BY215" s="249"/>
      <c r="BZ215" s="249"/>
      <c r="CA215" s="249"/>
      <c r="CB215" s="249"/>
      <c r="CC215" s="249"/>
      <c r="CD215" s="249"/>
      <c r="CE215" s="249"/>
      <c r="CF215" s="423"/>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1:112" s="5" customFormat="1" ht="13.5" customHeight="1">
      <c r="A216" s="1"/>
      <c r="B216" s="1"/>
      <c r="C216" s="1"/>
      <c r="D216" s="1"/>
      <c r="E216" s="1"/>
      <c r="F216" s="1"/>
      <c r="G216" s="1"/>
      <c r="H216" s="1"/>
      <c r="I216" s="1"/>
      <c r="J216" s="1"/>
      <c r="K216" s="1"/>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87"/>
      <c r="AQ216" s="159"/>
      <c r="AR216" s="12"/>
      <c r="AS216" s="249"/>
      <c r="AT216" s="249"/>
      <c r="AU216" s="249"/>
      <c r="AV216" s="249"/>
      <c r="AW216" s="249"/>
      <c r="AX216" s="249"/>
      <c r="AY216" s="249"/>
      <c r="AZ216" s="249"/>
      <c r="BA216" s="249"/>
      <c r="BB216" s="249"/>
      <c r="BC216" s="249"/>
      <c r="BD216" s="249"/>
      <c r="BE216" s="249"/>
      <c r="BF216" s="249"/>
      <c r="BG216" s="249"/>
      <c r="BH216" s="249"/>
      <c r="BI216" s="249"/>
      <c r="BJ216" s="249"/>
      <c r="BK216" s="249"/>
      <c r="BL216" s="249"/>
      <c r="BM216" s="249"/>
      <c r="BN216" s="249"/>
      <c r="BO216" s="249"/>
      <c r="BP216" s="249"/>
      <c r="BQ216" s="249"/>
      <c r="BR216" s="249"/>
      <c r="BS216" s="249"/>
      <c r="BT216" s="249"/>
      <c r="BU216" s="249"/>
      <c r="BV216" s="249"/>
      <c r="BW216" s="249"/>
      <c r="BX216" s="249"/>
      <c r="BY216" s="249"/>
      <c r="BZ216" s="249"/>
      <c r="CA216" s="249"/>
      <c r="CB216" s="249"/>
      <c r="CC216" s="249"/>
      <c r="CD216" s="249"/>
      <c r="CE216" s="249"/>
      <c r="CF216" s="423"/>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1:112" s="5" customFormat="1" ht="13.5" customHeight="1">
      <c r="A217" s="5"/>
      <c r="B217" s="11">
        <v>1</v>
      </c>
      <c r="C217" s="1"/>
      <c r="D217" s="1" t="s">
        <v>255</v>
      </c>
      <c r="E217" s="1"/>
      <c r="F217" s="1"/>
      <c r="G217" s="1"/>
      <c r="H217" s="1"/>
      <c r="I217" s="1"/>
      <c r="J217" s="1"/>
      <c r="K217" s="1"/>
      <c r="L217" s="1" t="s">
        <v>42</v>
      </c>
      <c r="M217" s="1"/>
      <c r="N217" s="1"/>
      <c r="O217" s="1"/>
      <c r="P217" s="56" t="s">
        <v>403</v>
      </c>
      <c r="Q217" s="61"/>
      <c r="R217" s="61"/>
      <c r="S217" s="61"/>
      <c r="T217" s="61"/>
      <c r="U217" s="61"/>
      <c r="V217" s="61"/>
      <c r="W217" s="61"/>
      <c r="X217" s="61"/>
      <c r="Y217" s="65"/>
      <c r="Z217" s="1"/>
      <c r="AA217" s="1" t="s">
        <v>245</v>
      </c>
      <c r="AB217" s="1"/>
      <c r="AC217" s="1"/>
      <c r="AD217" s="1"/>
      <c r="AE217" s="38" t="s">
        <v>252</v>
      </c>
      <c r="AF217" s="39"/>
      <c r="AG217" s="44"/>
      <c r="AH217" s="1" t="s">
        <v>182</v>
      </c>
      <c r="AI217" s="1"/>
      <c r="AJ217" s="5"/>
      <c r="AK217" s="5"/>
      <c r="AL217" s="5"/>
      <c r="AM217" s="5"/>
      <c r="AN217" s="5"/>
      <c r="AO217" s="5"/>
      <c r="AP217" s="87"/>
      <c r="AQ217" s="159"/>
      <c r="AR217" s="219" t="s">
        <v>470</v>
      </c>
      <c r="AS217" s="250" t="str">
        <f>CONCATENATE("（",D220,"）")</f>
        <v>（鋼材の調達の遅れによる工期の延長）</v>
      </c>
      <c r="AT217" s="286"/>
      <c r="AU217" s="286"/>
      <c r="AV217" s="286"/>
      <c r="AW217" s="286"/>
      <c r="AX217" s="286"/>
      <c r="AY217" s="286"/>
      <c r="AZ217" s="286"/>
      <c r="BA217" s="286"/>
      <c r="BB217" s="286"/>
      <c r="BC217" s="286"/>
      <c r="BD217" s="286"/>
      <c r="BE217" s="286"/>
      <c r="BF217" s="286"/>
      <c r="BG217" s="286"/>
      <c r="BH217" s="253" t="str">
        <f>CONCATENATE("　","この工事の工期には、鋼材調達期間として、",X220,"ヶ月を見込んで")</f>
        <v>　この工事の工期には、鋼材調達期間として、  ヶ月を見込んで</v>
      </c>
      <c r="BI217" s="253"/>
      <c r="BJ217" s="253"/>
      <c r="BK217" s="253"/>
      <c r="BL217" s="253"/>
      <c r="BM217" s="253"/>
      <c r="BN217" s="253"/>
      <c r="BO217" s="253"/>
      <c r="BP217" s="253"/>
      <c r="BQ217" s="253"/>
      <c r="BR217" s="253"/>
      <c r="BS217" s="253"/>
      <c r="BT217" s="253"/>
      <c r="BU217" s="253"/>
      <c r="BV217" s="253"/>
      <c r="BW217" s="253"/>
      <c r="BX217" s="253"/>
      <c r="BY217" s="253"/>
      <c r="BZ217" s="253"/>
      <c r="CA217" s="253"/>
      <c r="CB217" s="253"/>
      <c r="CC217" s="253"/>
      <c r="CD217" s="253"/>
      <c r="CE217" s="253"/>
      <c r="CF217" s="423"/>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1:112" s="5" customFormat="1"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87"/>
      <c r="AQ218" s="159"/>
      <c r="AR218" s="5"/>
      <c r="AS218" s="249" t="s">
        <v>89</v>
      </c>
      <c r="AT218" s="249"/>
      <c r="AU218" s="249"/>
      <c r="AV218" s="249"/>
      <c r="AW218" s="249"/>
      <c r="AX218" s="249"/>
      <c r="AY218" s="249"/>
      <c r="AZ218" s="249"/>
      <c r="BA218" s="249"/>
      <c r="BB218" s="249"/>
      <c r="BC218" s="249"/>
      <c r="BD218" s="249"/>
      <c r="BE218" s="249"/>
      <c r="BF218" s="249"/>
      <c r="BG218" s="249"/>
      <c r="BH218" s="249"/>
      <c r="BI218" s="249"/>
      <c r="BJ218" s="249"/>
      <c r="BK218" s="249"/>
      <c r="BL218" s="249"/>
      <c r="BM218" s="249"/>
      <c r="BN218" s="249"/>
      <c r="BO218" s="249"/>
      <c r="BP218" s="249"/>
      <c r="BQ218" s="249"/>
      <c r="BR218" s="249"/>
      <c r="BS218" s="249"/>
      <c r="BT218" s="249"/>
      <c r="BU218" s="249"/>
      <c r="BV218" s="249"/>
      <c r="BW218" s="249"/>
      <c r="BX218" s="249"/>
      <c r="BY218" s="249"/>
      <c r="BZ218" s="249"/>
      <c r="CA218" s="249"/>
      <c r="CB218" s="249"/>
      <c r="CC218" s="249"/>
      <c r="CD218" s="249"/>
      <c r="CE218" s="249"/>
      <c r="CF218" s="423"/>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1:112" s="5" customFormat="1"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87"/>
      <c r="AQ219" s="159"/>
      <c r="AR219" s="5"/>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249"/>
      <c r="CF219" s="423"/>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1:112" s="5" customFormat="1" ht="13.5" customHeight="1">
      <c r="A220" s="1"/>
      <c r="B220" s="11">
        <v>1</v>
      </c>
      <c r="C220" s="13"/>
      <c r="D220" s="13" t="s">
        <v>192</v>
      </c>
      <c r="E220" s="13"/>
      <c r="F220" s="13"/>
      <c r="G220" s="13"/>
      <c r="H220" s="13"/>
      <c r="I220" s="13"/>
      <c r="J220" s="13"/>
      <c r="K220" s="13"/>
      <c r="L220" s="13"/>
      <c r="M220" s="13"/>
      <c r="N220" s="13"/>
      <c r="O220" s="13"/>
      <c r="P220" s="13"/>
      <c r="Q220" s="13"/>
      <c r="R220" s="13"/>
      <c r="S220" s="13"/>
      <c r="T220" s="13" t="s">
        <v>332</v>
      </c>
      <c r="U220" s="13"/>
      <c r="V220" s="13"/>
      <c r="W220" s="13"/>
      <c r="X220" s="42" t="s">
        <v>445</v>
      </c>
      <c r="Y220" s="51"/>
      <c r="Z220" s="13" t="s">
        <v>335</v>
      </c>
      <c r="AA220" s="13"/>
      <c r="AB220" s="13"/>
      <c r="AC220" s="13"/>
      <c r="AD220" s="13"/>
      <c r="AE220" s="13"/>
      <c r="AF220" s="13"/>
      <c r="AG220" s="13"/>
      <c r="AH220" s="13"/>
      <c r="AI220" s="13"/>
      <c r="AJ220" s="13"/>
      <c r="AK220" s="13"/>
      <c r="AL220" s="13"/>
      <c r="AM220" s="13"/>
      <c r="AN220" s="13"/>
      <c r="AO220" s="13"/>
      <c r="AP220" s="87"/>
      <c r="AQ220" s="159"/>
      <c r="AR220" s="219"/>
      <c r="AS220" s="249"/>
      <c r="AT220" s="249"/>
      <c r="AU220" s="249"/>
      <c r="AV220" s="249"/>
      <c r="AW220" s="249"/>
      <c r="AX220" s="249"/>
      <c r="AY220" s="249"/>
      <c r="AZ220" s="249"/>
      <c r="BA220" s="249"/>
      <c r="BB220" s="249"/>
      <c r="BC220" s="249"/>
      <c r="BD220" s="249"/>
      <c r="BE220" s="249"/>
      <c r="BF220" s="249"/>
      <c r="BG220" s="249"/>
      <c r="BH220" s="249"/>
      <c r="BI220" s="249"/>
      <c r="BJ220" s="249"/>
      <c r="BK220" s="249"/>
      <c r="BL220" s="249"/>
      <c r="BM220" s="249"/>
      <c r="BN220" s="249"/>
      <c r="BO220" s="249"/>
      <c r="BP220" s="249"/>
      <c r="BQ220" s="249"/>
      <c r="BR220" s="249"/>
      <c r="BS220" s="249"/>
      <c r="BT220" s="249"/>
      <c r="BU220" s="249"/>
      <c r="BV220" s="249"/>
      <c r="BW220" s="249"/>
      <c r="BX220" s="249"/>
      <c r="BY220" s="249"/>
      <c r="BZ220" s="249"/>
      <c r="CA220" s="249"/>
      <c r="CB220" s="249"/>
      <c r="CC220" s="249"/>
      <c r="CD220" s="249"/>
      <c r="CE220" s="249"/>
      <c r="CF220" s="423"/>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1:112" s="5" customFormat="1" ht="13.5" customHeight="1">
      <c r="A221" s="1"/>
      <c r="B221" s="13"/>
      <c r="C221" s="13"/>
      <c r="D221" s="13"/>
      <c r="E221" s="13"/>
      <c r="F221" s="13"/>
      <c r="G221" s="13"/>
      <c r="H221" s="13"/>
      <c r="I221" s="13"/>
      <c r="J221" s="13"/>
      <c r="K221" s="13"/>
      <c r="L221" s="13"/>
      <c r="M221" s="13"/>
      <c r="N221" s="13"/>
      <c r="O221" s="13"/>
      <c r="P221" s="13"/>
      <c r="Q221" s="13"/>
      <c r="R221" s="13"/>
      <c r="S221" s="13"/>
      <c r="T221" s="13"/>
      <c r="U221" s="13"/>
      <c r="V221" s="13"/>
      <c r="W221" s="13"/>
      <c r="X221" s="55"/>
      <c r="Y221" s="55"/>
      <c r="Z221" s="13"/>
      <c r="AA221" s="13"/>
      <c r="AB221" s="13"/>
      <c r="AC221" s="13"/>
      <c r="AD221" s="13"/>
      <c r="AE221" s="13"/>
      <c r="AF221" s="13"/>
      <c r="AG221" s="13"/>
      <c r="AH221" s="13"/>
      <c r="AI221" s="13"/>
      <c r="AJ221" s="13"/>
      <c r="AK221" s="13"/>
      <c r="AL221" s="13"/>
      <c r="AM221" s="13"/>
      <c r="AN221" s="13"/>
      <c r="AO221" s="13"/>
      <c r="AP221" s="87"/>
      <c r="AQ221" s="159"/>
      <c r="AR221" s="13" t="s">
        <v>485</v>
      </c>
      <c r="AS221" s="249" t="s">
        <v>628</v>
      </c>
      <c r="AT221" s="249"/>
      <c r="AU221" s="249"/>
      <c r="AV221" s="249"/>
      <c r="AW221" s="249"/>
      <c r="AX221" s="249"/>
      <c r="AY221" s="249"/>
      <c r="AZ221" s="249"/>
      <c r="BA221" s="249"/>
      <c r="BB221" s="249"/>
      <c r="BC221" s="249"/>
      <c r="BD221" s="249"/>
      <c r="BE221" s="249"/>
      <c r="BF221" s="249"/>
      <c r="BG221" s="249"/>
      <c r="BH221" s="249"/>
      <c r="BI221" s="249"/>
      <c r="BJ221" s="249"/>
      <c r="BK221" s="249"/>
      <c r="BL221" s="249"/>
      <c r="BM221" s="249"/>
      <c r="BN221" s="249"/>
      <c r="BO221" s="249"/>
      <c r="BP221" s="249"/>
      <c r="BQ221" s="249"/>
      <c r="BR221" s="249"/>
      <c r="BS221" s="249"/>
      <c r="BT221" s="249"/>
      <c r="BU221" s="249"/>
      <c r="BV221" s="249"/>
      <c r="BW221" s="249"/>
      <c r="BX221" s="249"/>
      <c r="BY221" s="249"/>
      <c r="BZ221" s="249"/>
      <c r="CA221" s="249"/>
      <c r="CB221" s="249"/>
      <c r="CC221" s="249"/>
      <c r="CD221" s="249"/>
      <c r="CE221" s="249"/>
      <c r="CF221" s="423"/>
      <c r="CG221" s="5"/>
      <c r="CH221" s="5"/>
      <c r="CI221" s="5" t="s">
        <v>623</v>
      </c>
      <c r="CJ221" s="5"/>
      <c r="CK221" s="5"/>
      <c r="CL221" s="5" t="s">
        <v>166</v>
      </c>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1:112" s="5" customFormat="1" ht="13.5" customHeight="1">
      <c r="A222" s="1"/>
      <c r="B222" s="11">
        <v>1</v>
      </c>
      <c r="C222" s="13"/>
      <c r="D222" s="13" t="s">
        <v>547</v>
      </c>
      <c r="E222" s="13"/>
      <c r="F222" s="13"/>
      <c r="G222" s="13"/>
      <c r="H222" s="13"/>
      <c r="I222" s="13"/>
      <c r="J222" s="13"/>
      <c r="K222" s="13"/>
      <c r="L222" s="13"/>
      <c r="M222" s="13"/>
      <c r="N222" s="13"/>
      <c r="O222" s="13"/>
      <c r="P222" s="13"/>
      <c r="Q222" s="13"/>
      <c r="R222" s="13"/>
      <c r="S222" s="13"/>
      <c r="T222" s="13"/>
      <c r="U222" s="13"/>
      <c r="V222" s="13"/>
      <c r="W222" s="13"/>
      <c r="X222" s="55"/>
      <c r="Y222" s="55"/>
      <c r="Z222" s="13"/>
      <c r="AA222" s="13"/>
      <c r="AB222" s="13"/>
      <c r="AC222" s="13"/>
      <c r="AD222" s="13"/>
      <c r="AE222" s="13"/>
      <c r="AF222" s="13"/>
      <c r="AG222" s="13"/>
      <c r="AH222" s="13"/>
      <c r="AI222" s="13"/>
      <c r="AJ222" s="13"/>
      <c r="AK222" s="13"/>
      <c r="AL222" s="13"/>
      <c r="AM222" s="13"/>
      <c r="AN222" s="13"/>
      <c r="AO222" s="13"/>
      <c r="AP222" s="87"/>
      <c r="AQ222" s="159"/>
      <c r="AR222" s="13"/>
      <c r="AS222" s="249"/>
      <c r="AT222" s="249"/>
      <c r="AU222" s="249"/>
      <c r="AV222" s="249"/>
      <c r="AW222" s="249"/>
      <c r="AX222" s="249"/>
      <c r="AY222" s="249"/>
      <c r="AZ222" s="249"/>
      <c r="BA222" s="249"/>
      <c r="BB222" s="249"/>
      <c r="BC222" s="249"/>
      <c r="BD222" s="249"/>
      <c r="BE222" s="249"/>
      <c r="BF222" s="249"/>
      <c r="BG222" s="249"/>
      <c r="BH222" s="249"/>
      <c r="BI222" s="249"/>
      <c r="BJ222" s="249"/>
      <c r="BK222" s="249"/>
      <c r="BL222" s="249"/>
      <c r="BM222" s="249"/>
      <c r="BN222" s="249"/>
      <c r="BO222" s="249"/>
      <c r="BP222" s="249"/>
      <c r="BQ222" s="249"/>
      <c r="BR222" s="249"/>
      <c r="BS222" s="249"/>
      <c r="BT222" s="249"/>
      <c r="BU222" s="249"/>
      <c r="BV222" s="249"/>
      <c r="BW222" s="249"/>
      <c r="BX222" s="249"/>
      <c r="BY222" s="249"/>
      <c r="BZ222" s="249"/>
      <c r="CA222" s="249"/>
      <c r="CB222" s="249"/>
      <c r="CC222" s="249"/>
      <c r="CD222" s="249"/>
      <c r="CE222" s="249"/>
      <c r="CF222" s="423"/>
      <c r="CG222" s="5"/>
      <c r="CH222" s="5"/>
      <c r="CI222" s="5" t="s">
        <v>624</v>
      </c>
      <c r="CJ222" s="5"/>
      <c r="CK222" s="5"/>
      <c r="CL222" s="5" t="s">
        <v>166</v>
      </c>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1:112" s="5" customFormat="1" ht="13.5" customHeight="1">
      <c r="A223" s="1"/>
      <c r="B223" s="1"/>
      <c r="C223" s="13"/>
      <c r="D223" s="13"/>
      <c r="E223" s="13"/>
      <c r="F223" s="13"/>
      <c r="G223" s="13"/>
      <c r="H223" s="13"/>
      <c r="I223" s="13"/>
      <c r="J223" s="13"/>
      <c r="K223" s="13"/>
      <c r="L223" s="13"/>
      <c r="M223" s="13"/>
      <c r="N223" s="13"/>
      <c r="O223" s="13"/>
      <c r="P223" s="13"/>
      <c r="Q223" s="13"/>
      <c r="R223" s="13"/>
      <c r="S223" s="13"/>
      <c r="T223" s="13"/>
      <c r="U223" s="13"/>
      <c r="V223" s="13"/>
      <c r="W223" s="13"/>
      <c r="X223" s="55"/>
      <c r="Y223" s="55"/>
      <c r="Z223" s="13"/>
      <c r="AA223" s="13"/>
      <c r="AB223" s="13"/>
      <c r="AC223" s="13"/>
      <c r="AD223" s="13"/>
      <c r="AE223" s="13"/>
      <c r="AF223" s="13"/>
      <c r="AG223" s="13"/>
      <c r="AH223" s="13"/>
      <c r="AI223" s="13"/>
      <c r="AJ223" s="13"/>
      <c r="AK223" s="13"/>
      <c r="AL223" s="13"/>
      <c r="AM223" s="13"/>
      <c r="AN223" s="13"/>
      <c r="AO223" s="13"/>
      <c r="AP223" s="87"/>
      <c r="AQ223" s="159"/>
      <c r="AR223" s="13"/>
      <c r="AS223" s="249"/>
      <c r="AT223" s="249"/>
      <c r="AU223" s="249"/>
      <c r="AV223" s="249"/>
      <c r="AW223" s="249"/>
      <c r="AX223" s="249"/>
      <c r="AY223" s="249"/>
      <c r="AZ223" s="249"/>
      <c r="BA223" s="249"/>
      <c r="BB223" s="249"/>
      <c r="BC223" s="249"/>
      <c r="BD223" s="249"/>
      <c r="BE223" s="249"/>
      <c r="BF223" s="249"/>
      <c r="BG223" s="249"/>
      <c r="BH223" s="249"/>
      <c r="BI223" s="249"/>
      <c r="BJ223" s="249"/>
      <c r="BK223" s="249"/>
      <c r="BL223" s="249"/>
      <c r="BM223" s="249"/>
      <c r="BN223" s="249"/>
      <c r="BO223" s="249"/>
      <c r="BP223" s="249"/>
      <c r="BQ223" s="249"/>
      <c r="BR223" s="249"/>
      <c r="BS223" s="249"/>
      <c r="BT223" s="249"/>
      <c r="BU223" s="249"/>
      <c r="BV223" s="249"/>
      <c r="BW223" s="249"/>
      <c r="BX223" s="249"/>
      <c r="BY223" s="249"/>
      <c r="BZ223" s="249"/>
      <c r="CA223" s="249"/>
      <c r="CB223" s="249"/>
      <c r="CC223" s="249"/>
      <c r="CD223" s="249"/>
      <c r="CE223" s="249"/>
      <c r="CF223" s="423"/>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1:112" s="5" customFormat="1" ht="10"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88"/>
      <c r="AQ224" s="160"/>
      <c r="AR224" s="220"/>
      <c r="AS224" s="220"/>
      <c r="AT224" s="220"/>
      <c r="AU224" s="220"/>
      <c r="AV224" s="220"/>
      <c r="AW224" s="220"/>
      <c r="AX224" s="220"/>
      <c r="AY224" s="220"/>
      <c r="AZ224" s="220"/>
      <c r="BA224" s="256"/>
      <c r="BB224" s="256"/>
      <c r="BC224" s="256"/>
      <c r="BD224" s="256"/>
      <c r="BE224" s="256"/>
      <c r="BF224" s="256"/>
      <c r="BG224" s="256"/>
      <c r="BH224" s="256"/>
      <c r="BI224" s="256"/>
      <c r="BJ224" s="256"/>
      <c r="BK224" s="256"/>
      <c r="BL224" s="256"/>
      <c r="BM224" s="256"/>
      <c r="BN224" s="256"/>
      <c r="BO224" s="256"/>
      <c r="BP224" s="256"/>
      <c r="BQ224" s="256"/>
      <c r="BR224" s="256"/>
      <c r="BS224" s="256"/>
      <c r="BT224" s="256"/>
      <c r="BU224" s="256"/>
      <c r="BV224" s="256"/>
      <c r="BW224" s="256"/>
      <c r="BX224" s="256"/>
      <c r="BY224" s="256"/>
      <c r="BZ224" s="256"/>
      <c r="CA224" s="256"/>
      <c r="CB224" s="256"/>
      <c r="CC224" s="256"/>
      <c r="CD224" s="256"/>
      <c r="CE224" s="256"/>
      <c r="CF224" s="422"/>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1:113" s="5" customFormat="1" ht="10"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89" t="s">
        <v>18</v>
      </c>
      <c r="AQ225" s="161"/>
      <c r="AR225" s="216"/>
      <c r="AS225" s="222"/>
      <c r="AT225" s="222"/>
      <c r="AU225" s="222"/>
      <c r="AV225" s="222"/>
      <c r="AW225" s="222"/>
      <c r="AX225" s="222"/>
      <c r="AY225" s="222"/>
      <c r="AZ225" s="222"/>
      <c r="BA225" s="222"/>
      <c r="BB225" s="216"/>
      <c r="BC225" s="216"/>
      <c r="BD225" s="216"/>
      <c r="BE225" s="216"/>
      <c r="BF225" s="216"/>
      <c r="BG225" s="341"/>
      <c r="BH225" s="341"/>
      <c r="BI225" s="341"/>
      <c r="BJ225" s="341"/>
      <c r="BK225" s="341"/>
      <c r="BL225" s="341"/>
      <c r="BM225" s="341"/>
      <c r="BN225" s="341"/>
      <c r="BO225" s="341"/>
      <c r="BP225" s="341"/>
      <c r="BQ225" s="341"/>
      <c r="BR225" s="341"/>
      <c r="BS225" s="341"/>
      <c r="BT225" s="341"/>
      <c r="BU225" s="341"/>
      <c r="BV225" s="341"/>
      <c r="BW225" s="341"/>
      <c r="BX225" s="341"/>
      <c r="BY225" s="341"/>
      <c r="BZ225" s="341"/>
      <c r="CA225" s="341"/>
      <c r="CB225" s="341"/>
      <c r="CC225" s="341"/>
      <c r="CD225" s="341"/>
      <c r="CE225" s="341"/>
      <c r="CF225" s="423"/>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row>
    <row r="226" spans="1:113" s="5" customFormat="1" ht="13.5" customHeight="1">
      <c r="A226" s="1"/>
      <c r="B226" s="11">
        <v>1</v>
      </c>
      <c r="C226" s="1"/>
      <c r="D226" s="1" t="s">
        <v>322</v>
      </c>
      <c r="E226" s="1"/>
      <c r="F226" s="1"/>
      <c r="G226" s="1"/>
      <c r="H226" s="1"/>
      <c r="I226" s="1"/>
      <c r="J226" s="1"/>
      <c r="K226" s="1"/>
      <c r="L226" s="1"/>
      <c r="M226" s="1" t="s">
        <v>415</v>
      </c>
      <c r="N226" s="1"/>
      <c r="O226" s="1"/>
      <c r="P226" s="32" t="s">
        <v>13</v>
      </c>
      <c r="Q226" s="34"/>
      <c r="R226" s="34"/>
      <c r="S226" s="34"/>
      <c r="T226" s="34"/>
      <c r="U226" s="34"/>
      <c r="V226" s="34"/>
      <c r="W226" s="34"/>
      <c r="X226" s="34"/>
      <c r="Y226" s="43"/>
      <c r="Z226" s="1"/>
      <c r="AA226" s="1" t="s">
        <v>196</v>
      </c>
      <c r="AB226" s="1"/>
      <c r="AC226" s="1"/>
      <c r="AD226" s="32" t="s">
        <v>13</v>
      </c>
      <c r="AE226" s="34"/>
      <c r="AF226" s="34"/>
      <c r="AG226" s="34"/>
      <c r="AH226" s="34"/>
      <c r="AI226" s="34"/>
      <c r="AJ226" s="34"/>
      <c r="AK226" s="34"/>
      <c r="AL226" s="34"/>
      <c r="AM226" s="43"/>
      <c r="AN226" s="1"/>
      <c r="AO226" s="1"/>
      <c r="AP226" s="90"/>
      <c r="AQ226" s="162"/>
      <c r="AR226" s="69" t="s">
        <v>173</v>
      </c>
      <c r="AS226" s="53" t="str">
        <f>CONCATENATE("（",D226,"）")</f>
        <v>（用地、物件等未処理）</v>
      </c>
      <c r="AT226" s="53"/>
      <c r="AU226" s="53"/>
      <c r="AV226" s="53"/>
      <c r="AW226" s="53"/>
      <c r="AX226" s="53"/>
      <c r="AY226" s="53"/>
      <c r="AZ226" s="53"/>
      <c r="BA226" s="53"/>
      <c r="BB226" s="253" t="str">
        <f>CONCATENATE("　","本工事範囲内の",P226,"には",AD226,"があるので、監督員と")</f>
        <v>　本工事範囲内の　　　　　　　　には　　　　　　　　があるので、監督員と</v>
      </c>
      <c r="BC226" s="253"/>
      <c r="BD226" s="253"/>
      <c r="BE226" s="253"/>
      <c r="BF226" s="253"/>
      <c r="BG226" s="253"/>
      <c r="BH226" s="253"/>
      <c r="BI226" s="253"/>
      <c r="BJ226" s="253"/>
      <c r="BK226" s="253"/>
      <c r="BL226" s="253"/>
      <c r="BM226" s="253"/>
      <c r="BN226" s="253"/>
      <c r="BO226" s="253"/>
      <c r="BP226" s="253"/>
      <c r="BQ226" s="253"/>
      <c r="BR226" s="253"/>
      <c r="BS226" s="253"/>
      <c r="BT226" s="253"/>
      <c r="BU226" s="253"/>
      <c r="BV226" s="253"/>
      <c r="BW226" s="253"/>
      <c r="BX226" s="253"/>
      <c r="BY226" s="253"/>
      <c r="BZ226" s="253"/>
      <c r="CA226" s="253"/>
      <c r="CB226" s="253"/>
      <c r="CC226" s="253"/>
      <c r="CD226" s="253"/>
      <c r="CE226" s="253"/>
      <c r="CF226" s="423"/>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row>
    <row r="227" spans="1:113" s="5" customFormat="1" ht="13.5" customHeight="1">
      <c r="A227" s="1"/>
      <c r="B227" s="12"/>
      <c r="C227" s="1"/>
      <c r="D227" s="1"/>
      <c r="E227" s="1"/>
      <c r="F227" s="1"/>
      <c r="G227" s="1"/>
      <c r="H227" s="1"/>
      <c r="I227" s="1"/>
      <c r="J227" s="1"/>
      <c r="K227" s="1"/>
      <c r="L227" s="1"/>
      <c r="M227" s="1"/>
      <c r="N227" s="1"/>
      <c r="O227" s="1"/>
      <c r="P227" s="53"/>
      <c r="Q227" s="53"/>
      <c r="R227" s="53"/>
      <c r="S227" s="53"/>
      <c r="T227" s="53"/>
      <c r="U227" s="53"/>
      <c r="V227" s="53"/>
      <c r="W227" s="53"/>
      <c r="X227" s="53"/>
      <c r="Y227" s="53"/>
      <c r="Z227" s="1"/>
      <c r="AA227" s="1"/>
      <c r="AB227" s="1"/>
      <c r="AC227" s="1"/>
      <c r="AD227" s="53"/>
      <c r="AE227" s="53"/>
      <c r="AF227" s="53"/>
      <c r="AG227" s="53"/>
      <c r="AH227" s="53"/>
      <c r="AI227" s="53"/>
      <c r="AJ227" s="53"/>
      <c r="AK227" s="53"/>
      <c r="AL227" s="53"/>
      <c r="AM227" s="53"/>
      <c r="AN227" s="1"/>
      <c r="AO227" s="1"/>
      <c r="AP227" s="91"/>
      <c r="AQ227" s="162"/>
      <c r="AR227" s="221"/>
      <c r="AS227" s="249" t="str">
        <f>CONCATENATE("打合せのうえ施工を行うこと。","なお、",P230,"頃",AD230,"の予定である。")</f>
        <v>打合せのうえ施工を行うこと。なお、　　　　　　　　頃　　　　　　　　の予定である。</v>
      </c>
      <c r="AT227" s="249"/>
      <c r="AU227" s="249"/>
      <c r="AV227" s="249"/>
      <c r="AW227" s="249"/>
      <c r="AX227" s="249"/>
      <c r="AY227" s="249"/>
      <c r="AZ227" s="249"/>
      <c r="BA227" s="249"/>
      <c r="BB227" s="249"/>
      <c r="BC227" s="249"/>
      <c r="BD227" s="249"/>
      <c r="BE227" s="249"/>
      <c r="BF227" s="249"/>
      <c r="BG227" s="249"/>
      <c r="BH227" s="249"/>
      <c r="BI227" s="249"/>
      <c r="BJ227" s="249"/>
      <c r="BK227" s="249"/>
      <c r="BL227" s="249"/>
      <c r="BM227" s="249"/>
      <c r="BN227" s="249"/>
      <c r="BO227" s="249"/>
      <c r="BP227" s="249"/>
      <c r="BQ227" s="249"/>
      <c r="BR227" s="249"/>
      <c r="BS227" s="249"/>
      <c r="BT227" s="249"/>
      <c r="BU227" s="249"/>
      <c r="BV227" s="249"/>
      <c r="BW227" s="249"/>
      <c r="BX227" s="249"/>
      <c r="BY227" s="249"/>
      <c r="BZ227" s="249"/>
      <c r="CA227" s="249"/>
      <c r="CB227" s="249"/>
      <c r="CC227" s="249"/>
      <c r="CD227" s="249"/>
      <c r="CE227" s="249"/>
      <c r="CF227" s="423"/>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row>
    <row r="228" spans="1:113" s="5" customFormat="1" ht="10" customHeight="1">
      <c r="A228" s="1"/>
      <c r="B228" s="12"/>
      <c r="C228" s="1"/>
      <c r="D228" s="1"/>
      <c r="E228" s="1"/>
      <c r="F228" s="1"/>
      <c r="G228" s="1"/>
      <c r="H228" s="1"/>
      <c r="I228" s="1"/>
      <c r="J228" s="1"/>
      <c r="K228" s="1"/>
      <c r="L228" s="1"/>
      <c r="M228" s="1"/>
      <c r="N228" s="1"/>
      <c r="O228" s="1"/>
      <c r="P228" s="53"/>
      <c r="Q228" s="53"/>
      <c r="R228" s="53"/>
      <c r="S228" s="53"/>
      <c r="T228" s="53"/>
      <c r="U228" s="53"/>
      <c r="V228" s="53"/>
      <c r="W228" s="53"/>
      <c r="X228" s="53"/>
      <c r="Y228" s="53"/>
      <c r="Z228" s="1"/>
      <c r="AA228" s="1"/>
      <c r="AB228" s="1"/>
      <c r="AC228" s="1"/>
      <c r="AD228" s="53"/>
      <c r="AE228" s="53"/>
      <c r="AF228" s="53"/>
      <c r="AG228" s="53"/>
      <c r="AH228" s="53"/>
      <c r="AI228" s="53"/>
      <c r="AJ228" s="53"/>
      <c r="AK228" s="53"/>
      <c r="AL228" s="53"/>
      <c r="AM228" s="53"/>
      <c r="AN228" s="1"/>
      <c r="AO228" s="1"/>
      <c r="AP228" s="92"/>
      <c r="AQ228" s="163"/>
      <c r="AR228" s="217"/>
      <c r="AS228" s="220"/>
      <c r="AT228" s="220"/>
      <c r="AU228" s="220"/>
      <c r="AV228" s="220"/>
      <c r="AW228" s="220"/>
      <c r="AX228" s="220"/>
      <c r="AY228" s="220"/>
      <c r="AZ228" s="220"/>
      <c r="BA228" s="220"/>
      <c r="BB228" s="217"/>
      <c r="BC228" s="217"/>
      <c r="BD228" s="217"/>
      <c r="BE228" s="217"/>
      <c r="BF228" s="217"/>
      <c r="BG228" s="217"/>
      <c r="BH228" s="217"/>
      <c r="BI228" s="217"/>
      <c r="BJ228" s="217"/>
      <c r="BK228" s="217"/>
      <c r="BL228" s="217"/>
      <c r="BM228" s="217"/>
      <c r="BN228" s="217"/>
      <c r="BO228" s="217"/>
      <c r="BP228" s="217"/>
      <c r="BQ228" s="217"/>
      <c r="BR228" s="217"/>
      <c r="BS228" s="217"/>
      <c r="BT228" s="217"/>
      <c r="BU228" s="217"/>
      <c r="BV228" s="217"/>
      <c r="BW228" s="217"/>
      <c r="BX228" s="217"/>
      <c r="BY228" s="217"/>
      <c r="BZ228" s="217"/>
      <c r="CA228" s="217"/>
      <c r="CB228" s="217"/>
      <c r="CC228" s="217"/>
      <c r="CD228" s="217"/>
      <c r="CE228" s="217"/>
      <c r="CF228" s="422"/>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row>
    <row r="229" spans="1:113" s="5" customFormat="1" ht="10" customHeight="1">
      <c r="A229" s="1"/>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3"/>
      <c r="AO229" s="1"/>
      <c r="AP229" s="93" t="s">
        <v>144</v>
      </c>
      <c r="AQ229" s="164"/>
      <c r="AR229" s="222"/>
      <c r="AS229" s="222"/>
      <c r="AT229" s="222"/>
      <c r="AU229" s="222"/>
      <c r="AV229" s="222"/>
      <c r="AW229" s="222"/>
      <c r="AX229" s="222"/>
      <c r="AY229" s="222"/>
      <c r="AZ229" s="222"/>
      <c r="BA229" s="222"/>
      <c r="BB229" s="216"/>
      <c r="BC229" s="216"/>
      <c r="BD229" s="216"/>
      <c r="BE229" s="216"/>
      <c r="BF229" s="216"/>
      <c r="BG229" s="216"/>
      <c r="BH229" s="216"/>
      <c r="BI229" s="216"/>
      <c r="BJ229" s="216"/>
      <c r="BK229" s="216"/>
      <c r="BL229" s="216"/>
      <c r="BM229" s="216"/>
      <c r="BN229" s="216"/>
      <c r="BO229" s="216"/>
      <c r="BP229" s="216"/>
      <c r="BQ229" s="216"/>
      <c r="BR229" s="216"/>
      <c r="BS229" s="216"/>
      <c r="BT229" s="216"/>
      <c r="BU229" s="216"/>
      <c r="BV229" s="216"/>
      <c r="BW229" s="216"/>
      <c r="BX229" s="216"/>
      <c r="BY229" s="216"/>
      <c r="BZ229" s="216"/>
      <c r="CA229" s="216"/>
      <c r="CB229" s="216"/>
      <c r="CC229" s="216"/>
      <c r="CD229" s="216"/>
      <c r="CE229" s="216"/>
      <c r="CF229" s="423"/>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row>
    <row r="230" spans="1:113" s="5" customFormat="1" ht="13.5" customHeight="1">
      <c r="A230" s="1"/>
      <c r="B230" s="1"/>
      <c r="C230" s="1"/>
      <c r="D230" s="1"/>
      <c r="E230" s="1"/>
      <c r="F230" s="1"/>
      <c r="G230" s="1"/>
      <c r="H230" s="1"/>
      <c r="I230" s="1"/>
      <c r="J230" s="1"/>
      <c r="K230" s="1"/>
      <c r="L230" s="1"/>
      <c r="M230" s="1" t="s">
        <v>198</v>
      </c>
      <c r="N230" s="1"/>
      <c r="O230" s="1"/>
      <c r="P230" s="32" t="s">
        <v>13</v>
      </c>
      <c r="Q230" s="34"/>
      <c r="R230" s="34"/>
      <c r="S230" s="34"/>
      <c r="T230" s="34"/>
      <c r="U230" s="34"/>
      <c r="V230" s="34"/>
      <c r="W230" s="34"/>
      <c r="X230" s="34"/>
      <c r="Y230" s="43"/>
      <c r="Z230" s="1"/>
      <c r="AA230" s="1" t="s">
        <v>452</v>
      </c>
      <c r="AB230" s="1"/>
      <c r="AC230" s="1"/>
      <c r="AD230" s="32" t="s">
        <v>13</v>
      </c>
      <c r="AE230" s="34"/>
      <c r="AF230" s="34"/>
      <c r="AG230" s="34"/>
      <c r="AH230" s="34"/>
      <c r="AI230" s="34"/>
      <c r="AJ230" s="34"/>
      <c r="AK230" s="34"/>
      <c r="AL230" s="34"/>
      <c r="AM230" s="43"/>
      <c r="AN230" s="1"/>
      <c r="AO230" s="1"/>
      <c r="AP230" s="94"/>
      <c r="AQ230" s="165"/>
      <c r="AR230" s="12" t="s">
        <v>173</v>
      </c>
      <c r="AS230" s="53" t="str">
        <f>CONCATENATE("（",D232,"）")</f>
        <v>（埋設物等の事前調査）</v>
      </c>
      <c r="AT230" s="285"/>
      <c r="AU230" s="285"/>
      <c r="AV230" s="285"/>
      <c r="AW230" s="285"/>
      <c r="AX230" s="285"/>
      <c r="AY230" s="285"/>
      <c r="AZ230" s="285"/>
      <c r="BA230" s="285"/>
      <c r="BB230" s="249" t="str">
        <f>IF(P232=CG230,CONCATENATE(CL230,CG230,DI230),IF(P232=CG231,CONCATENATE(CL230,CM231,CO231,CP231,CS231,CT231,CV231,CW231,CY231,CZ231,DB231,DC231,DE230,CG231,DI230),CONCATENATE(CL230,"（",CG230,"・",CG231,"）",DI230)))</f>
        <v>　工事に係る地下埋設物等の事前調査については、未調査である。</v>
      </c>
      <c r="BC230" s="249"/>
      <c r="BD230" s="249"/>
      <c r="BE230" s="249"/>
      <c r="BF230" s="249"/>
      <c r="BG230" s="249"/>
      <c r="BH230" s="249"/>
      <c r="BI230" s="249"/>
      <c r="BJ230" s="249"/>
      <c r="BK230" s="249"/>
      <c r="BL230" s="249"/>
      <c r="BM230" s="249"/>
      <c r="BN230" s="249"/>
      <c r="BO230" s="249"/>
      <c r="BP230" s="249"/>
      <c r="BQ230" s="249"/>
      <c r="BR230" s="249"/>
      <c r="BS230" s="249"/>
      <c r="BT230" s="249"/>
      <c r="BU230" s="249"/>
      <c r="BV230" s="249"/>
      <c r="BW230" s="249"/>
      <c r="BX230" s="249"/>
      <c r="BY230" s="249"/>
      <c r="BZ230" s="249"/>
      <c r="CA230" s="249"/>
      <c r="CB230" s="249"/>
      <c r="CC230" s="249"/>
      <c r="CD230" s="249"/>
      <c r="CE230" s="249"/>
      <c r="CF230" s="423"/>
      <c r="CG230" s="5" t="s">
        <v>422</v>
      </c>
      <c r="CH230" s="5"/>
      <c r="CI230" s="5"/>
      <c r="CJ230" s="5"/>
      <c r="CK230" s="5" t="s">
        <v>194</v>
      </c>
      <c r="CL230" s="5" t="s">
        <v>202</v>
      </c>
      <c r="CM230" s="5"/>
      <c r="CN230" s="5"/>
      <c r="CO230" s="5"/>
      <c r="CP230" s="5"/>
      <c r="CQ230" s="5"/>
      <c r="CR230" s="5"/>
      <c r="CS230" s="5"/>
      <c r="CT230" s="5"/>
      <c r="CU230" s="5"/>
      <c r="CV230" s="5"/>
      <c r="CW230" s="5"/>
      <c r="CX230" s="5"/>
      <c r="CY230" s="5"/>
      <c r="CZ230" s="5"/>
      <c r="DA230" s="5"/>
      <c r="DB230" s="5"/>
      <c r="DC230" s="5"/>
      <c r="DD230" s="5"/>
      <c r="DE230" s="5" t="s">
        <v>603</v>
      </c>
      <c r="DF230" s="5"/>
      <c r="DG230" s="5"/>
      <c r="DH230" s="5"/>
      <c r="DI230" s="5" t="s">
        <v>341</v>
      </c>
    </row>
    <row r="231" spans="1:113" s="5" customFormat="1" ht="13.5" customHeight="1">
      <c r="A231" s="1"/>
      <c r="B231" s="1"/>
      <c r="C231" s="1"/>
      <c r="D231" s="1"/>
      <c r="E231" s="1"/>
      <c r="F231" s="1"/>
      <c r="G231" s="1"/>
      <c r="H231" s="1"/>
      <c r="I231" s="1"/>
      <c r="J231" s="1"/>
      <c r="K231" s="1"/>
      <c r="L231" s="1"/>
      <c r="M231" s="1"/>
      <c r="N231" s="1"/>
      <c r="O231" s="1"/>
      <c r="P231" s="53"/>
      <c r="Q231" s="53"/>
      <c r="R231" s="53"/>
      <c r="S231" s="53"/>
      <c r="T231" s="53"/>
      <c r="U231" s="53"/>
      <c r="V231" s="53"/>
      <c r="W231" s="53"/>
      <c r="X231" s="53"/>
      <c r="Y231" s="53"/>
      <c r="Z231" s="1"/>
      <c r="AA231" s="1"/>
      <c r="AB231" s="1"/>
      <c r="AC231" s="1"/>
      <c r="AD231" s="53"/>
      <c r="AE231" s="53"/>
      <c r="AF231" s="53"/>
      <c r="AG231" s="53"/>
      <c r="AH231" s="53"/>
      <c r="AI231" s="53"/>
      <c r="AJ231" s="53"/>
      <c r="AK231" s="53"/>
      <c r="AL231" s="53"/>
      <c r="AM231" s="53"/>
      <c r="AN231" s="1"/>
      <c r="AO231" s="1"/>
      <c r="AP231" s="94"/>
      <c r="AQ231" s="165"/>
      <c r="AR231" s="12"/>
      <c r="AS231" s="248"/>
      <c r="AT231" s="287"/>
      <c r="AU231" s="287"/>
      <c r="AV231" s="287"/>
      <c r="AW231" s="287"/>
      <c r="AX231" s="287"/>
      <c r="AY231" s="287"/>
      <c r="AZ231" s="287"/>
      <c r="BA231" s="287"/>
      <c r="BB231" s="249"/>
      <c r="BC231" s="249"/>
      <c r="BD231" s="249"/>
      <c r="BE231" s="249"/>
      <c r="BF231" s="249"/>
      <c r="BG231" s="249"/>
      <c r="BH231" s="249"/>
      <c r="BI231" s="249"/>
      <c r="BJ231" s="249"/>
      <c r="BK231" s="249"/>
      <c r="BL231" s="249"/>
      <c r="BM231" s="249"/>
      <c r="BN231" s="249"/>
      <c r="BO231" s="249"/>
      <c r="BP231" s="249"/>
      <c r="BQ231" s="249"/>
      <c r="BR231" s="249"/>
      <c r="BS231" s="249"/>
      <c r="BT231" s="249"/>
      <c r="BU231" s="249"/>
      <c r="BV231" s="249"/>
      <c r="BW231" s="249"/>
      <c r="BX231" s="249"/>
      <c r="BY231" s="249"/>
      <c r="BZ231" s="249"/>
      <c r="CA231" s="249"/>
      <c r="CB231" s="249"/>
      <c r="CC231" s="249"/>
      <c r="CD231" s="249"/>
      <c r="CE231" s="249"/>
      <c r="CF231" s="423"/>
      <c r="CG231" s="5" t="s">
        <v>570</v>
      </c>
      <c r="CH231" s="5"/>
      <c r="CI231" s="5"/>
      <c r="CJ231" s="5"/>
      <c r="CK231" s="5"/>
      <c r="CL231" s="5"/>
      <c r="CM231" s="5" t="str">
        <f>IF(L234=CK230,M234,"")</f>
        <v/>
      </c>
      <c r="CN231" s="5"/>
      <c r="CO231" s="5" t="str">
        <f>IF(CM231="","",IF(CP231="","","・"))</f>
        <v/>
      </c>
      <c r="CP231" s="5" t="str">
        <f>IF(P234=CK230,Q234,"")</f>
        <v/>
      </c>
      <c r="CQ231" s="5"/>
      <c r="CR231" s="5"/>
      <c r="CS231" s="5" t="str">
        <f>IF(AND(CM231="",CP231=""),"",IF(CT231="","","・"))</f>
        <v/>
      </c>
      <c r="CT231" s="5" t="str">
        <f>IF(T234=CK230,U234,"")</f>
        <v/>
      </c>
      <c r="CU231" s="5"/>
      <c r="CV231" s="5" t="str">
        <f>IF(AND(CM231="",CP231="",CT231=""),"",IF(CW231="","","・"))</f>
        <v/>
      </c>
      <c r="CW231" s="5" t="str">
        <f>IF(X234=CK230,Y234,"")</f>
        <v/>
      </c>
      <c r="CX231" s="5"/>
      <c r="CY231" s="5" t="str">
        <f>IF(AND(CM231="",CP231="",CT231="",CW231=""),"",IF(CZ231="","","・"))</f>
        <v/>
      </c>
      <c r="CZ231" s="5" t="str">
        <f>IF(AB234=CK230,AC234,"")</f>
        <v/>
      </c>
      <c r="DA231" s="5"/>
      <c r="DB231" s="266" t="str">
        <f>IF(AND(CM231="",CP231="",CT231="",CW231="",CZ231=""),"",IF(DC231="","","・"))</f>
        <v/>
      </c>
      <c r="DC231" s="5" t="str">
        <f>IF(AF234=CK230,AJ234,"")</f>
        <v/>
      </c>
      <c r="DD231" s="5"/>
      <c r="DE231" s="5"/>
      <c r="DF231" s="5"/>
      <c r="DG231" s="5"/>
      <c r="DH231" s="5"/>
      <c r="DI231" s="5"/>
    </row>
    <row r="232" spans="1:113" s="5" customFormat="1" ht="13.5" customHeight="1">
      <c r="A232" s="1"/>
      <c r="B232" s="11">
        <v>1</v>
      </c>
      <c r="C232" s="1"/>
      <c r="D232" s="1" t="s">
        <v>203</v>
      </c>
      <c r="E232" s="1"/>
      <c r="F232" s="1"/>
      <c r="G232" s="1"/>
      <c r="H232" s="1"/>
      <c r="I232" s="1"/>
      <c r="J232" s="1"/>
      <c r="K232" s="1"/>
      <c r="L232" s="1"/>
      <c r="M232" s="1" t="s">
        <v>70</v>
      </c>
      <c r="N232" s="1"/>
      <c r="O232" s="1"/>
      <c r="P232" s="38" t="s">
        <v>422</v>
      </c>
      <c r="Q232" s="39"/>
      <c r="R232" s="39"/>
      <c r="S232" s="39"/>
      <c r="T232" s="44"/>
      <c r="U232" s="1"/>
      <c r="V232" s="5"/>
      <c r="W232" s="1"/>
      <c r="X232" s="1"/>
      <c r="Y232" s="1"/>
      <c r="Z232" s="1"/>
      <c r="AA232" s="1"/>
      <c r="AB232" s="1"/>
      <c r="AC232" s="1"/>
      <c r="AD232" s="5"/>
      <c r="AE232" s="5"/>
      <c r="AF232" s="5"/>
      <c r="AG232" s="5"/>
      <c r="AH232" s="5"/>
      <c r="AI232" s="5"/>
      <c r="AJ232" s="5"/>
      <c r="AK232" s="1"/>
      <c r="AL232" s="1"/>
      <c r="AM232" s="1"/>
      <c r="AN232" s="1"/>
      <c r="AO232" s="1"/>
      <c r="AP232" s="94"/>
      <c r="AQ232" s="165"/>
      <c r="AR232" s="12"/>
      <c r="AS232" s="251" t="str">
        <f>IF(AND(L236="",P236="",T236="",X236="",AB236="",AF236=""),CONCATENATE(CL233,"　　　",CL234),CONCATENATE(CL233,CM232,CO232,CP232,CS232,CT232,CV232,CW232,CY232,CZ232,DB232,DC232,CL234))</f>
        <v>　事前調査済みのうち本工事区域内で埋設が確認されている地下埋設物等は、　　　であるため、各管理者の立会を求めて埋設位置等の確認を行うこと。</v>
      </c>
      <c r="AT232" s="252"/>
      <c r="AU232" s="252"/>
      <c r="AV232" s="252"/>
      <c r="AW232" s="252"/>
      <c r="AX232" s="252"/>
      <c r="AY232" s="252"/>
      <c r="AZ232" s="252"/>
      <c r="BA232" s="252"/>
      <c r="BB232" s="252"/>
      <c r="BC232" s="252"/>
      <c r="BD232" s="252"/>
      <c r="BE232" s="252"/>
      <c r="BF232" s="252"/>
      <c r="BG232" s="252"/>
      <c r="BH232" s="252"/>
      <c r="BI232" s="252"/>
      <c r="BJ232" s="252"/>
      <c r="BK232" s="252"/>
      <c r="BL232" s="252"/>
      <c r="BM232" s="252"/>
      <c r="BN232" s="252"/>
      <c r="BO232" s="252"/>
      <c r="BP232" s="252"/>
      <c r="BQ232" s="252"/>
      <c r="BR232" s="252"/>
      <c r="BS232" s="252"/>
      <c r="BT232" s="252"/>
      <c r="BU232" s="252"/>
      <c r="BV232" s="252"/>
      <c r="BW232" s="252"/>
      <c r="BX232" s="252"/>
      <c r="BY232" s="252"/>
      <c r="BZ232" s="252"/>
      <c r="CA232" s="252"/>
      <c r="CB232" s="252"/>
      <c r="CC232" s="252"/>
      <c r="CD232" s="252"/>
      <c r="CE232" s="417"/>
      <c r="CF232" s="423"/>
      <c r="CG232" s="5"/>
      <c r="CH232" s="5"/>
      <c r="CI232" s="5"/>
      <c r="CJ232" s="5"/>
      <c r="CK232" s="5"/>
      <c r="CL232" s="5"/>
      <c r="CM232" s="5" t="str">
        <f>IF(L236=CK230,M236,"")</f>
        <v/>
      </c>
      <c r="CN232" s="5"/>
      <c r="CO232" s="5" t="str">
        <f>IF(CP232="","","・")</f>
        <v/>
      </c>
      <c r="CP232" s="5" t="str">
        <f>IF(P236=CK230,Q236,"")</f>
        <v/>
      </c>
      <c r="CQ232" s="5"/>
      <c r="CR232" s="5"/>
      <c r="CS232" s="5" t="str">
        <f>IF(CT232="","","・")</f>
        <v/>
      </c>
      <c r="CT232" s="5" t="str">
        <f>IF(T236=CK230,U236,"")</f>
        <v/>
      </c>
      <c r="CU232" s="5"/>
      <c r="CV232" s="5" t="str">
        <f>IF(CW232="","","・")</f>
        <v/>
      </c>
      <c r="CW232" s="5" t="str">
        <f>IF(X236=CK230,Y236,"")</f>
        <v/>
      </c>
      <c r="CX232" s="5"/>
      <c r="CY232" s="5" t="str">
        <f>IF(CZ232="","","・")</f>
        <v/>
      </c>
      <c r="CZ232" s="5" t="str">
        <f>IF(AB236=CK230,AC236,"")</f>
        <v/>
      </c>
      <c r="DA232" s="5"/>
      <c r="DB232" s="5" t="str">
        <f>IF(DC232="","","・")</f>
        <v/>
      </c>
      <c r="DC232" s="5" t="str">
        <f>IF(AF236=CK230,AJ236,"")</f>
        <v/>
      </c>
      <c r="DD232" s="5"/>
      <c r="DE232" s="5"/>
      <c r="DF232" s="5"/>
      <c r="DG232" s="5"/>
      <c r="DH232" s="5"/>
      <c r="DI232" s="5"/>
    </row>
    <row r="233" spans="1:113" s="5" customFormat="1" ht="13.5" customHeight="1">
      <c r="A233" s="5"/>
      <c r="B233" s="5"/>
      <c r="C233" s="5"/>
      <c r="D233" s="5"/>
      <c r="E233" s="5"/>
      <c r="F233" s="29" t="s">
        <v>400</v>
      </c>
      <c r="G233" s="5"/>
      <c r="H233" s="5"/>
      <c r="I233" s="5"/>
      <c r="J233" s="5"/>
      <c r="K233" s="5"/>
      <c r="L233" s="5"/>
      <c r="M233" s="5"/>
      <c r="N233" s="5"/>
      <c r="O233" s="5"/>
      <c r="P233" s="5"/>
      <c r="Q233" s="5"/>
      <c r="R233" s="5"/>
      <c r="S233" s="5"/>
      <c r="T233" s="5"/>
      <c r="U233" s="5"/>
      <c r="V233" s="5"/>
      <c r="W233" s="5"/>
      <c r="X233" s="5"/>
      <c r="Y233" s="5"/>
      <c r="Z233" s="1"/>
      <c r="AA233" s="1"/>
      <c r="AB233" s="1"/>
      <c r="AC233" s="1"/>
      <c r="AD233" s="5"/>
      <c r="AE233" s="5"/>
      <c r="AF233" s="5"/>
      <c r="AG233" s="5"/>
      <c r="AH233" s="5"/>
      <c r="AI233" s="5"/>
      <c r="AJ233" s="5"/>
      <c r="AK233" s="5"/>
      <c r="AL233" s="5"/>
      <c r="AM233" s="5"/>
      <c r="AN233" s="1"/>
      <c r="AO233" s="1"/>
      <c r="AP233" s="94"/>
      <c r="AQ233" s="165"/>
      <c r="AR233" s="12"/>
      <c r="AS233" s="252"/>
      <c r="AT233" s="252"/>
      <c r="AU233" s="252"/>
      <c r="AV233" s="252"/>
      <c r="AW233" s="252"/>
      <c r="AX233" s="252"/>
      <c r="AY233" s="252"/>
      <c r="AZ233" s="252"/>
      <c r="BA233" s="252"/>
      <c r="BB233" s="252"/>
      <c r="BC233" s="252"/>
      <c r="BD233" s="252"/>
      <c r="BE233" s="252"/>
      <c r="BF233" s="252"/>
      <c r="BG233" s="252"/>
      <c r="BH233" s="252"/>
      <c r="BI233" s="252"/>
      <c r="BJ233" s="252"/>
      <c r="BK233" s="252"/>
      <c r="BL233" s="252"/>
      <c r="BM233" s="252"/>
      <c r="BN233" s="252"/>
      <c r="BO233" s="252"/>
      <c r="BP233" s="252"/>
      <c r="BQ233" s="252"/>
      <c r="BR233" s="252"/>
      <c r="BS233" s="252"/>
      <c r="BT233" s="252"/>
      <c r="BU233" s="252"/>
      <c r="BV233" s="252"/>
      <c r="BW233" s="252"/>
      <c r="BX233" s="252"/>
      <c r="BY233" s="252"/>
      <c r="BZ233" s="252"/>
      <c r="CA233" s="252"/>
      <c r="CB233" s="252"/>
      <c r="CC233" s="252"/>
      <c r="CD233" s="252"/>
      <c r="CE233" s="417"/>
      <c r="CF233" s="423"/>
      <c r="CG233" s="5"/>
      <c r="CH233" s="5"/>
      <c r="CI233" s="5"/>
      <c r="CJ233" s="5"/>
      <c r="CK233" s="5"/>
      <c r="CL233" s="5" t="s">
        <v>193</v>
      </c>
      <c r="CM233" s="5"/>
      <c r="CN233" s="5"/>
      <c r="CO233" s="5"/>
      <c r="CP233" s="5"/>
      <c r="CQ233" s="5"/>
      <c r="CR233" s="5"/>
      <c r="CS233" s="5"/>
      <c r="CT233" s="5"/>
      <c r="CU233" s="5"/>
      <c r="CV233" s="5"/>
      <c r="CW233" s="5"/>
      <c r="CX233" s="5"/>
      <c r="CY233" s="5"/>
      <c r="CZ233" s="5"/>
      <c r="DA233" s="5"/>
      <c r="DB233" s="5"/>
      <c r="DC233" s="5"/>
      <c r="DD233" s="5"/>
      <c r="DE233" s="5"/>
      <c r="DF233" s="5"/>
      <c r="DG233" s="5"/>
      <c r="DH233" s="5"/>
      <c r="DI233" s="5"/>
    </row>
    <row r="234" spans="1:113" s="5" customFormat="1" ht="13.5" customHeight="1">
      <c r="A234" s="5"/>
      <c r="B234" s="5"/>
      <c r="C234" s="5"/>
      <c r="D234" s="11" t="s">
        <v>194</v>
      </c>
      <c r="E234" s="5"/>
      <c r="F234" s="1" t="s">
        <v>104</v>
      </c>
      <c r="G234" s="5"/>
      <c r="H234" s="5"/>
      <c r="I234" s="5"/>
      <c r="J234" s="5"/>
      <c r="K234" s="5"/>
      <c r="L234" s="11"/>
      <c r="M234" s="1" t="s">
        <v>153</v>
      </c>
      <c r="N234" s="1"/>
      <c r="O234" s="1"/>
      <c r="P234" s="11"/>
      <c r="Q234" s="1" t="s">
        <v>155</v>
      </c>
      <c r="R234" s="1"/>
      <c r="S234" s="1"/>
      <c r="T234" s="11"/>
      <c r="U234" s="1" t="s">
        <v>204</v>
      </c>
      <c r="V234" s="1"/>
      <c r="W234" s="1"/>
      <c r="X234" s="11"/>
      <c r="Y234" s="1" t="s">
        <v>207</v>
      </c>
      <c r="Z234" s="1"/>
      <c r="AA234" s="1"/>
      <c r="AB234" s="11"/>
      <c r="AC234" s="1" t="s">
        <v>458</v>
      </c>
      <c r="AD234" s="1"/>
      <c r="AE234" s="1"/>
      <c r="AF234" s="11"/>
      <c r="AG234" s="1" t="s">
        <v>26</v>
      </c>
      <c r="AH234" s="1"/>
      <c r="AI234" s="1"/>
      <c r="AJ234" s="70"/>
      <c r="AK234" s="70"/>
      <c r="AL234" s="70"/>
      <c r="AM234" s="70"/>
      <c r="AN234" s="70"/>
      <c r="AO234" s="1"/>
      <c r="AP234" s="94"/>
      <c r="AQ234" s="165"/>
      <c r="AR234" s="12"/>
      <c r="AS234" s="251" t="s">
        <v>130</v>
      </c>
      <c r="AT234" s="252"/>
      <c r="AU234" s="252"/>
      <c r="AV234" s="252"/>
      <c r="AW234" s="252"/>
      <c r="AX234" s="252"/>
      <c r="AY234" s="252"/>
      <c r="AZ234" s="252"/>
      <c r="BA234" s="252"/>
      <c r="BB234" s="252"/>
      <c r="BC234" s="252"/>
      <c r="BD234" s="252"/>
      <c r="BE234" s="252"/>
      <c r="BF234" s="252"/>
      <c r="BG234" s="252"/>
      <c r="BH234" s="252"/>
      <c r="BI234" s="252"/>
      <c r="BJ234" s="252"/>
      <c r="BK234" s="252"/>
      <c r="BL234" s="252"/>
      <c r="BM234" s="252"/>
      <c r="BN234" s="252"/>
      <c r="BO234" s="252"/>
      <c r="BP234" s="252"/>
      <c r="BQ234" s="252"/>
      <c r="BR234" s="252"/>
      <c r="BS234" s="252"/>
      <c r="BT234" s="252"/>
      <c r="BU234" s="252"/>
      <c r="BV234" s="252"/>
      <c r="BW234" s="252"/>
      <c r="BX234" s="252"/>
      <c r="BY234" s="252"/>
      <c r="BZ234" s="252"/>
      <c r="CA234" s="252"/>
      <c r="CB234" s="252"/>
      <c r="CC234" s="252"/>
      <c r="CD234" s="252"/>
      <c r="CE234" s="417"/>
      <c r="CF234" s="423"/>
      <c r="CG234" s="5"/>
      <c r="CH234" s="5"/>
      <c r="CI234" s="5"/>
      <c r="CJ234" s="5"/>
      <c r="CK234" s="5"/>
      <c r="CL234" s="5" t="s">
        <v>208</v>
      </c>
      <c r="CM234" s="5"/>
      <c r="CN234" s="5"/>
      <c r="CO234" s="5"/>
      <c r="CP234" s="5"/>
      <c r="CQ234" s="5"/>
      <c r="CR234" s="5"/>
      <c r="CS234" s="5"/>
      <c r="CT234" s="5"/>
      <c r="CU234" s="5"/>
      <c r="CV234" s="5"/>
      <c r="CW234" s="5"/>
      <c r="CX234" s="5"/>
      <c r="CY234" s="5"/>
      <c r="CZ234" s="5"/>
      <c r="DA234" s="5"/>
      <c r="DB234" s="5"/>
      <c r="DC234" s="5"/>
      <c r="DD234" s="5"/>
      <c r="DE234" s="5"/>
      <c r="DF234" s="5"/>
      <c r="DG234" s="5"/>
      <c r="DH234" s="5"/>
      <c r="DI234" s="5"/>
    </row>
    <row r="235" spans="1:113" s="5" customFormat="1" ht="13.5" customHeight="1">
      <c r="A235" s="5"/>
      <c r="B235" s="5"/>
      <c r="C235" s="5"/>
      <c r="D235" s="5"/>
      <c r="E235" s="5"/>
      <c r="F235" s="29" t="s">
        <v>171</v>
      </c>
      <c r="G235" s="5"/>
      <c r="H235" s="5"/>
      <c r="I235" s="5"/>
      <c r="J235" s="5"/>
      <c r="K235" s="5"/>
      <c r="L235" s="5"/>
      <c r="M235" s="5"/>
      <c r="N235" s="5"/>
      <c r="O235" s="5"/>
      <c r="P235" s="5"/>
      <c r="Q235" s="5"/>
      <c r="R235" s="5"/>
      <c r="S235" s="5"/>
      <c r="T235" s="5"/>
      <c r="U235" s="5"/>
      <c r="V235" s="5"/>
      <c r="W235" s="5"/>
      <c r="X235" s="5"/>
      <c r="Y235" s="5"/>
      <c r="Z235" s="1"/>
      <c r="AA235" s="1"/>
      <c r="AB235" s="1"/>
      <c r="AC235" s="1"/>
      <c r="AD235" s="1"/>
      <c r="AE235" s="1"/>
      <c r="AF235" s="1"/>
      <c r="AG235" s="1"/>
      <c r="AH235" s="1"/>
      <c r="AI235" s="1"/>
      <c r="AJ235" s="1"/>
      <c r="AK235" s="1"/>
      <c r="AL235" s="1"/>
      <c r="AM235" s="1"/>
      <c r="AN235" s="1"/>
      <c r="AO235" s="1"/>
      <c r="AP235" s="94"/>
      <c r="AQ235" s="165"/>
      <c r="AR235" s="12"/>
      <c r="AS235" s="252"/>
      <c r="AT235" s="252"/>
      <c r="AU235" s="252"/>
      <c r="AV235" s="252"/>
      <c r="AW235" s="252"/>
      <c r="AX235" s="252"/>
      <c r="AY235" s="252"/>
      <c r="AZ235" s="252"/>
      <c r="BA235" s="252"/>
      <c r="BB235" s="252"/>
      <c r="BC235" s="252"/>
      <c r="BD235" s="252"/>
      <c r="BE235" s="252"/>
      <c r="BF235" s="252"/>
      <c r="BG235" s="252"/>
      <c r="BH235" s="252"/>
      <c r="BI235" s="252"/>
      <c r="BJ235" s="252"/>
      <c r="BK235" s="252"/>
      <c r="BL235" s="252"/>
      <c r="BM235" s="252"/>
      <c r="BN235" s="252"/>
      <c r="BO235" s="252"/>
      <c r="BP235" s="252"/>
      <c r="BQ235" s="252"/>
      <c r="BR235" s="252"/>
      <c r="BS235" s="252"/>
      <c r="BT235" s="252"/>
      <c r="BU235" s="252"/>
      <c r="BV235" s="252"/>
      <c r="BW235" s="252"/>
      <c r="BX235" s="252"/>
      <c r="BY235" s="252"/>
      <c r="BZ235" s="252"/>
      <c r="CA235" s="252"/>
      <c r="CB235" s="252"/>
      <c r="CC235" s="252"/>
      <c r="CD235" s="252"/>
      <c r="CE235" s="417"/>
      <c r="CF235" s="423"/>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row>
    <row r="236" spans="1:113" s="5" customFormat="1" ht="13.5" customHeight="1">
      <c r="A236" s="5"/>
      <c r="B236" s="5"/>
      <c r="C236" s="5"/>
      <c r="D236" s="11" t="s">
        <v>194</v>
      </c>
      <c r="E236" s="5"/>
      <c r="F236" s="5" t="s">
        <v>210</v>
      </c>
      <c r="G236" s="5"/>
      <c r="H236" s="5"/>
      <c r="I236" s="5"/>
      <c r="J236" s="5"/>
      <c r="K236" s="5"/>
      <c r="L236" s="11"/>
      <c r="M236" s="1" t="s">
        <v>153</v>
      </c>
      <c r="N236" s="1"/>
      <c r="O236" s="1"/>
      <c r="P236" s="11"/>
      <c r="Q236" s="1" t="s">
        <v>155</v>
      </c>
      <c r="R236" s="1"/>
      <c r="S236" s="1"/>
      <c r="T236" s="11"/>
      <c r="U236" s="1" t="s">
        <v>204</v>
      </c>
      <c r="V236" s="1"/>
      <c r="W236" s="1"/>
      <c r="X236" s="11"/>
      <c r="Y236" s="1" t="s">
        <v>207</v>
      </c>
      <c r="Z236" s="1"/>
      <c r="AA236" s="1"/>
      <c r="AB236" s="11"/>
      <c r="AC236" s="1" t="s">
        <v>458</v>
      </c>
      <c r="AD236" s="1"/>
      <c r="AE236" s="1"/>
      <c r="AF236" s="11"/>
      <c r="AG236" s="1" t="s">
        <v>26</v>
      </c>
      <c r="AH236" s="1"/>
      <c r="AI236" s="1"/>
      <c r="AJ236" s="70"/>
      <c r="AK236" s="70"/>
      <c r="AL236" s="70"/>
      <c r="AM236" s="70"/>
      <c r="AN236" s="70"/>
      <c r="AO236" s="1"/>
      <c r="AP236" s="94"/>
      <c r="AQ236" s="165"/>
      <c r="AR236" s="12" t="s">
        <v>134</v>
      </c>
      <c r="AS236" s="248" t="str">
        <f>CONCATENATE("（",D238,"）")</f>
        <v>（支障物件）</v>
      </c>
      <c r="AT236" s="248"/>
      <c r="AU236" s="248"/>
      <c r="AV236" s="248"/>
      <c r="AW236" s="248"/>
      <c r="AX236" s="248"/>
      <c r="AY236" s="248"/>
      <c r="AZ236" s="248"/>
      <c r="BA236" s="258" t="str">
        <f>CONCATENATE("　",J238,"の施工に当って、",U238,"が支障となっているが、",AF238,"までに移設が完了する見込である。")</f>
        <v>　　　　　　　　　の施工に当って、　　　　　　　　が支障となっているが、      までに移設が完了する見込である。</v>
      </c>
      <c r="BB236" s="258"/>
      <c r="BC236" s="258"/>
      <c r="BD236" s="258"/>
      <c r="BE236" s="258"/>
      <c r="BF236" s="258"/>
      <c r="BG236" s="258"/>
      <c r="BH236" s="258"/>
      <c r="BI236" s="258"/>
      <c r="BJ236" s="258"/>
      <c r="BK236" s="258"/>
      <c r="BL236" s="258"/>
      <c r="BM236" s="258"/>
      <c r="BN236" s="258"/>
      <c r="BO236" s="258"/>
      <c r="BP236" s="258"/>
      <c r="BQ236" s="258"/>
      <c r="BR236" s="258"/>
      <c r="BS236" s="258"/>
      <c r="BT236" s="258"/>
      <c r="BU236" s="258"/>
      <c r="BV236" s="258"/>
      <c r="BW236" s="258"/>
      <c r="BX236" s="258"/>
      <c r="BY236" s="258"/>
      <c r="BZ236" s="258"/>
      <c r="CA236" s="258"/>
      <c r="CB236" s="258"/>
      <c r="CC236" s="258"/>
      <c r="CD236" s="258"/>
      <c r="CE236" s="258"/>
      <c r="CF236" s="423"/>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row>
    <row r="237" spans="1:113" s="5" customFormat="1" ht="13.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1"/>
      <c r="AA237" s="1"/>
      <c r="AB237" s="1"/>
      <c r="AC237" s="1"/>
      <c r="AD237" s="1"/>
      <c r="AE237" s="1"/>
      <c r="AF237" s="1"/>
      <c r="AG237" s="1"/>
      <c r="AH237" s="1"/>
      <c r="AI237" s="1"/>
      <c r="AJ237" s="1"/>
      <c r="AK237" s="1"/>
      <c r="AL237" s="1"/>
      <c r="AM237" s="1"/>
      <c r="AN237" s="1"/>
      <c r="AO237" s="1"/>
      <c r="AP237" s="94"/>
      <c r="AQ237" s="165"/>
      <c r="AR237" s="12"/>
      <c r="AS237" s="12"/>
      <c r="AT237" s="12"/>
      <c r="AU237" s="12"/>
      <c r="AV237" s="12"/>
      <c r="AW237" s="12"/>
      <c r="AX237" s="12"/>
      <c r="AY237" s="12"/>
      <c r="AZ237" s="12"/>
      <c r="BA237" s="258"/>
      <c r="BB237" s="258"/>
      <c r="BC237" s="258"/>
      <c r="BD237" s="258"/>
      <c r="BE237" s="258"/>
      <c r="BF237" s="258"/>
      <c r="BG237" s="258"/>
      <c r="BH237" s="258"/>
      <c r="BI237" s="258"/>
      <c r="BJ237" s="258"/>
      <c r="BK237" s="258"/>
      <c r="BL237" s="258"/>
      <c r="BM237" s="258"/>
      <c r="BN237" s="258"/>
      <c r="BO237" s="258"/>
      <c r="BP237" s="258"/>
      <c r="BQ237" s="258"/>
      <c r="BR237" s="258"/>
      <c r="BS237" s="258"/>
      <c r="BT237" s="258"/>
      <c r="BU237" s="258"/>
      <c r="BV237" s="258"/>
      <c r="BW237" s="258"/>
      <c r="BX237" s="258"/>
      <c r="BY237" s="258"/>
      <c r="BZ237" s="258"/>
      <c r="CA237" s="258"/>
      <c r="CB237" s="258"/>
      <c r="CC237" s="258"/>
      <c r="CD237" s="258"/>
      <c r="CE237" s="258"/>
      <c r="CF237" s="423"/>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row>
    <row r="238" spans="1:113" s="5" customFormat="1" ht="13.5" customHeight="1">
      <c r="A238" s="1"/>
      <c r="B238" s="11">
        <v>1</v>
      </c>
      <c r="C238" s="1"/>
      <c r="D238" s="1" t="s">
        <v>348</v>
      </c>
      <c r="E238" s="1"/>
      <c r="F238" s="1"/>
      <c r="G238" s="1"/>
      <c r="H238" s="1" t="s">
        <v>124</v>
      </c>
      <c r="I238" s="1"/>
      <c r="J238" s="38" t="s">
        <v>13</v>
      </c>
      <c r="K238" s="39"/>
      <c r="L238" s="39"/>
      <c r="M238" s="39"/>
      <c r="N238" s="39"/>
      <c r="O238" s="39"/>
      <c r="P238" s="39"/>
      <c r="Q238" s="44"/>
      <c r="R238" s="5"/>
      <c r="S238" s="1" t="s">
        <v>196</v>
      </c>
      <c r="T238" s="5"/>
      <c r="U238" s="38" t="s">
        <v>13</v>
      </c>
      <c r="V238" s="39"/>
      <c r="W238" s="39"/>
      <c r="X238" s="39"/>
      <c r="Y238" s="39"/>
      <c r="Z238" s="39"/>
      <c r="AA238" s="39"/>
      <c r="AB238" s="44"/>
      <c r="AC238" s="1"/>
      <c r="AD238" s="1" t="s">
        <v>198</v>
      </c>
      <c r="AE238" s="5"/>
      <c r="AF238" s="42" t="s">
        <v>211</v>
      </c>
      <c r="AG238" s="49"/>
      <c r="AH238" s="49"/>
      <c r="AI238" s="49"/>
      <c r="AJ238" s="49"/>
      <c r="AK238" s="49"/>
      <c r="AL238" s="49"/>
      <c r="AM238" s="51"/>
      <c r="AN238" s="1"/>
      <c r="AO238" s="1"/>
      <c r="AP238" s="94"/>
      <c r="AQ238" s="165"/>
      <c r="AR238" s="223" t="s">
        <v>79</v>
      </c>
      <c r="AS238" s="250" t="str">
        <f>CONCATENATE("（",D241,"）")</f>
        <v>（立木の置き場所）</v>
      </c>
      <c r="AT238" s="250"/>
      <c r="AU238" s="250"/>
      <c r="AV238" s="250"/>
      <c r="AW238" s="250"/>
      <c r="AX238" s="250"/>
      <c r="AY238" s="250"/>
      <c r="AZ238" s="250"/>
      <c r="BA238" s="333" t="str">
        <f>CONCATENATE("　工事用地内の立木は伐採し、",P241,"に置くこと。")</f>
        <v>　工事用地内の立木は伐採し、　　　　　　　　に置くこと。</v>
      </c>
      <c r="BB238" s="333"/>
      <c r="BC238" s="333"/>
      <c r="BD238" s="333"/>
      <c r="BE238" s="333"/>
      <c r="BF238" s="333"/>
      <c r="BG238" s="333"/>
      <c r="BH238" s="333"/>
      <c r="BI238" s="333"/>
      <c r="BJ238" s="333"/>
      <c r="BK238" s="333"/>
      <c r="BL238" s="333"/>
      <c r="BM238" s="333"/>
      <c r="BN238" s="333"/>
      <c r="BO238" s="333"/>
      <c r="BP238" s="333"/>
      <c r="BQ238" s="333"/>
      <c r="BR238" s="333"/>
      <c r="BS238" s="333"/>
      <c r="BT238" s="333"/>
      <c r="BU238" s="333"/>
      <c r="BV238" s="333"/>
      <c r="BW238" s="333"/>
      <c r="BX238" s="333"/>
      <c r="BY238" s="333"/>
      <c r="BZ238" s="333"/>
      <c r="CA238" s="333"/>
      <c r="CB238" s="333"/>
      <c r="CC238" s="333"/>
      <c r="CD238" s="333"/>
      <c r="CE238" s="333"/>
      <c r="CF238" s="423"/>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row>
    <row r="239" spans="1:113" s="5" customFormat="1" ht="10" customHeight="1">
      <c r="A239" s="1"/>
      <c r="B239" s="12"/>
      <c r="C239" s="1"/>
      <c r="D239" s="1"/>
      <c r="E239" s="1"/>
      <c r="F239" s="1"/>
      <c r="G239" s="1"/>
      <c r="H239" s="1"/>
      <c r="I239" s="1"/>
      <c r="J239" s="14"/>
      <c r="K239" s="14"/>
      <c r="L239" s="14"/>
      <c r="M239" s="14"/>
      <c r="N239" s="14"/>
      <c r="O239" s="14"/>
      <c r="P239" s="14"/>
      <c r="Q239" s="14"/>
      <c r="R239" s="5"/>
      <c r="S239" s="1"/>
      <c r="T239" s="5"/>
      <c r="U239" s="14"/>
      <c r="V239" s="14"/>
      <c r="W239" s="14"/>
      <c r="X239" s="14"/>
      <c r="Y239" s="14"/>
      <c r="Z239" s="14"/>
      <c r="AA239" s="14"/>
      <c r="AB239" s="14"/>
      <c r="AC239" s="1"/>
      <c r="AD239" s="1"/>
      <c r="AE239" s="5"/>
      <c r="AF239" s="57"/>
      <c r="AG239" s="57"/>
      <c r="AH239" s="57"/>
      <c r="AI239" s="57"/>
      <c r="AJ239" s="57"/>
      <c r="AK239" s="57"/>
      <c r="AL239" s="57"/>
      <c r="AM239" s="57"/>
      <c r="AN239" s="1"/>
      <c r="AO239" s="1"/>
      <c r="AP239" s="95"/>
      <c r="AQ239" s="166"/>
      <c r="AR239" s="220"/>
      <c r="AS239" s="220"/>
      <c r="AT239" s="220"/>
      <c r="AU239" s="220"/>
      <c r="AV239" s="220"/>
      <c r="AW239" s="220"/>
      <c r="AX239" s="220"/>
      <c r="AY239" s="220"/>
      <c r="AZ239" s="220"/>
      <c r="BA239" s="217"/>
      <c r="BB239" s="217"/>
      <c r="BC239" s="217"/>
      <c r="BD239" s="217"/>
      <c r="BE239" s="217"/>
      <c r="BF239" s="217"/>
      <c r="BG239" s="217"/>
      <c r="BH239" s="217"/>
      <c r="BI239" s="217"/>
      <c r="BJ239" s="217"/>
      <c r="BK239" s="217"/>
      <c r="BL239" s="217"/>
      <c r="BM239" s="217"/>
      <c r="BN239" s="217"/>
      <c r="BO239" s="217"/>
      <c r="BP239" s="217"/>
      <c r="BQ239" s="217"/>
      <c r="BR239" s="217"/>
      <c r="BS239" s="217"/>
      <c r="BT239" s="217"/>
      <c r="BU239" s="217"/>
      <c r="BV239" s="217"/>
      <c r="BW239" s="217"/>
      <c r="BX239" s="217"/>
      <c r="BY239" s="217"/>
      <c r="BZ239" s="217"/>
      <c r="CA239" s="217"/>
      <c r="CB239" s="217"/>
      <c r="CC239" s="217"/>
      <c r="CD239" s="217"/>
      <c r="CE239" s="217"/>
      <c r="CF239" s="422"/>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row>
    <row r="240" spans="1:113" s="5" customFormat="1" ht="10"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1"/>
      <c r="AA240" s="1"/>
      <c r="AB240" s="1"/>
      <c r="AC240" s="1"/>
      <c r="AD240" s="1"/>
      <c r="AE240" s="1"/>
      <c r="AF240" s="1"/>
      <c r="AG240" s="1"/>
      <c r="AH240" s="1"/>
      <c r="AI240" s="1"/>
      <c r="AJ240" s="1"/>
      <c r="AK240" s="1"/>
      <c r="AL240" s="1"/>
      <c r="AM240" s="1"/>
      <c r="AN240" s="1"/>
      <c r="AO240" s="1"/>
      <c r="AP240" s="96" t="s">
        <v>214</v>
      </c>
      <c r="AQ240" s="161"/>
      <c r="AR240" s="222"/>
      <c r="AS240" s="222"/>
      <c r="AT240" s="222"/>
      <c r="AU240" s="222"/>
      <c r="AV240" s="222"/>
      <c r="AW240" s="222"/>
      <c r="AX240" s="222"/>
      <c r="AY240" s="222"/>
      <c r="AZ240" s="222"/>
      <c r="BA240" s="334"/>
      <c r="BB240" s="334"/>
      <c r="BC240" s="334"/>
      <c r="BD240" s="334"/>
      <c r="BE240" s="334"/>
      <c r="BF240" s="334"/>
      <c r="BG240" s="334"/>
      <c r="BH240" s="334"/>
      <c r="BI240" s="334"/>
      <c r="BJ240" s="334"/>
      <c r="BK240" s="334"/>
      <c r="BL240" s="334"/>
      <c r="BM240" s="334"/>
      <c r="BN240" s="334"/>
      <c r="BO240" s="334"/>
      <c r="BP240" s="334"/>
      <c r="BQ240" s="334"/>
      <c r="BR240" s="334"/>
      <c r="BS240" s="334"/>
      <c r="BT240" s="334"/>
      <c r="BU240" s="334"/>
      <c r="BV240" s="334"/>
      <c r="BW240" s="334"/>
      <c r="BX240" s="334"/>
      <c r="BY240" s="334"/>
      <c r="BZ240" s="334"/>
      <c r="CA240" s="334"/>
      <c r="CB240" s="334"/>
      <c r="CC240" s="334"/>
      <c r="CD240" s="334"/>
      <c r="CE240" s="334"/>
      <c r="CF240" s="423"/>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row>
    <row r="241" spans="1:125" s="5" customFormat="1" ht="13.5" customHeight="1">
      <c r="A241" s="5"/>
      <c r="B241" s="11">
        <v>1</v>
      </c>
      <c r="C241" s="1"/>
      <c r="D241" s="1" t="s">
        <v>216</v>
      </c>
      <c r="E241" s="1"/>
      <c r="F241" s="1"/>
      <c r="G241" s="1"/>
      <c r="H241" s="1"/>
      <c r="I241" s="1"/>
      <c r="J241" s="1"/>
      <c r="K241" s="1"/>
      <c r="L241" s="1"/>
      <c r="M241" s="1" t="s">
        <v>415</v>
      </c>
      <c r="N241" s="1"/>
      <c r="O241" s="1"/>
      <c r="P241" s="32" t="s">
        <v>13</v>
      </c>
      <c r="Q241" s="34"/>
      <c r="R241" s="34"/>
      <c r="S241" s="34"/>
      <c r="T241" s="34"/>
      <c r="U241" s="34"/>
      <c r="V241" s="34"/>
      <c r="W241" s="34"/>
      <c r="X241" s="34"/>
      <c r="Y241" s="43"/>
      <c r="Z241" s="1"/>
      <c r="AA241" s="1"/>
      <c r="AB241" s="1"/>
      <c r="AC241" s="1"/>
      <c r="AD241" s="1"/>
      <c r="AE241" s="1"/>
      <c r="AF241" s="1"/>
      <c r="AG241" s="1"/>
      <c r="AH241" s="1"/>
      <c r="AI241" s="1"/>
      <c r="AJ241" s="1"/>
      <c r="AK241" s="1"/>
      <c r="AL241" s="1"/>
      <c r="AM241" s="1"/>
      <c r="AN241" s="1"/>
      <c r="AO241" s="1"/>
      <c r="AP241" s="90"/>
      <c r="AQ241" s="162"/>
      <c r="AR241" s="12" t="s">
        <v>173</v>
      </c>
      <c r="AS241" s="53" t="str">
        <f>CONCATENATE("（",D243,"）")</f>
        <v>（低騒音型・低振動型建設機械）</v>
      </c>
      <c r="AT241" s="53"/>
      <c r="AU241" s="53"/>
      <c r="AV241" s="53"/>
      <c r="AW241" s="53"/>
      <c r="AX241" s="53"/>
      <c r="AY241" s="53"/>
      <c r="AZ241" s="53"/>
      <c r="BA241" s="53"/>
      <c r="BB241" s="53"/>
      <c r="BC241" s="53"/>
      <c r="BD241" s="53"/>
      <c r="BE241" s="251" t="str">
        <f>CONCATENATE("　本工事のうち",G247,"については、特に",U243,"する必要が")</f>
        <v>　本工事のうち     については、特にする必要が</v>
      </c>
      <c r="BF241" s="251"/>
      <c r="BG241" s="251"/>
      <c r="BH241" s="251"/>
      <c r="BI241" s="251"/>
      <c r="BJ241" s="251"/>
      <c r="BK241" s="251"/>
      <c r="BL241" s="251"/>
      <c r="BM241" s="251"/>
      <c r="BN241" s="251"/>
      <c r="BO241" s="251"/>
      <c r="BP241" s="251"/>
      <c r="BQ241" s="251"/>
      <c r="BR241" s="251"/>
      <c r="BS241" s="251"/>
      <c r="BT241" s="251"/>
      <c r="BU241" s="251"/>
      <c r="BV241" s="251"/>
      <c r="BW241" s="251"/>
      <c r="BX241" s="251"/>
      <c r="BY241" s="251"/>
      <c r="BZ241" s="251"/>
      <c r="CA241" s="251"/>
      <c r="CB241" s="251"/>
      <c r="CC241" s="251"/>
      <c r="CD241" s="251"/>
      <c r="CE241" s="251"/>
      <c r="CF241" s="423"/>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row>
    <row r="242" spans="1:125" s="5" customFormat="1" ht="13.5" customHeight="1">
      <c r="A242" s="5"/>
      <c r="B242" s="12"/>
      <c r="C242" s="1"/>
      <c r="D242" s="1"/>
      <c r="E242" s="1"/>
      <c r="F242" s="1"/>
      <c r="G242" s="1"/>
      <c r="H242" s="1"/>
      <c r="I242" s="1"/>
      <c r="J242" s="1"/>
      <c r="K242" s="1"/>
      <c r="L242" s="1"/>
      <c r="M242" s="1"/>
      <c r="N242" s="1"/>
      <c r="O242" s="1"/>
      <c r="P242" s="53"/>
      <c r="Q242" s="53"/>
      <c r="R242" s="53"/>
      <c r="S242" s="53"/>
      <c r="T242" s="53"/>
      <c r="U242" s="53"/>
      <c r="V242" s="53"/>
      <c r="W242" s="53"/>
      <c r="X242" s="53"/>
      <c r="Y242" s="53"/>
      <c r="Z242" s="1"/>
      <c r="AA242" s="1"/>
      <c r="AB242" s="1"/>
      <c r="AC242" s="1"/>
      <c r="AD242" s="1"/>
      <c r="AE242" s="1"/>
      <c r="AF242" s="1"/>
      <c r="AG242" s="1"/>
      <c r="AH242" s="1"/>
      <c r="AI242" s="1"/>
      <c r="AJ242" s="1"/>
      <c r="AK242" s="1"/>
      <c r="AL242" s="1"/>
      <c r="AM242" s="1"/>
      <c r="AN242" s="1"/>
      <c r="AO242" s="1"/>
      <c r="AP242" s="91"/>
      <c r="AQ242" s="162"/>
      <c r="AR242" s="12"/>
      <c r="AS242" s="249" t="s">
        <v>498</v>
      </c>
      <c r="AT242" s="249"/>
      <c r="AU242" s="249"/>
      <c r="AV242" s="249"/>
      <c r="AW242" s="249"/>
      <c r="AX242" s="249"/>
      <c r="AY242" s="249"/>
      <c r="AZ242" s="249"/>
      <c r="BA242" s="249"/>
      <c r="BB242" s="249"/>
      <c r="BC242" s="249"/>
      <c r="BD242" s="249"/>
      <c r="BE242" s="249"/>
      <c r="BF242" s="249"/>
      <c r="BG242" s="249"/>
      <c r="BH242" s="249"/>
      <c r="BI242" s="249"/>
      <c r="BJ242" s="249"/>
      <c r="BK242" s="249"/>
      <c r="BL242" s="249"/>
      <c r="BM242" s="249"/>
      <c r="BN242" s="249"/>
      <c r="BO242" s="249"/>
      <c r="BP242" s="249"/>
      <c r="BQ242" s="249"/>
      <c r="BR242" s="249"/>
      <c r="BS242" s="249"/>
      <c r="BT242" s="249"/>
      <c r="BU242" s="249"/>
      <c r="BV242" s="249"/>
      <c r="BW242" s="249"/>
      <c r="BX242" s="249"/>
      <c r="BY242" s="249"/>
      <c r="BZ242" s="249"/>
      <c r="CA242" s="249"/>
      <c r="CB242" s="249"/>
      <c r="CC242" s="249"/>
      <c r="CD242" s="249"/>
      <c r="CE242" s="249"/>
      <c r="CF242" s="423"/>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row>
    <row r="243" spans="1:125" s="5" customFormat="1" ht="13.5" customHeight="1">
      <c r="A243" s="1"/>
      <c r="B243" s="11">
        <v>1</v>
      </c>
      <c r="C243" s="1"/>
      <c r="D243" s="1" t="s">
        <v>117</v>
      </c>
      <c r="E243" s="1"/>
      <c r="F243" s="1"/>
      <c r="G243" s="1"/>
      <c r="H243" s="1"/>
      <c r="I243" s="1"/>
      <c r="J243" s="1"/>
      <c r="K243" s="1"/>
      <c r="L243" s="1"/>
      <c r="M243" s="1"/>
      <c r="N243" s="1"/>
      <c r="O243" s="1"/>
      <c r="P243" s="1" t="s">
        <v>425</v>
      </c>
      <c r="Q243" s="1"/>
      <c r="R243" s="1"/>
      <c r="S243" s="1" t="s">
        <v>70</v>
      </c>
      <c r="T243" s="1"/>
      <c r="U243" s="38"/>
      <c r="V243" s="39"/>
      <c r="W243" s="39"/>
      <c r="X243" s="39"/>
      <c r="Y243" s="39"/>
      <c r="Z243" s="44"/>
      <c r="AA243" s="5"/>
      <c r="AB243" s="5"/>
      <c r="AC243" s="1" t="s">
        <v>459</v>
      </c>
      <c r="AD243" s="5"/>
      <c r="AE243" s="5"/>
      <c r="AF243" s="12"/>
      <c r="AG243" s="69" t="s">
        <v>462</v>
      </c>
      <c r="AH243" s="12"/>
      <c r="AI243" s="12"/>
      <c r="AJ243" s="1"/>
      <c r="AK243" s="1"/>
      <c r="AL243" s="1"/>
      <c r="AM243" s="1"/>
      <c r="AN243" s="1"/>
      <c r="AO243" s="1"/>
      <c r="AP243" s="91"/>
      <c r="AQ243" s="162"/>
      <c r="AR243" s="12"/>
      <c r="AS243" s="249"/>
      <c r="AT243" s="249"/>
      <c r="AU243" s="249"/>
      <c r="AV243" s="249"/>
      <c r="AW243" s="249"/>
      <c r="AX243" s="249"/>
      <c r="AY243" s="249"/>
      <c r="AZ243" s="249"/>
      <c r="BA243" s="249"/>
      <c r="BB243" s="249"/>
      <c r="BC243" s="249"/>
      <c r="BD243" s="249"/>
      <c r="BE243" s="249"/>
      <c r="BF243" s="249"/>
      <c r="BG243" s="249"/>
      <c r="BH243" s="249"/>
      <c r="BI243" s="249"/>
      <c r="BJ243" s="249"/>
      <c r="BK243" s="249"/>
      <c r="BL243" s="249"/>
      <c r="BM243" s="249"/>
      <c r="BN243" s="249"/>
      <c r="BO243" s="249"/>
      <c r="BP243" s="249"/>
      <c r="BQ243" s="249"/>
      <c r="BR243" s="249"/>
      <c r="BS243" s="249"/>
      <c r="BT243" s="249"/>
      <c r="BU243" s="249"/>
      <c r="BV243" s="249"/>
      <c r="BW243" s="249"/>
      <c r="BX243" s="249"/>
      <c r="BY243" s="249"/>
      <c r="BZ243" s="249"/>
      <c r="CA243" s="249"/>
      <c r="CB243" s="249"/>
      <c r="CC243" s="249"/>
      <c r="CD243" s="249"/>
      <c r="CE243" s="249"/>
      <c r="CF243" s="423"/>
      <c r="CG243" s="5"/>
      <c r="CH243" s="5"/>
      <c r="CI243" s="5"/>
      <c r="CJ243" s="5"/>
      <c r="CK243" s="5"/>
      <c r="CL243" s="5"/>
      <c r="CM243" s="5"/>
      <c r="CN243" s="441"/>
      <c r="CO243" s="441"/>
      <c r="CP243" s="441"/>
      <c r="CQ243" s="441"/>
      <c r="CR243" s="441"/>
      <c r="CS243" s="441"/>
      <c r="CT243" s="441"/>
      <c r="CU243" s="441"/>
      <c r="CV243" s="441"/>
      <c r="CW243" s="441"/>
      <c r="CX243" s="441"/>
      <c r="CY243" s="441"/>
      <c r="CZ243" s="441"/>
      <c r="DA243" s="441"/>
      <c r="DB243" s="441"/>
      <c r="DC243" s="441"/>
      <c r="DD243" s="441"/>
      <c r="DE243" s="441"/>
      <c r="DF243" s="441"/>
      <c r="DG243" s="441"/>
      <c r="DH243" s="441"/>
      <c r="DI243" s="441"/>
      <c r="DJ243" s="441"/>
      <c r="DK243" s="441"/>
      <c r="DL243" s="441"/>
      <c r="DM243" s="441"/>
      <c r="DN243" s="441"/>
      <c r="DO243" s="5"/>
      <c r="DP243" s="5"/>
      <c r="DQ243" s="5"/>
      <c r="DR243" s="5"/>
      <c r="DS243" s="5"/>
      <c r="DT243" s="5"/>
      <c r="DU243" s="5"/>
    </row>
    <row r="244" spans="1:125" s="5" customFormat="1" ht="13.5" customHeight="1">
      <c r="A244" s="1"/>
      <c r="B244" s="12"/>
      <c r="C244" s="1"/>
      <c r="D244" s="1"/>
      <c r="E244" s="1"/>
      <c r="F244" s="1"/>
      <c r="G244" s="1"/>
      <c r="H244" s="1"/>
      <c r="I244" s="1"/>
      <c r="J244" s="1"/>
      <c r="K244" s="1"/>
      <c r="L244" s="1"/>
      <c r="M244" s="1"/>
      <c r="N244" s="1"/>
      <c r="O244" s="1"/>
      <c r="P244" s="1"/>
      <c r="Q244" s="1"/>
      <c r="R244" s="1"/>
      <c r="S244" s="1"/>
      <c r="T244" s="1"/>
      <c r="U244" s="14"/>
      <c r="V244" s="14"/>
      <c r="W244" s="14"/>
      <c r="X244" s="14"/>
      <c r="Y244" s="14"/>
      <c r="Z244" s="14"/>
      <c r="AA244" s="5"/>
      <c r="AB244" s="5"/>
      <c r="AC244" s="1" t="s">
        <v>460</v>
      </c>
      <c r="AD244" s="5"/>
      <c r="AE244" s="5"/>
      <c r="AF244" s="12"/>
      <c r="AG244" s="69" t="s">
        <v>218</v>
      </c>
      <c r="AH244" s="12"/>
      <c r="AI244" s="12"/>
      <c r="AJ244" s="1"/>
      <c r="AK244" s="1"/>
      <c r="AL244" s="1"/>
      <c r="AM244" s="1"/>
      <c r="AN244" s="1"/>
      <c r="AO244" s="1"/>
      <c r="AP244" s="91"/>
      <c r="AQ244" s="162"/>
      <c r="AR244" s="12"/>
      <c r="AS244" s="12"/>
      <c r="AT244" s="5"/>
      <c r="AU244" s="12"/>
      <c r="AV244" s="12"/>
      <c r="AW244" s="307" t="s">
        <v>532</v>
      </c>
      <c r="AX244" s="70" t="str">
        <f>T247</f>
        <v xml:space="preserve">      </v>
      </c>
      <c r="AY244" s="70"/>
      <c r="AZ244" s="70"/>
      <c r="BA244" s="70"/>
      <c r="BB244" s="70"/>
      <c r="BC244" s="70"/>
      <c r="BD244" s="70"/>
      <c r="BE244" s="70"/>
      <c r="BF244" s="12"/>
      <c r="BG244" s="12"/>
      <c r="BH244" s="5"/>
      <c r="BI244" s="12"/>
      <c r="BJ244" s="307" t="s">
        <v>88</v>
      </c>
      <c r="BK244" s="70" t="str">
        <f>AG247</f>
        <v xml:space="preserve">   </v>
      </c>
      <c r="BL244" s="70"/>
      <c r="BM244" s="70"/>
      <c r="BN244" s="70"/>
      <c r="BO244" s="70"/>
      <c r="BP244" s="70"/>
      <c r="BQ244" s="70"/>
      <c r="BR244" s="70"/>
      <c r="BS244" s="12"/>
      <c r="BT244" s="12"/>
      <c r="BU244" s="12"/>
      <c r="BV244" s="12"/>
      <c r="BW244" s="12"/>
      <c r="BX244" s="12"/>
      <c r="BY244" s="12"/>
      <c r="BZ244" s="12"/>
      <c r="CA244" s="14"/>
      <c r="CB244" s="14"/>
      <c r="CC244" s="14"/>
      <c r="CD244" s="14"/>
      <c r="CE244" s="12"/>
      <c r="CF244" s="423"/>
      <c r="CG244" s="5"/>
      <c r="CH244" s="5"/>
      <c r="CI244" s="5"/>
      <c r="CJ244" s="5"/>
      <c r="CK244" s="5"/>
      <c r="CL244" s="5"/>
      <c r="CM244" s="5"/>
      <c r="CN244" s="441"/>
      <c r="CO244" s="441"/>
      <c r="CP244" s="441"/>
      <c r="CQ244" s="441"/>
      <c r="CR244" s="441"/>
      <c r="CS244" s="441"/>
      <c r="CT244" s="441"/>
      <c r="CU244" s="441"/>
      <c r="CV244" s="441"/>
      <c r="CW244" s="441"/>
      <c r="CX244" s="441"/>
      <c r="CY244" s="441"/>
      <c r="CZ244" s="441"/>
      <c r="DA244" s="441"/>
      <c r="DB244" s="441"/>
      <c r="DC244" s="441"/>
      <c r="DD244" s="441"/>
      <c r="DE244" s="441"/>
      <c r="DF244" s="441"/>
      <c r="DG244" s="441"/>
      <c r="DH244" s="441"/>
      <c r="DI244" s="441"/>
      <c r="DJ244" s="441"/>
      <c r="DK244" s="441"/>
      <c r="DL244" s="441"/>
      <c r="DM244" s="441"/>
      <c r="DN244" s="441"/>
      <c r="DO244" s="5"/>
      <c r="DP244" s="5"/>
      <c r="DQ244" s="5"/>
      <c r="DR244" s="5"/>
      <c r="DS244" s="5"/>
      <c r="DT244" s="5"/>
      <c r="DU244" s="5"/>
    </row>
    <row r="245" spans="1:125" s="5" customFormat="1" ht="10" customHeight="1">
      <c r="A245" s="1"/>
      <c r="B245" s="12"/>
      <c r="C245" s="1"/>
      <c r="D245" s="1"/>
      <c r="E245" s="1"/>
      <c r="F245" s="1"/>
      <c r="G245" s="1"/>
      <c r="H245" s="1"/>
      <c r="I245" s="1"/>
      <c r="J245" s="1"/>
      <c r="K245" s="1"/>
      <c r="L245" s="1"/>
      <c r="M245" s="1"/>
      <c r="N245" s="1"/>
      <c r="O245" s="1"/>
      <c r="P245" s="1"/>
      <c r="Q245" s="1"/>
      <c r="R245" s="1"/>
      <c r="S245" s="1"/>
      <c r="T245" s="1"/>
      <c r="U245" s="14"/>
      <c r="V245" s="14"/>
      <c r="W245" s="14"/>
      <c r="X245" s="14"/>
      <c r="Y245" s="14"/>
      <c r="Z245" s="14"/>
      <c r="AA245" s="5"/>
      <c r="AB245" s="5"/>
      <c r="AC245" s="1"/>
      <c r="AD245" s="5"/>
      <c r="AE245" s="5"/>
      <c r="AF245" s="12"/>
      <c r="AG245" s="5"/>
      <c r="AH245" s="12"/>
      <c r="AI245" s="12"/>
      <c r="AJ245" s="1"/>
      <c r="AK245" s="1"/>
      <c r="AL245" s="1"/>
      <c r="AM245" s="1"/>
      <c r="AN245" s="1"/>
      <c r="AO245" s="1"/>
      <c r="AP245" s="92"/>
      <c r="AQ245" s="163"/>
      <c r="AR245" s="220"/>
      <c r="AS245" s="220"/>
      <c r="AT245" s="220"/>
      <c r="AU245" s="220"/>
      <c r="AV245" s="220"/>
      <c r="AW245" s="220"/>
      <c r="AX245" s="220"/>
      <c r="AY245" s="220"/>
      <c r="AZ245" s="220"/>
      <c r="BA245" s="220"/>
      <c r="BB245" s="220"/>
      <c r="BC245" s="220"/>
      <c r="BD245" s="220"/>
      <c r="BE245" s="220"/>
      <c r="BF245" s="220"/>
      <c r="BG245" s="220"/>
      <c r="BH245" s="220"/>
      <c r="BI245" s="220"/>
      <c r="BJ245" s="220"/>
      <c r="BK245" s="220"/>
      <c r="BL245" s="220"/>
      <c r="BM245" s="220"/>
      <c r="BN245" s="220"/>
      <c r="BO245" s="220"/>
      <c r="BP245" s="220"/>
      <c r="BQ245" s="220"/>
      <c r="BR245" s="220"/>
      <c r="BS245" s="220"/>
      <c r="BT245" s="220"/>
      <c r="BU245" s="220"/>
      <c r="BV245" s="220"/>
      <c r="BW245" s="220"/>
      <c r="BX245" s="220"/>
      <c r="BY245" s="220"/>
      <c r="BZ245" s="220"/>
      <c r="CA245" s="220"/>
      <c r="CB245" s="220"/>
      <c r="CC245" s="220"/>
      <c r="CD245" s="220"/>
      <c r="CE245" s="220"/>
      <c r="CF245" s="422"/>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row>
    <row r="246" spans="1:125" s="5" customFormat="1" ht="10"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1"/>
      <c r="AA246" s="1"/>
      <c r="AB246" s="1"/>
      <c r="AC246" s="5"/>
      <c r="AD246" s="5"/>
      <c r="AE246" s="5"/>
      <c r="AF246" s="5"/>
      <c r="AG246" s="5"/>
      <c r="AH246" s="5"/>
      <c r="AI246" s="5"/>
      <c r="AJ246" s="5"/>
      <c r="AK246" s="5"/>
      <c r="AL246" s="5"/>
      <c r="AM246" s="5"/>
      <c r="AN246" s="5"/>
      <c r="AO246" s="5"/>
      <c r="AP246" s="97" t="s">
        <v>474</v>
      </c>
      <c r="AQ246" s="167"/>
      <c r="AR246" s="222"/>
      <c r="AS246" s="222"/>
      <c r="AT246" s="222"/>
      <c r="AU246" s="222"/>
      <c r="AV246" s="222"/>
      <c r="AW246" s="222"/>
      <c r="AX246" s="222"/>
      <c r="AY246" s="222"/>
      <c r="AZ246" s="222"/>
      <c r="BA246" s="216"/>
      <c r="BB246" s="216"/>
      <c r="BC246" s="216"/>
      <c r="BD246" s="216"/>
      <c r="BE246" s="216"/>
      <c r="BF246" s="216"/>
      <c r="BG246" s="216"/>
      <c r="BH246" s="216"/>
      <c r="BI246" s="216"/>
      <c r="BJ246" s="216"/>
      <c r="BK246" s="216"/>
      <c r="BL246" s="216"/>
      <c r="BM246" s="216"/>
      <c r="BN246" s="216"/>
      <c r="BO246" s="216"/>
      <c r="BP246" s="216"/>
      <c r="BQ246" s="216"/>
      <c r="BR246" s="216"/>
      <c r="BS246" s="216"/>
      <c r="BT246" s="216"/>
      <c r="BU246" s="216"/>
      <c r="BV246" s="216"/>
      <c r="BW246" s="216"/>
      <c r="BX246" s="216"/>
      <c r="BY246" s="216"/>
      <c r="BZ246" s="216"/>
      <c r="CA246" s="216"/>
      <c r="CB246" s="216"/>
      <c r="CC246" s="216"/>
      <c r="CD246" s="216"/>
      <c r="CE246" s="216"/>
      <c r="CF246" s="423"/>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row>
    <row r="247" spans="1:125" s="5" customFormat="1" ht="13.5" customHeight="1">
      <c r="A247" s="1"/>
      <c r="B247" s="1"/>
      <c r="C247" s="1" t="s">
        <v>174</v>
      </c>
      <c r="D247" s="1"/>
      <c r="E247" s="1"/>
      <c r="F247" s="1"/>
      <c r="G247" s="32" t="s">
        <v>352</v>
      </c>
      <c r="H247" s="34"/>
      <c r="I247" s="34"/>
      <c r="J247" s="34"/>
      <c r="K247" s="34"/>
      <c r="L247" s="34"/>
      <c r="M247" s="34"/>
      <c r="N247" s="43"/>
      <c r="O247" s="5"/>
      <c r="P247" s="1" t="s">
        <v>305</v>
      </c>
      <c r="Q247" s="5"/>
      <c r="R247" s="5"/>
      <c r="S247" s="5"/>
      <c r="T247" s="32" t="s">
        <v>211</v>
      </c>
      <c r="U247" s="34"/>
      <c r="V247" s="34"/>
      <c r="W247" s="34"/>
      <c r="X247" s="34"/>
      <c r="Y247" s="34"/>
      <c r="Z247" s="34"/>
      <c r="AA247" s="43"/>
      <c r="AB247" s="5"/>
      <c r="AC247" s="1" t="s">
        <v>358</v>
      </c>
      <c r="AD247" s="5"/>
      <c r="AE247" s="5"/>
      <c r="AF247" s="5"/>
      <c r="AG247" s="32" t="s">
        <v>464</v>
      </c>
      <c r="AH247" s="34"/>
      <c r="AI247" s="34"/>
      <c r="AJ247" s="34"/>
      <c r="AK247" s="34"/>
      <c r="AL247" s="34"/>
      <c r="AM247" s="34"/>
      <c r="AN247" s="43"/>
      <c r="AO247" s="1"/>
      <c r="AP247" s="98"/>
      <c r="AQ247" s="168"/>
      <c r="AR247" s="12" t="s">
        <v>173</v>
      </c>
      <c r="AS247" s="250" t="str">
        <f>CONCATENATE("（",D249,"）")</f>
        <v>（交通安全施設等）</v>
      </c>
      <c r="AT247" s="250"/>
      <c r="AU247" s="250"/>
      <c r="AV247" s="250"/>
      <c r="AW247" s="250"/>
      <c r="AX247" s="250"/>
      <c r="AY247" s="250"/>
      <c r="AZ247" s="250"/>
      <c r="BA247" s="249" t="s">
        <v>156</v>
      </c>
      <c r="BB247" s="249"/>
      <c r="BC247" s="249"/>
      <c r="BD247" s="249"/>
      <c r="BE247" s="249"/>
      <c r="BF247" s="249"/>
      <c r="BG247" s="249"/>
      <c r="BH247" s="249"/>
      <c r="BI247" s="249"/>
      <c r="BJ247" s="249"/>
      <c r="BK247" s="249"/>
      <c r="BL247" s="249"/>
      <c r="BM247" s="249"/>
      <c r="BN247" s="249"/>
      <c r="BO247" s="249"/>
      <c r="BP247" s="249"/>
      <c r="BQ247" s="249"/>
      <c r="BR247" s="249"/>
      <c r="BS247" s="249"/>
      <c r="BT247" s="249"/>
      <c r="BU247" s="249"/>
      <c r="BV247" s="249"/>
      <c r="BW247" s="249"/>
      <c r="BX247" s="249"/>
      <c r="BY247" s="249"/>
      <c r="BZ247" s="249"/>
      <c r="CA247" s="249"/>
      <c r="CB247" s="249"/>
      <c r="CC247" s="249"/>
      <c r="CD247" s="249"/>
      <c r="CE247" s="249"/>
      <c r="CF247" s="423"/>
      <c r="CG247" s="5"/>
      <c r="CH247" s="5"/>
      <c r="CI247" s="5"/>
      <c r="CJ247" s="13" t="s">
        <v>174</v>
      </c>
      <c r="CK247" s="13"/>
      <c r="CL247" s="13"/>
      <c r="CM247" s="13"/>
      <c r="CN247" s="32" t="s">
        <v>620</v>
      </c>
      <c r="CO247" s="34"/>
      <c r="CP247" s="34"/>
      <c r="CQ247" s="34"/>
      <c r="CR247" s="34"/>
      <c r="CS247" s="34"/>
      <c r="CT247" s="34"/>
      <c r="CU247" s="43"/>
      <c r="CV247" s="5"/>
      <c r="CW247" s="13" t="s">
        <v>305</v>
      </c>
      <c r="CX247" s="5"/>
      <c r="CY247" s="5"/>
      <c r="CZ247" s="5"/>
      <c r="DA247" s="32" t="s">
        <v>432</v>
      </c>
      <c r="DB247" s="34"/>
      <c r="DC247" s="34"/>
      <c r="DD247" s="34"/>
      <c r="DE247" s="34"/>
      <c r="DF247" s="34"/>
      <c r="DG247" s="34"/>
      <c r="DH247" s="43"/>
      <c r="DI247" s="5"/>
      <c r="DJ247" s="13" t="s">
        <v>358</v>
      </c>
      <c r="DK247" s="5"/>
      <c r="DL247" s="5"/>
      <c r="DM247" s="5"/>
      <c r="DN247" s="32" t="s">
        <v>615</v>
      </c>
      <c r="DO247" s="34"/>
      <c r="DP247" s="34"/>
      <c r="DQ247" s="34"/>
      <c r="DR247" s="34"/>
      <c r="DS247" s="34"/>
      <c r="DT247" s="34"/>
      <c r="DU247" s="43"/>
    </row>
    <row r="248" spans="1:125" s="5" customFormat="1"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98"/>
      <c r="AQ248" s="168"/>
      <c r="AR248" s="12"/>
      <c r="AS248" s="249" t="s">
        <v>499</v>
      </c>
      <c r="AT248" s="249"/>
      <c r="AU248" s="249"/>
      <c r="AV248" s="249"/>
      <c r="AW248" s="249"/>
      <c r="AX248" s="249"/>
      <c r="AY248" s="249"/>
      <c r="AZ248" s="249"/>
      <c r="BA248" s="249"/>
      <c r="BB248" s="249"/>
      <c r="BC248" s="249"/>
      <c r="BD248" s="249"/>
      <c r="BE248" s="249"/>
      <c r="BF248" s="249"/>
      <c r="BG248" s="249"/>
      <c r="BH248" s="249"/>
      <c r="BI248" s="249"/>
      <c r="BJ248" s="249"/>
      <c r="BK248" s="249"/>
      <c r="BL248" s="249"/>
      <c r="BM248" s="249"/>
      <c r="BN248" s="249"/>
      <c r="BO248" s="249"/>
      <c r="BP248" s="249"/>
      <c r="BQ248" s="249"/>
      <c r="BR248" s="249"/>
      <c r="BS248" s="249"/>
      <c r="BT248" s="249"/>
      <c r="BU248" s="249"/>
      <c r="BV248" s="249"/>
      <c r="BW248" s="249"/>
      <c r="BX248" s="249"/>
      <c r="BY248" s="249"/>
      <c r="BZ248" s="249"/>
      <c r="CA248" s="249"/>
      <c r="CB248" s="249"/>
      <c r="CC248" s="249"/>
      <c r="CD248" s="249"/>
      <c r="CE248" s="249"/>
      <c r="CF248" s="423"/>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row>
    <row r="249" spans="1:125" s="5" customFormat="1" ht="13.5" customHeight="1">
      <c r="A249" s="1"/>
      <c r="B249" s="11">
        <v>1</v>
      </c>
      <c r="C249" s="1"/>
      <c r="D249" s="1" t="s">
        <v>175</v>
      </c>
      <c r="E249" s="1"/>
      <c r="F249" s="1"/>
      <c r="G249" s="1"/>
      <c r="H249" s="1"/>
      <c r="I249" s="1"/>
      <c r="J249" s="1"/>
      <c r="K249" s="1"/>
      <c r="L249" s="1"/>
      <c r="M249" s="1"/>
      <c r="N249" s="1"/>
      <c r="O249" s="1"/>
      <c r="P249" s="1"/>
      <c r="Q249" s="5"/>
      <c r="R249" s="5"/>
      <c r="S249" s="5"/>
      <c r="T249" s="1"/>
      <c r="U249" s="1"/>
      <c r="V249" s="1"/>
      <c r="W249" s="1"/>
      <c r="X249" s="1"/>
      <c r="Y249" s="1"/>
      <c r="Z249" s="1"/>
      <c r="AA249" s="1"/>
      <c r="AB249" s="1"/>
      <c r="AC249" s="1"/>
      <c r="AD249" s="1"/>
      <c r="AE249" s="1"/>
      <c r="AF249" s="1"/>
      <c r="AG249" s="1"/>
      <c r="AH249" s="1"/>
      <c r="AI249" s="1"/>
      <c r="AJ249" s="1"/>
      <c r="AK249" s="1"/>
      <c r="AL249" s="1"/>
      <c r="AM249" s="1"/>
      <c r="AN249" s="1"/>
      <c r="AO249" s="1"/>
      <c r="AP249" s="98"/>
      <c r="AQ249" s="168"/>
      <c r="AR249" s="12"/>
      <c r="AS249" s="249"/>
      <c r="AT249" s="249"/>
      <c r="AU249" s="249"/>
      <c r="AV249" s="249"/>
      <c r="AW249" s="249"/>
      <c r="AX249" s="249"/>
      <c r="AY249" s="249"/>
      <c r="AZ249" s="249"/>
      <c r="BA249" s="249"/>
      <c r="BB249" s="249"/>
      <c r="BC249" s="249"/>
      <c r="BD249" s="249"/>
      <c r="BE249" s="249"/>
      <c r="BF249" s="249"/>
      <c r="BG249" s="249"/>
      <c r="BH249" s="249"/>
      <c r="BI249" s="249"/>
      <c r="BJ249" s="249"/>
      <c r="BK249" s="249"/>
      <c r="BL249" s="249"/>
      <c r="BM249" s="249"/>
      <c r="BN249" s="249"/>
      <c r="BO249" s="249"/>
      <c r="BP249" s="249"/>
      <c r="BQ249" s="249"/>
      <c r="BR249" s="249"/>
      <c r="BS249" s="249"/>
      <c r="BT249" s="249"/>
      <c r="BU249" s="249"/>
      <c r="BV249" s="249"/>
      <c r="BW249" s="249"/>
      <c r="BX249" s="249"/>
      <c r="BY249" s="249"/>
      <c r="BZ249" s="249"/>
      <c r="CA249" s="249"/>
      <c r="CB249" s="249"/>
      <c r="CC249" s="249"/>
      <c r="CD249" s="249"/>
      <c r="CE249" s="249"/>
      <c r="CF249" s="423"/>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row>
    <row r="250" spans="1:125" s="5" customFormat="1"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98"/>
      <c r="AQ250" s="168"/>
      <c r="AR250" s="12"/>
      <c r="AS250" s="253" t="str">
        <f>CONCATENATE(K251," ",IF(Q251=""," ",Q251),S251,"、",U251," ",IF(Y251=""," ",Y251),AA251,"、一日あたり合計"," ",IF(Q251=""," ",Q251+Y251),S251,"、",+AC251," ",IF(AG251=""," ",AG251),AI251,"、工事全体合計"," ",IF(Q251="","　 ",(Q251+Y251)*AG251),"人・日")</f>
        <v>　交通誘導員Ａ  人、交代要員  人、一日あたり合計  人、配置日数  日、工事全体合計 　 人・日</v>
      </c>
      <c r="AT250" s="253"/>
      <c r="AU250" s="253"/>
      <c r="AV250" s="253"/>
      <c r="AW250" s="253"/>
      <c r="AX250" s="253"/>
      <c r="AY250" s="253"/>
      <c r="AZ250" s="253"/>
      <c r="BA250" s="253"/>
      <c r="BB250" s="253"/>
      <c r="BC250" s="253"/>
      <c r="BD250" s="253"/>
      <c r="BE250" s="253"/>
      <c r="BF250" s="253"/>
      <c r="BG250" s="253"/>
      <c r="BH250" s="253"/>
      <c r="BI250" s="253"/>
      <c r="BJ250" s="253"/>
      <c r="BK250" s="253"/>
      <c r="BL250" s="253"/>
      <c r="BM250" s="253"/>
      <c r="BN250" s="253"/>
      <c r="BO250" s="253"/>
      <c r="BP250" s="253"/>
      <c r="BQ250" s="253"/>
      <c r="BR250" s="253"/>
      <c r="BS250" s="253"/>
      <c r="BT250" s="253"/>
      <c r="BU250" s="253"/>
      <c r="BV250" s="253"/>
      <c r="BW250" s="253"/>
      <c r="BX250" s="253"/>
      <c r="BY250" s="253"/>
      <c r="BZ250" s="253"/>
      <c r="CA250" s="253"/>
      <c r="CB250" s="253"/>
      <c r="CC250" s="253"/>
      <c r="CD250" s="253"/>
      <c r="CE250" s="253"/>
      <c r="CF250" s="423"/>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row>
    <row r="251" spans="1:125" s="5" customFormat="1" ht="13.5" customHeight="1">
      <c r="A251" s="1"/>
      <c r="B251" s="1"/>
      <c r="C251" s="1"/>
      <c r="D251" s="11">
        <v>1</v>
      </c>
      <c r="E251" s="1"/>
      <c r="F251" s="1" t="s">
        <v>12</v>
      </c>
      <c r="G251" s="1"/>
      <c r="H251" s="1"/>
      <c r="I251" s="1"/>
      <c r="J251" s="1"/>
      <c r="K251" s="1" t="s">
        <v>220</v>
      </c>
      <c r="L251" s="1"/>
      <c r="M251" s="1"/>
      <c r="N251" s="1"/>
      <c r="O251" s="1"/>
      <c r="P251" s="1"/>
      <c r="Q251" s="38"/>
      <c r="R251" s="44"/>
      <c r="S251" s="1" t="s">
        <v>222</v>
      </c>
      <c r="T251" s="1"/>
      <c r="U251" s="1" t="s">
        <v>224</v>
      </c>
      <c r="V251" s="1"/>
      <c r="W251" s="1"/>
      <c r="X251" s="1"/>
      <c r="Y251" s="38"/>
      <c r="Z251" s="44"/>
      <c r="AA251" s="12" t="s">
        <v>222</v>
      </c>
      <c r="AB251" s="1"/>
      <c r="AC251" s="1" t="s">
        <v>334</v>
      </c>
      <c r="AD251" s="1"/>
      <c r="AE251" s="1"/>
      <c r="AF251" s="5"/>
      <c r="AG251" s="38"/>
      <c r="AH251" s="44"/>
      <c r="AI251" s="12" t="s">
        <v>145</v>
      </c>
      <c r="AJ251" s="1"/>
      <c r="AK251" s="1"/>
      <c r="AL251" s="1"/>
      <c r="AM251" s="1"/>
      <c r="AN251" s="1"/>
      <c r="AO251" s="1"/>
      <c r="AP251" s="98"/>
      <c r="AQ251" s="168"/>
      <c r="AR251" s="12"/>
      <c r="AS251" s="253" t="str">
        <f>CONCATENATE(K253," ",IF(Q253=""," ",Q253),S253,"、",U253," ",IF(Y253=""," ",Y253),AA253,"、一日あたり合計"," ",IF(Q253=""," ",Q253+Y253),S253,"、",+AC253," ",IF(AG253=""," ",AG253),AI253,"、工事全体合計"," ",IF(Q253=""," 　",(Q253+Y253)*AG253),"人・日")</f>
        <v>　交通誘導員Ｂ  人、交代要員  人、一日あたり合計  人、配置日数  日、工事全体合計  　人・日</v>
      </c>
      <c r="AT251" s="253"/>
      <c r="AU251" s="253"/>
      <c r="AV251" s="253"/>
      <c r="AW251" s="253"/>
      <c r="AX251" s="253"/>
      <c r="AY251" s="253"/>
      <c r="AZ251" s="253"/>
      <c r="BA251" s="253"/>
      <c r="BB251" s="253"/>
      <c r="BC251" s="253"/>
      <c r="BD251" s="253"/>
      <c r="BE251" s="253"/>
      <c r="BF251" s="253"/>
      <c r="BG251" s="253"/>
      <c r="BH251" s="253"/>
      <c r="BI251" s="253"/>
      <c r="BJ251" s="253"/>
      <c r="BK251" s="253"/>
      <c r="BL251" s="253"/>
      <c r="BM251" s="253"/>
      <c r="BN251" s="253"/>
      <c r="BO251" s="253"/>
      <c r="BP251" s="253"/>
      <c r="BQ251" s="253"/>
      <c r="BR251" s="253"/>
      <c r="BS251" s="253"/>
      <c r="BT251" s="253"/>
      <c r="BU251" s="253"/>
      <c r="BV251" s="253"/>
      <c r="BW251" s="253"/>
      <c r="BX251" s="253"/>
      <c r="BY251" s="253"/>
      <c r="BZ251" s="253"/>
      <c r="CA251" s="253"/>
      <c r="CB251" s="253"/>
      <c r="CC251" s="253"/>
      <c r="CD251" s="253"/>
      <c r="CE251" s="253"/>
      <c r="CF251" s="423"/>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row>
    <row r="252" spans="1:125" s="5" customFormat="1" ht="13.5" customHeight="1">
      <c r="A252" s="1"/>
      <c r="B252" s="1"/>
      <c r="C252" s="1"/>
      <c r="D252" s="1"/>
      <c r="E252" s="1"/>
      <c r="F252" s="1"/>
      <c r="G252" s="1"/>
      <c r="H252" s="1"/>
      <c r="I252" s="1"/>
      <c r="J252" s="1"/>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1"/>
      <c r="AK252" s="1"/>
      <c r="AL252" s="1"/>
      <c r="AM252" s="1"/>
      <c r="AN252" s="1"/>
      <c r="AO252" s="1"/>
      <c r="AP252" s="98"/>
      <c r="AQ252" s="168"/>
      <c r="AR252" s="12"/>
      <c r="AS252" s="249" t="s">
        <v>225</v>
      </c>
      <c r="AT252" s="249"/>
      <c r="AU252" s="249"/>
      <c r="AV252" s="249"/>
      <c r="AW252" s="249"/>
      <c r="AX252" s="249"/>
      <c r="AY252" s="249"/>
      <c r="AZ252" s="249"/>
      <c r="BA252" s="249"/>
      <c r="BB252" s="249"/>
      <c r="BC252" s="249"/>
      <c r="BD252" s="249"/>
      <c r="BE252" s="249"/>
      <c r="BF252" s="249"/>
      <c r="BG252" s="249"/>
      <c r="BH252" s="249"/>
      <c r="BI252" s="249"/>
      <c r="BJ252" s="249"/>
      <c r="BK252" s="249"/>
      <c r="BL252" s="249"/>
      <c r="BM252" s="249"/>
      <c r="BN252" s="249"/>
      <c r="BO252" s="249"/>
      <c r="BP252" s="249"/>
      <c r="BQ252" s="249"/>
      <c r="BR252" s="249"/>
      <c r="BS252" s="249"/>
      <c r="BT252" s="249"/>
      <c r="BU252" s="249"/>
      <c r="BV252" s="249"/>
      <c r="BW252" s="249"/>
      <c r="BX252" s="249"/>
      <c r="BY252" s="249"/>
      <c r="BZ252" s="249"/>
      <c r="CA252" s="249"/>
      <c r="CB252" s="249"/>
      <c r="CC252" s="249"/>
      <c r="CD252" s="249"/>
      <c r="CE252" s="249"/>
      <c r="CF252" s="423"/>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row>
    <row r="253" spans="1:125" s="5" customFormat="1" ht="13.5" customHeight="1">
      <c r="A253" s="1"/>
      <c r="B253" s="1"/>
      <c r="C253" s="1"/>
      <c r="D253" s="1"/>
      <c r="E253" s="1"/>
      <c r="F253" s="1"/>
      <c r="G253" s="1"/>
      <c r="H253" s="1"/>
      <c r="I253" s="1"/>
      <c r="J253" s="1"/>
      <c r="K253" s="1" t="s">
        <v>34</v>
      </c>
      <c r="L253" s="1"/>
      <c r="M253" s="1"/>
      <c r="N253" s="1"/>
      <c r="O253" s="1"/>
      <c r="P253" s="1"/>
      <c r="Q253" s="38"/>
      <c r="R253" s="44"/>
      <c r="S253" s="1" t="s">
        <v>222</v>
      </c>
      <c r="T253" s="1"/>
      <c r="U253" s="1" t="s">
        <v>224</v>
      </c>
      <c r="V253" s="1"/>
      <c r="W253" s="1"/>
      <c r="X253" s="1"/>
      <c r="Y253" s="38"/>
      <c r="Z253" s="44"/>
      <c r="AA253" s="12" t="s">
        <v>222</v>
      </c>
      <c r="AB253" s="1"/>
      <c r="AC253" s="1" t="s">
        <v>334</v>
      </c>
      <c r="AD253" s="1"/>
      <c r="AE253" s="1"/>
      <c r="AF253" s="5"/>
      <c r="AG253" s="38"/>
      <c r="AH253" s="44"/>
      <c r="AI253" s="12" t="s">
        <v>145</v>
      </c>
      <c r="AJ253" s="1"/>
      <c r="AK253" s="1"/>
      <c r="AL253" s="1"/>
      <c r="AM253" s="1"/>
      <c r="AN253" s="1"/>
      <c r="AO253" s="1"/>
      <c r="AP253" s="98"/>
      <c r="AQ253" s="168"/>
      <c r="AR253" s="12"/>
      <c r="AS253" s="249"/>
      <c r="AT253" s="249"/>
      <c r="AU253" s="249"/>
      <c r="AV253" s="249"/>
      <c r="AW253" s="249"/>
      <c r="AX253" s="249"/>
      <c r="AY253" s="249"/>
      <c r="AZ253" s="249"/>
      <c r="BA253" s="249"/>
      <c r="BB253" s="249"/>
      <c r="BC253" s="249"/>
      <c r="BD253" s="249"/>
      <c r="BE253" s="249"/>
      <c r="BF253" s="249"/>
      <c r="BG253" s="249"/>
      <c r="BH253" s="249"/>
      <c r="BI253" s="249"/>
      <c r="BJ253" s="249"/>
      <c r="BK253" s="249"/>
      <c r="BL253" s="249"/>
      <c r="BM253" s="249"/>
      <c r="BN253" s="249"/>
      <c r="BO253" s="249"/>
      <c r="BP253" s="249"/>
      <c r="BQ253" s="249"/>
      <c r="BR253" s="249"/>
      <c r="BS253" s="249"/>
      <c r="BT253" s="249"/>
      <c r="BU253" s="249"/>
      <c r="BV253" s="249"/>
      <c r="BW253" s="249"/>
      <c r="BX253" s="249"/>
      <c r="BY253" s="249"/>
      <c r="BZ253" s="249"/>
      <c r="CA253" s="249"/>
      <c r="CB253" s="249"/>
      <c r="CC253" s="249"/>
      <c r="CD253" s="249"/>
      <c r="CE253" s="249"/>
      <c r="CF253" s="423"/>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row>
    <row r="254" spans="1:125" s="5" customFormat="1" ht="13.5" customHeight="1">
      <c r="A254" s="1"/>
      <c r="B254" s="1"/>
      <c r="C254" s="1"/>
      <c r="D254" s="1"/>
      <c r="E254" s="1"/>
      <c r="F254" s="1"/>
      <c r="G254" s="1"/>
      <c r="H254" s="1"/>
      <c r="I254" s="1"/>
      <c r="J254" s="1"/>
      <c r="K254" s="1"/>
      <c r="L254" s="1"/>
      <c r="M254" s="1"/>
      <c r="N254" s="1"/>
      <c r="O254" s="1"/>
      <c r="P254" s="1"/>
      <c r="Q254" s="1"/>
      <c r="R254" s="1"/>
      <c r="S254" s="1"/>
      <c r="T254" s="1"/>
      <c r="U254" s="1"/>
      <c r="V254" s="1"/>
      <c r="W254" s="5"/>
      <c r="X254" s="5"/>
      <c r="Y254" s="5"/>
      <c r="Z254" s="5"/>
      <c r="AA254" s="5"/>
      <c r="AB254" s="5"/>
      <c r="AC254" s="5"/>
      <c r="AD254" s="5"/>
      <c r="AE254" s="1"/>
      <c r="AF254" s="1"/>
      <c r="AG254" s="1"/>
      <c r="AH254" s="1"/>
      <c r="AI254" s="1"/>
      <c r="AJ254" s="1"/>
      <c r="AK254" s="1"/>
      <c r="AL254" s="1"/>
      <c r="AM254" s="1"/>
      <c r="AN254" s="1"/>
      <c r="AO254" s="1"/>
      <c r="AP254" s="98"/>
      <c r="AQ254" s="168"/>
      <c r="AR254" s="12"/>
      <c r="AS254" s="249" t="s">
        <v>227</v>
      </c>
      <c r="AT254" s="249"/>
      <c r="AU254" s="249"/>
      <c r="AV254" s="249"/>
      <c r="AW254" s="249"/>
      <c r="AX254" s="249"/>
      <c r="AY254" s="249"/>
      <c r="AZ254" s="249"/>
      <c r="BA254" s="249"/>
      <c r="BB254" s="249"/>
      <c r="BC254" s="249"/>
      <c r="BD254" s="249"/>
      <c r="BE254" s="249"/>
      <c r="BF254" s="249"/>
      <c r="BG254" s="249"/>
      <c r="BH254" s="249"/>
      <c r="BI254" s="249"/>
      <c r="BJ254" s="249"/>
      <c r="BK254" s="249"/>
      <c r="BL254" s="249"/>
      <c r="BM254" s="249"/>
      <c r="BN254" s="249"/>
      <c r="BO254" s="249"/>
      <c r="BP254" s="249"/>
      <c r="BQ254" s="249"/>
      <c r="BR254" s="249"/>
      <c r="BS254" s="249"/>
      <c r="BT254" s="249"/>
      <c r="BU254" s="249"/>
      <c r="BV254" s="249"/>
      <c r="BW254" s="249"/>
      <c r="BX254" s="249"/>
      <c r="BY254" s="249"/>
      <c r="BZ254" s="249"/>
      <c r="CA254" s="249"/>
      <c r="CB254" s="249"/>
      <c r="CC254" s="249"/>
      <c r="CD254" s="249"/>
      <c r="CE254" s="249"/>
      <c r="CF254" s="423"/>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row>
    <row r="255" spans="1:125" s="5" customFormat="1" ht="13.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98"/>
      <c r="AQ255" s="168"/>
      <c r="AR255" s="12"/>
      <c r="AS255" s="249"/>
      <c r="AT255" s="249"/>
      <c r="AU255" s="249"/>
      <c r="AV255" s="249"/>
      <c r="AW255" s="249"/>
      <c r="AX255" s="249"/>
      <c r="AY255" s="249"/>
      <c r="AZ255" s="249"/>
      <c r="BA255" s="249"/>
      <c r="BB255" s="249"/>
      <c r="BC255" s="249"/>
      <c r="BD255" s="249"/>
      <c r="BE255" s="249"/>
      <c r="BF255" s="249"/>
      <c r="BG255" s="249"/>
      <c r="BH255" s="249"/>
      <c r="BI255" s="249"/>
      <c r="BJ255" s="249"/>
      <c r="BK255" s="249"/>
      <c r="BL255" s="249"/>
      <c r="BM255" s="249"/>
      <c r="BN255" s="249"/>
      <c r="BO255" s="249"/>
      <c r="BP255" s="249"/>
      <c r="BQ255" s="249"/>
      <c r="BR255" s="249"/>
      <c r="BS255" s="249"/>
      <c r="BT255" s="249"/>
      <c r="BU255" s="249"/>
      <c r="BV255" s="249"/>
      <c r="BW255" s="249"/>
      <c r="BX255" s="249"/>
      <c r="BY255" s="249"/>
      <c r="BZ255" s="249"/>
      <c r="CA255" s="249"/>
      <c r="CB255" s="249"/>
      <c r="CC255" s="249"/>
      <c r="CD255" s="249"/>
      <c r="CE255" s="249"/>
      <c r="CF255" s="423"/>
      <c r="CG255" s="249"/>
      <c r="CH255" s="249"/>
      <c r="CI255" s="249"/>
      <c r="CJ255" s="249"/>
      <c r="CK255" s="249"/>
      <c r="CL255" s="249"/>
      <c r="CM255" s="249"/>
      <c r="CN255" s="249"/>
      <c r="CO255" s="249"/>
      <c r="CP255" s="249"/>
      <c r="CQ255" s="249"/>
      <c r="CR255" s="249"/>
      <c r="CS255" s="249"/>
      <c r="CT255" s="249"/>
      <c r="CU255" s="249"/>
      <c r="CV255" s="249"/>
      <c r="CW255" s="249"/>
      <c r="CX255" s="249"/>
      <c r="CY255" s="249"/>
      <c r="CZ255" s="249"/>
      <c r="DA255" s="249"/>
      <c r="DB255" s="249"/>
      <c r="DC255" s="249"/>
      <c r="DD255" s="249"/>
      <c r="DE255" s="249"/>
      <c r="DF255" s="249"/>
      <c r="DG255" s="249"/>
      <c r="DH255" s="5"/>
      <c r="DI255" s="5"/>
      <c r="DJ255" s="5"/>
      <c r="DK255" s="5"/>
      <c r="DL255" s="5"/>
      <c r="DM255" s="5"/>
      <c r="DN255" s="5"/>
      <c r="DO255" s="5"/>
      <c r="DP255" s="5"/>
      <c r="DQ255" s="5"/>
      <c r="DR255" s="5"/>
      <c r="DS255" s="5"/>
      <c r="DT255" s="5"/>
      <c r="DU255" s="5"/>
    </row>
    <row r="256" spans="1:125" s="5" customFormat="1" ht="13.5" customHeight="1">
      <c r="A256" s="1"/>
      <c r="B256" s="1"/>
      <c r="C256" s="1"/>
      <c r="D256" s="1"/>
      <c r="E256" s="1"/>
      <c r="F256" s="1"/>
      <c r="G256" s="1"/>
      <c r="H256" s="1"/>
      <c r="I256" s="1"/>
      <c r="J256" s="1"/>
      <c r="K256" s="1"/>
      <c r="L256" s="1"/>
      <c r="M256" s="1"/>
      <c r="N256" s="1"/>
      <c r="O256" s="14"/>
      <c r="P256" s="14"/>
      <c r="Q256" s="14"/>
      <c r="R256" s="14"/>
      <c r="S256" s="14"/>
      <c r="T256" s="14"/>
      <c r="U256" s="14"/>
      <c r="V256" s="14"/>
      <c r="W256" s="1"/>
      <c r="X256" s="1"/>
      <c r="Y256" s="1"/>
      <c r="Z256" s="1"/>
      <c r="AA256" s="1"/>
      <c r="AB256" s="5"/>
      <c r="AC256" s="5"/>
      <c r="AD256" s="5"/>
      <c r="AE256" s="5"/>
      <c r="AF256" s="5"/>
      <c r="AG256" s="5"/>
      <c r="AH256" s="5"/>
      <c r="AI256" s="5"/>
      <c r="AJ256" s="1"/>
      <c r="AK256" s="1"/>
      <c r="AL256" s="1"/>
      <c r="AM256" s="1"/>
      <c r="AN256" s="1"/>
      <c r="AO256" s="1"/>
      <c r="AP256" s="98"/>
      <c r="AQ256" s="168"/>
      <c r="AR256" s="12"/>
      <c r="AS256" s="249"/>
      <c r="AT256" s="249"/>
      <c r="AU256" s="249"/>
      <c r="AV256" s="249"/>
      <c r="AW256" s="249"/>
      <c r="AX256" s="249"/>
      <c r="AY256" s="249"/>
      <c r="AZ256" s="249"/>
      <c r="BA256" s="249"/>
      <c r="BB256" s="249"/>
      <c r="BC256" s="249"/>
      <c r="BD256" s="249"/>
      <c r="BE256" s="249"/>
      <c r="BF256" s="249"/>
      <c r="BG256" s="249"/>
      <c r="BH256" s="249"/>
      <c r="BI256" s="249"/>
      <c r="BJ256" s="249"/>
      <c r="BK256" s="249"/>
      <c r="BL256" s="249"/>
      <c r="BM256" s="249"/>
      <c r="BN256" s="249"/>
      <c r="BO256" s="249"/>
      <c r="BP256" s="249"/>
      <c r="BQ256" s="249"/>
      <c r="BR256" s="249"/>
      <c r="BS256" s="249"/>
      <c r="BT256" s="249"/>
      <c r="BU256" s="249"/>
      <c r="BV256" s="249"/>
      <c r="BW256" s="249"/>
      <c r="BX256" s="249"/>
      <c r="BY256" s="249"/>
      <c r="BZ256" s="249"/>
      <c r="CA256" s="249"/>
      <c r="CB256" s="249"/>
      <c r="CC256" s="249"/>
      <c r="CD256" s="249"/>
      <c r="CE256" s="249"/>
      <c r="CF256" s="423"/>
      <c r="CG256" s="249"/>
      <c r="CH256" s="249"/>
      <c r="CI256" s="249"/>
      <c r="CJ256" s="249"/>
      <c r="CK256" s="249"/>
      <c r="CL256" s="249"/>
      <c r="CM256" s="249"/>
      <c r="CN256" s="249"/>
      <c r="CO256" s="249"/>
      <c r="CP256" s="249"/>
      <c r="CQ256" s="249"/>
      <c r="CR256" s="249"/>
      <c r="CS256" s="249"/>
      <c r="CT256" s="249"/>
      <c r="CU256" s="249"/>
      <c r="CV256" s="249"/>
      <c r="CW256" s="249"/>
      <c r="CX256" s="249"/>
      <c r="CY256" s="249"/>
      <c r="CZ256" s="249"/>
      <c r="DA256" s="249"/>
      <c r="DB256" s="249"/>
      <c r="DC256" s="249"/>
      <c r="DD256" s="249"/>
      <c r="DE256" s="249"/>
      <c r="DF256" s="249"/>
      <c r="DG256" s="249"/>
      <c r="DH256" s="5"/>
      <c r="DI256" s="5"/>
      <c r="DJ256" s="5"/>
      <c r="DK256" s="5"/>
      <c r="DL256" s="5"/>
      <c r="DM256" s="5"/>
      <c r="DN256" s="5"/>
      <c r="DO256" s="5"/>
      <c r="DP256" s="5"/>
      <c r="DQ256" s="5"/>
      <c r="DR256" s="5"/>
      <c r="DS256" s="5"/>
      <c r="DT256" s="5"/>
      <c r="DU256" s="5"/>
    </row>
    <row r="257" spans="1:125" s="5" customFormat="1"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98"/>
      <c r="AQ257" s="168"/>
      <c r="AR257" s="12"/>
      <c r="AS257" s="249"/>
      <c r="AT257" s="249"/>
      <c r="AU257" s="249"/>
      <c r="AV257" s="249"/>
      <c r="AW257" s="249"/>
      <c r="AX257" s="249"/>
      <c r="AY257" s="249"/>
      <c r="AZ257" s="249"/>
      <c r="BA257" s="249"/>
      <c r="BB257" s="249"/>
      <c r="BC257" s="249"/>
      <c r="BD257" s="249"/>
      <c r="BE257" s="249"/>
      <c r="BF257" s="249"/>
      <c r="BG257" s="249"/>
      <c r="BH257" s="249"/>
      <c r="BI257" s="249"/>
      <c r="BJ257" s="249"/>
      <c r="BK257" s="249"/>
      <c r="BL257" s="249"/>
      <c r="BM257" s="249"/>
      <c r="BN257" s="249"/>
      <c r="BO257" s="249"/>
      <c r="BP257" s="249"/>
      <c r="BQ257" s="249"/>
      <c r="BR257" s="249"/>
      <c r="BS257" s="249"/>
      <c r="BT257" s="249"/>
      <c r="BU257" s="249"/>
      <c r="BV257" s="249"/>
      <c r="BW257" s="249"/>
      <c r="BX257" s="249"/>
      <c r="BY257" s="249"/>
      <c r="BZ257" s="249"/>
      <c r="CA257" s="249"/>
      <c r="CB257" s="249"/>
      <c r="CC257" s="249"/>
      <c r="CD257" s="249"/>
      <c r="CE257" s="249"/>
      <c r="CF257" s="423"/>
      <c r="CG257" s="249"/>
      <c r="CH257" s="249"/>
      <c r="CI257" s="249"/>
      <c r="CJ257" s="249"/>
      <c r="CK257" s="249"/>
      <c r="CL257" s="249"/>
      <c r="CM257" s="249"/>
      <c r="CN257" s="249"/>
      <c r="CO257" s="249"/>
      <c r="CP257" s="249"/>
      <c r="CQ257" s="249"/>
      <c r="CR257" s="249"/>
      <c r="CS257" s="249"/>
      <c r="CT257" s="249"/>
      <c r="CU257" s="249"/>
      <c r="CV257" s="249"/>
      <c r="CW257" s="249"/>
      <c r="CX257" s="249"/>
      <c r="CY257" s="249"/>
      <c r="CZ257" s="249"/>
      <c r="DA257" s="249"/>
      <c r="DB257" s="249"/>
      <c r="DC257" s="249"/>
      <c r="DD257" s="249"/>
      <c r="DE257" s="249"/>
      <c r="DF257" s="249"/>
      <c r="DG257" s="249"/>
      <c r="DH257" s="5"/>
      <c r="DI257" s="5"/>
      <c r="DJ257" s="5"/>
      <c r="DK257" s="5"/>
      <c r="DL257" s="5"/>
      <c r="DM257" s="5"/>
      <c r="DN257" s="5"/>
      <c r="DO257" s="5"/>
      <c r="DP257" s="5"/>
      <c r="DQ257" s="5"/>
      <c r="DR257" s="5"/>
      <c r="DS257" s="5"/>
      <c r="DT257" s="5"/>
      <c r="DU257" s="5"/>
    </row>
    <row r="258" spans="1:125" s="5" customFormat="1"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98"/>
      <c r="AQ258" s="168"/>
      <c r="AR258" s="12"/>
      <c r="AS258" s="249"/>
      <c r="AT258" s="249"/>
      <c r="AU258" s="249"/>
      <c r="AV258" s="249"/>
      <c r="AW258" s="249"/>
      <c r="AX258" s="249"/>
      <c r="AY258" s="249"/>
      <c r="AZ258" s="249"/>
      <c r="BA258" s="249"/>
      <c r="BB258" s="249"/>
      <c r="BC258" s="249"/>
      <c r="BD258" s="249"/>
      <c r="BE258" s="249"/>
      <c r="BF258" s="249"/>
      <c r="BG258" s="249"/>
      <c r="BH258" s="249"/>
      <c r="BI258" s="249"/>
      <c r="BJ258" s="249"/>
      <c r="BK258" s="249"/>
      <c r="BL258" s="249"/>
      <c r="BM258" s="249"/>
      <c r="BN258" s="249"/>
      <c r="BO258" s="249"/>
      <c r="BP258" s="249"/>
      <c r="BQ258" s="249"/>
      <c r="BR258" s="249"/>
      <c r="BS258" s="249"/>
      <c r="BT258" s="249"/>
      <c r="BU258" s="249"/>
      <c r="BV258" s="249"/>
      <c r="BW258" s="249"/>
      <c r="BX258" s="249"/>
      <c r="BY258" s="249"/>
      <c r="BZ258" s="249"/>
      <c r="CA258" s="249"/>
      <c r="CB258" s="249"/>
      <c r="CC258" s="249"/>
      <c r="CD258" s="249"/>
      <c r="CE258" s="249"/>
      <c r="CF258" s="423"/>
      <c r="CG258" s="249"/>
      <c r="CH258" s="249"/>
      <c r="CI258" s="249"/>
      <c r="CJ258" s="249"/>
      <c r="CK258" s="249"/>
      <c r="CL258" s="249"/>
      <c r="CM258" s="249"/>
      <c r="CN258" s="249"/>
      <c r="CO258" s="249"/>
      <c r="CP258" s="249"/>
      <c r="CQ258" s="249"/>
      <c r="CR258" s="249"/>
      <c r="CS258" s="249"/>
      <c r="CT258" s="249"/>
      <c r="CU258" s="249"/>
      <c r="CV258" s="249"/>
      <c r="CW258" s="249"/>
      <c r="CX258" s="249"/>
      <c r="CY258" s="249"/>
      <c r="CZ258" s="249"/>
      <c r="DA258" s="249"/>
      <c r="DB258" s="249"/>
      <c r="DC258" s="249"/>
      <c r="DD258" s="249"/>
      <c r="DE258" s="249"/>
      <c r="DF258" s="249"/>
      <c r="DG258" s="249"/>
      <c r="DH258" s="5"/>
      <c r="DI258" s="5"/>
      <c r="DJ258" s="5"/>
      <c r="DK258" s="5"/>
      <c r="DL258" s="5"/>
      <c r="DM258" s="5"/>
      <c r="DN258" s="5"/>
      <c r="DO258" s="5"/>
      <c r="DP258" s="5"/>
      <c r="DQ258" s="5"/>
      <c r="DR258" s="5"/>
      <c r="DS258" s="5"/>
      <c r="DT258" s="5"/>
      <c r="DU258" s="5"/>
    </row>
    <row r="259" spans="1:125" s="5" customFormat="1" ht="10"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98"/>
      <c r="AQ259" s="168"/>
      <c r="AR259" s="12"/>
      <c r="AS259" s="249"/>
      <c r="AT259" s="249"/>
      <c r="AU259" s="249"/>
      <c r="AV259" s="249"/>
      <c r="AW259" s="249"/>
      <c r="AX259" s="249"/>
      <c r="AY259" s="249"/>
      <c r="AZ259" s="249"/>
      <c r="BA259" s="249"/>
      <c r="BB259" s="249"/>
      <c r="BC259" s="249"/>
      <c r="BD259" s="249"/>
      <c r="BE259" s="249"/>
      <c r="BF259" s="249"/>
      <c r="BG259" s="249"/>
      <c r="BH259" s="249"/>
      <c r="BI259" s="249"/>
      <c r="BJ259" s="249"/>
      <c r="BK259" s="249"/>
      <c r="BL259" s="249"/>
      <c r="BM259" s="249"/>
      <c r="BN259" s="249"/>
      <c r="BO259" s="249"/>
      <c r="BP259" s="249"/>
      <c r="BQ259" s="249"/>
      <c r="BR259" s="249"/>
      <c r="BS259" s="249"/>
      <c r="BT259" s="249"/>
      <c r="BU259" s="249"/>
      <c r="BV259" s="249"/>
      <c r="BW259" s="249"/>
      <c r="BX259" s="249"/>
      <c r="BY259" s="249"/>
      <c r="BZ259" s="249"/>
      <c r="CA259" s="249"/>
      <c r="CB259" s="249"/>
      <c r="CC259" s="249"/>
      <c r="CD259" s="249"/>
      <c r="CE259" s="249"/>
      <c r="CF259" s="423"/>
      <c r="CG259" s="249"/>
      <c r="CH259" s="249"/>
      <c r="CI259" s="249"/>
      <c r="CJ259" s="249"/>
      <c r="CK259" s="249"/>
      <c r="CL259" s="249"/>
      <c r="CM259" s="249"/>
      <c r="CN259" s="249"/>
      <c r="CO259" s="249"/>
      <c r="CP259" s="249"/>
      <c r="CQ259" s="249"/>
      <c r="CR259" s="249"/>
      <c r="CS259" s="249"/>
      <c r="CT259" s="249"/>
      <c r="CU259" s="249"/>
      <c r="CV259" s="249"/>
      <c r="CW259" s="249"/>
      <c r="CX259" s="249"/>
      <c r="CY259" s="249"/>
      <c r="CZ259" s="249"/>
      <c r="DA259" s="249"/>
      <c r="DB259" s="249"/>
      <c r="DC259" s="249"/>
      <c r="DD259" s="249"/>
      <c r="DE259" s="249"/>
      <c r="DF259" s="249"/>
      <c r="DG259" s="249"/>
      <c r="DH259" s="5"/>
      <c r="DI259" s="5"/>
      <c r="DJ259" s="5"/>
      <c r="DK259" s="5"/>
      <c r="DL259" s="5"/>
      <c r="DM259" s="5"/>
      <c r="DN259" s="5"/>
      <c r="DO259" s="5"/>
      <c r="DP259" s="5"/>
      <c r="DQ259" s="5"/>
      <c r="DR259" s="5"/>
      <c r="DS259" s="5"/>
      <c r="DT259" s="5"/>
      <c r="DU259" s="5"/>
    </row>
    <row r="260" spans="1:125" s="5" customFormat="1" ht="10"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99" t="s">
        <v>287</v>
      </c>
      <c r="AQ260" s="169"/>
      <c r="AR260" s="222"/>
      <c r="AS260" s="222"/>
      <c r="AT260" s="222"/>
      <c r="AU260" s="222"/>
      <c r="AV260" s="222"/>
      <c r="AW260" s="222"/>
      <c r="AX260" s="222"/>
      <c r="AY260" s="222"/>
      <c r="AZ260" s="222"/>
      <c r="BA260" s="222"/>
      <c r="BB260" s="222"/>
      <c r="BC260" s="216"/>
      <c r="BD260" s="216"/>
      <c r="BE260" s="216"/>
      <c r="BF260" s="216"/>
      <c r="BG260" s="216"/>
      <c r="BH260" s="216"/>
      <c r="BI260" s="216"/>
      <c r="BJ260" s="216"/>
      <c r="BK260" s="216"/>
      <c r="BL260" s="216"/>
      <c r="BM260" s="216"/>
      <c r="BN260" s="216"/>
      <c r="BO260" s="216"/>
      <c r="BP260" s="216"/>
      <c r="BQ260" s="216"/>
      <c r="BR260" s="216"/>
      <c r="BS260" s="216"/>
      <c r="BT260" s="216"/>
      <c r="BU260" s="216"/>
      <c r="BV260" s="216"/>
      <c r="BW260" s="216"/>
      <c r="BX260" s="216"/>
      <c r="BY260" s="216"/>
      <c r="BZ260" s="216"/>
      <c r="CA260" s="216"/>
      <c r="CB260" s="216"/>
      <c r="CC260" s="216"/>
      <c r="CD260" s="216"/>
      <c r="CE260" s="216"/>
      <c r="CF260" s="423"/>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row>
    <row r="261" spans="1:125" s="5" customFormat="1" ht="13.5" customHeight="1">
      <c r="A261" s="1"/>
      <c r="B261" s="11">
        <v>1</v>
      </c>
      <c r="C261" s="1"/>
      <c r="D261" s="1" t="s">
        <v>384</v>
      </c>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00"/>
      <c r="AQ261" s="170"/>
      <c r="AR261" s="12" t="s">
        <v>173</v>
      </c>
      <c r="AS261" s="249" t="s">
        <v>500</v>
      </c>
      <c r="AT261" s="249"/>
      <c r="AU261" s="249"/>
      <c r="AV261" s="249"/>
      <c r="AW261" s="249"/>
      <c r="AX261" s="249"/>
      <c r="AY261" s="249"/>
      <c r="AZ261" s="249"/>
      <c r="BA261" s="249"/>
      <c r="BB261" s="249"/>
      <c r="BC261" s="249"/>
      <c r="BD261" s="249"/>
      <c r="BE261" s="249"/>
      <c r="BF261" s="249"/>
      <c r="BG261" s="249"/>
      <c r="BH261" s="249"/>
      <c r="BI261" s="249"/>
      <c r="BJ261" s="249"/>
      <c r="BK261" s="249"/>
      <c r="BL261" s="249"/>
      <c r="BM261" s="249"/>
      <c r="BN261" s="249"/>
      <c r="BO261" s="249"/>
      <c r="BP261" s="249"/>
      <c r="BQ261" s="249"/>
      <c r="BR261" s="249"/>
      <c r="BS261" s="249"/>
      <c r="BT261" s="249"/>
      <c r="BU261" s="249"/>
      <c r="BV261" s="249"/>
      <c r="BW261" s="249"/>
      <c r="BX261" s="249"/>
      <c r="BY261" s="249"/>
      <c r="BZ261" s="249"/>
      <c r="CA261" s="249"/>
      <c r="CB261" s="249"/>
      <c r="CC261" s="249"/>
      <c r="CD261" s="249"/>
      <c r="CE261" s="249"/>
      <c r="CF261" s="423"/>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row>
    <row r="262" spans="1:125" s="5" customFormat="1"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00"/>
      <c r="AQ262" s="170"/>
      <c r="AR262" s="12"/>
      <c r="AS262" s="249"/>
      <c r="AT262" s="249"/>
      <c r="AU262" s="249"/>
      <c r="AV262" s="249"/>
      <c r="AW262" s="249"/>
      <c r="AX262" s="249"/>
      <c r="AY262" s="249"/>
      <c r="AZ262" s="249"/>
      <c r="BA262" s="249"/>
      <c r="BB262" s="249"/>
      <c r="BC262" s="249"/>
      <c r="BD262" s="249"/>
      <c r="BE262" s="249"/>
      <c r="BF262" s="249"/>
      <c r="BG262" s="249"/>
      <c r="BH262" s="249"/>
      <c r="BI262" s="249"/>
      <c r="BJ262" s="249"/>
      <c r="BK262" s="249"/>
      <c r="BL262" s="249"/>
      <c r="BM262" s="249"/>
      <c r="BN262" s="249"/>
      <c r="BO262" s="249"/>
      <c r="BP262" s="249"/>
      <c r="BQ262" s="249"/>
      <c r="BR262" s="249"/>
      <c r="BS262" s="249"/>
      <c r="BT262" s="249"/>
      <c r="BU262" s="249"/>
      <c r="BV262" s="249"/>
      <c r="BW262" s="249"/>
      <c r="BX262" s="249"/>
      <c r="BY262" s="249"/>
      <c r="BZ262" s="249"/>
      <c r="CA262" s="249"/>
      <c r="CB262" s="249"/>
      <c r="CC262" s="249"/>
      <c r="CD262" s="249"/>
      <c r="CE262" s="249"/>
      <c r="CF262" s="423"/>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row>
    <row r="263" spans="1:125" s="5" customFormat="1"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00"/>
      <c r="AQ263" s="170"/>
      <c r="AR263" s="12"/>
      <c r="AS263" s="249"/>
      <c r="AT263" s="249"/>
      <c r="AU263" s="249"/>
      <c r="AV263" s="249"/>
      <c r="AW263" s="249"/>
      <c r="AX263" s="249"/>
      <c r="AY263" s="249"/>
      <c r="AZ263" s="249"/>
      <c r="BA263" s="249"/>
      <c r="BB263" s="249"/>
      <c r="BC263" s="249"/>
      <c r="BD263" s="249"/>
      <c r="BE263" s="249"/>
      <c r="BF263" s="249"/>
      <c r="BG263" s="249"/>
      <c r="BH263" s="249"/>
      <c r="BI263" s="249"/>
      <c r="BJ263" s="249"/>
      <c r="BK263" s="249"/>
      <c r="BL263" s="249"/>
      <c r="BM263" s="249"/>
      <c r="BN263" s="249"/>
      <c r="BO263" s="249"/>
      <c r="BP263" s="249"/>
      <c r="BQ263" s="249"/>
      <c r="BR263" s="249"/>
      <c r="BS263" s="249"/>
      <c r="BT263" s="249"/>
      <c r="BU263" s="249"/>
      <c r="BV263" s="249"/>
      <c r="BW263" s="249"/>
      <c r="BX263" s="249"/>
      <c r="BY263" s="249"/>
      <c r="BZ263" s="249"/>
      <c r="CA263" s="249"/>
      <c r="CB263" s="249"/>
      <c r="CC263" s="249"/>
      <c r="CD263" s="249"/>
      <c r="CE263" s="249"/>
      <c r="CF263" s="423"/>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row>
    <row r="264" spans="1:125" s="5" customFormat="1"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00"/>
      <c r="AQ264" s="170"/>
      <c r="AR264" s="12"/>
      <c r="AS264" s="249"/>
      <c r="AT264" s="249"/>
      <c r="AU264" s="249"/>
      <c r="AV264" s="249"/>
      <c r="AW264" s="249"/>
      <c r="AX264" s="249"/>
      <c r="AY264" s="249"/>
      <c r="AZ264" s="249"/>
      <c r="BA264" s="249"/>
      <c r="BB264" s="249"/>
      <c r="BC264" s="249"/>
      <c r="BD264" s="249"/>
      <c r="BE264" s="249"/>
      <c r="BF264" s="249"/>
      <c r="BG264" s="249"/>
      <c r="BH264" s="249"/>
      <c r="BI264" s="249"/>
      <c r="BJ264" s="249"/>
      <c r="BK264" s="249"/>
      <c r="BL264" s="249"/>
      <c r="BM264" s="249"/>
      <c r="BN264" s="249"/>
      <c r="BO264" s="249"/>
      <c r="BP264" s="249"/>
      <c r="BQ264" s="249"/>
      <c r="BR264" s="249"/>
      <c r="BS264" s="249"/>
      <c r="BT264" s="249"/>
      <c r="BU264" s="249"/>
      <c r="BV264" s="249"/>
      <c r="BW264" s="249"/>
      <c r="BX264" s="249"/>
      <c r="BY264" s="249"/>
      <c r="BZ264" s="249"/>
      <c r="CA264" s="249"/>
      <c r="CB264" s="249"/>
      <c r="CC264" s="249"/>
      <c r="CD264" s="249"/>
      <c r="CE264" s="249"/>
      <c r="CF264" s="423"/>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row>
    <row r="265" spans="1:125" s="5" customFormat="1"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00"/>
      <c r="AQ265" s="170"/>
      <c r="AR265" s="12"/>
      <c r="AS265" s="249"/>
      <c r="AT265" s="249"/>
      <c r="AU265" s="249"/>
      <c r="AV265" s="249"/>
      <c r="AW265" s="249"/>
      <c r="AX265" s="249"/>
      <c r="AY265" s="249"/>
      <c r="AZ265" s="249"/>
      <c r="BA265" s="249"/>
      <c r="BB265" s="249"/>
      <c r="BC265" s="249"/>
      <c r="BD265" s="249"/>
      <c r="BE265" s="249"/>
      <c r="BF265" s="249"/>
      <c r="BG265" s="249"/>
      <c r="BH265" s="249"/>
      <c r="BI265" s="249"/>
      <c r="BJ265" s="249"/>
      <c r="BK265" s="249"/>
      <c r="BL265" s="249"/>
      <c r="BM265" s="249"/>
      <c r="BN265" s="249"/>
      <c r="BO265" s="249"/>
      <c r="BP265" s="249"/>
      <c r="BQ265" s="249"/>
      <c r="BR265" s="249"/>
      <c r="BS265" s="249"/>
      <c r="BT265" s="249"/>
      <c r="BU265" s="249"/>
      <c r="BV265" s="249"/>
      <c r="BW265" s="249"/>
      <c r="BX265" s="249"/>
      <c r="BY265" s="249"/>
      <c r="BZ265" s="249"/>
      <c r="CA265" s="249"/>
      <c r="CB265" s="249"/>
      <c r="CC265" s="249"/>
      <c r="CD265" s="249"/>
      <c r="CE265" s="249"/>
      <c r="CF265" s="423"/>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row>
    <row r="266" spans="1:125" s="5" customFormat="1" ht="13.5" customHeight="1">
      <c r="A266" s="1"/>
      <c r="B266" s="5"/>
      <c r="C266" s="5"/>
      <c r="D266" s="5"/>
      <c r="E266" s="5"/>
      <c r="F266" s="5"/>
      <c r="G266" s="5"/>
      <c r="H266" s="5"/>
      <c r="I266" s="5"/>
      <c r="J266" s="5"/>
      <c r="K266" s="5"/>
      <c r="L266" s="5"/>
      <c r="M266" s="5"/>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00"/>
      <c r="AQ266" s="170"/>
      <c r="AR266" s="69"/>
      <c r="AS266" s="249"/>
      <c r="AT266" s="249"/>
      <c r="AU266" s="249"/>
      <c r="AV266" s="249"/>
      <c r="AW266" s="249"/>
      <c r="AX266" s="249"/>
      <c r="AY266" s="249"/>
      <c r="AZ266" s="249"/>
      <c r="BA266" s="249"/>
      <c r="BB266" s="249"/>
      <c r="BC266" s="249"/>
      <c r="BD266" s="249"/>
      <c r="BE266" s="249"/>
      <c r="BF266" s="249"/>
      <c r="BG266" s="249"/>
      <c r="BH266" s="249"/>
      <c r="BI266" s="249"/>
      <c r="BJ266" s="249"/>
      <c r="BK266" s="249"/>
      <c r="BL266" s="249"/>
      <c r="BM266" s="249"/>
      <c r="BN266" s="249"/>
      <c r="BO266" s="249"/>
      <c r="BP266" s="249"/>
      <c r="BQ266" s="249"/>
      <c r="BR266" s="249"/>
      <c r="BS266" s="249"/>
      <c r="BT266" s="249"/>
      <c r="BU266" s="249"/>
      <c r="BV266" s="249"/>
      <c r="BW266" s="249"/>
      <c r="BX266" s="249"/>
      <c r="BY266" s="249"/>
      <c r="BZ266" s="249"/>
      <c r="CA266" s="249"/>
      <c r="CB266" s="249"/>
      <c r="CC266" s="249"/>
      <c r="CD266" s="249"/>
      <c r="CE266" s="249"/>
      <c r="CF266" s="423"/>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row>
    <row r="267" spans="1:125" s="5" customFormat="1" ht="10"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00"/>
      <c r="AQ267" s="170"/>
      <c r="AR267" s="12"/>
      <c r="AS267" s="249"/>
      <c r="AT267" s="249"/>
      <c r="AU267" s="249"/>
      <c r="AV267" s="249"/>
      <c r="AW267" s="249"/>
      <c r="AX267" s="249"/>
      <c r="AY267" s="249"/>
      <c r="AZ267" s="249"/>
      <c r="BA267" s="249"/>
      <c r="BB267" s="249"/>
      <c r="BC267" s="249"/>
      <c r="BD267" s="249"/>
      <c r="BE267" s="249"/>
      <c r="BF267" s="249"/>
      <c r="BG267" s="249"/>
      <c r="BH267" s="249"/>
      <c r="BI267" s="249"/>
      <c r="BJ267" s="249"/>
      <c r="BK267" s="249"/>
      <c r="BL267" s="249"/>
      <c r="BM267" s="249"/>
      <c r="BN267" s="249"/>
      <c r="BO267" s="249"/>
      <c r="BP267" s="249"/>
      <c r="BQ267" s="249"/>
      <c r="BR267" s="249"/>
      <c r="BS267" s="249"/>
      <c r="BT267" s="249"/>
      <c r="BU267" s="249"/>
      <c r="BV267" s="249"/>
      <c r="BW267" s="249"/>
      <c r="BX267" s="249"/>
      <c r="BY267" s="249"/>
      <c r="BZ267" s="249"/>
      <c r="CA267" s="249"/>
      <c r="CB267" s="249"/>
      <c r="CC267" s="249"/>
      <c r="CD267" s="249"/>
      <c r="CE267" s="249"/>
      <c r="CF267" s="423"/>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row>
    <row r="268" spans="1:125" s="5" customFormat="1" ht="13.5" customHeight="1">
      <c r="A268" s="1"/>
      <c r="B268" s="11">
        <v>1</v>
      </c>
      <c r="C268" s="1"/>
      <c r="D268" s="1" t="s">
        <v>338</v>
      </c>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00"/>
      <c r="AQ268" s="170"/>
      <c r="AR268" s="12" t="s">
        <v>134</v>
      </c>
      <c r="AS268" s="12" t="str">
        <f>CONCATENATE("（",D268,"）")</f>
        <v>（農地の賃貸借）</v>
      </c>
      <c r="AT268" s="12"/>
      <c r="AU268" s="12"/>
      <c r="AV268" s="12"/>
      <c r="AW268" s="12"/>
      <c r="AX268" s="12"/>
      <c r="AY268" s="12"/>
      <c r="AZ268" s="12"/>
      <c r="BA268" s="69"/>
      <c r="BB268" s="69"/>
      <c r="BC268" s="69"/>
      <c r="BD268" s="69"/>
      <c r="BE268" s="69"/>
      <c r="BF268" s="69"/>
      <c r="BG268" s="69"/>
      <c r="BH268" s="69"/>
      <c r="BI268" s="69"/>
      <c r="BJ268" s="69"/>
      <c r="BK268" s="69"/>
      <c r="BL268" s="69"/>
      <c r="BM268" s="69"/>
      <c r="BN268" s="69"/>
      <c r="BO268" s="69"/>
      <c r="BP268" s="69"/>
      <c r="BQ268" s="69"/>
      <c r="BR268" s="69"/>
      <c r="BS268" s="69"/>
      <c r="BT268" s="69"/>
      <c r="BU268" s="69"/>
      <c r="BV268" s="69"/>
      <c r="BW268" s="69"/>
      <c r="BX268" s="69"/>
      <c r="BY268" s="69"/>
      <c r="BZ268" s="69"/>
      <c r="CA268" s="69"/>
      <c r="CB268" s="69"/>
      <c r="CC268" s="69"/>
      <c r="CD268" s="69"/>
      <c r="CE268" s="69"/>
      <c r="CF268" s="423"/>
      <c r="CG268" s="5"/>
      <c r="CH268" s="5"/>
      <c r="CI268" s="5" t="s">
        <v>154</v>
      </c>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row>
    <row r="269" spans="1:125" s="5" customFormat="1" ht="13.5" customHeight="1">
      <c r="A269" s="1"/>
      <c r="B269" s="1"/>
      <c r="C269" s="1"/>
      <c r="D269" s="25">
        <v>1</v>
      </c>
      <c r="E269" s="1" t="s">
        <v>109</v>
      </c>
      <c r="F269" s="1"/>
      <c r="G269" s="32"/>
      <c r="H269" s="34"/>
      <c r="I269" s="34"/>
      <c r="J269" s="34"/>
      <c r="K269" s="34"/>
      <c r="L269" s="43"/>
      <c r="M269" s="1" t="s">
        <v>540</v>
      </c>
      <c r="N269" s="1"/>
      <c r="O269" s="1"/>
      <c r="P269" s="1"/>
      <c r="Q269" s="1"/>
      <c r="R269" s="1"/>
      <c r="S269" s="1"/>
      <c r="T269" s="1"/>
      <c r="U269" s="38" t="s">
        <v>456</v>
      </c>
      <c r="V269" s="39"/>
      <c r="W269" s="39"/>
      <c r="X269" s="44"/>
      <c r="Y269" s="38"/>
      <c r="Z269" s="39"/>
      <c r="AA269" s="39"/>
      <c r="AB269" s="44"/>
      <c r="AC269" s="1" t="s">
        <v>509</v>
      </c>
      <c r="AD269" s="1"/>
      <c r="AE269" s="1"/>
      <c r="AF269" s="1"/>
      <c r="AG269" s="1"/>
      <c r="AH269" s="1"/>
      <c r="AI269" s="1"/>
      <c r="AJ269" s="1"/>
      <c r="AK269" s="1"/>
      <c r="AL269" s="1"/>
      <c r="AM269" s="1"/>
      <c r="AN269" s="1"/>
      <c r="AO269" s="1"/>
      <c r="AP269" s="100"/>
      <c r="AQ269" s="170"/>
      <c r="AR269" s="66"/>
      <c r="AS269" s="69" t="str">
        <f>CONCATENATE(E269,"　",IF(G269="","　　　　",G269),M269,U269,IF(Y269="","　　　　",Y269),AC269)</f>
        <v>ア　　　　　の用途に使用するため、倉吉市　　　　番地を賃貸借すること。</v>
      </c>
      <c r="AT269" s="69"/>
      <c r="AU269" s="69"/>
      <c r="AV269" s="69"/>
      <c r="AW269" s="69"/>
      <c r="AX269" s="69"/>
      <c r="AY269" s="69"/>
      <c r="AZ269" s="69"/>
      <c r="BA269" s="69"/>
      <c r="BB269" s="69"/>
      <c r="BC269" s="69"/>
      <c r="BD269" s="69"/>
      <c r="BE269" s="69"/>
      <c r="BF269" s="69"/>
      <c r="BG269" s="69"/>
      <c r="BH269" s="69"/>
      <c r="BI269" s="69"/>
      <c r="BJ269" s="69"/>
      <c r="BK269" s="69"/>
      <c r="BL269" s="69"/>
      <c r="BM269" s="69"/>
      <c r="BN269" s="69"/>
      <c r="BO269" s="69"/>
      <c r="BP269" s="69"/>
      <c r="BQ269" s="69"/>
      <c r="BR269" s="69"/>
      <c r="BS269" s="69"/>
      <c r="BT269" s="69"/>
      <c r="BU269" s="69"/>
      <c r="BV269" s="69"/>
      <c r="BW269" s="69"/>
      <c r="BX269" s="69"/>
      <c r="BY269" s="69"/>
      <c r="BZ269" s="69"/>
      <c r="CA269" s="69"/>
      <c r="CB269" s="69"/>
      <c r="CC269" s="69"/>
      <c r="CD269" s="69"/>
      <c r="CE269" s="69"/>
      <c r="CF269" s="423"/>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row>
    <row r="270" spans="1:125" s="5" customFormat="1" ht="13.5" customHeight="1">
      <c r="A270" s="1"/>
      <c r="B270" s="1"/>
      <c r="C270" s="1"/>
      <c r="D270" s="25">
        <v>1</v>
      </c>
      <c r="E270" s="1" t="s">
        <v>111</v>
      </c>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00"/>
      <c r="AQ270" s="170"/>
      <c r="AR270" s="66"/>
      <c r="AS270" s="249" t="s">
        <v>619</v>
      </c>
      <c r="AT270" s="249"/>
      <c r="AU270" s="249"/>
      <c r="AV270" s="249"/>
      <c r="AW270" s="249"/>
      <c r="AX270" s="249"/>
      <c r="AY270" s="249"/>
      <c r="AZ270" s="249"/>
      <c r="BA270" s="249"/>
      <c r="BB270" s="249"/>
      <c r="BC270" s="249"/>
      <c r="BD270" s="249"/>
      <c r="BE270" s="249"/>
      <c r="BF270" s="249"/>
      <c r="BG270" s="249"/>
      <c r="BH270" s="249"/>
      <c r="BI270" s="249"/>
      <c r="BJ270" s="249"/>
      <c r="BK270" s="249"/>
      <c r="BL270" s="249"/>
      <c r="BM270" s="249"/>
      <c r="BN270" s="249"/>
      <c r="BO270" s="249"/>
      <c r="BP270" s="249"/>
      <c r="BQ270" s="249"/>
      <c r="BR270" s="249"/>
      <c r="BS270" s="249"/>
      <c r="BT270" s="249"/>
      <c r="BU270" s="249"/>
      <c r="BV270" s="249"/>
      <c r="BW270" s="249"/>
      <c r="BX270" s="249"/>
      <c r="BY270" s="249"/>
      <c r="BZ270" s="249"/>
      <c r="CA270" s="249"/>
      <c r="CB270" s="249"/>
      <c r="CC270" s="249"/>
      <c r="CD270" s="249"/>
      <c r="CE270" s="249"/>
      <c r="CF270" s="423"/>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row>
    <row r="271" spans="1:125" s="5" customFormat="1" ht="13.5" customHeight="1">
      <c r="A271" s="1"/>
      <c r="B271" s="1"/>
      <c r="C271" s="1"/>
      <c r="D271" s="25">
        <v>1</v>
      </c>
      <c r="E271" s="1" t="s">
        <v>139</v>
      </c>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00"/>
      <c r="AQ271" s="170"/>
      <c r="AR271" s="66"/>
      <c r="AS271" s="249"/>
      <c r="AT271" s="249"/>
      <c r="AU271" s="249"/>
      <c r="AV271" s="249"/>
      <c r="AW271" s="249"/>
      <c r="AX271" s="249"/>
      <c r="AY271" s="249"/>
      <c r="AZ271" s="249"/>
      <c r="BA271" s="249"/>
      <c r="BB271" s="249"/>
      <c r="BC271" s="249"/>
      <c r="BD271" s="249"/>
      <c r="BE271" s="249"/>
      <c r="BF271" s="249"/>
      <c r="BG271" s="249"/>
      <c r="BH271" s="249"/>
      <c r="BI271" s="249"/>
      <c r="BJ271" s="249"/>
      <c r="BK271" s="249"/>
      <c r="BL271" s="249"/>
      <c r="BM271" s="249"/>
      <c r="BN271" s="249"/>
      <c r="BO271" s="249"/>
      <c r="BP271" s="249"/>
      <c r="BQ271" s="249"/>
      <c r="BR271" s="249"/>
      <c r="BS271" s="249"/>
      <c r="BT271" s="249"/>
      <c r="BU271" s="249"/>
      <c r="BV271" s="249"/>
      <c r="BW271" s="249"/>
      <c r="BX271" s="249"/>
      <c r="BY271" s="249"/>
      <c r="BZ271" s="249"/>
      <c r="CA271" s="249"/>
      <c r="CB271" s="249"/>
      <c r="CC271" s="249"/>
      <c r="CD271" s="249"/>
      <c r="CE271" s="249"/>
      <c r="CF271" s="423"/>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row>
    <row r="272" spans="1:125" s="5" customFormat="1" ht="13.5" customHeight="1">
      <c r="A272" s="1"/>
      <c r="B272" s="1"/>
      <c r="C272" s="1"/>
      <c r="D272" s="25">
        <v>1</v>
      </c>
      <c r="E272" s="1" t="s">
        <v>256</v>
      </c>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00"/>
      <c r="AQ272" s="170"/>
      <c r="AR272" s="66"/>
      <c r="AS272" s="69" t="s">
        <v>618</v>
      </c>
      <c r="AT272" s="69"/>
      <c r="AU272" s="69"/>
      <c r="AV272" s="69"/>
      <c r="AW272" s="69"/>
      <c r="AX272" s="69"/>
      <c r="AY272" s="69"/>
      <c r="AZ272" s="69"/>
      <c r="BA272" s="69"/>
      <c r="BB272" s="69"/>
      <c r="BC272" s="69"/>
      <c r="BD272" s="69"/>
      <c r="BE272" s="69"/>
      <c r="BF272" s="69"/>
      <c r="BG272" s="69"/>
      <c r="BH272" s="69"/>
      <c r="BI272" s="69"/>
      <c r="BJ272" s="69"/>
      <c r="BK272" s="69"/>
      <c r="BL272" s="69"/>
      <c r="BM272" s="69"/>
      <c r="BN272" s="69"/>
      <c r="BO272" s="69"/>
      <c r="BP272" s="69"/>
      <c r="BQ272" s="69"/>
      <c r="BR272" s="69"/>
      <c r="BS272" s="69"/>
      <c r="BT272" s="69"/>
      <c r="BU272" s="69"/>
      <c r="BV272" s="69"/>
      <c r="BW272" s="69"/>
      <c r="BX272" s="69"/>
      <c r="BY272" s="69"/>
      <c r="BZ272" s="69"/>
      <c r="CA272" s="69"/>
      <c r="CB272" s="69"/>
      <c r="CC272" s="69"/>
      <c r="CD272" s="69"/>
      <c r="CE272" s="69"/>
      <c r="CF272" s="423"/>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row>
    <row r="273" spans="1:125" s="5" customFormat="1" ht="13.5" customHeight="1">
      <c r="A273" s="1"/>
      <c r="B273" s="1"/>
      <c r="C273" s="1"/>
      <c r="D273" s="25">
        <v>1</v>
      </c>
      <c r="E273" s="1" t="s">
        <v>265</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00"/>
      <c r="AQ273" s="170"/>
      <c r="AR273" s="66"/>
      <c r="AS273" s="69" t="s">
        <v>238</v>
      </c>
      <c r="AT273" s="69"/>
      <c r="AU273" s="69"/>
      <c r="AV273" s="69"/>
      <c r="AW273" s="69"/>
      <c r="AX273" s="69"/>
      <c r="AY273" s="69"/>
      <c r="AZ273" s="69"/>
      <c r="BA273" s="69"/>
      <c r="BB273" s="69"/>
      <c r="BC273" s="69"/>
      <c r="BD273" s="69"/>
      <c r="BE273" s="69"/>
      <c r="BF273" s="69"/>
      <c r="BG273" s="69"/>
      <c r="BH273" s="69"/>
      <c r="BI273" s="69"/>
      <c r="BJ273" s="69"/>
      <c r="BK273" s="69"/>
      <c r="BL273" s="69"/>
      <c r="BM273" s="69"/>
      <c r="BN273" s="69"/>
      <c r="BO273" s="69"/>
      <c r="BP273" s="69"/>
      <c r="BQ273" s="69"/>
      <c r="BR273" s="69"/>
      <c r="BS273" s="69"/>
      <c r="BT273" s="69"/>
      <c r="BU273" s="69"/>
      <c r="BV273" s="69"/>
      <c r="BW273" s="69"/>
      <c r="BX273" s="69"/>
      <c r="BY273" s="69"/>
      <c r="BZ273" s="69"/>
      <c r="CA273" s="69"/>
      <c r="CB273" s="69"/>
      <c r="CC273" s="69"/>
      <c r="CD273" s="69"/>
      <c r="CE273" s="69"/>
      <c r="CF273" s="423"/>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row>
    <row r="274" spans="1:125" s="5" customFormat="1"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00"/>
      <c r="AQ274" s="170"/>
      <c r="AR274" s="66"/>
      <c r="AS274" s="69" t="s">
        <v>206</v>
      </c>
      <c r="AT274" s="69"/>
      <c r="AU274" s="69"/>
      <c r="AV274" s="69"/>
      <c r="AW274" s="69"/>
      <c r="AX274" s="69"/>
      <c r="AY274" s="69"/>
      <c r="AZ274" s="69"/>
      <c r="BA274" s="69"/>
      <c r="BB274" s="69"/>
      <c r="BC274" s="69"/>
      <c r="BD274" s="69"/>
      <c r="BE274" s="69"/>
      <c r="BF274" s="69"/>
      <c r="BG274" s="69"/>
      <c r="BH274" s="69"/>
      <c r="BI274" s="69"/>
      <c r="BJ274" s="69"/>
      <c r="BK274" s="69"/>
      <c r="BL274" s="69"/>
      <c r="BM274" s="69"/>
      <c r="BN274" s="69"/>
      <c r="BO274" s="69"/>
      <c r="BP274" s="69"/>
      <c r="BQ274" s="69"/>
      <c r="BR274" s="69"/>
      <c r="BS274" s="69"/>
      <c r="BT274" s="69"/>
      <c r="BU274" s="69"/>
      <c r="BV274" s="69"/>
      <c r="BW274" s="69"/>
      <c r="BX274" s="69"/>
      <c r="BY274" s="69"/>
      <c r="BZ274" s="69"/>
      <c r="CA274" s="69"/>
      <c r="CB274" s="69"/>
      <c r="CC274" s="69"/>
      <c r="CD274" s="69"/>
      <c r="CE274" s="69"/>
      <c r="CF274" s="423"/>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row>
    <row r="275" spans="1:125" s="5" customFormat="1" ht="10"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01"/>
      <c r="AQ275" s="171"/>
      <c r="AR275" s="224"/>
      <c r="AS275" s="232"/>
      <c r="AT275" s="232"/>
      <c r="AU275" s="232"/>
      <c r="AV275" s="232"/>
      <c r="AW275" s="232"/>
      <c r="AX275" s="232"/>
      <c r="AY275" s="232"/>
      <c r="AZ275" s="232"/>
      <c r="BA275" s="232"/>
      <c r="BB275" s="232"/>
      <c r="BC275" s="232"/>
      <c r="BD275" s="232"/>
      <c r="BE275" s="232"/>
      <c r="BF275" s="232"/>
      <c r="BG275" s="232"/>
      <c r="BH275" s="232"/>
      <c r="BI275" s="232"/>
      <c r="BJ275" s="232"/>
      <c r="BK275" s="232"/>
      <c r="BL275" s="232"/>
      <c r="BM275" s="232"/>
      <c r="BN275" s="232"/>
      <c r="BO275" s="232"/>
      <c r="BP275" s="232"/>
      <c r="BQ275" s="232"/>
      <c r="BR275" s="232"/>
      <c r="BS275" s="232"/>
      <c r="BT275" s="232"/>
      <c r="BU275" s="232"/>
      <c r="BV275" s="232"/>
      <c r="BW275" s="232"/>
      <c r="BX275" s="232"/>
      <c r="BY275" s="232"/>
      <c r="BZ275" s="232"/>
      <c r="CA275" s="232"/>
      <c r="CB275" s="232"/>
      <c r="CC275" s="232"/>
      <c r="CD275" s="232"/>
      <c r="CE275" s="232"/>
      <c r="CF275" s="428"/>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row>
    <row r="276" spans="1:125" s="5" customFormat="1"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02" t="s">
        <v>199</v>
      </c>
      <c r="AQ276" s="172"/>
      <c r="AR276" s="225"/>
      <c r="AS276" s="225"/>
      <c r="AT276" s="225"/>
      <c r="AU276" s="225"/>
      <c r="AV276" s="225"/>
      <c r="AW276" s="225"/>
      <c r="AX276" s="225"/>
      <c r="AY276" s="225"/>
      <c r="AZ276" s="225"/>
      <c r="BA276" s="225"/>
      <c r="BB276" s="225"/>
      <c r="BC276" s="355"/>
      <c r="BD276" s="355"/>
      <c r="BE276" s="355"/>
      <c r="BF276" s="355"/>
      <c r="BG276" s="355"/>
      <c r="BH276" s="355"/>
      <c r="BI276" s="355"/>
      <c r="BJ276" s="355"/>
      <c r="BK276" s="355"/>
      <c r="BL276" s="355"/>
      <c r="BM276" s="355"/>
      <c r="BN276" s="355"/>
      <c r="BO276" s="355"/>
      <c r="BP276" s="355"/>
      <c r="BQ276" s="355"/>
      <c r="BR276" s="355"/>
      <c r="BS276" s="355"/>
      <c r="BT276" s="355"/>
      <c r="BU276" s="355"/>
      <c r="BV276" s="355"/>
      <c r="BW276" s="355"/>
      <c r="BX276" s="355"/>
      <c r="BY276" s="355"/>
      <c r="BZ276" s="355"/>
      <c r="CA276" s="355"/>
      <c r="CB276" s="355"/>
      <c r="CC276" s="355"/>
      <c r="CD276" s="355"/>
      <c r="CE276" s="355"/>
      <c r="CF276" s="421"/>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row>
    <row r="277" spans="1:125" s="5" customFormat="1" ht="13.5" customHeight="1">
      <c r="A277" s="1"/>
      <c r="B277" s="11">
        <v>1</v>
      </c>
      <c r="C277" s="1"/>
      <c r="D277" s="1" t="s">
        <v>385</v>
      </c>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90"/>
      <c r="AQ277" s="173"/>
      <c r="AR277" s="12" t="s">
        <v>173</v>
      </c>
      <c r="AS277" s="14" t="str">
        <f>CONCATENATE("（",D277,"）")</f>
        <v>（仮囲い等の範囲、構造）</v>
      </c>
      <c r="AT277" s="14"/>
      <c r="AU277" s="14"/>
      <c r="AV277" s="14"/>
      <c r="AW277" s="14"/>
      <c r="AX277" s="14"/>
      <c r="AY277" s="14"/>
      <c r="AZ277" s="14"/>
      <c r="BA277" s="14"/>
      <c r="BB277" s="14"/>
      <c r="BC277" s="53" t="s">
        <v>551</v>
      </c>
      <c r="BD277" s="53"/>
      <c r="BE277" s="53"/>
      <c r="BF277" s="53"/>
      <c r="BG277" s="53"/>
      <c r="BH277" s="53"/>
      <c r="BI277" s="53"/>
      <c r="BJ277" s="53"/>
      <c r="BK277" s="53"/>
      <c r="BL277" s="53"/>
      <c r="BM277" s="53"/>
      <c r="BN277" s="53"/>
      <c r="BO277" s="53"/>
      <c r="BP277" s="53"/>
      <c r="BQ277" s="53"/>
      <c r="BR277" s="53"/>
      <c r="BS277" s="53"/>
      <c r="BT277" s="53"/>
      <c r="BU277" s="53"/>
      <c r="BV277" s="53"/>
      <c r="BW277" s="53"/>
      <c r="BX277" s="53"/>
      <c r="BY277" s="53"/>
      <c r="BZ277" s="53"/>
      <c r="CA277" s="53"/>
      <c r="CB277" s="53"/>
      <c r="CC277" s="53"/>
      <c r="CD277" s="53"/>
      <c r="CE277" s="53"/>
      <c r="CF277" s="423"/>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row>
    <row r="278" spans="1:125" s="5" customFormat="1" ht="13.5" customHeight="1">
      <c r="A278" s="1"/>
      <c r="B278" s="5"/>
      <c r="C278" s="5"/>
      <c r="D278" s="5"/>
      <c r="E278" s="5"/>
      <c r="F278" s="5"/>
      <c r="G278" s="5"/>
      <c r="H278" s="5"/>
      <c r="I278" s="5"/>
      <c r="J278" s="5"/>
      <c r="K278" s="5"/>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03"/>
      <c r="AQ278" s="173"/>
      <c r="AR278" s="226"/>
      <c r="AS278" s="249" t="s">
        <v>388</v>
      </c>
      <c r="AT278" s="249"/>
      <c r="AU278" s="249"/>
      <c r="AV278" s="249"/>
      <c r="AW278" s="249"/>
      <c r="AX278" s="249"/>
      <c r="AY278" s="249"/>
      <c r="AZ278" s="249"/>
      <c r="BA278" s="249"/>
      <c r="BB278" s="249"/>
      <c r="BC278" s="249"/>
      <c r="BD278" s="249"/>
      <c r="BE278" s="249"/>
      <c r="BF278" s="249"/>
      <c r="BG278" s="249"/>
      <c r="BH278" s="249"/>
      <c r="BI278" s="249"/>
      <c r="BJ278" s="249"/>
      <c r="BK278" s="249"/>
      <c r="BL278" s="249"/>
      <c r="BM278" s="249"/>
      <c r="BN278" s="249"/>
      <c r="BO278" s="249"/>
      <c r="BP278" s="249"/>
      <c r="BQ278" s="249"/>
      <c r="BR278" s="249"/>
      <c r="BS278" s="249"/>
      <c r="BT278" s="249"/>
      <c r="BU278" s="249"/>
      <c r="BV278" s="249"/>
      <c r="BW278" s="249"/>
      <c r="BX278" s="249"/>
      <c r="BY278" s="249"/>
      <c r="BZ278" s="249"/>
      <c r="CA278" s="249"/>
      <c r="CB278" s="249"/>
      <c r="CC278" s="249"/>
      <c r="CD278" s="249"/>
      <c r="CE278" s="249"/>
      <c r="CF278" s="423"/>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row>
    <row r="279" spans="1:125" s="5" customFormat="1" ht="13.5" customHeight="1">
      <c r="A279" s="1"/>
      <c r="B279" s="1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03"/>
      <c r="AQ279" s="173"/>
      <c r="AR279" s="226"/>
      <c r="AS279" s="249"/>
      <c r="AT279" s="249"/>
      <c r="AU279" s="249"/>
      <c r="AV279" s="249"/>
      <c r="AW279" s="249"/>
      <c r="AX279" s="249"/>
      <c r="AY279" s="249"/>
      <c r="AZ279" s="249"/>
      <c r="BA279" s="249"/>
      <c r="BB279" s="249"/>
      <c r="BC279" s="249"/>
      <c r="BD279" s="249"/>
      <c r="BE279" s="249"/>
      <c r="BF279" s="249"/>
      <c r="BG279" s="249"/>
      <c r="BH279" s="249"/>
      <c r="BI279" s="249"/>
      <c r="BJ279" s="249"/>
      <c r="BK279" s="249"/>
      <c r="BL279" s="249"/>
      <c r="BM279" s="249"/>
      <c r="BN279" s="249"/>
      <c r="BO279" s="249"/>
      <c r="BP279" s="249"/>
      <c r="BQ279" s="249"/>
      <c r="BR279" s="249"/>
      <c r="BS279" s="249"/>
      <c r="BT279" s="249"/>
      <c r="BU279" s="249"/>
      <c r="BV279" s="249"/>
      <c r="BW279" s="249"/>
      <c r="BX279" s="249"/>
      <c r="BY279" s="249"/>
      <c r="BZ279" s="249"/>
      <c r="CA279" s="249"/>
      <c r="CB279" s="249"/>
      <c r="CC279" s="249"/>
      <c r="CD279" s="249"/>
      <c r="CE279" s="249"/>
      <c r="CF279" s="423"/>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row>
    <row r="280" spans="1:125" s="5" customFormat="1"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04"/>
      <c r="AQ280" s="174"/>
      <c r="AR280" s="227"/>
      <c r="AS280" s="254"/>
      <c r="AT280" s="254"/>
      <c r="AU280" s="254"/>
      <c r="AV280" s="254"/>
      <c r="AW280" s="254"/>
      <c r="AX280" s="254"/>
      <c r="AY280" s="254"/>
      <c r="AZ280" s="254"/>
      <c r="BA280" s="254"/>
      <c r="BB280" s="254"/>
      <c r="BC280" s="254"/>
      <c r="BD280" s="254"/>
      <c r="BE280" s="254"/>
      <c r="BF280" s="254"/>
      <c r="BG280" s="254"/>
      <c r="BH280" s="254"/>
      <c r="BI280" s="254"/>
      <c r="BJ280" s="254"/>
      <c r="BK280" s="254"/>
      <c r="BL280" s="254"/>
      <c r="BM280" s="254"/>
      <c r="BN280" s="254"/>
      <c r="BO280" s="254"/>
      <c r="BP280" s="254"/>
      <c r="BQ280" s="254"/>
      <c r="BR280" s="254"/>
      <c r="BS280" s="254"/>
      <c r="BT280" s="254"/>
      <c r="BU280" s="254"/>
      <c r="BV280" s="254"/>
      <c r="BW280" s="254"/>
      <c r="BX280" s="254"/>
      <c r="BY280" s="254"/>
      <c r="BZ280" s="254"/>
      <c r="CA280" s="254"/>
      <c r="CB280" s="254"/>
      <c r="CC280" s="254"/>
      <c r="CD280" s="254"/>
      <c r="CE280" s="254"/>
      <c r="CF280" s="422"/>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row>
    <row r="281" spans="1:125" s="5" customFormat="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05" t="s">
        <v>443</v>
      </c>
      <c r="AQ281" s="175" t="s">
        <v>3</v>
      </c>
      <c r="AR281" s="222"/>
      <c r="AS281" s="222"/>
      <c r="AT281" s="222"/>
      <c r="AU281" s="222"/>
      <c r="AV281" s="222"/>
      <c r="AW281" s="222"/>
      <c r="AX281" s="222"/>
      <c r="AY281" s="222"/>
      <c r="AZ281" s="222"/>
      <c r="BA281" s="216"/>
      <c r="BB281" s="216"/>
      <c r="BC281" s="216"/>
      <c r="BD281" s="216"/>
      <c r="BE281" s="216"/>
      <c r="BF281" s="216"/>
      <c r="BG281" s="216"/>
      <c r="BH281" s="216"/>
      <c r="BI281" s="216"/>
      <c r="BJ281" s="216"/>
      <c r="BK281" s="216"/>
      <c r="BL281" s="216"/>
      <c r="BM281" s="216"/>
      <c r="BN281" s="216"/>
      <c r="BO281" s="216"/>
      <c r="BP281" s="216"/>
      <c r="BQ281" s="216"/>
      <c r="BR281" s="216"/>
      <c r="BS281" s="216"/>
      <c r="BT281" s="216"/>
      <c r="BU281" s="216"/>
      <c r="BV281" s="216"/>
      <c r="BW281" s="216"/>
      <c r="BX281" s="216"/>
      <c r="BY281" s="216"/>
      <c r="BZ281" s="216"/>
      <c r="CA281" s="216"/>
      <c r="CB281" s="216"/>
      <c r="CC281" s="216"/>
      <c r="CD281" s="216"/>
      <c r="CE281" s="216"/>
      <c r="CF281" s="429"/>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row>
    <row r="282" spans="1:125" s="5" customFormat="1" ht="13.5" customHeight="1">
      <c r="A282" s="1"/>
      <c r="B282" s="11">
        <v>1</v>
      </c>
      <c r="C282" s="1"/>
      <c r="D282" s="1" t="s">
        <v>386</v>
      </c>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06"/>
      <c r="AQ282" s="176"/>
      <c r="AR282" s="12" t="s">
        <v>173</v>
      </c>
      <c r="AS282" s="248" t="str">
        <f>CONCATENATE("（",D282,"）")</f>
        <v>（濁水処理）</v>
      </c>
      <c r="AT282" s="248"/>
      <c r="AU282" s="248"/>
      <c r="AV282" s="248"/>
      <c r="AW282" s="248"/>
      <c r="AX282" s="248"/>
      <c r="AY282" s="248"/>
      <c r="AZ282" s="248"/>
      <c r="BA282" s="253" t="s">
        <v>215</v>
      </c>
      <c r="BB282" s="253"/>
      <c r="BC282" s="253"/>
      <c r="BD282" s="253"/>
      <c r="BE282" s="253"/>
      <c r="BF282" s="253"/>
      <c r="BG282" s="253"/>
      <c r="BH282" s="253"/>
      <c r="BI282" s="253"/>
      <c r="BJ282" s="253"/>
      <c r="BK282" s="253"/>
      <c r="BL282" s="253"/>
      <c r="BM282" s="253"/>
      <c r="BN282" s="253"/>
      <c r="BO282" s="253"/>
      <c r="BP282" s="253"/>
      <c r="BQ282" s="253"/>
      <c r="BR282" s="253"/>
      <c r="BS282" s="253"/>
      <c r="BT282" s="253"/>
      <c r="BU282" s="253"/>
      <c r="BV282" s="253"/>
      <c r="BW282" s="253"/>
      <c r="BX282" s="253"/>
      <c r="BY282" s="253"/>
      <c r="BZ282" s="253"/>
      <c r="CA282" s="253"/>
      <c r="CB282" s="253"/>
      <c r="CC282" s="253"/>
      <c r="CD282" s="253"/>
      <c r="CE282" s="253"/>
      <c r="CF282" s="423"/>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row>
    <row r="283" spans="1:125" s="5" customFormat="1" ht="13.5" customHeight="1">
      <c r="A283" s="1"/>
      <c r="B283" s="5"/>
      <c r="C283" s="5"/>
      <c r="D283" s="5"/>
      <c r="E283" s="5"/>
      <c r="F283" s="5"/>
      <c r="G283" s="5"/>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06"/>
      <c r="AQ283" s="176"/>
      <c r="AR283" s="5"/>
      <c r="AS283" s="249" t="s">
        <v>614</v>
      </c>
      <c r="AT283" s="249"/>
      <c r="AU283" s="249"/>
      <c r="AV283" s="249"/>
      <c r="AW283" s="249"/>
      <c r="AX283" s="249"/>
      <c r="AY283" s="249"/>
      <c r="AZ283" s="249"/>
      <c r="BA283" s="249"/>
      <c r="BB283" s="249"/>
      <c r="BC283" s="249"/>
      <c r="BD283" s="249"/>
      <c r="BE283" s="249"/>
      <c r="BF283" s="249"/>
      <c r="BG283" s="249"/>
      <c r="BH283" s="249"/>
      <c r="BI283" s="249"/>
      <c r="BJ283" s="249"/>
      <c r="BK283" s="249"/>
      <c r="BL283" s="249"/>
      <c r="BM283" s="249"/>
      <c r="BN283" s="249"/>
      <c r="BO283" s="249"/>
      <c r="BP283" s="249"/>
      <c r="BQ283" s="249"/>
      <c r="BR283" s="249"/>
      <c r="BS283" s="249"/>
      <c r="BT283" s="249"/>
      <c r="BU283" s="249"/>
      <c r="BV283" s="249"/>
      <c r="BW283" s="249"/>
      <c r="BX283" s="249"/>
      <c r="BY283" s="249"/>
      <c r="BZ283" s="249"/>
      <c r="CA283" s="249"/>
      <c r="CB283" s="249"/>
      <c r="CC283" s="249"/>
      <c r="CD283" s="249"/>
      <c r="CE283" s="249"/>
      <c r="CF283" s="423"/>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row>
    <row r="284" spans="1:125" s="5" customFormat="1" ht="13.5" customHeight="1">
      <c r="A284" s="1"/>
      <c r="B284" s="5"/>
      <c r="C284" s="5"/>
      <c r="D284" s="5"/>
      <c r="E284" s="5"/>
      <c r="F284" s="5"/>
      <c r="G284" s="5"/>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07" t="s">
        <v>363</v>
      </c>
      <c r="AQ284" s="177"/>
      <c r="AR284" s="5"/>
      <c r="AS284" s="249"/>
      <c r="AT284" s="249"/>
      <c r="AU284" s="249"/>
      <c r="AV284" s="249"/>
      <c r="AW284" s="249"/>
      <c r="AX284" s="249"/>
      <c r="AY284" s="249"/>
      <c r="AZ284" s="249"/>
      <c r="BA284" s="249"/>
      <c r="BB284" s="249"/>
      <c r="BC284" s="249"/>
      <c r="BD284" s="249"/>
      <c r="BE284" s="249"/>
      <c r="BF284" s="249"/>
      <c r="BG284" s="249"/>
      <c r="BH284" s="249"/>
      <c r="BI284" s="249"/>
      <c r="BJ284" s="249"/>
      <c r="BK284" s="249"/>
      <c r="BL284" s="249"/>
      <c r="BM284" s="249"/>
      <c r="BN284" s="249"/>
      <c r="BO284" s="249"/>
      <c r="BP284" s="249"/>
      <c r="BQ284" s="249"/>
      <c r="BR284" s="249"/>
      <c r="BS284" s="249"/>
      <c r="BT284" s="249"/>
      <c r="BU284" s="249"/>
      <c r="BV284" s="249"/>
      <c r="BW284" s="249"/>
      <c r="BX284" s="249"/>
      <c r="BY284" s="249"/>
      <c r="BZ284" s="249"/>
      <c r="CA284" s="249"/>
      <c r="CB284" s="249"/>
      <c r="CC284" s="249"/>
      <c r="CD284" s="249"/>
      <c r="CE284" s="249"/>
      <c r="CF284" s="423"/>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row>
    <row r="285" spans="1:125" s="5" customFormat="1" ht="13.5" customHeight="1">
      <c r="A285" s="1"/>
      <c r="B285" s="1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07"/>
      <c r="AQ285" s="177"/>
      <c r="AR285" s="12"/>
      <c r="AS285" s="249"/>
      <c r="AT285" s="249"/>
      <c r="AU285" s="249"/>
      <c r="AV285" s="249"/>
      <c r="AW285" s="249"/>
      <c r="AX285" s="249"/>
      <c r="AY285" s="249"/>
      <c r="AZ285" s="249"/>
      <c r="BA285" s="249"/>
      <c r="BB285" s="249"/>
      <c r="BC285" s="249"/>
      <c r="BD285" s="249"/>
      <c r="BE285" s="249"/>
      <c r="BF285" s="249"/>
      <c r="BG285" s="249"/>
      <c r="BH285" s="249"/>
      <c r="BI285" s="249"/>
      <c r="BJ285" s="249"/>
      <c r="BK285" s="249"/>
      <c r="BL285" s="249"/>
      <c r="BM285" s="249"/>
      <c r="BN285" s="249"/>
      <c r="BO285" s="249"/>
      <c r="BP285" s="249"/>
      <c r="BQ285" s="249"/>
      <c r="BR285" s="249"/>
      <c r="BS285" s="249"/>
      <c r="BT285" s="249"/>
      <c r="BU285" s="249"/>
      <c r="BV285" s="249"/>
      <c r="BW285" s="249"/>
      <c r="BX285" s="249"/>
      <c r="BY285" s="249"/>
      <c r="BZ285" s="249"/>
      <c r="CA285" s="249"/>
      <c r="CB285" s="249"/>
      <c r="CC285" s="249"/>
      <c r="CD285" s="249"/>
      <c r="CE285" s="249"/>
      <c r="CF285" s="423"/>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row>
    <row r="286" spans="1:125" s="5" customFormat="1"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07"/>
      <c r="AQ286" s="177"/>
      <c r="AR286" s="1"/>
      <c r="AS286" s="249"/>
      <c r="AT286" s="249"/>
      <c r="AU286" s="249"/>
      <c r="AV286" s="249"/>
      <c r="AW286" s="249"/>
      <c r="AX286" s="249"/>
      <c r="AY286" s="249"/>
      <c r="AZ286" s="249"/>
      <c r="BA286" s="249"/>
      <c r="BB286" s="249"/>
      <c r="BC286" s="249"/>
      <c r="BD286" s="249"/>
      <c r="BE286" s="249"/>
      <c r="BF286" s="249"/>
      <c r="BG286" s="249"/>
      <c r="BH286" s="249"/>
      <c r="BI286" s="249"/>
      <c r="BJ286" s="249"/>
      <c r="BK286" s="249"/>
      <c r="BL286" s="249"/>
      <c r="BM286" s="249"/>
      <c r="BN286" s="249"/>
      <c r="BO286" s="249"/>
      <c r="BP286" s="249"/>
      <c r="BQ286" s="249"/>
      <c r="BR286" s="249"/>
      <c r="BS286" s="249"/>
      <c r="BT286" s="249"/>
      <c r="BU286" s="249"/>
      <c r="BV286" s="249"/>
      <c r="BW286" s="249"/>
      <c r="BX286" s="249"/>
      <c r="BY286" s="249"/>
      <c r="BZ286" s="249"/>
      <c r="CA286" s="249"/>
      <c r="CB286" s="249"/>
      <c r="CC286" s="249"/>
      <c r="CD286" s="249"/>
      <c r="CE286" s="249"/>
      <c r="CF286" s="423"/>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row>
    <row r="287" spans="1:125" s="5" customFormat="1" ht="13.5" customHeight="1">
      <c r="A287" s="1"/>
      <c r="B287" s="11">
        <v>1</v>
      </c>
      <c r="C287" s="1"/>
      <c r="D287" s="1" t="s">
        <v>389</v>
      </c>
      <c r="E287" s="1"/>
      <c r="F287" s="1"/>
      <c r="G287" s="1"/>
      <c r="H287" s="1"/>
      <c r="I287" s="1"/>
      <c r="J287" s="26" t="s">
        <v>564</v>
      </c>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07"/>
      <c r="AQ287" s="177"/>
      <c r="AR287" s="12" t="s">
        <v>134</v>
      </c>
      <c r="AS287" s="255" t="str">
        <f>CONCATENATE("（",D287,"）")</f>
        <v>（魚協との調整）</v>
      </c>
      <c r="AT287" s="288"/>
      <c r="AU287" s="288"/>
      <c r="AV287" s="288"/>
      <c r="AW287" s="288"/>
      <c r="AX287" s="288"/>
      <c r="AY287" s="288"/>
      <c r="AZ287" s="288"/>
      <c r="BA287" s="335" t="s">
        <v>537</v>
      </c>
      <c r="BB287" s="348"/>
      <c r="BC287" s="348"/>
      <c r="BD287" s="348"/>
      <c r="BE287" s="348"/>
      <c r="BF287" s="348"/>
      <c r="BG287" s="348"/>
      <c r="BH287" s="348"/>
      <c r="BI287" s="348"/>
      <c r="BJ287" s="348"/>
      <c r="BK287" s="348"/>
      <c r="BL287" s="348"/>
      <c r="BM287" s="348"/>
      <c r="BN287" s="348"/>
      <c r="BO287" s="348"/>
      <c r="BP287" s="348"/>
      <c r="BQ287" s="348"/>
      <c r="BR287" s="348"/>
      <c r="BS287" s="348"/>
      <c r="BT287" s="348"/>
      <c r="BU287" s="348"/>
      <c r="BV287" s="348"/>
      <c r="BW287" s="348"/>
      <c r="BX287" s="348"/>
      <c r="BY287" s="348"/>
      <c r="BZ287" s="348"/>
      <c r="CA287" s="348"/>
      <c r="CB287" s="348"/>
      <c r="CC287" s="348"/>
      <c r="CD287" s="348"/>
      <c r="CE287" s="418"/>
      <c r="CF287" s="423"/>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row>
    <row r="288" spans="1:125" s="5" customFormat="1"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08"/>
      <c r="AQ288" s="178"/>
      <c r="AR288" s="220"/>
      <c r="AS288" s="256"/>
      <c r="AT288" s="256"/>
      <c r="AU288" s="256"/>
      <c r="AV288" s="256"/>
      <c r="AW288" s="256"/>
      <c r="AX288" s="256"/>
      <c r="AY288" s="256"/>
      <c r="AZ288" s="256"/>
      <c r="BA288" s="256"/>
      <c r="BB288" s="256"/>
      <c r="BC288" s="256"/>
      <c r="BD288" s="256"/>
      <c r="BE288" s="256"/>
      <c r="BF288" s="256"/>
      <c r="BG288" s="256"/>
      <c r="BH288" s="256"/>
      <c r="BI288" s="256"/>
      <c r="BJ288" s="256"/>
      <c r="BK288" s="256"/>
      <c r="BL288" s="256"/>
      <c r="BM288" s="256"/>
      <c r="BN288" s="256"/>
      <c r="BO288" s="256"/>
      <c r="BP288" s="256"/>
      <c r="BQ288" s="256"/>
      <c r="BR288" s="256"/>
      <c r="BS288" s="256"/>
      <c r="BT288" s="256"/>
      <c r="BU288" s="256"/>
      <c r="BV288" s="256"/>
      <c r="BW288" s="256"/>
      <c r="BX288" s="256"/>
      <c r="BY288" s="256"/>
      <c r="BZ288" s="256"/>
      <c r="CA288" s="256"/>
      <c r="CB288" s="256"/>
      <c r="CC288" s="256"/>
      <c r="CD288" s="256"/>
      <c r="CE288" s="256"/>
      <c r="CF288" s="422"/>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row>
    <row r="289" spans="1:147" s="5" customFormat="1" ht="13.5" customHeight="1">
      <c r="A289" s="1"/>
      <c r="B289" s="1"/>
      <c r="C289" s="1"/>
      <c r="D289" s="1"/>
      <c r="E289" s="1"/>
      <c r="F289" s="1"/>
      <c r="G289" s="1"/>
      <c r="H289" s="1"/>
      <c r="I289" s="1"/>
      <c r="J289" s="1"/>
      <c r="K289" s="1"/>
      <c r="L289" s="1"/>
      <c r="M289" s="1"/>
      <c r="N289" s="1"/>
      <c r="O289" s="5"/>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2"/>
      <c r="AP289" s="109" t="s">
        <v>229</v>
      </c>
      <c r="AQ289" s="179"/>
      <c r="AR289" s="222"/>
      <c r="AS289" s="222"/>
      <c r="AT289" s="222"/>
      <c r="AU289" s="222"/>
      <c r="AV289" s="222"/>
      <c r="AW289" s="222"/>
      <c r="AX289" s="222"/>
      <c r="AY289" s="222"/>
      <c r="AZ289" s="222"/>
      <c r="BA289" s="216"/>
      <c r="BB289" s="216"/>
      <c r="BC289" s="216"/>
      <c r="BD289" s="216"/>
      <c r="BE289" s="216"/>
      <c r="BF289" s="216"/>
      <c r="BG289" s="216"/>
      <c r="BH289" s="216"/>
      <c r="BI289" s="216"/>
      <c r="BJ289" s="216"/>
      <c r="BK289" s="216"/>
      <c r="BL289" s="216"/>
      <c r="BM289" s="216"/>
      <c r="BN289" s="216"/>
      <c r="BO289" s="216"/>
      <c r="BP289" s="216"/>
      <c r="BQ289" s="216"/>
      <c r="BR289" s="216"/>
      <c r="BS289" s="216"/>
      <c r="BT289" s="216"/>
      <c r="BU289" s="216"/>
      <c r="BV289" s="216"/>
      <c r="BW289" s="216"/>
      <c r="BX289" s="216"/>
      <c r="BY289" s="216"/>
      <c r="BZ289" s="216"/>
      <c r="CA289" s="216"/>
      <c r="CB289" s="216"/>
      <c r="CC289" s="216"/>
      <c r="CD289" s="216"/>
      <c r="CE289" s="216"/>
      <c r="CF289" s="423"/>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row>
    <row r="290" spans="1:147" s="5" customFormat="1" ht="13.5" customHeight="1">
      <c r="A290" s="1"/>
      <c r="B290" s="1"/>
      <c r="C290" s="1"/>
      <c r="D290" s="1"/>
      <c r="E290" s="1"/>
      <c r="F290" s="1"/>
      <c r="G290" s="1"/>
      <c r="H290" s="1"/>
      <c r="I290" s="1"/>
      <c r="J290" s="1"/>
      <c r="K290" s="1"/>
      <c r="L290" s="1"/>
      <c r="M290" s="1"/>
      <c r="N290" s="1"/>
      <c r="O290" s="5"/>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2"/>
      <c r="AP290" s="110"/>
      <c r="AQ290" s="180"/>
      <c r="AR290" s="1" t="s">
        <v>331</v>
      </c>
      <c r="AS290" s="1"/>
      <c r="AT290" s="1"/>
      <c r="AU290" s="1"/>
      <c r="AV290" s="1"/>
      <c r="AW290" s="1"/>
      <c r="AX290" s="1"/>
      <c r="AY290" s="1"/>
      <c r="AZ290" s="1"/>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69"/>
      <c r="CF290" s="423"/>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row>
    <row r="291" spans="1:147" s="5" customFormat="1" ht="13.5" customHeight="1">
      <c r="A291" s="1"/>
      <c r="B291" s="1"/>
      <c r="C291" s="1"/>
      <c r="D291" s="1"/>
      <c r="E291" s="1"/>
      <c r="F291" s="1"/>
      <c r="G291" s="1"/>
      <c r="H291" s="1"/>
      <c r="I291" s="1"/>
      <c r="J291" s="1"/>
      <c r="K291" s="1"/>
      <c r="L291" s="1"/>
      <c r="M291" s="1"/>
      <c r="N291" s="1"/>
      <c r="O291" s="5"/>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10"/>
      <c r="AQ291" s="180"/>
      <c r="AR291" s="1"/>
      <c r="AS291" s="251" t="s">
        <v>234</v>
      </c>
      <c r="AT291" s="251"/>
      <c r="AU291" s="251"/>
      <c r="AV291" s="251"/>
      <c r="AW291" s="251"/>
      <c r="AX291" s="251"/>
      <c r="AY291" s="251"/>
      <c r="AZ291" s="251"/>
      <c r="BA291" s="251"/>
      <c r="BB291" s="251"/>
      <c r="BC291" s="251"/>
      <c r="BD291" s="251"/>
      <c r="BE291" s="251"/>
      <c r="BF291" s="251"/>
      <c r="BG291" s="251"/>
      <c r="BH291" s="251"/>
      <c r="BI291" s="251"/>
      <c r="BJ291" s="251"/>
      <c r="BK291" s="251"/>
      <c r="BL291" s="251"/>
      <c r="BM291" s="251"/>
      <c r="BN291" s="251"/>
      <c r="BO291" s="251"/>
      <c r="BP291" s="251"/>
      <c r="BQ291" s="251"/>
      <c r="BR291" s="251"/>
      <c r="BS291" s="251"/>
      <c r="BT291" s="251"/>
      <c r="BU291" s="251"/>
      <c r="BV291" s="251"/>
      <c r="BW291" s="251"/>
      <c r="BX291" s="251"/>
      <c r="BY291" s="251"/>
      <c r="BZ291" s="251"/>
      <c r="CA291" s="251"/>
      <c r="CB291" s="251"/>
      <c r="CC291" s="251"/>
      <c r="CD291" s="251"/>
      <c r="CE291" s="251"/>
      <c r="CF291" s="423"/>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row>
    <row r="292" spans="1:147" s="5" customFormat="1" ht="13.5" customHeight="1">
      <c r="A292" s="1"/>
      <c r="B292" s="1"/>
      <c r="C292" s="1"/>
      <c r="D292" s="1"/>
      <c r="E292" s="1"/>
      <c r="F292" s="1"/>
      <c r="G292" s="1"/>
      <c r="H292" s="1"/>
      <c r="I292" s="1"/>
      <c r="J292" s="1"/>
      <c r="K292" s="1"/>
      <c r="L292" s="1"/>
      <c r="M292" s="1"/>
      <c r="N292" s="1"/>
      <c r="O292" s="5"/>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10"/>
      <c r="AQ292" s="180"/>
      <c r="AR292" s="1"/>
      <c r="AS292" s="251"/>
      <c r="AT292" s="251"/>
      <c r="AU292" s="251"/>
      <c r="AV292" s="251"/>
      <c r="AW292" s="251"/>
      <c r="AX292" s="251"/>
      <c r="AY292" s="251"/>
      <c r="AZ292" s="251"/>
      <c r="BA292" s="251"/>
      <c r="BB292" s="251"/>
      <c r="BC292" s="251"/>
      <c r="BD292" s="251"/>
      <c r="BE292" s="251"/>
      <c r="BF292" s="251"/>
      <c r="BG292" s="251"/>
      <c r="BH292" s="251"/>
      <c r="BI292" s="251"/>
      <c r="BJ292" s="251"/>
      <c r="BK292" s="251"/>
      <c r="BL292" s="251"/>
      <c r="BM292" s="251"/>
      <c r="BN292" s="251"/>
      <c r="BO292" s="251"/>
      <c r="BP292" s="251"/>
      <c r="BQ292" s="251"/>
      <c r="BR292" s="251"/>
      <c r="BS292" s="251"/>
      <c r="BT292" s="251"/>
      <c r="BU292" s="251"/>
      <c r="BV292" s="251"/>
      <c r="BW292" s="251"/>
      <c r="BX292" s="251"/>
      <c r="BY292" s="251"/>
      <c r="BZ292" s="251"/>
      <c r="CA292" s="251"/>
      <c r="CB292" s="251"/>
      <c r="CC292" s="251"/>
      <c r="CD292" s="251"/>
      <c r="CE292" s="251"/>
      <c r="CF292" s="423"/>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row>
    <row r="293" spans="1:147" s="5" customFormat="1" ht="13.5" customHeight="1">
      <c r="A293" s="1"/>
      <c r="B293" s="11">
        <v>1</v>
      </c>
      <c r="C293" s="1"/>
      <c r="D293" s="1" t="s">
        <v>180</v>
      </c>
      <c r="E293" s="1"/>
      <c r="F293" s="1"/>
      <c r="G293" s="1"/>
      <c r="H293" s="1"/>
      <c r="I293" s="1"/>
      <c r="J293" s="1" t="s">
        <v>230</v>
      </c>
      <c r="K293" s="1"/>
      <c r="L293" s="1"/>
      <c r="M293" s="1"/>
      <c r="N293" s="1"/>
      <c r="O293" s="38"/>
      <c r="P293" s="39"/>
      <c r="Q293" s="39"/>
      <c r="R293" s="39"/>
      <c r="S293" s="39"/>
      <c r="T293" s="39"/>
      <c r="U293" s="39"/>
      <c r="V293" s="44"/>
      <c r="W293" s="12" t="s">
        <v>434</v>
      </c>
      <c r="X293" s="12"/>
      <c r="Y293" s="1"/>
      <c r="Z293" s="1" t="s">
        <v>129</v>
      </c>
      <c r="AA293" s="1"/>
      <c r="AB293" s="1"/>
      <c r="AC293" s="1"/>
      <c r="AD293" s="1"/>
      <c r="AE293" s="38" t="s">
        <v>221</v>
      </c>
      <c r="AF293" s="39"/>
      <c r="AG293" s="39"/>
      <c r="AH293" s="39"/>
      <c r="AI293" s="39"/>
      <c r="AJ293" s="39"/>
      <c r="AK293" s="39"/>
      <c r="AL293" s="44"/>
      <c r="AM293" s="12" t="s">
        <v>435</v>
      </c>
      <c r="AN293" s="12"/>
      <c r="AO293" s="1"/>
      <c r="AP293" s="110"/>
      <c r="AQ293" s="180"/>
      <c r="AR293" s="12" t="s">
        <v>173</v>
      </c>
      <c r="AS293" s="248" t="str">
        <f>"（"&amp;D293&amp;"）"</f>
        <v>（他工事等流用）</v>
      </c>
      <c r="AT293" s="248"/>
      <c r="AU293" s="248"/>
      <c r="AV293" s="248"/>
      <c r="AW293" s="248"/>
      <c r="AX293" s="248"/>
      <c r="AY293" s="248"/>
      <c r="AZ293" s="248"/>
      <c r="BA293" s="249" t="str">
        <f>IF(O293="",CONCATENATE("　建設発生土は、",AC296,"　　　　",O293,"地内の",AE293,"工事現場に運搬（片道運搬距離",P296,"km）とするものとする。"),CONCATENATE("　建設発生土は、",AC296,"",O293,"地内の",AE293,"工事現場に運搬（片道運搬距離",+P296,"km）とするものとする。"))</f>
        <v>　建設発生土は、　　　　地内の　　　　　　　　　　　　　工事現場に運搬（片道運搬距離　　　km）とするものとする。</v>
      </c>
      <c r="BB293" s="249"/>
      <c r="BC293" s="249"/>
      <c r="BD293" s="249"/>
      <c r="BE293" s="249"/>
      <c r="BF293" s="249"/>
      <c r="BG293" s="249"/>
      <c r="BH293" s="249"/>
      <c r="BI293" s="249"/>
      <c r="BJ293" s="249"/>
      <c r="BK293" s="249"/>
      <c r="BL293" s="249"/>
      <c r="BM293" s="249"/>
      <c r="BN293" s="249"/>
      <c r="BO293" s="249"/>
      <c r="BP293" s="249"/>
      <c r="BQ293" s="249"/>
      <c r="BR293" s="249"/>
      <c r="BS293" s="249"/>
      <c r="BT293" s="249"/>
      <c r="BU293" s="249"/>
      <c r="BV293" s="249"/>
      <c r="BW293" s="249"/>
      <c r="BX293" s="249"/>
      <c r="BY293" s="249"/>
      <c r="BZ293" s="249"/>
      <c r="CA293" s="249"/>
      <c r="CB293" s="249"/>
      <c r="CC293" s="249"/>
      <c r="CD293" s="249"/>
      <c r="CE293" s="249"/>
      <c r="CF293" s="423"/>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row>
    <row r="294" spans="1:147" s="5" customFormat="1" ht="13.5" customHeight="1">
      <c r="A294" s="1"/>
      <c r="B294" s="1"/>
      <c r="C294" s="1"/>
      <c r="D294" s="1"/>
      <c r="E294" s="1"/>
      <c r="F294" s="1"/>
      <c r="G294" s="1"/>
      <c r="H294" s="1"/>
      <c r="I294" s="1"/>
      <c r="J294" s="1"/>
      <c r="K294" s="1"/>
      <c r="L294" s="1"/>
      <c r="M294" s="1"/>
      <c r="N294" s="1"/>
      <c r="O294" s="1" t="s">
        <v>419</v>
      </c>
      <c r="P294" s="12"/>
      <c r="Q294" s="12"/>
      <c r="R294" s="12"/>
      <c r="S294" s="12"/>
      <c r="T294" s="12"/>
      <c r="U294" s="12"/>
      <c r="V294" s="12"/>
      <c r="W294" s="12"/>
      <c r="X294" s="12"/>
      <c r="Y294" s="1"/>
      <c r="Z294" s="1"/>
      <c r="AA294" s="1"/>
      <c r="AB294" s="1"/>
      <c r="AC294" s="1"/>
      <c r="AD294" s="1"/>
      <c r="AE294" s="1"/>
      <c r="AF294" s="1"/>
      <c r="AG294" s="1"/>
      <c r="AH294" s="1"/>
      <c r="AI294" s="1"/>
      <c r="AJ294" s="1"/>
      <c r="AK294" s="1"/>
      <c r="AL294" s="1"/>
      <c r="AM294" s="1"/>
      <c r="AN294" s="1"/>
      <c r="AO294" s="12"/>
      <c r="AP294" s="110"/>
      <c r="AQ294" s="180"/>
      <c r="AR294" s="12"/>
      <c r="AS294" s="12"/>
      <c r="AT294" s="12"/>
      <c r="AU294" s="12"/>
      <c r="AV294" s="12"/>
      <c r="AW294" s="12"/>
      <c r="AX294" s="12"/>
      <c r="AY294" s="12"/>
      <c r="AZ294" s="12"/>
      <c r="BA294" s="249"/>
      <c r="BB294" s="249"/>
      <c r="BC294" s="249"/>
      <c r="BD294" s="249"/>
      <c r="BE294" s="249"/>
      <c r="BF294" s="249"/>
      <c r="BG294" s="249"/>
      <c r="BH294" s="249"/>
      <c r="BI294" s="249"/>
      <c r="BJ294" s="249"/>
      <c r="BK294" s="249"/>
      <c r="BL294" s="249"/>
      <c r="BM294" s="249"/>
      <c r="BN294" s="249"/>
      <c r="BO294" s="249"/>
      <c r="BP294" s="249"/>
      <c r="BQ294" s="249"/>
      <c r="BR294" s="249"/>
      <c r="BS294" s="249"/>
      <c r="BT294" s="249"/>
      <c r="BU294" s="249"/>
      <c r="BV294" s="249"/>
      <c r="BW294" s="249"/>
      <c r="BX294" s="249"/>
      <c r="BY294" s="249"/>
      <c r="BZ294" s="249"/>
      <c r="CA294" s="249"/>
      <c r="CB294" s="249"/>
      <c r="CC294" s="249"/>
      <c r="CD294" s="249"/>
      <c r="CE294" s="249"/>
      <c r="CF294" s="423"/>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row>
    <row r="295" spans="1:147" s="5" customFormat="1" ht="13.5" customHeight="1">
      <c r="A295" s="1"/>
      <c r="B295" s="1"/>
      <c r="C295" s="1"/>
      <c r="D295" s="1"/>
      <c r="E295" s="1"/>
      <c r="F295" s="1"/>
      <c r="G295" s="1"/>
      <c r="H295" s="1"/>
      <c r="I295" s="1"/>
      <c r="J295" s="1"/>
      <c r="K295" s="1"/>
      <c r="L295" s="5"/>
      <c r="M295" s="1"/>
      <c r="N295" s="1"/>
      <c r="O295" s="1"/>
      <c r="P295" s="5"/>
      <c r="Q295" s="5"/>
      <c r="R295" s="5"/>
      <c r="S295" s="5"/>
      <c r="T295" s="1"/>
      <c r="U295" s="1"/>
      <c r="V295" s="1"/>
      <c r="W295" s="1"/>
      <c r="X295" s="1"/>
      <c r="Y295" s="5"/>
      <c r="Z295" s="5"/>
      <c r="AA295" s="5"/>
      <c r="AB295" s="5"/>
      <c r="AC295" s="5"/>
      <c r="AD295" s="5"/>
      <c r="AE295" s="5"/>
      <c r="AF295" s="5"/>
      <c r="AG295" s="5"/>
      <c r="AH295" s="5"/>
      <c r="AI295" s="5"/>
      <c r="AJ295" s="5"/>
      <c r="AK295" s="5"/>
      <c r="AL295" s="5"/>
      <c r="AM295" s="5"/>
      <c r="AN295" s="5"/>
      <c r="AO295" s="12"/>
      <c r="AP295" s="110"/>
      <c r="AQ295" s="180"/>
      <c r="AR295" s="12" t="s">
        <v>134</v>
      </c>
      <c r="AS295" s="248" t="str">
        <f>"（"&amp;D298&amp;"）"</f>
        <v>（建設技術センター）</v>
      </c>
      <c r="AT295" s="248"/>
      <c r="AU295" s="248"/>
      <c r="AV295" s="248"/>
      <c r="AW295" s="248"/>
      <c r="AX295" s="248"/>
      <c r="AY295" s="248"/>
      <c r="AZ295" s="248"/>
      <c r="BA295" s="287"/>
      <c r="BB295" s="253"/>
      <c r="BC295" s="253"/>
      <c r="BD295" s="253"/>
      <c r="BE295" s="253"/>
      <c r="BF295" s="253"/>
      <c r="BG295" s="253"/>
      <c r="BH295" s="253"/>
      <c r="BI295" s="253"/>
      <c r="BJ295" s="253"/>
      <c r="BK295" s="253"/>
      <c r="BL295" s="253"/>
      <c r="BM295" s="253"/>
      <c r="BN295" s="253"/>
      <c r="BO295" s="253"/>
      <c r="BP295" s="253"/>
      <c r="BQ295" s="253"/>
      <c r="BR295" s="253"/>
      <c r="BS295" s="253"/>
      <c r="BT295" s="253"/>
      <c r="BU295" s="253"/>
      <c r="BV295" s="253"/>
      <c r="BW295" s="253"/>
      <c r="BX295" s="253"/>
      <c r="BY295" s="253"/>
      <c r="BZ295" s="253"/>
      <c r="CA295" s="253"/>
      <c r="CB295" s="253"/>
      <c r="CC295" s="253"/>
      <c r="CD295" s="253"/>
      <c r="CE295" s="253"/>
      <c r="CF295" s="423"/>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row>
    <row r="296" spans="1:147" s="5" customFormat="1" ht="13.5" customHeight="1">
      <c r="A296" s="1"/>
      <c r="B296" s="1"/>
      <c r="C296" s="1"/>
      <c r="D296" s="1"/>
      <c r="E296" s="1"/>
      <c r="F296" s="1"/>
      <c r="G296" s="1"/>
      <c r="H296" s="1"/>
      <c r="I296" s="1"/>
      <c r="J296" s="1" t="s">
        <v>231</v>
      </c>
      <c r="K296" s="1"/>
      <c r="L296" s="1"/>
      <c r="M296" s="1"/>
      <c r="N296" s="1"/>
      <c r="O296" s="1"/>
      <c r="P296" s="42" t="s">
        <v>48</v>
      </c>
      <c r="Q296" s="49"/>
      <c r="R296" s="51"/>
      <c r="S296" s="1" t="s">
        <v>325</v>
      </c>
      <c r="T296" s="1"/>
      <c r="U296" s="1"/>
      <c r="V296" s="1"/>
      <c r="W296" s="1"/>
      <c r="X296" s="1"/>
      <c r="Y296" s="1"/>
      <c r="Z296" s="1"/>
      <c r="AA296" s="1"/>
      <c r="AB296" s="1"/>
      <c r="AC296" s="38"/>
      <c r="AD296" s="39"/>
      <c r="AE296" s="39"/>
      <c r="AF296" s="39"/>
      <c r="AG296" s="39"/>
      <c r="AH296" s="39"/>
      <c r="AI296" s="39"/>
      <c r="AJ296" s="44"/>
      <c r="AK296" s="1" t="s">
        <v>323</v>
      </c>
      <c r="AL296" s="1"/>
      <c r="AM296" s="1"/>
      <c r="AN296" s="1"/>
      <c r="AO296" s="1"/>
      <c r="AP296" s="110"/>
      <c r="AQ296" s="180"/>
      <c r="AR296" s="5"/>
      <c r="AS296" s="249" t="str">
        <f>IF(B298=0,CONCATENATE("　建設発生土は、",AC296,"　　　","地内のセンター事業所に運搬（片道運搬距離",AD298,"km）とするものとする。","なお、処理費として１㎥当たり","　　　","円をセンターに支払うこと。"),CONCATENATE("　建設発生土は、",AC296,"",N298,"地内のセンター事業所に運搬（片道運搬距離",AD298,"km）とするものとする。","なお、処理費として１㎥当たり",+AL298,"円をセンターに支払うこと。"))</f>
        <v>　建設発生土は、　　地内のセンター事業所に運搬（片道運搬距離　　　km）とするものとする。なお、処理費として１㎥当たり円をセンターに支払うこと。</v>
      </c>
      <c r="AT296" s="249"/>
      <c r="AU296" s="249"/>
      <c r="AV296" s="249"/>
      <c r="AW296" s="249"/>
      <c r="AX296" s="249"/>
      <c r="AY296" s="249"/>
      <c r="AZ296" s="249"/>
      <c r="BA296" s="249"/>
      <c r="BB296" s="249"/>
      <c r="BC296" s="249"/>
      <c r="BD296" s="249"/>
      <c r="BE296" s="249"/>
      <c r="BF296" s="249"/>
      <c r="BG296" s="249"/>
      <c r="BH296" s="249"/>
      <c r="BI296" s="249"/>
      <c r="BJ296" s="249"/>
      <c r="BK296" s="249"/>
      <c r="BL296" s="249"/>
      <c r="BM296" s="249"/>
      <c r="BN296" s="249"/>
      <c r="BO296" s="249"/>
      <c r="BP296" s="249"/>
      <c r="BQ296" s="249"/>
      <c r="BR296" s="249"/>
      <c r="BS296" s="249"/>
      <c r="BT296" s="249"/>
      <c r="BU296" s="249"/>
      <c r="BV296" s="249"/>
      <c r="BW296" s="249"/>
      <c r="BX296" s="249"/>
      <c r="BY296" s="249"/>
      <c r="BZ296" s="249"/>
      <c r="CA296" s="249"/>
      <c r="CB296" s="249"/>
      <c r="CC296" s="249"/>
      <c r="CD296" s="249"/>
      <c r="CE296" s="249"/>
      <c r="CF296" s="423"/>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row>
    <row r="297" spans="1:147" s="5" customFormat="1"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10"/>
      <c r="AQ297" s="180"/>
      <c r="AR297" s="12"/>
      <c r="AS297" s="249"/>
      <c r="AT297" s="249"/>
      <c r="AU297" s="249"/>
      <c r="AV297" s="249"/>
      <c r="AW297" s="249"/>
      <c r="AX297" s="249"/>
      <c r="AY297" s="249"/>
      <c r="AZ297" s="249"/>
      <c r="BA297" s="249"/>
      <c r="BB297" s="249"/>
      <c r="BC297" s="249"/>
      <c r="BD297" s="249"/>
      <c r="BE297" s="249"/>
      <c r="BF297" s="249"/>
      <c r="BG297" s="249"/>
      <c r="BH297" s="249"/>
      <c r="BI297" s="249"/>
      <c r="BJ297" s="249"/>
      <c r="BK297" s="249"/>
      <c r="BL297" s="249"/>
      <c r="BM297" s="249"/>
      <c r="BN297" s="249"/>
      <c r="BO297" s="249"/>
      <c r="BP297" s="249"/>
      <c r="BQ297" s="249"/>
      <c r="BR297" s="249"/>
      <c r="BS297" s="249"/>
      <c r="BT297" s="249"/>
      <c r="BU297" s="249"/>
      <c r="BV297" s="249"/>
      <c r="BW297" s="249"/>
      <c r="BX297" s="249"/>
      <c r="BY297" s="249"/>
      <c r="BZ297" s="249"/>
      <c r="CA297" s="249"/>
      <c r="CB297" s="249"/>
      <c r="CC297" s="249"/>
      <c r="CD297" s="249"/>
      <c r="CE297" s="249"/>
      <c r="CF297" s="423"/>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row>
    <row r="298" spans="1:147" s="5" customFormat="1" ht="13.5" customHeight="1">
      <c r="A298" s="1"/>
      <c r="B298" s="11">
        <v>1</v>
      </c>
      <c r="C298" s="1"/>
      <c r="D298" s="1" t="s">
        <v>233</v>
      </c>
      <c r="E298" s="1"/>
      <c r="F298" s="1"/>
      <c r="G298" s="1"/>
      <c r="H298" s="1"/>
      <c r="I298" s="1"/>
      <c r="J298" s="1"/>
      <c r="K298" s="1" t="s">
        <v>223</v>
      </c>
      <c r="L298" s="5"/>
      <c r="M298" s="1"/>
      <c r="N298" s="38" t="s">
        <v>252</v>
      </c>
      <c r="O298" s="39"/>
      <c r="P298" s="39"/>
      <c r="Q298" s="39"/>
      <c r="R298" s="39"/>
      <c r="S298" s="39"/>
      <c r="T298" s="39"/>
      <c r="U298" s="44"/>
      <c r="V298" s="12" t="s">
        <v>434</v>
      </c>
      <c r="W298" s="12"/>
      <c r="X298" s="1"/>
      <c r="Y298" s="1" t="s">
        <v>231</v>
      </c>
      <c r="Z298" s="1"/>
      <c r="AA298" s="1"/>
      <c r="AB298" s="1"/>
      <c r="AC298" s="1"/>
      <c r="AD298" s="42" t="s">
        <v>48</v>
      </c>
      <c r="AE298" s="49"/>
      <c r="AF298" s="51"/>
      <c r="AG298" s="1" t="s">
        <v>325</v>
      </c>
      <c r="AH298" s="5"/>
      <c r="AI298" s="1" t="s">
        <v>235</v>
      </c>
      <c r="AJ298" s="5"/>
      <c r="AK298" s="1"/>
      <c r="AL298" s="42"/>
      <c r="AM298" s="49"/>
      <c r="AN298" s="51"/>
      <c r="AO298" s="12" t="s">
        <v>237</v>
      </c>
      <c r="AP298" s="110"/>
      <c r="AQ298" s="180"/>
      <c r="AR298" s="12"/>
      <c r="AS298" s="249" t="s">
        <v>501</v>
      </c>
      <c r="AT298" s="249"/>
      <c r="AU298" s="249"/>
      <c r="AV298" s="249"/>
      <c r="AW298" s="249"/>
      <c r="AX298" s="249"/>
      <c r="AY298" s="249"/>
      <c r="AZ298" s="249"/>
      <c r="BA298" s="249"/>
      <c r="BB298" s="249"/>
      <c r="BC298" s="249"/>
      <c r="BD298" s="249"/>
      <c r="BE298" s="249"/>
      <c r="BF298" s="249"/>
      <c r="BG298" s="249"/>
      <c r="BH298" s="249"/>
      <c r="BI298" s="249"/>
      <c r="BJ298" s="249"/>
      <c r="BK298" s="249"/>
      <c r="BL298" s="249"/>
      <c r="BM298" s="249"/>
      <c r="BN298" s="249"/>
      <c r="BO298" s="249"/>
      <c r="BP298" s="249"/>
      <c r="BQ298" s="249"/>
      <c r="BR298" s="249"/>
      <c r="BS298" s="249"/>
      <c r="BT298" s="249"/>
      <c r="BU298" s="249"/>
      <c r="BV298" s="249"/>
      <c r="BW298" s="249"/>
      <c r="BX298" s="249"/>
      <c r="BY298" s="249"/>
      <c r="BZ298" s="249"/>
      <c r="CA298" s="249"/>
      <c r="CB298" s="249"/>
      <c r="CC298" s="249"/>
      <c r="CD298" s="249"/>
      <c r="CE298" s="249"/>
      <c r="CF298" s="423"/>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row>
    <row r="299" spans="1:147" s="5" customFormat="1" ht="13.5" customHeight="1">
      <c r="A299" s="1"/>
      <c r="B299" s="1"/>
      <c r="C299" s="1"/>
      <c r="D299" s="1"/>
      <c r="E299" s="1"/>
      <c r="F299" s="1"/>
      <c r="G299" s="1"/>
      <c r="H299" s="1"/>
      <c r="I299" s="1"/>
      <c r="J299" s="1"/>
      <c r="K299" s="1"/>
      <c r="L299" s="1"/>
      <c r="M299" s="1"/>
      <c r="N299" s="1" t="s">
        <v>416</v>
      </c>
      <c r="O299" s="1"/>
      <c r="P299" s="1"/>
      <c r="Q299" s="1"/>
      <c r="R299" s="1"/>
      <c r="S299" s="1"/>
      <c r="T299" s="1"/>
      <c r="U299" s="1"/>
      <c r="V299" s="1"/>
      <c r="W299" s="1"/>
      <c r="X299" s="1"/>
      <c r="Y299" s="1"/>
      <c r="Z299" s="1"/>
      <c r="AA299" s="1"/>
      <c r="AB299" s="1"/>
      <c r="AC299" s="1"/>
      <c r="AD299" s="1"/>
      <c r="AE299" s="1"/>
      <c r="AF299" s="1"/>
      <c r="AG299" s="1"/>
      <c r="AH299" s="1"/>
      <c r="AI299" s="1"/>
      <c r="AJ299" s="1"/>
      <c r="AK299" s="5"/>
      <c r="AL299" s="5"/>
      <c r="AM299" s="5"/>
      <c r="AN299" s="5"/>
      <c r="AO299" s="1"/>
      <c r="AP299" s="110"/>
      <c r="AQ299" s="180"/>
      <c r="AR299" s="12"/>
      <c r="AS299" s="12"/>
      <c r="AT299" s="12"/>
      <c r="AU299" s="253" t="s">
        <v>23</v>
      </c>
      <c r="AV299" s="253"/>
      <c r="AW299" s="253"/>
      <c r="AX299" s="253"/>
      <c r="AY299" s="253"/>
      <c r="AZ299" s="253"/>
      <c r="BA299" s="253"/>
      <c r="BB299" s="253"/>
      <c r="BC299" s="253"/>
      <c r="BD299" s="253"/>
      <c r="BE299" s="253"/>
      <c r="BF299" s="253"/>
      <c r="BG299" s="253"/>
      <c r="BH299" s="253"/>
      <c r="BI299" s="253"/>
      <c r="BJ299" s="253"/>
      <c r="BK299" s="253"/>
      <c r="BL299" s="253"/>
      <c r="BM299" s="253"/>
      <c r="BN299" s="253"/>
      <c r="BO299" s="253"/>
      <c r="BP299" s="253"/>
      <c r="BQ299" s="253"/>
      <c r="BR299" s="253"/>
      <c r="BS299" s="253"/>
      <c r="BT299" s="253"/>
      <c r="BU299" s="253"/>
      <c r="BV299" s="253"/>
      <c r="BW299" s="253"/>
      <c r="BX299" s="253"/>
      <c r="BY299" s="253"/>
      <c r="BZ299" s="253"/>
      <c r="CA299" s="253"/>
      <c r="CB299" s="253"/>
      <c r="CC299" s="253"/>
      <c r="CD299" s="253"/>
      <c r="CE299" s="253"/>
      <c r="CF299" s="423"/>
      <c r="CG299" s="1"/>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row>
    <row r="300" spans="1:147" s="5" customFormat="1" ht="13.5" customHeight="1">
      <c r="A300" s="1"/>
      <c r="B300" s="11">
        <v>1</v>
      </c>
      <c r="C300" s="1"/>
      <c r="D300" s="1" t="s">
        <v>391</v>
      </c>
      <c r="E300" s="1"/>
      <c r="F300" s="1"/>
      <c r="G300" s="1"/>
      <c r="H300" s="1"/>
      <c r="I300" s="1"/>
      <c r="J300" s="1" t="s">
        <v>231</v>
      </c>
      <c r="K300" s="1"/>
      <c r="L300" s="1"/>
      <c r="M300" s="1"/>
      <c r="N300" s="1"/>
      <c r="O300" s="1"/>
      <c r="P300" s="42" t="s">
        <v>48</v>
      </c>
      <c r="Q300" s="49"/>
      <c r="R300" s="51"/>
      <c r="S300" s="1" t="s">
        <v>325</v>
      </c>
      <c r="T300" s="1"/>
      <c r="U300" s="1"/>
      <c r="V300" s="1"/>
      <c r="W300" s="1"/>
      <c r="X300" s="1"/>
      <c r="Y300" s="5"/>
      <c r="Z300" s="5"/>
      <c r="AA300" s="5"/>
      <c r="AB300" s="5"/>
      <c r="AC300" s="5"/>
      <c r="AD300" s="5"/>
      <c r="AE300" s="5"/>
      <c r="AF300" s="5"/>
      <c r="AG300" s="5"/>
      <c r="AH300" s="5"/>
      <c r="AI300" s="5"/>
      <c r="AJ300" s="5"/>
      <c r="AK300" s="5"/>
      <c r="AL300" s="5"/>
      <c r="AM300" s="5"/>
      <c r="AN300" s="5"/>
      <c r="AO300" s="12"/>
      <c r="AP300" s="110"/>
      <c r="AQ300" s="180"/>
      <c r="AR300" s="12" t="s">
        <v>79</v>
      </c>
      <c r="AS300" s="248" t="s">
        <v>502</v>
      </c>
      <c r="AT300" s="248"/>
      <c r="AU300" s="248"/>
      <c r="AV300" s="248"/>
      <c r="AW300" s="248"/>
      <c r="AX300" s="248"/>
      <c r="AY300" s="248"/>
      <c r="AZ300" s="248"/>
      <c r="BA300" s="69" t="str">
        <f>CONCATENATE("　2㎥以下の建設発生土は自由処分とし、片道運搬距離",P300,"kmを見込んでいる。")</f>
        <v>　2㎥以下の建設発生土は自由処分とし、片道運搬距離　　　kmを見込んでいる。</v>
      </c>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69"/>
      <c r="CF300" s="423"/>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row>
    <row r="301" spans="1:147" s="5" customFormat="1" ht="13.5" customHeight="1">
      <c r="A301" s="1"/>
      <c r="B301" s="1"/>
      <c r="C301" s="1"/>
      <c r="D301" s="1"/>
      <c r="E301" s="1"/>
      <c r="F301" s="1"/>
      <c r="G301" s="1"/>
      <c r="H301" s="1"/>
      <c r="I301" s="1"/>
      <c r="J301" s="1"/>
      <c r="K301" s="1"/>
      <c r="L301" s="5"/>
      <c r="M301" s="1"/>
      <c r="N301" s="1"/>
      <c r="O301" s="1"/>
      <c r="P301" s="5"/>
      <c r="Q301" s="5"/>
      <c r="R301" s="5"/>
      <c r="S301" s="5"/>
      <c r="T301" s="1"/>
      <c r="U301" s="1"/>
      <c r="V301" s="1"/>
      <c r="W301" s="1"/>
      <c r="X301" s="1"/>
      <c r="Y301" s="5"/>
      <c r="Z301" s="5"/>
      <c r="AA301" s="5"/>
      <c r="AB301" s="5"/>
      <c r="AC301" s="5"/>
      <c r="AD301" s="5"/>
      <c r="AE301" s="5"/>
      <c r="AF301" s="5"/>
      <c r="AG301" s="5"/>
      <c r="AH301" s="5"/>
      <c r="AI301" s="5"/>
      <c r="AJ301" s="5"/>
      <c r="AK301" s="5"/>
      <c r="AL301" s="5"/>
      <c r="AM301" s="5"/>
      <c r="AN301" s="5"/>
      <c r="AO301" s="12"/>
      <c r="AP301" s="111"/>
      <c r="AQ301" s="181"/>
      <c r="AR301" s="228"/>
      <c r="AS301" s="224"/>
      <c r="AT301" s="224"/>
      <c r="AU301" s="224"/>
      <c r="AV301" s="224"/>
      <c r="AW301" s="224"/>
      <c r="AX301" s="224"/>
      <c r="AY301" s="224"/>
      <c r="AZ301" s="224"/>
      <c r="BA301" s="232"/>
      <c r="BB301" s="232"/>
      <c r="BC301" s="232"/>
      <c r="BD301" s="232"/>
      <c r="BE301" s="232"/>
      <c r="BF301" s="232"/>
      <c r="BG301" s="232"/>
      <c r="BH301" s="232"/>
      <c r="BI301" s="232"/>
      <c r="BJ301" s="232"/>
      <c r="BK301" s="232"/>
      <c r="BL301" s="232"/>
      <c r="BM301" s="232"/>
      <c r="BN301" s="232"/>
      <c r="BO301" s="232"/>
      <c r="BP301" s="232"/>
      <c r="BQ301" s="232"/>
      <c r="BR301" s="232"/>
      <c r="BS301" s="232"/>
      <c r="BT301" s="232"/>
      <c r="BU301" s="232"/>
      <c r="BV301" s="232"/>
      <c r="BW301" s="232"/>
      <c r="BX301" s="232"/>
      <c r="BY301" s="232"/>
      <c r="BZ301" s="232"/>
      <c r="CA301" s="232"/>
      <c r="CB301" s="232"/>
      <c r="CC301" s="232"/>
      <c r="CD301" s="232"/>
      <c r="CE301" s="232"/>
      <c r="CF301" s="428"/>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row>
    <row r="302" spans="1:147" s="5" customFormat="1"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2"/>
      <c r="AP302" s="112"/>
      <c r="AQ302" s="112"/>
      <c r="AR302" s="12"/>
      <c r="AS302" s="232"/>
      <c r="AT302" s="232"/>
      <c r="AU302" s="232"/>
      <c r="AV302" s="232"/>
      <c r="AW302" s="232"/>
      <c r="AX302" s="232"/>
      <c r="AY302" s="232"/>
      <c r="AZ302" s="232"/>
      <c r="BA302" s="232"/>
      <c r="BB302" s="232"/>
      <c r="BC302" s="356"/>
      <c r="BD302" s="356"/>
      <c r="BE302" s="356"/>
      <c r="BF302" s="356"/>
      <c r="BG302" s="356"/>
      <c r="BH302" s="356"/>
      <c r="BI302" s="356"/>
      <c r="BJ302" s="356"/>
      <c r="BK302" s="356"/>
      <c r="BL302" s="356"/>
      <c r="BM302" s="356"/>
      <c r="BN302" s="356"/>
      <c r="BO302" s="356"/>
      <c r="BP302" s="356"/>
      <c r="BQ302" s="356"/>
      <c r="BR302" s="356"/>
      <c r="BS302" s="356"/>
      <c r="BT302" s="356"/>
      <c r="BU302" s="356"/>
      <c r="BV302" s="356"/>
      <c r="BW302" s="356"/>
      <c r="BX302" s="356"/>
      <c r="BY302" s="356"/>
      <c r="BZ302" s="356"/>
      <c r="CA302" s="356"/>
      <c r="CB302" s="356"/>
      <c r="CC302" s="356"/>
      <c r="CD302" s="356"/>
      <c r="CE302" s="416" t="s">
        <v>357</v>
      </c>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c r="DI302" s="5"/>
      <c r="DJ302" s="5"/>
      <c r="DK302" s="5"/>
      <c r="DL302" s="5"/>
      <c r="DM302" s="5"/>
      <c r="DN302" s="5"/>
      <c r="DO302" s="5"/>
      <c r="DP302" s="5"/>
      <c r="DQ302" s="5"/>
      <c r="DR302" s="5"/>
      <c r="DS302" s="5"/>
      <c r="DT302" s="5"/>
      <c r="DU302" s="5"/>
      <c r="DV302" s="5"/>
      <c r="DW302" s="5"/>
      <c r="DX302" s="5"/>
      <c r="DY302" s="5"/>
      <c r="DZ302" s="5"/>
      <c r="EA302" s="5"/>
      <c r="EB302" s="5"/>
      <c r="EC302" s="5"/>
      <c r="ED302" s="5"/>
      <c r="EE302" s="5"/>
      <c r="EF302" s="5"/>
      <c r="EG302" s="5"/>
      <c r="EH302" s="5"/>
      <c r="EI302" s="5"/>
      <c r="EJ302" s="5"/>
      <c r="EK302" s="5"/>
      <c r="EL302" s="5"/>
      <c r="EM302" s="5"/>
      <c r="EN302" s="5"/>
      <c r="EO302" s="5"/>
      <c r="EP302" s="5"/>
      <c r="EQ302" s="5"/>
    </row>
    <row r="303" spans="1:147" s="5" customFormat="1" ht="13.5" customHeight="1">
      <c r="A303" s="1"/>
      <c r="B303" s="1"/>
      <c r="C303" s="1"/>
      <c r="D303" s="26" t="s">
        <v>333</v>
      </c>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2"/>
      <c r="AP303" s="113" t="s">
        <v>229</v>
      </c>
      <c r="AQ303" s="182"/>
      <c r="AR303" s="229"/>
      <c r="AS303" s="229"/>
      <c r="AT303" s="229"/>
      <c r="AU303" s="229"/>
      <c r="AV303" s="229"/>
      <c r="AW303" s="229"/>
      <c r="AX303" s="229"/>
      <c r="AY303" s="229"/>
      <c r="AZ303" s="229"/>
      <c r="BA303" s="229"/>
      <c r="BB303" s="229"/>
      <c r="BC303" s="357"/>
      <c r="BD303" s="357"/>
      <c r="BE303" s="357"/>
      <c r="BF303" s="357"/>
      <c r="BG303" s="357"/>
      <c r="BH303" s="357"/>
      <c r="BI303" s="357"/>
      <c r="BJ303" s="357"/>
      <c r="BK303" s="357"/>
      <c r="BL303" s="357"/>
      <c r="BM303" s="357"/>
      <c r="BN303" s="357"/>
      <c r="BO303" s="357"/>
      <c r="BP303" s="357"/>
      <c r="BQ303" s="357"/>
      <c r="BR303" s="357"/>
      <c r="BS303" s="357"/>
      <c r="BT303" s="357"/>
      <c r="BU303" s="357"/>
      <c r="BV303" s="357"/>
      <c r="BW303" s="357"/>
      <c r="BX303" s="357"/>
      <c r="BY303" s="357"/>
      <c r="BZ303" s="357"/>
      <c r="CA303" s="357"/>
      <c r="CB303" s="357"/>
      <c r="CC303" s="357"/>
      <c r="CD303" s="357"/>
      <c r="CE303" s="419"/>
      <c r="CF303" s="421"/>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c r="DV303" s="5"/>
      <c r="DW303" s="5"/>
      <c r="DX303" s="5"/>
      <c r="DY303" s="5"/>
      <c r="DZ303" s="5"/>
      <c r="EA303" s="5"/>
      <c r="EB303" s="5"/>
      <c r="EC303" s="5"/>
      <c r="ED303" s="5"/>
      <c r="EE303" s="5"/>
      <c r="EF303" s="5"/>
      <c r="EG303" s="5"/>
      <c r="EH303" s="5"/>
      <c r="EI303" s="5"/>
      <c r="EJ303" s="5"/>
      <c r="EK303" s="5"/>
      <c r="EL303" s="5"/>
      <c r="EM303" s="5"/>
      <c r="EN303" s="5"/>
      <c r="EO303" s="5"/>
      <c r="EP303" s="5"/>
      <c r="EQ303" s="5"/>
    </row>
    <row r="304" spans="1:147" s="5" customFormat="1"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2"/>
      <c r="AP304" s="110"/>
      <c r="AQ304" s="180"/>
      <c r="AR304" s="12" t="s">
        <v>347</v>
      </c>
      <c r="AS304" s="250" t="str">
        <f>"（"&amp;D305&amp;"）"</f>
        <v>（民間残土受入地）</v>
      </c>
      <c r="AT304" s="250"/>
      <c r="AU304" s="250"/>
      <c r="AV304" s="250"/>
      <c r="AW304" s="250"/>
      <c r="AX304" s="250"/>
      <c r="AY304" s="250"/>
      <c r="AZ304" s="250"/>
      <c r="BA304" s="69"/>
      <c r="BB304" s="69"/>
      <c r="BC304" s="251"/>
      <c r="BD304" s="251"/>
      <c r="BE304" s="251"/>
      <c r="BF304" s="251"/>
      <c r="BG304" s="251"/>
      <c r="BH304" s="251"/>
      <c r="BI304" s="251"/>
      <c r="BJ304" s="251"/>
      <c r="BK304" s="251"/>
      <c r="BL304" s="251"/>
      <c r="BM304" s="251"/>
      <c r="BN304" s="251"/>
      <c r="BO304" s="251"/>
      <c r="BP304" s="251"/>
      <c r="BQ304" s="251"/>
      <c r="BR304" s="251"/>
      <c r="BS304" s="251"/>
      <c r="BT304" s="251"/>
      <c r="BU304" s="251"/>
      <c r="BV304" s="251"/>
      <c r="BW304" s="251"/>
      <c r="BX304" s="251"/>
      <c r="BY304" s="251"/>
      <c r="BZ304" s="251"/>
      <c r="CA304" s="251"/>
      <c r="CB304" s="251"/>
      <c r="CC304" s="251"/>
      <c r="CD304" s="251"/>
      <c r="CE304" s="149"/>
      <c r="CF304" s="423"/>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c r="DV304" s="5"/>
      <c r="DW304" s="5"/>
      <c r="DX304" s="5"/>
      <c r="DY304" s="5"/>
      <c r="DZ304" s="5"/>
      <c r="EA304" s="5"/>
      <c r="EB304" s="5"/>
      <c r="EC304" s="5"/>
      <c r="ED304" s="5"/>
      <c r="EE304" s="5"/>
      <c r="EF304" s="5"/>
      <c r="EG304" s="5"/>
      <c r="EH304" s="5"/>
      <c r="EI304" s="5"/>
      <c r="EJ304" s="5"/>
      <c r="EK304" s="5"/>
      <c r="EL304" s="5"/>
      <c r="EM304" s="5"/>
      <c r="EN304" s="5"/>
      <c r="EO304" s="5"/>
      <c r="EP304" s="5"/>
      <c r="EQ304" s="5"/>
    </row>
    <row r="305" spans="1:147" s="5" customFormat="1" ht="13.5" customHeight="1">
      <c r="A305" s="1"/>
      <c r="B305" s="11">
        <v>1</v>
      </c>
      <c r="C305" s="1"/>
      <c r="D305" s="1" t="s">
        <v>187</v>
      </c>
      <c r="E305" s="1"/>
      <c r="F305" s="1"/>
      <c r="G305" s="1"/>
      <c r="H305" s="1"/>
      <c r="I305" s="1"/>
      <c r="J305" s="1" t="s">
        <v>223</v>
      </c>
      <c r="K305" s="5"/>
      <c r="L305" s="1"/>
      <c r="M305" s="38"/>
      <c r="N305" s="39"/>
      <c r="O305" s="39"/>
      <c r="P305" s="39"/>
      <c r="Q305" s="39"/>
      <c r="R305" s="39"/>
      <c r="S305" s="39"/>
      <c r="T305" s="44"/>
      <c r="U305" s="12" t="s">
        <v>434</v>
      </c>
      <c r="V305" s="12"/>
      <c r="W305" s="1"/>
      <c r="X305" s="1" t="s">
        <v>405</v>
      </c>
      <c r="Y305" s="1"/>
      <c r="Z305" s="1"/>
      <c r="AA305" s="1"/>
      <c r="AB305" s="38"/>
      <c r="AC305" s="39"/>
      <c r="AD305" s="39"/>
      <c r="AE305" s="39"/>
      <c r="AF305" s="39"/>
      <c r="AG305" s="39"/>
      <c r="AH305" s="39"/>
      <c r="AI305" s="44"/>
      <c r="AJ305" s="5"/>
      <c r="AK305" s="5"/>
      <c r="AL305" s="5"/>
      <c r="AM305" s="5"/>
      <c r="AN305" s="5"/>
      <c r="AO305" s="5"/>
      <c r="AP305" s="110"/>
      <c r="AQ305" s="180"/>
      <c r="AR305" s="5"/>
      <c r="AS305" s="257" t="str">
        <f>IF(B305=0,CONCATENATE("　建設発生土は、地内の",AB305,"に運搬（片道運搬距離",O307,"km）とするものとする。なお、処分費として１㎥当たり",W307,"円を",AB305,"に支払うこと。"),CONCATENATE("建設発生土は、",AC307,"",M305,"地内の",AB305,"に運搬（片道運搬距離",O307,"km）とするものとする。なお、処理費として１㎥当たり",W307,"円を",AB305,"に支払うこと。"))</f>
        <v>建設発生土は、　地内のに運搬（片道運搬距離km）とするものとする。なお、処理費として１㎥当たり円をに支払うこと。</v>
      </c>
      <c r="AT305" s="257"/>
      <c r="AU305" s="257"/>
      <c r="AV305" s="257"/>
      <c r="AW305" s="257"/>
      <c r="AX305" s="257"/>
      <c r="AY305" s="257"/>
      <c r="AZ305" s="257"/>
      <c r="BA305" s="257"/>
      <c r="BB305" s="257"/>
      <c r="BC305" s="257"/>
      <c r="BD305" s="257"/>
      <c r="BE305" s="257"/>
      <c r="BF305" s="257"/>
      <c r="BG305" s="257"/>
      <c r="BH305" s="257"/>
      <c r="BI305" s="257"/>
      <c r="BJ305" s="257"/>
      <c r="BK305" s="257"/>
      <c r="BL305" s="257"/>
      <c r="BM305" s="257"/>
      <c r="BN305" s="257"/>
      <c r="BO305" s="257"/>
      <c r="BP305" s="257"/>
      <c r="BQ305" s="257"/>
      <c r="BR305" s="257"/>
      <c r="BS305" s="257"/>
      <c r="BT305" s="257"/>
      <c r="BU305" s="257"/>
      <c r="BV305" s="257"/>
      <c r="BW305" s="257"/>
      <c r="BX305" s="257"/>
      <c r="BY305" s="257"/>
      <c r="BZ305" s="257"/>
      <c r="CA305" s="257"/>
      <c r="CB305" s="257"/>
      <c r="CC305" s="257"/>
      <c r="CD305" s="257"/>
      <c r="CE305" s="257"/>
      <c r="CF305" s="423"/>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c r="DV305" s="5"/>
      <c r="DW305" s="5"/>
      <c r="DX305" s="5"/>
      <c r="DY305" s="5"/>
      <c r="DZ305" s="5"/>
      <c r="EA305" s="5"/>
      <c r="EB305" s="5"/>
      <c r="EC305" s="5"/>
      <c r="ED305" s="5"/>
      <c r="EE305" s="5"/>
      <c r="EF305" s="5"/>
      <c r="EG305" s="5"/>
      <c r="EH305" s="5"/>
      <c r="EI305" s="5"/>
      <c r="EJ305" s="5"/>
      <c r="EK305" s="5"/>
      <c r="EL305" s="5"/>
      <c r="EM305" s="5"/>
      <c r="EN305" s="5"/>
      <c r="EO305" s="5"/>
      <c r="EP305" s="5"/>
      <c r="EQ305" s="5"/>
    </row>
    <row r="306" spans="1:147" s="5" customFormat="1" ht="13.5" customHeight="1">
      <c r="A306" s="1"/>
      <c r="B306" s="12"/>
      <c r="C306" s="1"/>
      <c r="D306" s="1"/>
      <c r="E306" s="1"/>
      <c r="F306" s="1"/>
      <c r="G306" s="1"/>
      <c r="H306" s="1"/>
      <c r="I306" s="1"/>
      <c r="J306" s="1"/>
      <c r="K306" s="1"/>
      <c r="L306" s="1"/>
      <c r="M306" s="1" t="s">
        <v>416</v>
      </c>
      <c r="N306" s="1"/>
      <c r="O306" s="1"/>
      <c r="P306" s="1"/>
      <c r="Q306" s="1"/>
      <c r="R306" s="1"/>
      <c r="S306" s="1"/>
      <c r="T306" s="1"/>
      <c r="U306" s="1"/>
      <c r="V306" s="1"/>
      <c r="W306" s="1"/>
      <c r="X306" s="1"/>
      <c r="Y306" s="1"/>
      <c r="Z306" s="1"/>
      <c r="AA306" s="1"/>
      <c r="AB306" s="1"/>
      <c r="AC306" s="1"/>
      <c r="AD306" s="1"/>
      <c r="AE306" s="1"/>
      <c r="AF306" s="1"/>
      <c r="AG306" s="1"/>
      <c r="AH306" s="1"/>
      <c r="AI306" s="1"/>
      <c r="AJ306" s="5"/>
      <c r="AK306" s="5"/>
      <c r="AL306" s="5"/>
      <c r="AM306" s="5"/>
      <c r="AN306" s="1"/>
      <c r="AO306" s="1"/>
      <c r="AP306" s="110"/>
      <c r="AQ306" s="180"/>
      <c r="AR306" s="12"/>
      <c r="AS306" s="257"/>
      <c r="AT306" s="257"/>
      <c r="AU306" s="257"/>
      <c r="AV306" s="257"/>
      <c r="AW306" s="257"/>
      <c r="AX306" s="257"/>
      <c r="AY306" s="257"/>
      <c r="AZ306" s="257"/>
      <c r="BA306" s="257"/>
      <c r="BB306" s="257"/>
      <c r="BC306" s="257"/>
      <c r="BD306" s="257"/>
      <c r="BE306" s="257"/>
      <c r="BF306" s="257"/>
      <c r="BG306" s="257"/>
      <c r="BH306" s="257"/>
      <c r="BI306" s="257"/>
      <c r="BJ306" s="257"/>
      <c r="BK306" s="257"/>
      <c r="BL306" s="257"/>
      <c r="BM306" s="257"/>
      <c r="BN306" s="257"/>
      <c r="BO306" s="257"/>
      <c r="BP306" s="257"/>
      <c r="BQ306" s="257"/>
      <c r="BR306" s="257"/>
      <c r="BS306" s="257"/>
      <c r="BT306" s="257"/>
      <c r="BU306" s="257"/>
      <c r="BV306" s="257"/>
      <c r="BW306" s="257"/>
      <c r="BX306" s="257"/>
      <c r="BY306" s="257"/>
      <c r="BZ306" s="257"/>
      <c r="CA306" s="257"/>
      <c r="CB306" s="257"/>
      <c r="CC306" s="257"/>
      <c r="CD306" s="257"/>
      <c r="CE306" s="257"/>
      <c r="CF306" s="423"/>
      <c r="CG306" s="439"/>
      <c r="CH306" s="439"/>
      <c r="CI306" s="439"/>
      <c r="CJ306" s="439"/>
      <c r="CK306" s="439"/>
      <c r="CL306" s="439"/>
      <c r="CM306" s="439"/>
      <c r="CN306" s="439"/>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439"/>
      <c r="DR306" s="439"/>
      <c r="DS306" s="439"/>
      <c r="DT306" s="439"/>
      <c r="DU306" s="439"/>
      <c r="DV306" s="439"/>
      <c r="DW306" s="439"/>
      <c r="DX306" s="439"/>
      <c r="DY306" s="439"/>
      <c r="DZ306" s="439"/>
      <c r="EA306" s="439"/>
      <c r="EB306" s="439"/>
      <c r="EC306" s="439"/>
      <c r="ED306" s="439"/>
      <c r="EE306" s="439"/>
      <c r="EF306" s="439"/>
      <c r="EG306" s="439"/>
      <c r="EH306" s="439"/>
      <c r="EI306" s="439"/>
      <c r="EJ306" s="439"/>
      <c r="EK306" s="439"/>
      <c r="EL306" s="439"/>
      <c r="EM306" s="439"/>
      <c r="EN306" s="439"/>
      <c r="EO306" s="439"/>
      <c r="EP306" s="439"/>
      <c r="EQ306" s="439"/>
    </row>
    <row r="307" spans="1:147" s="5" customFormat="1" ht="13.5" customHeight="1">
      <c r="A307" s="1"/>
      <c r="B307" s="12"/>
      <c r="C307" s="1"/>
      <c r="D307" s="1"/>
      <c r="E307" s="1"/>
      <c r="F307" s="1"/>
      <c r="G307" s="1"/>
      <c r="H307" s="1"/>
      <c r="I307" s="1"/>
      <c r="J307" s="1" t="s">
        <v>231</v>
      </c>
      <c r="K307" s="1"/>
      <c r="L307" s="1"/>
      <c r="M307" s="1"/>
      <c r="N307" s="1"/>
      <c r="O307" s="42"/>
      <c r="P307" s="49"/>
      <c r="Q307" s="51"/>
      <c r="R307" s="1" t="s">
        <v>325</v>
      </c>
      <c r="S307" s="5"/>
      <c r="T307" s="1" t="s">
        <v>235</v>
      </c>
      <c r="U307" s="5"/>
      <c r="V307" s="1"/>
      <c r="W307" s="42"/>
      <c r="X307" s="49"/>
      <c r="Y307" s="51"/>
      <c r="Z307" s="1" t="s">
        <v>237</v>
      </c>
      <c r="AA307" s="1"/>
      <c r="AB307" s="1"/>
      <c r="AC307" s="25" t="s">
        <v>283</v>
      </c>
      <c r="AD307" s="25"/>
      <c r="AE307" s="25"/>
      <c r="AF307" s="25"/>
      <c r="AG307" s="25"/>
      <c r="AH307" s="25"/>
      <c r="AI307" s="25"/>
      <c r="AJ307" s="25"/>
      <c r="AK307" s="1" t="s">
        <v>337</v>
      </c>
      <c r="AL307" s="1"/>
      <c r="AM307" s="1"/>
      <c r="AN307" s="1"/>
      <c r="AO307" s="1"/>
      <c r="AP307" s="110"/>
      <c r="AQ307" s="180"/>
      <c r="AR307" s="12"/>
      <c r="AS307" s="53" t="s">
        <v>232</v>
      </c>
      <c r="AT307" s="53"/>
      <c r="AU307" s="53"/>
      <c r="AV307" s="53"/>
      <c r="AW307" s="53"/>
      <c r="AX307" s="53"/>
      <c r="AY307" s="53"/>
      <c r="AZ307" s="53"/>
      <c r="BA307" s="53"/>
      <c r="BB307" s="53"/>
      <c r="BC307" s="53"/>
      <c r="BD307" s="53"/>
      <c r="BE307" s="53"/>
      <c r="BF307" s="53"/>
      <c r="BG307" s="53"/>
      <c r="BH307" s="53"/>
      <c r="BI307" s="53"/>
      <c r="BJ307" s="53"/>
      <c r="BK307" s="53"/>
      <c r="BL307" s="53"/>
      <c r="BM307" s="53"/>
      <c r="BN307" s="53"/>
      <c r="BO307" s="53"/>
      <c r="BP307" s="53"/>
      <c r="BQ307" s="53"/>
      <c r="BR307" s="53"/>
      <c r="BS307" s="53"/>
      <c r="BT307" s="53"/>
      <c r="BU307" s="53"/>
      <c r="BV307" s="53"/>
      <c r="BW307" s="53"/>
      <c r="BX307" s="53"/>
      <c r="BY307" s="53"/>
      <c r="BZ307" s="53"/>
      <c r="CA307" s="53"/>
      <c r="CB307" s="53"/>
      <c r="CC307" s="53"/>
      <c r="CD307" s="53"/>
      <c r="CE307" s="53"/>
      <c r="CF307" s="423"/>
      <c r="CG307" s="439"/>
      <c r="CH307" s="439"/>
      <c r="CI307" s="439"/>
      <c r="CJ307" s="439"/>
      <c r="CK307" s="439"/>
      <c r="CL307" s="439"/>
      <c r="CM307" s="439"/>
      <c r="CN307" s="439"/>
      <c r="CO307" s="439"/>
      <c r="CP307" s="439"/>
      <c r="CQ307" s="439"/>
      <c r="CR307" s="439"/>
      <c r="CS307" s="439"/>
      <c r="CT307" s="439"/>
      <c r="CU307" s="439"/>
      <c r="CV307" s="439"/>
      <c r="CW307" s="439"/>
      <c r="CX307" s="439"/>
      <c r="CY307" s="439"/>
      <c r="CZ307" s="439"/>
      <c r="DA307" s="439"/>
      <c r="DB307" s="439"/>
      <c r="DC307" s="439"/>
      <c r="DD307" s="439"/>
      <c r="DE307" s="439"/>
      <c r="DF307" s="439"/>
      <c r="DG307" s="439"/>
      <c r="DH307" s="439"/>
      <c r="DI307" s="439"/>
      <c r="DJ307" s="439"/>
      <c r="DK307" s="439"/>
      <c r="DL307" s="439"/>
      <c r="DM307" s="439"/>
      <c r="DN307" s="439"/>
      <c r="DO307" s="439"/>
      <c r="DP307" s="439"/>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row>
    <row r="308" spans="1:147" s="5" customFormat="1" ht="13.5" customHeight="1">
      <c r="A308" s="1"/>
      <c r="B308" s="1"/>
      <c r="C308" s="1"/>
      <c r="D308" s="1"/>
      <c r="E308" s="1"/>
      <c r="F308" s="1"/>
      <c r="G308" s="1"/>
      <c r="H308" s="1"/>
      <c r="I308" s="1"/>
      <c r="J308" s="1"/>
      <c r="K308" s="1"/>
      <c r="L308" s="1"/>
      <c r="M308" s="1"/>
      <c r="N308" s="1"/>
      <c r="O308" s="55"/>
      <c r="P308" s="55"/>
      <c r="Q308" s="55"/>
      <c r="R308" s="1"/>
      <c r="S308" s="5"/>
      <c r="T308" s="1"/>
      <c r="U308" s="5"/>
      <c r="V308" s="1"/>
      <c r="W308" s="55"/>
      <c r="X308" s="55"/>
      <c r="Y308" s="55"/>
      <c r="Z308" s="1"/>
      <c r="AA308" s="1"/>
      <c r="AB308" s="1"/>
      <c r="AC308" s="1"/>
      <c r="AD308" s="1"/>
      <c r="AE308" s="1"/>
      <c r="AF308" s="1"/>
      <c r="AG308" s="1"/>
      <c r="AH308" s="1"/>
      <c r="AI308" s="1"/>
      <c r="AJ308" s="1"/>
      <c r="AK308" s="1"/>
      <c r="AL308" s="1"/>
      <c r="AM308" s="1"/>
      <c r="AN308" s="1"/>
      <c r="AO308" s="1"/>
      <c r="AP308" s="110"/>
      <c r="AQ308" s="180"/>
      <c r="AR308" s="1"/>
      <c r="AS308" s="246"/>
      <c r="AT308" s="246"/>
      <c r="AU308" s="246"/>
      <c r="AV308" s="246"/>
      <c r="AW308" s="246"/>
      <c r="AX308" s="246"/>
      <c r="AY308" s="246"/>
      <c r="AZ308" s="246"/>
      <c r="BA308" s="249" t="s">
        <v>538</v>
      </c>
      <c r="BB308" s="249"/>
      <c r="BC308" s="249"/>
      <c r="BD308" s="249"/>
      <c r="BE308" s="249"/>
      <c r="BF308" s="249"/>
      <c r="BG308" s="249"/>
      <c r="BH308" s="249"/>
      <c r="BI308" s="249"/>
      <c r="BJ308" s="249"/>
      <c r="BK308" s="249"/>
      <c r="BL308" s="249"/>
      <c r="BM308" s="249"/>
      <c r="BN308" s="249"/>
      <c r="BO308" s="249"/>
      <c r="BP308" s="249"/>
      <c r="BQ308" s="249"/>
      <c r="BR308" s="249"/>
      <c r="BS308" s="249"/>
      <c r="BT308" s="249"/>
      <c r="BU308" s="249"/>
      <c r="BV308" s="249"/>
      <c r="BW308" s="249"/>
      <c r="BX308" s="249"/>
      <c r="BY308" s="249"/>
      <c r="BZ308" s="249"/>
      <c r="CA308" s="249"/>
      <c r="CB308" s="249"/>
      <c r="CC308" s="249"/>
      <c r="CD308" s="249"/>
      <c r="CE308" s="249"/>
      <c r="CF308" s="423"/>
      <c r="CG308" s="439"/>
      <c r="CH308" s="439"/>
      <c r="CI308" s="439"/>
      <c r="CJ308" s="439"/>
      <c r="CK308" s="439"/>
      <c r="CL308" s="439"/>
      <c r="CM308" s="439"/>
      <c r="CN308" s="439"/>
      <c r="CO308" s="439"/>
      <c r="CP308" s="439"/>
      <c r="CQ308" s="439"/>
      <c r="CR308" s="439"/>
      <c r="CS308" s="439"/>
      <c r="CT308" s="439"/>
      <c r="CU308" s="439"/>
      <c r="CV308" s="439"/>
      <c r="CW308" s="439"/>
      <c r="CX308" s="439"/>
      <c r="CY308" s="439"/>
      <c r="CZ308" s="439"/>
      <c r="DA308" s="439"/>
      <c r="DB308" s="439"/>
      <c r="DC308" s="439"/>
      <c r="DD308" s="439"/>
      <c r="DE308" s="439"/>
      <c r="DF308" s="439"/>
      <c r="DG308" s="439"/>
      <c r="DH308" s="439"/>
      <c r="DI308" s="439"/>
      <c r="DJ308" s="439"/>
      <c r="DK308" s="439"/>
      <c r="DL308" s="439"/>
      <c r="DM308" s="439"/>
      <c r="DN308" s="439"/>
      <c r="DO308" s="439"/>
      <c r="DP308" s="439"/>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row>
    <row r="309" spans="1:147" s="5" customFormat="1" ht="13.5" customHeight="1">
      <c r="A309" s="1"/>
      <c r="B309" s="11">
        <v>1</v>
      </c>
      <c r="C309" s="1"/>
      <c r="D309" s="1" t="s">
        <v>164</v>
      </c>
      <c r="E309" s="1"/>
      <c r="F309" s="1"/>
      <c r="G309" s="1"/>
      <c r="H309" s="1"/>
      <c r="I309" s="1"/>
      <c r="J309" s="1"/>
      <c r="K309" s="1" t="s">
        <v>223</v>
      </c>
      <c r="L309" s="1"/>
      <c r="M309" s="1"/>
      <c r="N309" s="38"/>
      <c r="O309" s="39"/>
      <c r="P309" s="39"/>
      <c r="Q309" s="39"/>
      <c r="R309" s="39"/>
      <c r="S309" s="39"/>
      <c r="T309" s="39"/>
      <c r="U309" s="44"/>
      <c r="V309" s="1" t="s">
        <v>439</v>
      </c>
      <c r="W309" s="55"/>
      <c r="X309" s="55"/>
      <c r="Y309" s="55" t="s">
        <v>405</v>
      </c>
      <c r="Z309" s="1"/>
      <c r="AA309" s="1"/>
      <c r="AB309" s="38" t="s">
        <v>13</v>
      </c>
      <c r="AC309" s="39"/>
      <c r="AD309" s="39"/>
      <c r="AE309" s="39"/>
      <c r="AF309" s="39"/>
      <c r="AG309" s="39"/>
      <c r="AH309" s="39"/>
      <c r="AI309" s="44"/>
      <c r="AJ309" s="1"/>
      <c r="AK309" s="1"/>
      <c r="AL309" s="1"/>
      <c r="AM309" s="1"/>
      <c r="AN309" s="1"/>
      <c r="AO309" s="1"/>
      <c r="AP309" s="110"/>
      <c r="AQ309" s="180"/>
      <c r="AR309" s="1" t="s">
        <v>470</v>
      </c>
      <c r="AS309" s="246" t="str">
        <f>"（"&amp;D309&amp;"）"</f>
        <v>（土質改良プラント）</v>
      </c>
      <c r="AT309" s="246"/>
      <c r="AU309" s="246"/>
      <c r="AV309" s="246"/>
      <c r="AW309" s="246"/>
      <c r="AX309" s="246"/>
      <c r="AY309" s="246"/>
      <c r="AZ309" s="246"/>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249"/>
      <c r="CF309" s="423"/>
      <c r="CG309" s="439"/>
      <c r="CH309" s="439"/>
      <c r="CI309" s="439"/>
      <c r="CJ309" s="439"/>
      <c r="CK309" s="439"/>
      <c r="CL309" s="439"/>
      <c r="CM309" s="439"/>
      <c r="CN309" s="439"/>
      <c r="CO309" s="439"/>
      <c r="CP309" s="439"/>
      <c r="CQ309" s="439"/>
      <c r="CR309" s="439"/>
      <c r="CS309" s="439"/>
      <c r="CT309" s="439"/>
      <c r="CU309" s="439"/>
      <c r="CV309" s="439"/>
      <c r="CW309" s="439"/>
      <c r="CX309" s="439"/>
      <c r="CY309" s="439"/>
      <c r="CZ309" s="439"/>
      <c r="DA309" s="439"/>
      <c r="DB309" s="439"/>
      <c r="DC309" s="439"/>
      <c r="DD309" s="439"/>
      <c r="DE309" s="439"/>
      <c r="DF309" s="439"/>
      <c r="DG309" s="439"/>
      <c r="DH309" s="439"/>
      <c r="DI309" s="439"/>
      <c r="DJ309" s="439"/>
      <c r="DK309" s="439"/>
      <c r="DL309" s="439"/>
      <c r="DM309" s="439"/>
      <c r="DN309" s="439"/>
      <c r="DO309" s="439"/>
      <c r="DP309" s="439"/>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row>
    <row r="310" spans="1:147" s="5" customFormat="1" ht="13.5" customHeight="1">
      <c r="A310" s="1"/>
      <c r="B310" s="1"/>
      <c r="C310" s="1"/>
      <c r="D310" s="1"/>
      <c r="E310" s="1"/>
      <c r="F310" s="1"/>
      <c r="G310" s="1"/>
      <c r="H310" s="1"/>
      <c r="I310" s="1"/>
      <c r="J310" s="1"/>
      <c r="K310" s="1"/>
      <c r="L310" s="1"/>
      <c r="M310" s="1"/>
      <c r="N310" s="1"/>
      <c r="O310" s="55"/>
      <c r="P310" s="55"/>
      <c r="Q310" s="55"/>
      <c r="R310" s="1"/>
      <c r="S310" s="5"/>
      <c r="T310" s="1"/>
      <c r="U310" s="5"/>
      <c r="V310" s="1"/>
      <c r="W310" s="55"/>
      <c r="X310" s="55"/>
      <c r="Y310" s="55"/>
      <c r="Z310" s="1"/>
      <c r="AA310" s="1"/>
      <c r="AB310" s="1"/>
      <c r="AC310" s="1"/>
      <c r="AD310" s="1"/>
      <c r="AE310" s="1"/>
      <c r="AF310" s="1"/>
      <c r="AG310" s="1"/>
      <c r="AH310" s="1"/>
      <c r="AI310" s="1"/>
      <c r="AJ310" s="1"/>
      <c r="AK310" s="1"/>
      <c r="AL310" s="1"/>
      <c r="AM310" s="1"/>
      <c r="AN310" s="1"/>
      <c r="AO310" s="1"/>
      <c r="AP310" s="110"/>
      <c r="AQ310" s="180"/>
      <c r="AR310" s="1"/>
      <c r="AS310" s="249" t="str">
        <f>IF(B309=0,CONCATENATE("　建設発生土は、",N309,"地内の",AB309,"に運搬（片道運搬距離",P311,"km）とするものとする。なお、処分費として１㎥当たり",X311,"円を",AB309,"に支払うこと。"),CONCATENATE("建設発生土は、",AC311,"",N309,"地内の",AB309,"に運搬（片道運搬距離",P311,"km）とするものとする。なお、処理費として１㎥当たり",X311,"円を",AB309,"に支払うこと。"))</f>
        <v>建設発生土は、地内の　　　　　　　　に運搬（片道運搬距離　　　km）とするものとする。なお、処理費として１㎥当たり　　　円を　　　　　　　　に支払うこと。</v>
      </c>
      <c r="AT310" s="249"/>
      <c r="AU310" s="249"/>
      <c r="AV310" s="249"/>
      <c r="AW310" s="249"/>
      <c r="AX310" s="249"/>
      <c r="AY310" s="249"/>
      <c r="AZ310" s="249"/>
      <c r="BA310" s="249"/>
      <c r="BB310" s="249"/>
      <c r="BC310" s="249"/>
      <c r="BD310" s="249"/>
      <c r="BE310" s="249"/>
      <c r="BF310" s="249"/>
      <c r="BG310" s="249"/>
      <c r="BH310" s="249"/>
      <c r="BI310" s="249"/>
      <c r="BJ310" s="249"/>
      <c r="BK310" s="249"/>
      <c r="BL310" s="249"/>
      <c r="BM310" s="249"/>
      <c r="BN310" s="249"/>
      <c r="BO310" s="249"/>
      <c r="BP310" s="249"/>
      <c r="BQ310" s="249"/>
      <c r="BR310" s="249"/>
      <c r="BS310" s="249"/>
      <c r="BT310" s="249"/>
      <c r="BU310" s="249"/>
      <c r="BV310" s="249"/>
      <c r="BW310" s="249"/>
      <c r="BX310" s="249"/>
      <c r="BY310" s="249"/>
      <c r="BZ310" s="249"/>
      <c r="CA310" s="249"/>
      <c r="CB310" s="249"/>
      <c r="CC310" s="249"/>
      <c r="CD310" s="249"/>
      <c r="CE310" s="249"/>
      <c r="CF310" s="423"/>
      <c r="CG310" s="439"/>
      <c r="CH310" s="439"/>
      <c r="CI310" s="439"/>
      <c r="CJ310" s="439"/>
      <c r="CK310" s="439"/>
      <c r="CL310" s="439"/>
      <c r="CM310" s="439"/>
      <c r="CN310" s="439"/>
      <c r="CO310" s="439"/>
      <c r="CP310" s="439"/>
      <c r="CQ310" s="439"/>
      <c r="CR310" s="439"/>
      <c r="CS310" s="439"/>
      <c r="CT310" s="439"/>
      <c r="CU310" s="439"/>
      <c r="CV310" s="439"/>
      <c r="CW310" s="439"/>
      <c r="CX310" s="439"/>
      <c r="CY310" s="439"/>
      <c r="CZ310" s="439"/>
      <c r="DA310" s="439"/>
      <c r="DB310" s="439"/>
      <c r="DC310" s="439"/>
      <c r="DD310" s="439"/>
      <c r="DE310" s="439"/>
      <c r="DF310" s="439"/>
      <c r="DG310" s="439"/>
      <c r="DH310" s="439"/>
      <c r="DI310" s="439"/>
      <c r="DJ310" s="439"/>
      <c r="DK310" s="439"/>
      <c r="DL310" s="439"/>
      <c r="DM310" s="439"/>
      <c r="DN310" s="439"/>
      <c r="DO310" s="439"/>
      <c r="DP310" s="439"/>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row>
    <row r="311" spans="1:147" s="5" customFormat="1" ht="13.5" customHeight="1">
      <c r="A311" s="1"/>
      <c r="B311" s="12"/>
      <c r="C311" s="1"/>
      <c r="D311" s="1"/>
      <c r="E311" s="1"/>
      <c r="F311" s="1"/>
      <c r="G311" s="1"/>
      <c r="H311" s="1"/>
      <c r="I311" s="1"/>
      <c r="J311" s="1"/>
      <c r="K311" s="1" t="s">
        <v>46</v>
      </c>
      <c r="L311" s="1"/>
      <c r="M311" s="1"/>
      <c r="N311" s="1"/>
      <c r="O311" s="1"/>
      <c r="P311" s="42" t="s">
        <v>48</v>
      </c>
      <c r="Q311" s="49"/>
      <c r="R311" s="51"/>
      <c r="S311" s="1" t="s">
        <v>325</v>
      </c>
      <c r="T311" s="1"/>
      <c r="U311" s="1" t="s">
        <v>286</v>
      </c>
      <c r="V311" s="1"/>
      <c r="W311" s="1"/>
      <c r="X311" s="42" t="s">
        <v>48</v>
      </c>
      <c r="Y311" s="49"/>
      <c r="Z311" s="51"/>
      <c r="AA311" s="1" t="s">
        <v>237</v>
      </c>
      <c r="AB311" s="1"/>
      <c r="AC311" s="25"/>
      <c r="AD311" s="25"/>
      <c r="AE311" s="25"/>
      <c r="AF311" s="25"/>
      <c r="AG311" s="25"/>
      <c r="AH311" s="25"/>
      <c r="AI311" s="25"/>
      <c r="AJ311" s="25"/>
      <c r="AK311" s="1" t="s">
        <v>337</v>
      </c>
      <c r="AL311" s="1"/>
      <c r="AM311" s="1"/>
      <c r="AN311" s="1"/>
      <c r="AO311" s="1"/>
      <c r="AP311" s="110"/>
      <c r="AQ311" s="180"/>
      <c r="AR311" s="1"/>
      <c r="AS311" s="249"/>
      <c r="AT311" s="249"/>
      <c r="AU311" s="249"/>
      <c r="AV311" s="249"/>
      <c r="AW311" s="249"/>
      <c r="AX311" s="249"/>
      <c r="AY311" s="249"/>
      <c r="AZ311" s="249"/>
      <c r="BA311" s="249"/>
      <c r="BB311" s="249"/>
      <c r="BC311" s="249"/>
      <c r="BD311" s="249"/>
      <c r="BE311" s="249"/>
      <c r="BF311" s="249"/>
      <c r="BG311" s="249"/>
      <c r="BH311" s="249"/>
      <c r="BI311" s="249"/>
      <c r="BJ311" s="249"/>
      <c r="BK311" s="249"/>
      <c r="BL311" s="249"/>
      <c r="BM311" s="249"/>
      <c r="BN311" s="249"/>
      <c r="BO311" s="249"/>
      <c r="BP311" s="249"/>
      <c r="BQ311" s="249"/>
      <c r="BR311" s="249"/>
      <c r="BS311" s="249"/>
      <c r="BT311" s="249"/>
      <c r="BU311" s="249"/>
      <c r="BV311" s="249"/>
      <c r="BW311" s="249"/>
      <c r="BX311" s="249"/>
      <c r="BY311" s="249"/>
      <c r="BZ311" s="249"/>
      <c r="CA311" s="249"/>
      <c r="CB311" s="249"/>
      <c r="CC311" s="249"/>
      <c r="CD311" s="249"/>
      <c r="CE311" s="249"/>
      <c r="CF311" s="423"/>
      <c r="CG311" s="439"/>
      <c r="CH311" s="439"/>
      <c r="CI311" s="439"/>
      <c r="CJ311" s="439"/>
      <c r="CK311" s="439"/>
      <c r="CL311" s="439"/>
      <c r="CM311" s="439"/>
      <c r="CN311" s="439"/>
      <c r="CO311" s="439"/>
      <c r="CP311" s="439"/>
      <c r="CQ311" s="439"/>
      <c r="CR311" s="439"/>
      <c r="CS311" s="439"/>
      <c r="CT311" s="439"/>
      <c r="CU311" s="439"/>
      <c r="CV311" s="439"/>
      <c r="CW311" s="439"/>
      <c r="CX311" s="439"/>
      <c r="CY311" s="439"/>
      <c r="CZ311" s="439"/>
      <c r="DA311" s="439"/>
      <c r="DB311" s="439"/>
      <c r="DC311" s="439"/>
      <c r="DD311" s="439"/>
      <c r="DE311" s="439"/>
      <c r="DF311" s="439"/>
      <c r="DG311" s="439"/>
      <c r="DH311" s="439"/>
      <c r="DI311" s="439"/>
      <c r="DJ311" s="439"/>
      <c r="DK311" s="439"/>
      <c r="DL311" s="439"/>
      <c r="DM311" s="439"/>
      <c r="DN311" s="439"/>
      <c r="DO311" s="439"/>
      <c r="DP311" s="439"/>
      <c r="DQ311" s="5"/>
      <c r="DR311" s="5"/>
      <c r="DS311" s="5"/>
      <c r="DT311" s="5"/>
      <c r="DU311" s="5"/>
      <c r="DV311" s="5"/>
      <c r="DW311" s="5"/>
      <c r="DX311" s="5"/>
      <c r="DY311" s="5"/>
      <c r="DZ311" s="5"/>
      <c r="EA311" s="5"/>
      <c r="EB311" s="5"/>
      <c r="EC311" s="5"/>
      <c r="ED311" s="5"/>
      <c r="EE311" s="5"/>
      <c r="EF311" s="5"/>
      <c r="EG311" s="5"/>
      <c r="EH311" s="5"/>
      <c r="EI311" s="5"/>
      <c r="EJ311" s="5"/>
      <c r="EK311" s="5"/>
      <c r="EL311" s="5"/>
      <c r="EM311" s="5"/>
      <c r="EN311" s="5"/>
      <c r="EO311" s="5"/>
      <c r="EP311" s="5"/>
      <c r="EQ311" s="5"/>
    </row>
    <row r="312" spans="1:147" s="5" customFormat="1" ht="13.5" customHeight="1">
      <c r="A312" s="1"/>
      <c r="B312" s="12"/>
      <c r="C312" s="1"/>
      <c r="D312" s="1"/>
      <c r="E312" s="1"/>
      <c r="F312" s="1"/>
      <c r="G312" s="1"/>
      <c r="H312" s="1"/>
      <c r="I312" s="1"/>
      <c r="J312" s="1"/>
      <c r="K312" s="1"/>
      <c r="L312" s="1"/>
      <c r="M312" s="1"/>
      <c r="N312" s="1"/>
      <c r="O312" s="1"/>
      <c r="P312" s="57"/>
      <c r="Q312" s="57"/>
      <c r="R312" s="57"/>
      <c r="S312" s="1"/>
      <c r="T312" s="1"/>
      <c r="U312" s="1"/>
      <c r="V312" s="1"/>
      <c r="W312" s="1"/>
      <c r="X312" s="57"/>
      <c r="Y312" s="57"/>
      <c r="Z312" s="57"/>
      <c r="AA312" s="1"/>
      <c r="AB312" s="1"/>
      <c r="AC312" s="14"/>
      <c r="AD312" s="14"/>
      <c r="AE312" s="14"/>
      <c r="AF312" s="14"/>
      <c r="AG312" s="14"/>
      <c r="AH312" s="14"/>
      <c r="AI312" s="14"/>
      <c r="AJ312" s="14"/>
      <c r="AK312" s="1"/>
      <c r="AL312" s="1"/>
      <c r="AM312" s="1"/>
      <c r="AN312" s="1"/>
      <c r="AO312" s="1"/>
      <c r="AP312" s="110"/>
      <c r="AQ312" s="180"/>
      <c r="AR312" s="1"/>
      <c r="AS312" s="18"/>
      <c r="AT312" s="249" t="s">
        <v>457</v>
      </c>
      <c r="AU312" s="249"/>
      <c r="AV312" s="249"/>
      <c r="AW312" s="249"/>
      <c r="AX312" s="249"/>
      <c r="AY312" s="249"/>
      <c r="AZ312" s="249"/>
      <c r="BA312" s="249"/>
      <c r="BB312" s="249"/>
      <c r="BC312" s="249"/>
      <c r="BD312" s="249"/>
      <c r="BE312" s="249"/>
      <c r="BF312" s="249"/>
      <c r="BG312" s="249"/>
      <c r="BH312" s="249"/>
      <c r="BI312" s="249"/>
      <c r="BJ312" s="249"/>
      <c r="BK312" s="249"/>
      <c r="BL312" s="249"/>
      <c r="BM312" s="249"/>
      <c r="BN312" s="249"/>
      <c r="BO312" s="249"/>
      <c r="BP312" s="249"/>
      <c r="BQ312" s="249"/>
      <c r="BR312" s="249"/>
      <c r="BS312" s="249"/>
      <c r="BT312" s="249"/>
      <c r="BU312" s="249"/>
      <c r="BV312" s="249"/>
      <c r="BW312" s="249"/>
      <c r="BX312" s="249"/>
      <c r="BY312" s="249"/>
      <c r="BZ312" s="249"/>
      <c r="CA312" s="249"/>
      <c r="CB312" s="249"/>
      <c r="CC312" s="249"/>
      <c r="CD312" s="249"/>
      <c r="CE312" s="249"/>
      <c r="CF312" s="423"/>
      <c r="CG312" s="439"/>
      <c r="CH312" s="439"/>
      <c r="CI312" s="439"/>
      <c r="CJ312" s="439"/>
      <c r="CK312" s="439"/>
      <c r="CL312" s="439"/>
      <c r="CM312" s="439"/>
      <c r="CN312" s="439"/>
      <c r="CO312" s="439"/>
      <c r="CP312" s="439"/>
      <c r="CQ312" s="439"/>
      <c r="CR312" s="439"/>
      <c r="CS312" s="439"/>
      <c r="CT312" s="439"/>
      <c r="CU312" s="439"/>
      <c r="CV312" s="439"/>
      <c r="CW312" s="439"/>
      <c r="CX312" s="439"/>
      <c r="CY312" s="439"/>
      <c r="CZ312" s="439"/>
      <c r="DA312" s="439"/>
      <c r="DB312" s="439"/>
      <c r="DC312" s="439"/>
      <c r="DD312" s="439"/>
      <c r="DE312" s="439"/>
      <c r="DF312" s="439"/>
      <c r="DG312" s="439"/>
      <c r="DH312" s="439"/>
      <c r="DI312" s="439"/>
      <c r="DJ312" s="439"/>
      <c r="DK312" s="439"/>
      <c r="DL312" s="439"/>
      <c r="DM312" s="439"/>
      <c r="DN312" s="439"/>
      <c r="DO312" s="439"/>
      <c r="DP312" s="439"/>
      <c r="DQ312" s="5"/>
      <c r="DR312" s="5"/>
      <c r="DS312" s="5"/>
      <c r="DT312" s="5"/>
      <c r="DU312" s="5"/>
      <c r="DV312" s="5"/>
      <c r="DW312" s="5"/>
      <c r="DX312" s="5"/>
      <c r="DY312" s="5"/>
      <c r="DZ312" s="5"/>
      <c r="EA312" s="5"/>
      <c r="EB312" s="5"/>
      <c r="EC312" s="5"/>
      <c r="ED312" s="5"/>
      <c r="EE312" s="5"/>
      <c r="EF312" s="5"/>
      <c r="EG312" s="5"/>
      <c r="EH312" s="5"/>
      <c r="EI312" s="5"/>
      <c r="EJ312" s="5"/>
      <c r="EK312" s="5"/>
      <c r="EL312" s="5"/>
      <c r="EM312" s="5"/>
      <c r="EN312" s="5"/>
      <c r="EO312" s="5"/>
      <c r="EP312" s="5"/>
      <c r="EQ312" s="5"/>
    </row>
    <row r="313" spans="1:147" s="5" customFormat="1" ht="13.5" customHeight="1">
      <c r="A313" s="1"/>
      <c r="B313" s="12"/>
      <c r="C313" s="1"/>
      <c r="D313" s="1"/>
      <c r="E313" s="1"/>
      <c r="F313" s="1"/>
      <c r="G313" s="1"/>
      <c r="H313" s="1"/>
      <c r="I313" s="1"/>
      <c r="J313" s="1"/>
      <c r="K313" s="1"/>
      <c r="L313" s="1"/>
      <c r="M313" s="1"/>
      <c r="N313" s="1"/>
      <c r="O313" s="1"/>
      <c r="P313" s="57"/>
      <c r="Q313" s="57"/>
      <c r="R313" s="57"/>
      <c r="S313" s="1"/>
      <c r="T313" s="1"/>
      <c r="U313" s="1"/>
      <c r="V313" s="1"/>
      <c r="W313" s="1"/>
      <c r="X313" s="57"/>
      <c r="Y313" s="57"/>
      <c r="Z313" s="57"/>
      <c r="AA313" s="1"/>
      <c r="AB313" s="1"/>
      <c r="AC313" s="14"/>
      <c r="AD313" s="14"/>
      <c r="AE313" s="14"/>
      <c r="AF313" s="14"/>
      <c r="AG313" s="14"/>
      <c r="AH313" s="14"/>
      <c r="AI313" s="14"/>
      <c r="AJ313" s="14"/>
      <c r="AK313" s="1"/>
      <c r="AL313" s="1"/>
      <c r="AM313" s="1"/>
      <c r="AN313" s="1"/>
      <c r="AO313" s="1"/>
      <c r="AP313" s="110"/>
      <c r="AQ313" s="180"/>
      <c r="AR313" s="12"/>
      <c r="AS313" s="258"/>
      <c r="AT313" s="258"/>
      <c r="AU313" s="258"/>
      <c r="AV313" s="258"/>
      <c r="AW313" s="258"/>
      <c r="AX313" s="258"/>
      <c r="AY313" s="258"/>
      <c r="AZ313" s="258"/>
      <c r="BA313" s="336" t="s">
        <v>503</v>
      </c>
      <c r="BB313" s="336"/>
      <c r="BC313" s="336"/>
      <c r="BD313" s="336"/>
      <c r="BE313" s="336"/>
      <c r="BF313" s="336"/>
      <c r="BG313" s="336"/>
      <c r="BH313" s="336"/>
      <c r="BI313" s="336"/>
      <c r="BJ313" s="336"/>
      <c r="BK313" s="336"/>
      <c r="BL313" s="336"/>
      <c r="BM313" s="336"/>
      <c r="BN313" s="336"/>
      <c r="BO313" s="336"/>
      <c r="BP313" s="336"/>
      <c r="BQ313" s="336"/>
      <c r="BR313" s="336"/>
      <c r="BS313" s="336"/>
      <c r="BT313" s="336"/>
      <c r="BU313" s="336"/>
      <c r="BV313" s="336"/>
      <c r="BW313" s="336"/>
      <c r="BX313" s="336"/>
      <c r="BY313" s="336"/>
      <c r="BZ313" s="336"/>
      <c r="CA313" s="336"/>
      <c r="CB313" s="336"/>
      <c r="CC313" s="336"/>
      <c r="CD313" s="336"/>
      <c r="CE313" s="336"/>
      <c r="CF313" s="423"/>
      <c r="CG313" s="5"/>
      <c r="CH313" s="5"/>
      <c r="CI313" s="5"/>
      <c r="CJ313" s="5"/>
      <c r="CK313" s="5"/>
      <c r="CL313" s="5"/>
      <c r="CM313" s="5"/>
      <c r="CN313" s="5"/>
      <c r="CO313" s="439"/>
      <c r="CP313" s="439"/>
      <c r="CQ313" s="439"/>
      <c r="CR313" s="439"/>
      <c r="CS313" s="439"/>
      <c r="CT313" s="439"/>
      <c r="CU313" s="439"/>
      <c r="CV313" s="439"/>
      <c r="CW313" s="439"/>
      <c r="CX313" s="439"/>
      <c r="CY313" s="439"/>
      <c r="CZ313" s="439"/>
      <c r="DA313" s="439"/>
      <c r="DB313" s="439"/>
      <c r="DC313" s="439"/>
      <c r="DD313" s="439"/>
      <c r="DE313" s="439"/>
      <c r="DF313" s="439"/>
      <c r="DG313" s="439"/>
      <c r="DH313" s="439"/>
      <c r="DI313" s="439"/>
      <c r="DJ313" s="439"/>
      <c r="DK313" s="439"/>
      <c r="DL313" s="439"/>
      <c r="DM313" s="439"/>
      <c r="DN313" s="439"/>
      <c r="DO313" s="439"/>
      <c r="DP313" s="439"/>
      <c r="DQ313" s="5"/>
      <c r="DR313" s="5"/>
      <c r="DS313" s="5"/>
      <c r="DT313" s="5"/>
      <c r="DU313" s="5"/>
      <c r="DV313" s="5"/>
      <c r="DW313" s="5"/>
      <c r="DX313" s="5"/>
      <c r="DY313" s="5"/>
      <c r="DZ313" s="5"/>
      <c r="EA313" s="5"/>
      <c r="EB313" s="5"/>
      <c r="EC313" s="5"/>
      <c r="ED313" s="5"/>
      <c r="EE313" s="5"/>
      <c r="EF313" s="5"/>
      <c r="EG313" s="5"/>
      <c r="EH313" s="5"/>
      <c r="EI313" s="5"/>
      <c r="EJ313" s="5"/>
      <c r="EK313" s="5"/>
      <c r="EL313" s="5"/>
      <c r="EM313" s="5"/>
      <c r="EN313" s="5"/>
      <c r="EO313" s="5"/>
      <c r="EP313" s="5"/>
      <c r="EQ313" s="5"/>
    </row>
    <row r="314" spans="1:147" s="5" customFormat="1"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10"/>
      <c r="AQ314" s="180"/>
      <c r="AR314" s="66" t="s">
        <v>329</v>
      </c>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423"/>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c r="DV314" s="5"/>
      <c r="DW314" s="5"/>
      <c r="DX314" s="5"/>
      <c r="DY314" s="5"/>
      <c r="DZ314" s="5"/>
      <c r="EA314" s="5"/>
      <c r="EB314" s="5"/>
      <c r="EC314" s="5"/>
      <c r="ED314" s="5"/>
      <c r="EE314" s="5"/>
      <c r="EF314" s="5"/>
      <c r="EG314" s="5"/>
      <c r="EH314" s="5"/>
      <c r="EI314" s="5"/>
      <c r="EJ314" s="5"/>
      <c r="EK314" s="5"/>
      <c r="EL314" s="5"/>
      <c r="EM314" s="5"/>
      <c r="EN314" s="5"/>
      <c r="EO314" s="5"/>
      <c r="EP314" s="5"/>
      <c r="EQ314" s="5"/>
    </row>
    <row r="315" spans="1:147" s="5" customFormat="1" ht="13.5" customHeight="1">
      <c r="A315" s="1"/>
      <c r="B315" s="11">
        <v>1</v>
      </c>
      <c r="C315" s="1"/>
      <c r="D315" s="1" t="s">
        <v>241</v>
      </c>
      <c r="E315" s="1"/>
      <c r="F315" s="1"/>
      <c r="G315" s="1"/>
      <c r="H315" s="1"/>
      <c r="I315" s="1"/>
      <c r="J315" s="5" t="s">
        <v>128</v>
      </c>
      <c r="K315" s="5"/>
      <c r="L315" s="5"/>
      <c r="M315" s="5"/>
      <c r="N315" s="5" t="s">
        <v>70</v>
      </c>
      <c r="O315" s="1"/>
      <c r="P315" s="50"/>
      <c r="Q315" s="54"/>
      <c r="R315" s="60"/>
      <c r="S315" s="5"/>
      <c r="T315" s="5" t="s">
        <v>205</v>
      </c>
      <c r="U315" s="5"/>
      <c r="V315" s="5"/>
      <c r="W315" s="5" t="s">
        <v>343</v>
      </c>
      <c r="X315" s="5"/>
      <c r="Y315" s="1"/>
      <c r="Z315" s="5"/>
      <c r="AA315" s="5"/>
      <c r="AB315" s="5"/>
      <c r="AC315" s="5"/>
      <c r="AD315" s="5"/>
      <c r="AE315" s="5"/>
      <c r="AF315" s="1"/>
      <c r="AG315" s="5" t="s">
        <v>217</v>
      </c>
      <c r="AH315" s="5"/>
      <c r="AI315" s="5"/>
      <c r="AJ315" s="5"/>
      <c r="AK315" s="5"/>
      <c r="AL315" s="1"/>
      <c r="AM315" s="1"/>
      <c r="AN315" s="1"/>
      <c r="AO315" s="1"/>
      <c r="AP315" s="110"/>
      <c r="AQ315" s="180"/>
      <c r="AR315" s="12" t="s">
        <v>485</v>
      </c>
      <c r="AS315" s="248" t="str">
        <f>"（"&amp;D315&amp;"）"</f>
        <v>（分別解体等）</v>
      </c>
      <c r="AT315" s="248"/>
      <c r="AU315" s="248"/>
      <c r="AV315" s="248"/>
      <c r="AW315" s="248"/>
      <c r="AX315" s="248"/>
      <c r="AY315" s="248"/>
      <c r="AZ315" s="248"/>
      <c r="BA315" s="266" t="s">
        <v>69</v>
      </c>
      <c r="BB315" s="266"/>
      <c r="BC315" s="266"/>
      <c r="BD315" s="266"/>
      <c r="BE315" s="266"/>
      <c r="BF315" s="266"/>
      <c r="BG315" s="266"/>
      <c r="BH315" s="266"/>
      <c r="BI315" s="266"/>
      <c r="BJ315" s="266"/>
      <c r="BK315" s="266"/>
      <c r="BL315" s="266"/>
      <c r="BM315" s="266"/>
      <c r="BN315" s="266"/>
      <c r="BO315" s="266"/>
      <c r="BP315" s="266"/>
      <c r="BQ315" s="266"/>
      <c r="BR315" s="266"/>
      <c r="BS315" s="266"/>
      <c r="BT315" s="266"/>
      <c r="BU315" s="266"/>
      <c r="BV315" s="266"/>
      <c r="BW315" s="266"/>
      <c r="BX315" s="266"/>
      <c r="BY315" s="266"/>
      <c r="BZ315" s="266"/>
      <c r="CA315" s="266"/>
      <c r="CB315" s="266"/>
      <c r="CC315" s="266"/>
      <c r="CD315" s="266"/>
      <c r="CE315" s="253"/>
      <c r="CF315" s="423"/>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c r="EA315" s="5"/>
      <c r="EB315" s="5"/>
      <c r="EC315" s="5"/>
      <c r="ED315" s="5"/>
      <c r="EE315" s="5"/>
      <c r="EF315" s="5"/>
      <c r="EG315" s="5"/>
      <c r="EH315" s="5"/>
      <c r="EI315" s="5"/>
      <c r="EJ315" s="5"/>
      <c r="EK315" s="5"/>
      <c r="EL315" s="5"/>
      <c r="EM315" s="5"/>
      <c r="EN315" s="5"/>
      <c r="EO315" s="5"/>
      <c r="EP315" s="5"/>
      <c r="EQ315" s="5"/>
    </row>
    <row r="316" spans="1:147" s="5" customFormat="1" ht="13.5" customHeight="1">
      <c r="A316" s="1"/>
      <c r="B316" s="1"/>
      <c r="C316" s="1"/>
      <c r="D316" s="1"/>
      <c r="E316" s="1"/>
      <c r="F316" s="1"/>
      <c r="G316" s="1"/>
      <c r="H316" s="1"/>
      <c r="I316" s="1"/>
      <c r="J316" s="1"/>
      <c r="K316" s="1"/>
      <c r="L316" s="1"/>
      <c r="M316" s="1"/>
      <c r="N316" s="1"/>
      <c r="O316" s="1"/>
      <c r="P316" s="1"/>
      <c r="Q316" s="1"/>
      <c r="R316" s="1"/>
      <c r="S316" s="1"/>
      <c r="T316" s="1" t="s">
        <v>396</v>
      </c>
      <c r="U316" s="1"/>
      <c r="V316" s="1"/>
      <c r="W316" s="1" t="s">
        <v>440</v>
      </c>
      <c r="X316" s="5"/>
      <c r="Y316" s="1"/>
      <c r="Z316" s="5"/>
      <c r="AA316" s="5"/>
      <c r="AB316" s="1"/>
      <c r="AC316" s="5"/>
      <c r="AD316" s="1"/>
      <c r="AE316" s="1"/>
      <c r="AF316" s="67"/>
      <c r="AG316" s="67" t="s">
        <v>138</v>
      </c>
      <c r="AH316" s="67"/>
      <c r="AI316" s="1"/>
      <c r="AJ316" s="1"/>
      <c r="AK316" s="1"/>
      <c r="AL316" s="1"/>
      <c r="AM316" s="1"/>
      <c r="AN316" s="1"/>
      <c r="AO316" s="1"/>
      <c r="AP316" s="110"/>
      <c r="AQ316" s="180"/>
      <c r="AR316" s="5"/>
      <c r="AS316" s="249" t="str">
        <f>CONCATENATE("るものとする。その方法は、",P315,"のとおりとする。なお、その費用を下記のとおり見込んでいる。")</f>
        <v>るものとする。その方法は、のとおりとする。なお、その費用を下記のとおり見込んでいる。</v>
      </c>
      <c r="AT316" s="249"/>
      <c r="AU316" s="249"/>
      <c r="AV316" s="249"/>
      <c r="AW316" s="249"/>
      <c r="AX316" s="249"/>
      <c r="AY316" s="249"/>
      <c r="AZ316" s="249"/>
      <c r="BA316" s="249"/>
      <c r="BB316" s="249"/>
      <c r="BC316" s="249"/>
      <c r="BD316" s="249"/>
      <c r="BE316" s="249"/>
      <c r="BF316" s="249"/>
      <c r="BG316" s="249"/>
      <c r="BH316" s="249"/>
      <c r="BI316" s="249"/>
      <c r="BJ316" s="249"/>
      <c r="BK316" s="249"/>
      <c r="BL316" s="249"/>
      <c r="BM316" s="249"/>
      <c r="BN316" s="249"/>
      <c r="BO316" s="249"/>
      <c r="BP316" s="249"/>
      <c r="BQ316" s="249"/>
      <c r="BR316" s="249"/>
      <c r="BS316" s="249"/>
      <c r="BT316" s="249"/>
      <c r="BU316" s="249"/>
      <c r="BV316" s="249"/>
      <c r="BW316" s="249"/>
      <c r="BX316" s="249"/>
      <c r="BY316" s="249"/>
      <c r="BZ316" s="249"/>
      <c r="CA316" s="249"/>
      <c r="CB316" s="249"/>
      <c r="CC316" s="249"/>
      <c r="CD316" s="249"/>
      <c r="CE316" s="249"/>
      <c r="CF316" s="423"/>
      <c r="CG316" s="5" t="s">
        <v>242</v>
      </c>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c r="EA316" s="5"/>
      <c r="EB316" s="5"/>
      <c r="EC316" s="5"/>
      <c r="ED316" s="5"/>
      <c r="EE316" s="5"/>
      <c r="EF316" s="5"/>
      <c r="EG316" s="5"/>
      <c r="EH316" s="5"/>
      <c r="EI316" s="5"/>
      <c r="EJ316" s="5"/>
      <c r="EK316" s="5"/>
      <c r="EL316" s="5"/>
      <c r="EM316" s="5"/>
      <c r="EN316" s="5"/>
      <c r="EO316" s="5"/>
      <c r="EP316" s="5"/>
      <c r="EQ316" s="5"/>
    </row>
    <row r="317" spans="1:147" s="5" customFormat="1" ht="13.5" customHeight="1">
      <c r="A317" s="1"/>
      <c r="B317" s="1"/>
      <c r="C317" s="5"/>
      <c r="D317" s="1" t="s">
        <v>126</v>
      </c>
      <c r="E317" s="1"/>
      <c r="F317" s="1"/>
      <c r="G317" s="1"/>
      <c r="H317" s="1"/>
      <c r="I317" s="5"/>
      <c r="J317" s="1" t="s">
        <v>70</v>
      </c>
      <c r="K317" s="5"/>
      <c r="L317" s="38"/>
      <c r="M317" s="39"/>
      <c r="N317" s="39"/>
      <c r="O317" s="39"/>
      <c r="P317" s="39"/>
      <c r="Q317" s="39"/>
      <c r="R317" s="44"/>
      <c r="S317" s="1"/>
      <c r="T317" s="1" t="s">
        <v>431</v>
      </c>
      <c r="U317" s="1"/>
      <c r="V317" s="1"/>
      <c r="W317" s="5" t="s">
        <v>441</v>
      </c>
      <c r="X317" s="5"/>
      <c r="Y317" s="1"/>
      <c r="Z317" s="5"/>
      <c r="AA317" s="5"/>
      <c r="AB317" s="5"/>
      <c r="AC317" s="5"/>
      <c r="AD317" s="5"/>
      <c r="AE317" s="5"/>
      <c r="AF317" s="1"/>
      <c r="AG317" s="5" t="s">
        <v>466</v>
      </c>
      <c r="AH317" s="5"/>
      <c r="AI317" s="5"/>
      <c r="AJ317" s="5"/>
      <c r="AK317" s="5"/>
      <c r="AL317" s="1"/>
      <c r="AM317" s="1"/>
      <c r="AN317" s="1"/>
      <c r="AO317" s="1"/>
      <c r="AP317" s="110"/>
      <c r="AQ317" s="180"/>
      <c r="AR317" s="12"/>
      <c r="AS317" s="12"/>
      <c r="AT317" s="12"/>
      <c r="AU317" s="12"/>
      <c r="AV317" s="12"/>
      <c r="AW317" s="12"/>
      <c r="AX317" s="12"/>
      <c r="AY317" s="12"/>
      <c r="AZ317" s="12"/>
      <c r="BA317" s="5"/>
      <c r="BB317" s="349" t="s">
        <v>8</v>
      </c>
      <c r="BC317" s="349"/>
      <c r="BD317" s="349"/>
      <c r="BE317" s="349"/>
      <c r="BF317" s="349"/>
      <c r="BG317" s="349"/>
      <c r="BH317" s="5"/>
      <c r="BI317" s="69" t="str">
        <f>IF(L317="",CONCATENATE("１㎥当り　",L319,"円"),L317)</f>
        <v>１㎥当り　　　　円</v>
      </c>
      <c r="BJ317" s="5"/>
      <c r="BK317" s="5"/>
      <c r="BL317" s="5"/>
      <c r="BM317" s="5"/>
      <c r="BN317" s="5"/>
      <c r="BO317" s="5"/>
      <c r="BP317" s="5"/>
      <c r="BQ317" s="5"/>
      <c r="BR317" s="5"/>
      <c r="BS317" s="5"/>
      <c r="BT317" s="5"/>
      <c r="BU317" s="5"/>
      <c r="BV317" s="5"/>
      <c r="BW317" s="5"/>
      <c r="BX317" s="5"/>
      <c r="BY317" s="5"/>
      <c r="BZ317" s="5"/>
      <c r="CA317" s="5"/>
      <c r="CB317" s="5"/>
      <c r="CC317" s="5"/>
      <c r="CD317" s="5"/>
      <c r="CE317" s="69"/>
      <c r="CF317" s="423"/>
      <c r="CG317" s="258"/>
      <c r="CH317" s="258"/>
      <c r="CI317" s="258"/>
      <c r="CJ317" s="258"/>
      <c r="CK317" s="258"/>
      <c r="CL317" s="258"/>
      <c r="CM317" s="258"/>
      <c r="CN317" s="258"/>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c r="EA317" s="5"/>
      <c r="EB317" s="5"/>
      <c r="EC317" s="5"/>
      <c r="ED317" s="5"/>
      <c r="EE317" s="5"/>
      <c r="EF317" s="5"/>
      <c r="EG317" s="5"/>
      <c r="EH317" s="5"/>
      <c r="EI317" s="5"/>
      <c r="EJ317" s="5"/>
      <c r="EK317" s="5"/>
      <c r="EL317" s="5"/>
      <c r="EM317" s="5"/>
      <c r="EN317" s="5"/>
      <c r="EO317" s="5"/>
      <c r="EP317" s="5"/>
      <c r="EQ317" s="5"/>
    </row>
    <row r="318" spans="1:147" s="5" customFormat="1"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67"/>
      <c r="AH318" s="67"/>
      <c r="AI318" s="67"/>
      <c r="AJ318" s="1"/>
      <c r="AK318" s="71"/>
      <c r="AL318" s="1"/>
      <c r="AM318" s="1"/>
      <c r="AN318" s="1"/>
      <c r="AO318" s="1"/>
      <c r="AP318" s="110"/>
      <c r="AQ318" s="180"/>
      <c r="AR318" s="12"/>
      <c r="AS318" s="12"/>
      <c r="AT318" s="12"/>
      <c r="AU318" s="12"/>
      <c r="AV318" s="12"/>
      <c r="AW318" s="12"/>
      <c r="AX318" s="12"/>
      <c r="AY318" s="12"/>
      <c r="AZ318" s="12"/>
      <c r="BA318" s="5"/>
      <c r="BB318" s="349" t="s">
        <v>355</v>
      </c>
      <c r="BC318" s="349"/>
      <c r="BD318" s="349"/>
      <c r="BE318" s="349"/>
      <c r="BF318" s="349"/>
      <c r="BG318" s="349"/>
      <c r="BH318" s="5"/>
      <c r="BI318" s="69" t="str">
        <f>IF(L317="",CONCATENATE("１㎥当り　",X319,"円"),L317)</f>
        <v>１㎥当り　　　　円</v>
      </c>
      <c r="BJ318" s="5"/>
      <c r="BK318" s="5"/>
      <c r="BL318" s="5"/>
      <c r="BM318" s="5"/>
      <c r="BN318" s="5"/>
      <c r="BO318" s="5"/>
      <c r="BP318" s="5"/>
      <c r="BQ318" s="5"/>
      <c r="BR318" s="5"/>
      <c r="BS318" s="5"/>
      <c r="BT318" s="5"/>
      <c r="BU318" s="5"/>
      <c r="BV318" s="5"/>
      <c r="BW318" s="5"/>
      <c r="BX318" s="5"/>
      <c r="BY318" s="5"/>
      <c r="BZ318" s="5"/>
      <c r="CA318" s="5"/>
      <c r="CB318" s="5"/>
      <c r="CC318" s="5"/>
      <c r="CD318" s="5"/>
      <c r="CE318" s="69"/>
      <c r="CF318" s="423"/>
      <c r="CG318" s="258"/>
      <c r="CH318" s="258"/>
      <c r="CI318" s="258"/>
      <c r="CJ318" s="258"/>
      <c r="CK318" s="258"/>
      <c r="CL318" s="258"/>
      <c r="CM318" s="258"/>
      <c r="CN318" s="258"/>
      <c r="CO318" s="258"/>
      <c r="CP318" s="258"/>
      <c r="CQ318" s="258"/>
      <c r="CR318" s="258"/>
      <c r="CS318" s="258"/>
      <c r="CT318" s="258"/>
      <c r="CU318" s="258"/>
      <c r="CV318" s="258"/>
      <c r="CW318" s="258"/>
      <c r="CX318" s="258"/>
      <c r="CY318" s="258"/>
      <c r="CZ318" s="258"/>
      <c r="DA318" s="258"/>
      <c r="DB318" s="258"/>
      <c r="DC318" s="258"/>
      <c r="DD318" s="258"/>
      <c r="DE318" s="258"/>
      <c r="DF318" s="258"/>
      <c r="DG318" s="258"/>
      <c r="DH318" s="5"/>
      <c r="DI318" s="5"/>
      <c r="DJ318" s="5"/>
      <c r="DK318" s="5"/>
      <c r="DL318" s="5"/>
      <c r="DM318" s="5"/>
      <c r="DN318" s="5"/>
      <c r="DO318" s="5"/>
      <c r="DP318" s="5"/>
      <c r="DQ318" s="5"/>
      <c r="DR318" s="5"/>
      <c r="DS318" s="5"/>
      <c r="DT318" s="5"/>
      <c r="DU318" s="5"/>
      <c r="DV318" s="5"/>
      <c r="DW318" s="5"/>
      <c r="DX318" s="5"/>
      <c r="DY318" s="5"/>
      <c r="DZ318" s="5"/>
      <c r="EA318" s="5"/>
      <c r="EB318" s="5"/>
      <c r="EC318" s="5"/>
      <c r="ED318" s="5"/>
      <c r="EE318" s="5"/>
      <c r="EF318" s="5"/>
      <c r="EG318" s="5"/>
      <c r="EH318" s="5"/>
      <c r="EI318" s="5"/>
      <c r="EJ318" s="5"/>
      <c r="EK318" s="5"/>
      <c r="EL318" s="5"/>
      <c r="EM318" s="5"/>
      <c r="EN318" s="5"/>
      <c r="EO318" s="5"/>
      <c r="EP318" s="5"/>
      <c r="EQ318" s="5"/>
    </row>
    <row r="319" spans="1:147" s="5" customFormat="1" ht="13.5" customHeight="1">
      <c r="A319" s="1"/>
      <c r="B319" s="1"/>
      <c r="C319" s="1"/>
      <c r="D319" s="1"/>
      <c r="E319" s="1"/>
      <c r="F319" s="1" t="s">
        <v>8</v>
      </c>
      <c r="G319" s="1"/>
      <c r="H319" s="1"/>
      <c r="I319" s="1"/>
      <c r="J319" s="1"/>
      <c r="K319" s="1"/>
      <c r="L319" s="42" t="s">
        <v>48</v>
      </c>
      <c r="M319" s="49"/>
      <c r="N319" s="51"/>
      <c r="O319" s="1" t="s">
        <v>244</v>
      </c>
      <c r="P319" s="1"/>
      <c r="Q319" s="5"/>
      <c r="R319" s="1" t="s">
        <v>355</v>
      </c>
      <c r="S319" s="1"/>
      <c r="T319" s="1"/>
      <c r="U319" s="1"/>
      <c r="V319" s="1"/>
      <c r="W319" s="1"/>
      <c r="X319" s="42" t="s">
        <v>48</v>
      </c>
      <c r="Y319" s="49"/>
      <c r="Z319" s="51"/>
      <c r="AA319" s="1" t="s">
        <v>244</v>
      </c>
      <c r="AB319" s="1"/>
      <c r="AC319" s="1"/>
      <c r="AD319" s="5"/>
      <c r="AE319" s="1" t="s">
        <v>246</v>
      </c>
      <c r="AF319" s="1"/>
      <c r="AG319" s="5"/>
      <c r="AH319" s="5"/>
      <c r="AI319" s="5"/>
      <c r="AJ319" s="42" t="s">
        <v>48</v>
      </c>
      <c r="AK319" s="49"/>
      <c r="AL319" s="51"/>
      <c r="AM319" s="1" t="s">
        <v>244</v>
      </c>
      <c r="AN319" s="1"/>
      <c r="AO319" s="1"/>
      <c r="AP319" s="110"/>
      <c r="AQ319" s="180"/>
      <c r="AR319" s="12"/>
      <c r="AS319" s="12"/>
      <c r="AT319" s="12"/>
      <c r="AU319" s="12"/>
      <c r="AV319" s="12"/>
      <c r="AW319" s="12"/>
      <c r="AX319" s="12"/>
      <c r="AY319" s="12"/>
      <c r="AZ319" s="12"/>
      <c r="BA319" s="5"/>
      <c r="BB319" s="349" t="s">
        <v>246</v>
      </c>
      <c r="BC319" s="349"/>
      <c r="BD319" s="349"/>
      <c r="BE319" s="349"/>
      <c r="BF319" s="349"/>
      <c r="BG319" s="349"/>
      <c r="BH319" s="5"/>
      <c r="BI319" s="69" t="str">
        <f>IF(L317="",CONCATENATE("１㎥当り　",AJ319,"円"),L317)</f>
        <v>１㎥当り　　　　円</v>
      </c>
      <c r="BJ319" s="5"/>
      <c r="BK319" s="5"/>
      <c r="BL319" s="5"/>
      <c r="BM319" s="5"/>
      <c r="BN319" s="5"/>
      <c r="BO319" s="5"/>
      <c r="BP319" s="5"/>
      <c r="BQ319" s="5"/>
      <c r="BR319" s="5"/>
      <c r="BS319" s="5"/>
      <c r="BT319" s="5"/>
      <c r="BU319" s="5"/>
      <c r="BV319" s="5"/>
      <c r="BW319" s="5"/>
      <c r="BX319" s="5"/>
      <c r="BY319" s="5"/>
      <c r="BZ319" s="5"/>
      <c r="CA319" s="5"/>
      <c r="CB319" s="5"/>
      <c r="CC319" s="5"/>
      <c r="CD319" s="5"/>
      <c r="CE319" s="69"/>
      <c r="CF319" s="423"/>
      <c r="CG319" s="5" t="s">
        <v>8</v>
      </c>
      <c r="CH319" s="258"/>
      <c r="CI319" s="258"/>
      <c r="CJ319" s="258"/>
      <c r="CK319" s="258"/>
      <c r="CL319" s="258"/>
      <c r="CM319" s="258"/>
      <c r="CN319" s="258"/>
      <c r="CO319" s="258"/>
      <c r="CP319" s="258"/>
      <c r="CQ319" s="258"/>
      <c r="CR319" s="258"/>
      <c r="CS319" s="258"/>
      <c r="CT319" s="258"/>
      <c r="CU319" s="258"/>
      <c r="CV319" s="258"/>
      <c r="CW319" s="258"/>
      <c r="CX319" s="258"/>
      <c r="CY319" s="258"/>
      <c r="CZ319" s="258"/>
      <c r="DA319" s="258"/>
      <c r="DB319" s="258"/>
      <c r="DC319" s="258"/>
      <c r="DD319" s="258"/>
      <c r="DE319" s="258"/>
      <c r="DF319" s="258"/>
      <c r="DG319" s="258"/>
      <c r="DH319" s="5"/>
      <c r="DI319" s="5"/>
      <c r="DJ319" s="5"/>
      <c r="DK319" s="5"/>
      <c r="DL319" s="5"/>
      <c r="DM319" s="5"/>
      <c r="DN319" s="5"/>
      <c r="DO319" s="5"/>
      <c r="DP319" s="5"/>
      <c r="DQ319" s="5"/>
      <c r="DR319" s="5"/>
      <c r="DS319" s="5"/>
      <c r="DT319" s="5"/>
      <c r="DU319" s="5"/>
      <c r="DV319" s="5"/>
      <c r="DW319" s="5"/>
      <c r="DX319" s="5"/>
      <c r="DY319" s="5"/>
      <c r="DZ319" s="5"/>
      <c r="EA319" s="5"/>
      <c r="EB319" s="5"/>
      <c r="EC319" s="5"/>
      <c r="ED319" s="5"/>
      <c r="EE319" s="5"/>
      <c r="EF319" s="5"/>
      <c r="EG319" s="5"/>
      <c r="EH319" s="5"/>
      <c r="EI319" s="5"/>
      <c r="EJ319" s="5"/>
      <c r="EK319" s="5"/>
      <c r="EL319" s="5"/>
      <c r="EM319" s="5"/>
      <c r="EN319" s="5"/>
      <c r="EO319" s="5"/>
      <c r="EP319" s="5"/>
      <c r="EQ319" s="5"/>
    </row>
    <row r="320" spans="1:147" s="5" customFormat="1"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10"/>
      <c r="AQ320" s="180"/>
      <c r="AR320" s="12" t="s">
        <v>486</v>
      </c>
      <c r="AS320" s="248" t="str">
        <f>"（"&amp;D321&amp;"）"</f>
        <v>（他工事等流用）</v>
      </c>
      <c r="AT320" s="248"/>
      <c r="AU320" s="248"/>
      <c r="AV320" s="248"/>
      <c r="AW320" s="248"/>
      <c r="AX320" s="248"/>
      <c r="AY320" s="248"/>
      <c r="AZ320" s="248"/>
      <c r="BA320" s="249" t="str">
        <f>IF(AC321="",CONCATENATE("　",P321,"は、",AC307,"市･町･村",CJ294,"地内の",+O323,"工事現場に運搬（片道運搬距離",+AF323,"km）するものとする。"),CONCATENATE("　",P321,"は、",AC307,"市･町･村",AC321,"地内の",+O323,"工事現場に運搬（片道運搬距離",+AF323,"km）するものとする。"))</f>
        <v>　　　　　　　　は、　市･町･村　　　　　地内の　　　　　　　　工事現場に運搬（片道運搬距離　　　km）するものとする。</v>
      </c>
      <c r="BB320" s="249"/>
      <c r="BC320" s="249"/>
      <c r="BD320" s="249"/>
      <c r="BE320" s="249"/>
      <c r="BF320" s="249"/>
      <c r="BG320" s="249"/>
      <c r="BH320" s="249"/>
      <c r="BI320" s="249"/>
      <c r="BJ320" s="249"/>
      <c r="BK320" s="249"/>
      <c r="BL320" s="249"/>
      <c r="BM320" s="249"/>
      <c r="BN320" s="249"/>
      <c r="BO320" s="249"/>
      <c r="BP320" s="249"/>
      <c r="BQ320" s="249"/>
      <c r="BR320" s="249"/>
      <c r="BS320" s="249"/>
      <c r="BT320" s="249"/>
      <c r="BU320" s="249"/>
      <c r="BV320" s="249"/>
      <c r="BW320" s="249"/>
      <c r="BX320" s="249"/>
      <c r="BY320" s="249"/>
      <c r="BZ320" s="249"/>
      <c r="CA320" s="249"/>
      <c r="CB320" s="249"/>
      <c r="CC320" s="249"/>
      <c r="CD320" s="249"/>
      <c r="CE320" s="249"/>
      <c r="CF320" s="423"/>
      <c r="CG320" s="5" t="s">
        <v>355</v>
      </c>
      <c r="CH320" s="5"/>
      <c r="CI320" s="5"/>
      <c r="CJ320" s="5"/>
      <c r="CK320" s="5"/>
      <c r="CL320" s="5"/>
      <c r="CM320" s="5"/>
      <c r="CN320" s="5"/>
      <c r="CO320" s="258"/>
      <c r="CP320" s="258"/>
      <c r="CQ320" s="258"/>
      <c r="CR320" s="258"/>
      <c r="CS320" s="258"/>
      <c r="CT320" s="258"/>
      <c r="CU320" s="258"/>
      <c r="CV320" s="258"/>
      <c r="CW320" s="258"/>
      <c r="CX320" s="258"/>
      <c r="CY320" s="258"/>
      <c r="CZ320" s="258"/>
      <c r="DA320" s="258"/>
      <c r="DB320" s="258"/>
      <c r="DC320" s="258"/>
      <c r="DD320" s="258"/>
      <c r="DE320" s="258"/>
      <c r="DF320" s="258"/>
      <c r="DG320" s="258"/>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row>
    <row r="321" spans="1:147" s="5" customFormat="1" ht="13.5" customHeight="1">
      <c r="A321" s="1"/>
      <c r="B321" s="11">
        <v>1</v>
      </c>
      <c r="C321" s="1"/>
      <c r="D321" s="1" t="s">
        <v>180</v>
      </c>
      <c r="E321" s="1"/>
      <c r="F321" s="1"/>
      <c r="G321" s="1"/>
      <c r="H321" s="1"/>
      <c r="I321" s="1"/>
      <c r="J321" s="1" t="s">
        <v>66</v>
      </c>
      <c r="K321" s="1"/>
      <c r="L321" s="1"/>
      <c r="M321" s="1"/>
      <c r="N321" s="1" t="s">
        <v>70</v>
      </c>
      <c r="O321" s="1"/>
      <c r="P321" s="38" t="s">
        <v>25</v>
      </c>
      <c r="Q321" s="39"/>
      <c r="R321" s="39"/>
      <c r="S321" s="39"/>
      <c r="T321" s="39"/>
      <c r="U321" s="39"/>
      <c r="V321" s="44"/>
      <c r="W321" s="1"/>
      <c r="X321" s="1" t="s">
        <v>230</v>
      </c>
      <c r="Y321" s="1"/>
      <c r="Z321" s="1"/>
      <c r="AA321" s="1"/>
      <c r="AB321" s="1"/>
      <c r="AC321" s="38" t="s">
        <v>421</v>
      </c>
      <c r="AD321" s="39"/>
      <c r="AE321" s="39"/>
      <c r="AF321" s="39"/>
      <c r="AG321" s="39"/>
      <c r="AH321" s="39"/>
      <c r="AI321" s="39"/>
      <c r="AJ321" s="44"/>
      <c r="AK321" s="12" t="s">
        <v>434</v>
      </c>
      <c r="AL321" s="12"/>
      <c r="AM321" s="1"/>
      <c r="AN321" s="1"/>
      <c r="AO321" s="1"/>
      <c r="AP321" s="110"/>
      <c r="AQ321" s="180"/>
      <c r="AR321" s="12"/>
      <c r="AS321" s="12"/>
      <c r="AT321" s="12"/>
      <c r="AU321" s="12"/>
      <c r="AV321" s="12"/>
      <c r="AW321" s="12"/>
      <c r="AX321" s="12"/>
      <c r="AY321" s="12"/>
      <c r="AZ321" s="12"/>
      <c r="BA321" s="249"/>
      <c r="BB321" s="249"/>
      <c r="BC321" s="249"/>
      <c r="BD321" s="249"/>
      <c r="BE321" s="249"/>
      <c r="BF321" s="249"/>
      <c r="BG321" s="249"/>
      <c r="BH321" s="249"/>
      <c r="BI321" s="249"/>
      <c r="BJ321" s="249"/>
      <c r="BK321" s="249"/>
      <c r="BL321" s="249"/>
      <c r="BM321" s="249"/>
      <c r="BN321" s="249"/>
      <c r="BO321" s="249"/>
      <c r="BP321" s="249"/>
      <c r="BQ321" s="249"/>
      <c r="BR321" s="249"/>
      <c r="BS321" s="249"/>
      <c r="BT321" s="249"/>
      <c r="BU321" s="249"/>
      <c r="BV321" s="249"/>
      <c r="BW321" s="249"/>
      <c r="BX321" s="249"/>
      <c r="BY321" s="249"/>
      <c r="BZ321" s="249"/>
      <c r="CA321" s="249"/>
      <c r="CB321" s="249"/>
      <c r="CC321" s="249"/>
      <c r="CD321" s="249"/>
      <c r="CE321" s="249"/>
      <c r="CF321" s="423"/>
      <c r="CG321" s="5" t="s">
        <v>246</v>
      </c>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row>
    <row r="322" spans="1:147" s="5" customFormat="1"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10"/>
      <c r="AQ322" s="180"/>
      <c r="AR322" s="12" t="s">
        <v>488</v>
      </c>
      <c r="AS322" s="12" t="str">
        <f>"（"&amp;D325&amp;"）"</f>
        <v>（再資源化施設へ搬出）</v>
      </c>
      <c r="AT322" s="12"/>
      <c r="AU322" s="12"/>
      <c r="AV322" s="12"/>
      <c r="AW322" s="12"/>
      <c r="AX322" s="12"/>
      <c r="AY322" s="12"/>
      <c r="AZ322" s="12"/>
      <c r="BA322" s="249"/>
      <c r="BB322" s="336" t="s">
        <v>275</v>
      </c>
      <c r="BC322" s="336"/>
      <c r="BD322" s="336"/>
      <c r="BE322" s="336"/>
      <c r="BF322" s="336"/>
      <c r="BG322" s="336"/>
      <c r="BH322" s="336"/>
      <c r="BI322" s="336"/>
      <c r="BJ322" s="336"/>
      <c r="BK322" s="336"/>
      <c r="BL322" s="336"/>
      <c r="BM322" s="336"/>
      <c r="BN322" s="336"/>
      <c r="BO322" s="336"/>
      <c r="BP322" s="336"/>
      <c r="BQ322" s="336"/>
      <c r="BR322" s="336"/>
      <c r="BS322" s="336"/>
      <c r="BT322" s="336"/>
      <c r="BU322" s="336"/>
      <c r="BV322" s="336"/>
      <c r="BW322" s="336"/>
      <c r="BX322" s="336"/>
      <c r="BY322" s="336"/>
      <c r="BZ322" s="336"/>
      <c r="CA322" s="336"/>
      <c r="CB322" s="336"/>
      <c r="CC322" s="336"/>
      <c r="CD322" s="336"/>
      <c r="CE322" s="336"/>
      <c r="CF322" s="423"/>
      <c r="CG322" s="5" t="s">
        <v>571</v>
      </c>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row>
    <row r="323" spans="1:147" s="5" customFormat="1" ht="13.5" customHeight="1">
      <c r="A323" s="1"/>
      <c r="B323" s="1"/>
      <c r="C323" s="1"/>
      <c r="D323" s="1"/>
      <c r="E323" s="1"/>
      <c r="F323" s="1"/>
      <c r="G323" s="1"/>
      <c r="H323" s="1"/>
      <c r="I323" s="1"/>
      <c r="J323" s="1" t="s">
        <v>129</v>
      </c>
      <c r="K323" s="1"/>
      <c r="L323" s="1"/>
      <c r="M323" s="1"/>
      <c r="N323" s="1"/>
      <c r="O323" s="38" t="s">
        <v>13</v>
      </c>
      <c r="P323" s="39"/>
      <c r="Q323" s="39"/>
      <c r="R323" s="39"/>
      <c r="S323" s="39"/>
      <c r="T323" s="39"/>
      <c r="U323" s="39"/>
      <c r="V323" s="44"/>
      <c r="W323" s="12" t="s">
        <v>435</v>
      </c>
      <c r="X323" s="12"/>
      <c r="Y323" s="1"/>
      <c r="Z323" s="1" t="s">
        <v>231</v>
      </c>
      <c r="AA323" s="1"/>
      <c r="AB323" s="1"/>
      <c r="AC323" s="1"/>
      <c r="AD323" s="1"/>
      <c r="AE323" s="1"/>
      <c r="AF323" s="42" t="s">
        <v>48</v>
      </c>
      <c r="AG323" s="49"/>
      <c r="AH323" s="51"/>
      <c r="AI323" s="1" t="s">
        <v>325</v>
      </c>
      <c r="AJ323" s="1"/>
      <c r="AK323" s="1"/>
      <c r="AL323" s="1"/>
      <c r="AM323" s="1"/>
      <c r="AN323" s="1"/>
      <c r="AO323" s="1"/>
      <c r="AP323" s="110"/>
      <c r="AQ323" s="180"/>
      <c r="AR323" s="5"/>
      <c r="AS323" s="18" t="s">
        <v>169</v>
      </c>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249"/>
      <c r="CF323" s="423"/>
      <c r="CG323" s="5" t="s">
        <v>413</v>
      </c>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row>
    <row r="324" spans="1:147" s="5" customFormat="1"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10"/>
      <c r="AQ324" s="180"/>
      <c r="AR324" s="12"/>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249"/>
      <c r="CF324" s="423"/>
      <c r="CG324" s="5" t="s">
        <v>90</v>
      </c>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row>
    <row r="325" spans="1:147" s="5" customFormat="1" ht="13.5" customHeight="1">
      <c r="A325" s="1"/>
      <c r="B325" s="11">
        <v>1</v>
      </c>
      <c r="C325" s="1"/>
      <c r="D325" s="1" t="s">
        <v>392</v>
      </c>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10"/>
      <c r="AQ325" s="180"/>
      <c r="AR325" s="12"/>
      <c r="AS325" s="249" t="s">
        <v>438</v>
      </c>
      <c r="AT325" s="249"/>
      <c r="AU325" s="249"/>
      <c r="AV325" s="249"/>
      <c r="AW325" s="249"/>
      <c r="AX325" s="249"/>
      <c r="AY325" s="249"/>
      <c r="AZ325" s="249"/>
      <c r="BA325" s="249"/>
      <c r="BB325" s="249"/>
      <c r="BC325" s="249"/>
      <c r="BD325" s="249"/>
      <c r="BE325" s="249"/>
      <c r="BF325" s="249"/>
      <c r="BG325" s="249"/>
      <c r="BH325" s="249"/>
      <c r="BI325" s="249"/>
      <c r="BJ325" s="249"/>
      <c r="BK325" s="249"/>
      <c r="BL325" s="249"/>
      <c r="BM325" s="249"/>
      <c r="BN325" s="249"/>
      <c r="BO325" s="249"/>
      <c r="BP325" s="249"/>
      <c r="BQ325" s="249"/>
      <c r="BR325" s="249"/>
      <c r="BS325" s="249"/>
      <c r="BT325" s="249"/>
      <c r="BU325" s="249"/>
      <c r="BV325" s="249"/>
      <c r="BW325" s="249"/>
      <c r="BX325" s="249"/>
      <c r="BY325" s="249"/>
      <c r="BZ325" s="249"/>
      <c r="CA325" s="249"/>
      <c r="CB325" s="249"/>
      <c r="CC325" s="249"/>
      <c r="CD325" s="249"/>
      <c r="CE325" s="249"/>
      <c r="CF325" s="423"/>
      <c r="CG325" s="5" t="s">
        <v>572</v>
      </c>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c r="DS325" s="5"/>
      <c r="DT325" s="5"/>
      <c r="DU325" s="5"/>
      <c r="DV325" s="5"/>
      <c r="DW325" s="5"/>
      <c r="DX325" s="5"/>
      <c r="DY325" s="5"/>
      <c r="DZ325" s="5"/>
      <c r="EA325" s="5"/>
      <c r="EB325" s="5"/>
      <c r="EC325" s="5"/>
      <c r="ED325" s="5"/>
      <c r="EE325" s="5"/>
      <c r="EF325" s="5"/>
      <c r="EG325" s="5"/>
      <c r="EH325" s="5"/>
      <c r="EI325" s="5"/>
      <c r="EJ325" s="5"/>
      <c r="EK325" s="5"/>
      <c r="EL325" s="5"/>
      <c r="EM325" s="5"/>
      <c r="EN325" s="5"/>
      <c r="EO325" s="5"/>
      <c r="EP325" s="5"/>
      <c r="EQ325" s="5"/>
    </row>
    <row r="326" spans="1:147" s="5" customFormat="1"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10"/>
      <c r="AQ326" s="180"/>
      <c r="AR326" s="12"/>
      <c r="AS326" s="249"/>
      <c r="AT326" s="249"/>
      <c r="AU326" s="249"/>
      <c r="AV326" s="249"/>
      <c r="AW326" s="249"/>
      <c r="AX326" s="249"/>
      <c r="AY326" s="249"/>
      <c r="AZ326" s="249"/>
      <c r="BA326" s="249"/>
      <c r="BB326" s="249"/>
      <c r="BC326" s="249"/>
      <c r="BD326" s="249"/>
      <c r="BE326" s="249"/>
      <c r="BF326" s="249"/>
      <c r="BG326" s="249"/>
      <c r="BH326" s="249"/>
      <c r="BI326" s="249"/>
      <c r="BJ326" s="249"/>
      <c r="BK326" s="249"/>
      <c r="BL326" s="249"/>
      <c r="BM326" s="249"/>
      <c r="BN326" s="249"/>
      <c r="BO326" s="249"/>
      <c r="BP326" s="249"/>
      <c r="BQ326" s="249"/>
      <c r="BR326" s="249"/>
      <c r="BS326" s="249"/>
      <c r="BT326" s="249"/>
      <c r="BU326" s="249"/>
      <c r="BV326" s="249"/>
      <c r="BW326" s="249"/>
      <c r="BX326" s="249"/>
      <c r="BY326" s="249"/>
      <c r="BZ326" s="249"/>
      <c r="CA326" s="249"/>
      <c r="CB326" s="249"/>
      <c r="CC326" s="249"/>
      <c r="CD326" s="249"/>
      <c r="CE326" s="249"/>
      <c r="CF326" s="423"/>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c r="DS326" s="5"/>
      <c r="DT326" s="5"/>
      <c r="DU326" s="5"/>
      <c r="DV326" s="5"/>
      <c r="DW326" s="5"/>
      <c r="DX326" s="5"/>
      <c r="DY326" s="5"/>
      <c r="DZ326" s="5"/>
      <c r="EA326" s="5"/>
      <c r="EB326" s="5"/>
      <c r="EC326" s="5"/>
      <c r="ED326" s="5"/>
      <c r="EE326" s="5"/>
      <c r="EF326" s="5"/>
      <c r="EG326" s="5"/>
      <c r="EH326" s="5"/>
      <c r="EI326" s="5"/>
      <c r="EJ326" s="5"/>
      <c r="EK326" s="5"/>
      <c r="EL326" s="5"/>
      <c r="EM326" s="5"/>
      <c r="EN326" s="5"/>
      <c r="EO326" s="5"/>
      <c r="EP326" s="5"/>
      <c r="EQ326" s="5"/>
    </row>
    <row r="327" spans="1:147" s="5" customFormat="1" ht="13.5" customHeight="1">
      <c r="A327" s="1"/>
      <c r="B327" s="1"/>
      <c r="C327" s="16">
        <v>1</v>
      </c>
      <c r="D327" s="5"/>
      <c r="E327" s="1" t="s">
        <v>8</v>
      </c>
      <c r="F327" s="1"/>
      <c r="G327" s="1"/>
      <c r="H327" s="1"/>
      <c r="I327" s="1"/>
      <c r="J327" s="1"/>
      <c r="K327" s="1"/>
      <c r="L327" s="1" t="s">
        <v>223</v>
      </c>
      <c r="M327" s="1"/>
      <c r="N327" s="1"/>
      <c r="O327" s="1" t="s">
        <v>36</v>
      </c>
      <c r="P327" s="1"/>
      <c r="Q327" s="1"/>
      <c r="R327" s="38" t="s">
        <v>48</v>
      </c>
      <c r="S327" s="39"/>
      <c r="T327" s="39"/>
      <c r="U327" s="44"/>
      <c r="V327" s="1" t="s">
        <v>434</v>
      </c>
      <c r="W327" s="1"/>
      <c r="X327" s="1"/>
      <c r="Y327" s="1" t="s">
        <v>405</v>
      </c>
      <c r="Z327" s="1"/>
      <c r="AA327" s="1"/>
      <c r="AB327" s="1"/>
      <c r="AC327" s="38" t="s">
        <v>421</v>
      </c>
      <c r="AD327" s="39"/>
      <c r="AE327" s="39"/>
      <c r="AF327" s="39"/>
      <c r="AG327" s="39"/>
      <c r="AH327" s="39"/>
      <c r="AI327" s="39"/>
      <c r="AJ327" s="44"/>
      <c r="AK327" s="1"/>
      <c r="AL327" s="1"/>
      <c r="AM327" s="1"/>
      <c r="AN327" s="1"/>
      <c r="AO327" s="1"/>
      <c r="AP327" s="110"/>
      <c r="AQ327" s="180"/>
      <c r="AR327" s="12"/>
      <c r="AS327" s="12" t="s">
        <v>504</v>
      </c>
      <c r="AT327" s="12"/>
      <c r="AU327" s="12"/>
      <c r="AV327" s="12"/>
      <c r="AW327" s="12"/>
      <c r="AX327" s="12"/>
      <c r="AY327" s="319"/>
      <c r="AZ327" s="319"/>
      <c r="BA327" s="319"/>
      <c r="BB327" s="319"/>
      <c r="BC327" s="319"/>
      <c r="BD327" s="319"/>
      <c r="BE327" s="319"/>
      <c r="BF327" s="319"/>
      <c r="BG327" s="319"/>
      <c r="BH327" s="319"/>
      <c r="BI327" s="319"/>
      <c r="BJ327" s="319"/>
      <c r="BK327" s="319"/>
      <c r="BL327" s="319"/>
      <c r="BM327" s="319"/>
      <c r="BN327" s="319"/>
      <c r="BO327" s="319"/>
      <c r="BP327" s="319"/>
      <c r="BQ327" s="319"/>
      <c r="BR327" s="319"/>
      <c r="BS327" s="319"/>
      <c r="BT327" s="319"/>
      <c r="BU327" s="319"/>
      <c r="BV327" s="319"/>
      <c r="BW327" s="319"/>
      <c r="BX327" s="319"/>
      <c r="BY327" s="319"/>
      <c r="BZ327" s="319"/>
      <c r="CA327" s="319"/>
      <c r="CB327" s="319"/>
      <c r="CC327" s="319"/>
      <c r="CD327" s="319"/>
      <c r="CE327" s="319"/>
      <c r="CF327" s="423"/>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c r="DI327" s="5"/>
      <c r="DJ327" s="5"/>
      <c r="DK327" s="5"/>
      <c r="DL327" s="5"/>
      <c r="DM327" s="5"/>
      <c r="DN327" s="5"/>
      <c r="DO327" s="5"/>
      <c r="DP327" s="5"/>
      <c r="DQ327" s="5"/>
      <c r="DR327" s="5"/>
      <c r="DS327" s="5"/>
      <c r="DT327" s="5"/>
      <c r="DU327" s="5"/>
      <c r="DV327" s="5"/>
      <c r="DW327" s="5"/>
      <c r="DX327" s="5"/>
      <c r="DY327" s="5"/>
      <c r="DZ327" s="5"/>
      <c r="EA327" s="5"/>
      <c r="EB327" s="5"/>
      <c r="EC327" s="5"/>
      <c r="ED327" s="5"/>
      <c r="EE327" s="5"/>
      <c r="EF327" s="5"/>
      <c r="EG327" s="5"/>
      <c r="EH327" s="5"/>
      <c r="EI327" s="5"/>
      <c r="EJ327" s="5"/>
      <c r="EK327" s="5"/>
      <c r="EL327" s="5"/>
      <c r="EM327" s="5"/>
      <c r="EN327" s="5"/>
      <c r="EO327" s="5"/>
      <c r="EP327" s="5"/>
      <c r="EQ327" s="5"/>
    </row>
    <row r="328" spans="1:147" s="5" customFormat="1"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10"/>
      <c r="AQ328" s="180"/>
      <c r="AR328" s="12"/>
      <c r="AS328" s="12"/>
      <c r="AT328" s="12" t="str">
        <f>CG319</f>
        <v>コンクリート魂</v>
      </c>
      <c r="AU328" s="12"/>
      <c r="AV328" s="12"/>
      <c r="AW328" s="12"/>
      <c r="AX328" s="12"/>
      <c r="AY328" s="319"/>
      <c r="AZ328" s="319"/>
      <c r="BA328" s="249" t="str">
        <f>O327&amp;R327&amp;V327&amp;"の"&amp;AC327&amp;"（"&amp;J329&amp;N329&amp;Q329&amp;"）、"&amp;"費用１ｔ当り"&amp;W329&amp;Z329</f>
        <v>倉吉市　　　地内の　　　　　（運搬距離　　　km）、費用１ｔ当り　　　円</v>
      </c>
      <c r="BB328" s="249"/>
      <c r="BC328" s="249"/>
      <c r="BD328" s="249"/>
      <c r="BE328" s="249"/>
      <c r="BF328" s="249"/>
      <c r="BG328" s="249"/>
      <c r="BH328" s="249"/>
      <c r="BI328" s="249"/>
      <c r="BJ328" s="249"/>
      <c r="BK328" s="249"/>
      <c r="BL328" s="249"/>
      <c r="BM328" s="249"/>
      <c r="BN328" s="249"/>
      <c r="BO328" s="249"/>
      <c r="BP328" s="249"/>
      <c r="BQ328" s="249"/>
      <c r="BR328" s="249"/>
      <c r="BS328" s="249"/>
      <c r="BT328" s="249"/>
      <c r="BU328" s="249"/>
      <c r="BV328" s="249"/>
      <c r="BW328" s="249"/>
      <c r="BX328" s="249"/>
      <c r="BY328" s="249"/>
      <c r="BZ328" s="249"/>
      <c r="CA328" s="249"/>
      <c r="CB328" s="249"/>
      <c r="CC328" s="249"/>
      <c r="CD328" s="249"/>
      <c r="CE328" s="319"/>
      <c r="CF328" s="423"/>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c r="DI328" s="5"/>
      <c r="DJ328" s="5"/>
      <c r="DK328" s="5"/>
      <c r="DL328" s="5"/>
      <c r="DM328" s="5"/>
      <c r="DN328" s="5"/>
      <c r="DO328" s="5"/>
      <c r="DP328" s="5"/>
      <c r="DQ328" s="5"/>
      <c r="DR328" s="5"/>
      <c r="DS328" s="5"/>
      <c r="DT328" s="5"/>
      <c r="DU328" s="5"/>
      <c r="DV328" s="5"/>
      <c r="DW328" s="5"/>
      <c r="DX328" s="5"/>
      <c r="DY328" s="5"/>
      <c r="DZ328" s="5"/>
      <c r="EA328" s="5"/>
      <c r="EB328" s="5"/>
      <c r="EC328" s="5"/>
      <c r="ED328" s="5"/>
      <c r="EE328" s="5"/>
      <c r="EF328" s="5"/>
      <c r="EG328" s="5"/>
      <c r="EH328" s="5"/>
      <c r="EI328" s="5"/>
      <c r="EJ328" s="5"/>
      <c r="EK328" s="5"/>
      <c r="EL328" s="5"/>
      <c r="EM328" s="5"/>
      <c r="EN328" s="5"/>
      <c r="EO328" s="5"/>
      <c r="EP328" s="5"/>
      <c r="EQ328" s="5"/>
    </row>
    <row r="329" spans="1:147" s="5" customFormat="1" ht="13.5" customHeight="1">
      <c r="A329" s="1"/>
      <c r="B329" s="1"/>
      <c r="C329" s="1"/>
      <c r="D329" s="1"/>
      <c r="E329" s="1"/>
      <c r="F329" s="1"/>
      <c r="G329" s="1"/>
      <c r="H329" s="1"/>
      <c r="I329" s="1"/>
      <c r="J329" s="1" t="s">
        <v>404</v>
      </c>
      <c r="K329" s="1"/>
      <c r="L329" s="1"/>
      <c r="M329" s="1"/>
      <c r="N329" s="42" t="s">
        <v>48</v>
      </c>
      <c r="O329" s="49"/>
      <c r="P329" s="51"/>
      <c r="Q329" s="1" t="s">
        <v>325</v>
      </c>
      <c r="R329" s="1"/>
      <c r="S329" s="1" t="s">
        <v>294</v>
      </c>
      <c r="T329" s="1"/>
      <c r="U329" s="1"/>
      <c r="V329" s="1"/>
      <c r="W329" s="42" t="s">
        <v>48</v>
      </c>
      <c r="X329" s="49"/>
      <c r="Y329" s="51"/>
      <c r="Z329" s="1" t="s">
        <v>237</v>
      </c>
      <c r="AA329" s="1"/>
      <c r="AB329" s="1" t="s">
        <v>248</v>
      </c>
      <c r="AC329" s="1"/>
      <c r="AD329" s="1"/>
      <c r="AE329" s="1"/>
      <c r="AF329" s="1"/>
      <c r="AG329" s="1" t="s">
        <v>249</v>
      </c>
      <c r="AH329" s="1"/>
      <c r="AI329" s="38"/>
      <c r="AJ329" s="39"/>
      <c r="AK329" s="44"/>
      <c r="AL329" s="1" t="s">
        <v>472</v>
      </c>
      <c r="AM329" s="1"/>
      <c r="AN329" s="1"/>
      <c r="AO329" s="1"/>
      <c r="AP329" s="110"/>
      <c r="AQ329" s="180"/>
      <c r="AR329" s="12"/>
      <c r="AS329" s="5"/>
      <c r="AT329" s="69" t="str">
        <f>CG320</f>
        <v>アスファルト魂</v>
      </c>
      <c r="AU329" s="5"/>
      <c r="AV329" s="5"/>
      <c r="AW329" s="5"/>
      <c r="AX329" s="5"/>
      <c r="AY329" s="5"/>
      <c r="AZ329" s="5"/>
      <c r="BA329" s="253" t="str">
        <f>O331&amp;R331&amp;V331&amp;"の"&amp;AC331&amp;"（"&amp;J333&amp;N333&amp;Q333&amp;"）、費用１ｔ当り"&amp;W333&amp;Z333</f>
        <v>倉吉市　　　地内の　　　　　（運搬距離　　　km）、費用１ｔ当り　　　円</v>
      </c>
      <c r="BB329" s="253"/>
      <c r="BC329" s="253"/>
      <c r="BD329" s="253"/>
      <c r="BE329" s="253"/>
      <c r="BF329" s="253"/>
      <c r="BG329" s="253"/>
      <c r="BH329" s="253"/>
      <c r="BI329" s="253"/>
      <c r="BJ329" s="253"/>
      <c r="BK329" s="253"/>
      <c r="BL329" s="253"/>
      <c r="BM329" s="253"/>
      <c r="BN329" s="253"/>
      <c r="BO329" s="253"/>
      <c r="BP329" s="253"/>
      <c r="BQ329" s="253"/>
      <c r="BR329" s="253"/>
      <c r="BS329" s="253"/>
      <c r="BT329" s="253"/>
      <c r="BU329" s="253"/>
      <c r="BV329" s="253"/>
      <c r="BW329" s="253"/>
      <c r="BX329" s="253"/>
      <c r="BY329" s="253"/>
      <c r="BZ329" s="253"/>
      <c r="CA329" s="253"/>
      <c r="CB329" s="253"/>
      <c r="CC329" s="253"/>
      <c r="CD329" s="253"/>
      <c r="CE329" s="12"/>
      <c r="CF329" s="423"/>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c r="DI329" s="5"/>
      <c r="DJ329" s="5"/>
      <c r="DK329" s="5"/>
      <c r="DL329" s="5"/>
      <c r="DM329" s="5"/>
      <c r="DN329" s="5"/>
      <c r="DO329" s="5"/>
      <c r="DP329" s="5"/>
      <c r="DQ329" s="5"/>
      <c r="DR329" s="5"/>
      <c r="DS329" s="5"/>
      <c r="DT329" s="5"/>
      <c r="DU329" s="5"/>
      <c r="DV329" s="5"/>
      <c r="DW329" s="5"/>
      <c r="DX329" s="5"/>
      <c r="DY329" s="5"/>
      <c r="DZ329" s="5"/>
      <c r="EA329" s="5"/>
      <c r="EB329" s="5"/>
      <c r="EC329" s="5"/>
      <c r="ED329" s="5"/>
      <c r="EE329" s="5"/>
      <c r="EF329" s="5"/>
      <c r="EG329" s="5"/>
      <c r="EH329" s="5"/>
      <c r="EI329" s="5"/>
      <c r="EJ329" s="5"/>
      <c r="EK329" s="5"/>
      <c r="EL329" s="5"/>
      <c r="EM329" s="5"/>
      <c r="EN329" s="5"/>
      <c r="EO329" s="5"/>
      <c r="EP329" s="5"/>
      <c r="EQ329" s="5"/>
    </row>
    <row r="330" spans="1:147" s="5" customFormat="1" ht="13.5" customHeight="1">
      <c r="A330" s="1"/>
      <c r="B330" s="1"/>
      <c r="C330" s="1"/>
      <c r="D330" s="1"/>
      <c r="E330" s="1"/>
      <c r="F330" s="1"/>
      <c r="G330" s="1"/>
      <c r="H330" s="1"/>
      <c r="I330" s="1"/>
      <c r="J330" s="1"/>
      <c r="K330" s="1"/>
      <c r="L330" s="1"/>
      <c r="M330" s="1"/>
      <c r="N330" s="1"/>
      <c r="O330" s="1"/>
      <c r="P330" s="1"/>
      <c r="Q330" s="1"/>
      <c r="R330" s="1"/>
      <c r="S330" s="1"/>
      <c r="T330" s="1"/>
      <c r="U330" s="63"/>
      <c r="V330" s="63"/>
      <c r="W330" s="63"/>
      <c r="X330" s="1"/>
      <c r="Y330" s="1"/>
      <c r="Z330" s="1"/>
      <c r="AA330" s="1"/>
      <c r="AB330" s="1"/>
      <c r="AC330" s="1"/>
      <c r="AD330" s="1"/>
      <c r="AE330" s="1"/>
      <c r="AF330" s="1"/>
      <c r="AG330" s="1"/>
      <c r="AH330" s="1"/>
      <c r="AI330" s="1"/>
      <c r="AJ330" s="1"/>
      <c r="AK330" s="1"/>
      <c r="AL330" s="1"/>
      <c r="AM330" s="1"/>
      <c r="AN330" s="1"/>
      <c r="AO330" s="1"/>
      <c r="AP330" s="110"/>
      <c r="AQ330" s="180"/>
      <c r="AR330" s="12"/>
      <c r="AS330" s="12"/>
      <c r="AT330" s="69" t="str">
        <f>CG321</f>
        <v>建設発生木材</v>
      </c>
      <c r="AU330" s="5"/>
      <c r="AV330" s="5"/>
      <c r="AW330" s="5"/>
      <c r="AX330" s="5"/>
      <c r="AY330" s="5"/>
      <c r="AZ330" s="5"/>
      <c r="BA330" s="253" t="str">
        <f>O335&amp;V335&amp;"の"&amp;AC335&amp;"（"&amp;H338&amp;L338&amp;O338&amp;"）、費用１ｔ当り"&amp;U338&amp;X338</f>
        <v>地内の　　　（運搬距離　　　km）、費用１ｔ当り　　　円</v>
      </c>
      <c r="BB330" s="253"/>
      <c r="BC330" s="253"/>
      <c r="BD330" s="253"/>
      <c r="BE330" s="253"/>
      <c r="BF330" s="253"/>
      <c r="BG330" s="253"/>
      <c r="BH330" s="253"/>
      <c r="BI330" s="253"/>
      <c r="BJ330" s="253"/>
      <c r="BK330" s="253"/>
      <c r="BL330" s="253"/>
      <c r="BM330" s="253"/>
      <c r="BN330" s="253"/>
      <c r="BO330" s="253"/>
      <c r="BP330" s="253"/>
      <c r="BQ330" s="253"/>
      <c r="BR330" s="253"/>
      <c r="BS330" s="253"/>
      <c r="BT330" s="253"/>
      <c r="BU330" s="253"/>
      <c r="BV330" s="253"/>
      <c r="BW330" s="253"/>
      <c r="BX330" s="253"/>
      <c r="BY330" s="253"/>
      <c r="BZ330" s="253"/>
      <c r="CA330" s="253"/>
      <c r="CB330" s="253"/>
      <c r="CC330" s="253"/>
      <c r="CD330" s="253"/>
      <c r="CE330" s="12"/>
      <c r="CF330" s="423"/>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c r="DI330" s="5"/>
      <c r="DJ330" s="5"/>
      <c r="DK330" s="5"/>
      <c r="DL330" s="5"/>
      <c r="DM330" s="5"/>
      <c r="DN330" s="5"/>
      <c r="DO330" s="5"/>
      <c r="DP330" s="5"/>
      <c r="DQ330" s="5"/>
      <c r="DR330" s="5"/>
      <c r="DS330" s="5"/>
      <c r="DT330" s="5"/>
      <c r="DU330" s="5"/>
      <c r="DV330" s="5"/>
      <c r="DW330" s="5"/>
      <c r="DX330" s="5"/>
      <c r="DY330" s="5"/>
      <c r="DZ330" s="5"/>
      <c r="EA330" s="5"/>
      <c r="EB330" s="5"/>
      <c r="EC330" s="5"/>
      <c r="ED330" s="5"/>
      <c r="EE330" s="5"/>
      <c r="EF330" s="5"/>
      <c r="EG330" s="5"/>
      <c r="EH330" s="5"/>
      <c r="EI330" s="5"/>
      <c r="EJ330" s="5"/>
      <c r="EK330" s="5"/>
      <c r="EL330" s="5"/>
      <c r="EM330" s="5"/>
      <c r="EN330" s="5"/>
      <c r="EO330" s="5"/>
      <c r="EP330" s="5"/>
      <c r="EQ330" s="5"/>
    </row>
    <row r="331" spans="1:147" s="5" customFormat="1" ht="13.5" customHeight="1">
      <c r="A331" s="1"/>
      <c r="B331" s="1"/>
      <c r="C331" s="16">
        <v>1</v>
      </c>
      <c r="D331" s="5"/>
      <c r="E331" s="1" t="s">
        <v>355</v>
      </c>
      <c r="F331" s="1"/>
      <c r="G331" s="1"/>
      <c r="H331" s="1"/>
      <c r="I331" s="1"/>
      <c r="J331" s="1"/>
      <c r="K331" s="1"/>
      <c r="L331" s="1" t="s">
        <v>223</v>
      </c>
      <c r="M331" s="1"/>
      <c r="N331" s="1"/>
      <c r="O331" s="1" t="s">
        <v>36</v>
      </c>
      <c r="P331" s="1"/>
      <c r="Q331" s="1"/>
      <c r="R331" s="38" t="s">
        <v>48</v>
      </c>
      <c r="S331" s="39"/>
      <c r="T331" s="39"/>
      <c r="U331" s="44"/>
      <c r="V331" s="1" t="s">
        <v>434</v>
      </c>
      <c r="W331" s="1"/>
      <c r="X331" s="1"/>
      <c r="Y331" s="1" t="s">
        <v>405</v>
      </c>
      <c r="Z331" s="1"/>
      <c r="AA331" s="1"/>
      <c r="AB331" s="1"/>
      <c r="AC331" s="38" t="s">
        <v>421</v>
      </c>
      <c r="AD331" s="39"/>
      <c r="AE331" s="39"/>
      <c r="AF331" s="39"/>
      <c r="AG331" s="39"/>
      <c r="AH331" s="39"/>
      <c r="AI331" s="39"/>
      <c r="AJ331" s="44"/>
      <c r="AK331" s="1"/>
      <c r="AL331" s="1"/>
      <c r="AM331" s="1"/>
      <c r="AN331" s="1"/>
      <c r="AO331" s="1"/>
      <c r="AP331" s="110"/>
      <c r="AQ331" s="180"/>
      <c r="AR331" s="12"/>
      <c r="AS331" s="12"/>
      <c r="AT331" s="69" t="str">
        <f>IF(K340="","その他（　　　）",K340)</f>
        <v>その他（　　　）</v>
      </c>
      <c r="AU331" s="5"/>
      <c r="AV331" s="5"/>
      <c r="AW331" s="5"/>
      <c r="AX331" s="5"/>
      <c r="AY331" s="5"/>
      <c r="AZ331" s="5"/>
      <c r="BA331" s="253" t="str">
        <f>U340&amp;AB340&amp;"の"&amp;L342&amp;"（"&amp;U342&amp;Y342&amp;AB342&amp;"）、費用１ｔ当り"&amp;AH342&amp;AK342</f>
        <v xml:space="preserve">          地内の　　　（運搬距離　　　km）、費用１ｔ当り　　　円</v>
      </c>
      <c r="BB331" s="253"/>
      <c r="BC331" s="253"/>
      <c r="BD331" s="253"/>
      <c r="BE331" s="253"/>
      <c r="BF331" s="253"/>
      <c r="BG331" s="253"/>
      <c r="BH331" s="253"/>
      <c r="BI331" s="253"/>
      <c r="BJ331" s="253"/>
      <c r="BK331" s="253"/>
      <c r="BL331" s="253"/>
      <c r="BM331" s="253"/>
      <c r="BN331" s="253"/>
      <c r="BO331" s="253"/>
      <c r="BP331" s="253"/>
      <c r="BQ331" s="253"/>
      <c r="BR331" s="253"/>
      <c r="BS331" s="253"/>
      <c r="BT331" s="253"/>
      <c r="BU331" s="253"/>
      <c r="BV331" s="253"/>
      <c r="BW331" s="253"/>
      <c r="BX331" s="253"/>
      <c r="BY331" s="253"/>
      <c r="BZ331" s="253"/>
      <c r="CA331" s="253"/>
      <c r="CB331" s="253"/>
      <c r="CC331" s="253"/>
      <c r="CD331" s="253"/>
      <c r="CE331" s="12"/>
      <c r="CF331" s="423"/>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c r="DI331" s="5"/>
      <c r="DJ331" s="5"/>
      <c r="DK331" s="5"/>
      <c r="DL331" s="5"/>
      <c r="DM331" s="5"/>
      <c r="DN331" s="5"/>
      <c r="DO331" s="5"/>
      <c r="DP331" s="5"/>
      <c r="DQ331" s="5"/>
      <c r="DR331" s="5"/>
      <c r="DS331" s="5"/>
      <c r="DT331" s="5"/>
      <c r="DU331" s="5"/>
      <c r="DV331" s="5"/>
      <c r="DW331" s="5"/>
      <c r="DX331" s="5"/>
      <c r="DY331" s="5"/>
      <c r="DZ331" s="5"/>
      <c r="EA331" s="5"/>
      <c r="EB331" s="5"/>
      <c r="EC331" s="5"/>
      <c r="ED331" s="5"/>
      <c r="EE331" s="5"/>
      <c r="EF331" s="5"/>
      <c r="EG331" s="5"/>
      <c r="EH331" s="5"/>
      <c r="EI331" s="5"/>
      <c r="EJ331" s="5"/>
      <c r="EK331" s="5"/>
      <c r="EL331" s="5"/>
      <c r="EM331" s="5"/>
      <c r="EN331" s="5"/>
      <c r="EO331" s="5"/>
      <c r="EP331" s="5"/>
      <c r="EQ331" s="5"/>
    </row>
    <row r="332" spans="1:147" s="5" customFormat="1"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10"/>
      <c r="AQ332" s="180"/>
      <c r="AR332" s="12"/>
      <c r="AS332" s="248" t="s">
        <v>505</v>
      </c>
      <c r="AT332" s="248"/>
      <c r="AU332" s="248"/>
      <c r="AV332" s="248"/>
      <c r="AW332" s="248"/>
      <c r="AX332" s="248"/>
      <c r="AY332" s="248"/>
      <c r="AZ332" s="248"/>
      <c r="BA332" s="5"/>
      <c r="BB332" s="219" t="s">
        <v>550</v>
      </c>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69"/>
      <c r="CD332" s="69"/>
      <c r="CE332" s="69"/>
      <c r="CF332" s="423"/>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c r="DI332" s="5"/>
      <c r="DJ332" s="5"/>
      <c r="DK332" s="5"/>
      <c r="DL332" s="5"/>
      <c r="DM332" s="5"/>
      <c r="DN332" s="5"/>
      <c r="DO332" s="5"/>
      <c r="DP332" s="5"/>
      <c r="DQ332" s="5"/>
      <c r="DR332" s="5"/>
      <c r="DS332" s="5"/>
      <c r="DT332" s="5"/>
      <c r="DU332" s="5"/>
      <c r="DV332" s="5"/>
      <c r="DW332" s="5"/>
      <c r="DX332" s="5"/>
      <c r="DY332" s="5"/>
      <c r="DZ332" s="5"/>
      <c r="EA332" s="5"/>
      <c r="EB332" s="5"/>
      <c r="EC332" s="5"/>
      <c r="ED332" s="5"/>
      <c r="EE332" s="5"/>
      <c r="EF332" s="5"/>
      <c r="EG332" s="5"/>
      <c r="EH332" s="5"/>
      <c r="EI332" s="5"/>
      <c r="EJ332" s="5"/>
      <c r="EK332" s="5"/>
      <c r="EL332" s="5"/>
      <c r="EM332" s="5"/>
      <c r="EN332" s="5"/>
      <c r="EO332" s="5"/>
      <c r="EP332" s="5"/>
      <c r="EQ332" s="5"/>
    </row>
    <row r="333" spans="1:147" s="5" customFormat="1" ht="13.5" customHeight="1">
      <c r="A333" s="1"/>
      <c r="B333" s="1"/>
      <c r="C333" s="1"/>
      <c r="D333" s="1"/>
      <c r="E333" s="1"/>
      <c r="F333" s="1"/>
      <c r="G333" s="1"/>
      <c r="H333" s="1"/>
      <c r="I333" s="1"/>
      <c r="J333" s="1" t="s">
        <v>404</v>
      </c>
      <c r="K333" s="1"/>
      <c r="L333" s="1"/>
      <c r="M333" s="1"/>
      <c r="N333" s="42" t="s">
        <v>48</v>
      </c>
      <c r="O333" s="49"/>
      <c r="P333" s="51"/>
      <c r="Q333" s="1" t="s">
        <v>325</v>
      </c>
      <c r="R333" s="1"/>
      <c r="S333" s="1" t="s">
        <v>294</v>
      </c>
      <c r="T333" s="1"/>
      <c r="U333" s="1"/>
      <c r="V333" s="1"/>
      <c r="W333" s="42" t="s">
        <v>48</v>
      </c>
      <c r="X333" s="49"/>
      <c r="Y333" s="51"/>
      <c r="Z333" s="1" t="s">
        <v>237</v>
      </c>
      <c r="AA333" s="1"/>
      <c r="AB333" s="1" t="s">
        <v>248</v>
      </c>
      <c r="AC333" s="1"/>
      <c r="AD333" s="1"/>
      <c r="AE333" s="1"/>
      <c r="AF333" s="1"/>
      <c r="AG333" s="1" t="s">
        <v>249</v>
      </c>
      <c r="AH333" s="1"/>
      <c r="AI333" s="38" t="s">
        <v>252</v>
      </c>
      <c r="AJ333" s="39"/>
      <c r="AK333" s="44"/>
      <c r="AL333" s="1" t="s">
        <v>472</v>
      </c>
      <c r="AM333" s="1"/>
      <c r="AN333" s="1"/>
      <c r="AO333" s="1"/>
      <c r="AP333" s="110"/>
      <c r="AQ333" s="180"/>
      <c r="AR333" s="12"/>
      <c r="AS333" s="248" t="s">
        <v>451</v>
      </c>
      <c r="AT333" s="248"/>
      <c r="AU333" s="248"/>
      <c r="AV333" s="248"/>
      <c r="AW333" s="248"/>
      <c r="AX333" s="248"/>
      <c r="AY333" s="248"/>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69"/>
      <c r="CD333" s="69"/>
      <c r="CE333" s="69"/>
      <c r="CF333" s="423"/>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c r="DI333" s="5"/>
      <c r="DJ333" s="5"/>
      <c r="DK333" s="5"/>
      <c r="DL333" s="5"/>
      <c r="DM333" s="5"/>
      <c r="DN333" s="5"/>
      <c r="DO333" s="5"/>
      <c r="DP333" s="5"/>
      <c r="DQ333" s="5"/>
      <c r="DR333" s="5"/>
      <c r="DS333" s="5"/>
      <c r="DT333" s="5"/>
      <c r="DU333" s="5"/>
      <c r="DV333" s="5"/>
      <c r="DW333" s="5"/>
      <c r="DX333" s="5"/>
      <c r="DY333" s="5"/>
      <c r="DZ333" s="5"/>
      <c r="EA333" s="5"/>
      <c r="EB333" s="5"/>
      <c r="EC333" s="5"/>
      <c r="ED333" s="5"/>
      <c r="EE333" s="5"/>
      <c r="EF333" s="5"/>
      <c r="EG333" s="5"/>
      <c r="EH333" s="5"/>
      <c r="EI333" s="5"/>
      <c r="EJ333" s="5"/>
      <c r="EK333" s="5"/>
      <c r="EL333" s="5"/>
      <c r="EM333" s="5"/>
      <c r="EN333" s="5"/>
      <c r="EO333" s="5"/>
      <c r="EP333" s="5"/>
      <c r="EQ333" s="5"/>
    </row>
    <row r="334" spans="1:147" s="5" customFormat="1" ht="13.5" customHeight="1">
      <c r="A334" s="1"/>
      <c r="B334" s="1"/>
      <c r="C334" s="5"/>
      <c r="D334" s="1"/>
      <c r="E334" s="1"/>
      <c r="F334" s="1"/>
      <c r="G334" s="1"/>
      <c r="H334" s="1"/>
      <c r="I334" s="1"/>
      <c r="J334" s="1"/>
      <c r="K334" s="1"/>
      <c r="L334" s="1"/>
      <c r="M334" s="5"/>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10"/>
      <c r="AQ334" s="180"/>
      <c r="AR334" s="12"/>
      <c r="AS334" s="248"/>
      <c r="AT334" s="69" t="s">
        <v>109</v>
      </c>
      <c r="AU334" s="219" t="s">
        <v>529</v>
      </c>
      <c r="AV334" s="248"/>
      <c r="AW334" s="248"/>
      <c r="AX334" s="248"/>
      <c r="AY334" s="248"/>
      <c r="AZ334" s="5"/>
      <c r="BA334" s="219"/>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69"/>
      <c r="CD334" s="69"/>
      <c r="CE334" s="69"/>
      <c r="CF334" s="423"/>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row>
    <row r="335" spans="1:147" s="5" customFormat="1" ht="13.5" customHeight="1">
      <c r="A335" s="1"/>
      <c r="B335" s="1"/>
      <c r="C335" s="16">
        <v>1</v>
      </c>
      <c r="D335" s="5"/>
      <c r="E335" s="1" t="s">
        <v>246</v>
      </c>
      <c r="F335" s="1"/>
      <c r="G335" s="1"/>
      <c r="H335" s="1"/>
      <c r="I335" s="1"/>
      <c r="J335" s="1"/>
      <c r="K335" s="1"/>
      <c r="L335" s="1" t="s">
        <v>223</v>
      </c>
      <c r="M335" s="1"/>
      <c r="N335" s="1"/>
      <c r="O335" s="38"/>
      <c r="P335" s="39"/>
      <c r="Q335" s="39"/>
      <c r="R335" s="39"/>
      <c r="S335" s="39"/>
      <c r="T335" s="39"/>
      <c r="U335" s="44"/>
      <c r="V335" s="1" t="s">
        <v>434</v>
      </c>
      <c r="W335" s="1"/>
      <c r="X335" s="1"/>
      <c r="Y335" s="1" t="s">
        <v>405</v>
      </c>
      <c r="Z335" s="1"/>
      <c r="AA335" s="1"/>
      <c r="AB335" s="1"/>
      <c r="AC335" s="38" t="s">
        <v>48</v>
      </c>
      <c r="AD335" s="39"/>
      <c r="AE335" s="39"/>
      <c r="AF335" s="39"/>
      <c r="AG335" s="39"/>
      <c r="AH335" s="39"/>
      <c r="AI335" s="39"/>
      <c r="AJ335" s="44"/>
      <c r="AK335" s="1"/>
      <c r="AL335" s="1"/>
      <c r="AM335" s="1"/>
      <c r="AN335" s="1"/>
      <c r="AO335" s="1"/>
      <c r="AP335" s="110"/>
      <c r="AQ335" s="180"/>
      <c r="AR335" s="12"/>
      <c r="AS335" s="12"/>
      <c r="AT335" s="69" t="s">
        <v>111</v>
      </c>
      <c r="AU335" s="249" t="str">
        <f>CONCATENATE("　コンクリート魂、アスファルト魂の径は、それぞれ",AI329,"mm以下、",AI333,"mm以下であること。")</f>
        <v>　コンクリート魂、アスファルト魂の径は、それぞれmm以下、　　mm以下であること。</v>
      </c>
      <c r="AV335" s="249"/>
      <c r="AW335" s="249"/>
      <c r="AX335" s="249"/>
      <c r="AY335" s="249"/>
      <c r="AZ335" s="249"/>
      <c r="BA335" s="249"/>
      <c r="BB335" s="249"/>
      <c r="BC335" s="249"/>
      <c r="BD335" s="249"/>
      <c r="BE335" s="249"/>
      <c r="BF335" s="249"/>
      <c r="BG335" s="249"/>
      <c r="BH335" s="249"/>
      <c r="BI335" s="249"/>
      <c r="BJ335" s="249"/>
      <c r="BK335" s="249"/>
      <c r="BL335" s="249"/>
      <c r="BM335" s="249"/>
      <c r="BN335" s="249"/>
      <c r="BO335" s="249"/>
      <c r="BP335" s="249"/>
      <c r="BQ335" s="249"/>
      <c r="BR335" s="249"/>
      <c r="BS335" s="249"/>
      <c r="BT335" s="249"/>
      <c r="BU335" s="249"/>
      <c r="BV335" s="249"/>
      <c r="BW335" s="249"/>
      <c r="BX335" s="249"/>
      <c r="BY335" s="249"/>
      <c r="BZ335" s="249"/>
      <c r="CA335" s="249"/>
      <c r="CB335" s="249"/>
      <c r="CC335" s="249"/>
      <c r="CD335" s="249"/>
      <c r="CE335" s="12"/>
      <c r="CF335" s="423"/>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c r="DI335" s="5"/>
      <c r="DJ335" s="5"/>
      <c r="DK335" s="5"/>
      <c r="DL335" s="5"/>
      <c r="DM335" s="5"/>
      <c r="DN335" s="5"/>
      <c r="DO335" s="5"/>
      <c r="DP335" s="5"/>
      <c r="DQ335" s="5"/>
      <c r="DR335" s="5"/>
      <c r="DS335" s="5"/>
      <c r="DT335" s="5"/>
      <c r="DU335" s="5"/>
      <c r="DV335" s="5"/>
      <c r="DW335" s="5"/>
      <c r="DX335" s="5"/>
      <c r="DY335" s="5"/>
      <c r="DZ335" s="5"/>
      <c r="EA335" s="5"/>
      <c r="EB335" s="5"/>
      <c r="EC335" s="5"/>
      <c r="ED335" s="5"/>
      <c r="EE335" s="5"/>
      <c r="EF335" s="5"/>
      <c r="EG335" s="5"/>
      <c r="EH335" s="5"/>
      <c r="EI335" s="5"/>
      <c r="EJ335" s="5"/>
      <c r="EK335" s="5"/>
      <c r="EL335" s="5"/>
      <c r="EM335" s="5"/>
      <c r="EN335" s="5"/>
      <c r="EO335" s="5"/>
      <c r="EP335" s="5"/>
      <c r="EQ335" s="5"/>
    </row>
    <row r="336" spans="1:147" s="5" customFormat="1" ht="13.5" customHeight="1">
      <c r="A336" s="1"/>
      <c r="B336" s="1"/>
      <c r="C336" s="5"/>
      <c r="D336" s="5"/>
      <c r="E336" s="1"/>
      <c r="F336" s="1"/>
      <c r="G336" s="1"/>
      <c r="H336" s="1"/>
      <c r="I336" s="1"/>
      <c r="J336" s="1"/>
      <c r="K336" s="1"/>
      <c r="L336" s="1"/>
      <c r="M336" s="1"/>
      <c r="N336" s="1"/>
      <c r="O336" s="1" t="s">
        <v>416</v>
      </c>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10"/>
      <c r="AQ336" s="180"/>
      <c r="AR336" s="12"/>
      <c r="AS336" s="12"/>
      <c r="AT336" s="69" t="s">
        <v>139</v>
      </c>
      <c r="AU336" s="249" t="str">
        <f>CONCATENATE("　建設発生木材に関しては、泥等の付着がなく、径",AF338,"㎝以下、長さ",AK338,"ｍ以下であること。")</f>
        <v>　建設発生木材に関しては、泥等の付着がなく、径　　㎝以下、長さ　　ｍ以下であること。</v>
      </c>
      <c r="AV336" s="249"/>
      <c r="AW336" s="249"/>
      <c r="AX336" s="249"/>
      <c r="AY336" s="249"/>
      <c r="AZ336" s="249"/>
      <c r="BA336" s="249"/>
      <c r="BB336" s="249"/>
      <c r="BC336" s="249"/>
      <c r="BD336" s="249"/>
      <c r="BE336" s="249"/>
      <c r="BF336" s="249"/>
      <c r="BG336" s="249"/>
      <c r="BH336" s="249"/>
      <c r="BI336" s="249"/>
      <c r="BJ336" s="249"/>
      <c r="BK336" s="249"/>
      <c r="BL336" s="249"/>
      <c r="BM336" s="249"/>
      <c r="BN336" s="249"/>
      <c r="BO336" s="249"/>
      <c r="BP336" s="249"/>
      <c r="BQ336" s="249"/>
      <c r="BR336" s="249"/>
      <c r="BS336" s="249"/>
      <c r="BT336" s="249"/>
      <c r="BU336" s="249"/>
      <c r="BV336" s="249"/>
      <c r="BW336" s="249"/>
      <c r="BX336" s="249"/>
      <c r="BY336" s="249"/>
      <c r="BZ336" s="249"/>
      <c r="CA336" s="249"/>
      <c r="CB336" s="249"/>
      <c r="CC336" s="249"/>
      <c r="CD336" s="249"/>
      <c r="CE336" s="12"/>
      <c r="CF336" s="423"/>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row>
    <row r="337" spans="1:122" s="5" customFormat="1"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10"/>
      <c r="AQ337" s="180"/>
      <c r="AR337" s="12"/>
      <c r="AS337" s="12"/>
      <c r="AT337" s="69" t="s">
        <v>256</v>
      </c>
      <c r="AU337" s="219" t="s">
        <v>195</v>
      </c>
      <c r="AV337" s="12"/>
      <c r="AW337" s="12"/>
      <c r="AX337" s="12"/>
      <c r="AY337" s="12"/>
      <c r="AZ337" s="5"/>
      <c r="BA337" s="5"/>
      <c r="BB337" s="258"/>
      <c r="BC337" s="258"/>
      <c r="BD337" s="258"/>
      <c r="BE337" s="258"/>
      <c r="BF337" s="258"/>
      <c r="BG337" s="258"/>
      <c r="BH337" s="258"/>
      <c r="BI337" s="258"/>
      <c r="BJ337" s="258"/>
      <c r="BK337" s="258"/>
      <c r="BL337" s="258"/>
      <c r="BM337" s="258"/>
      <c r="BN337" s="258"/>
      <c r="BO337" s="258"/>
      <c r="BP337" s="258"/>
      <c r="BQ337" s="258"/>
      <c r="BR337" s="258"/>
      <c r="BS337" s="258"/>
      <c r="BT337" s="258"/>
      <c r="BU337" s="258"/>
      <c r="BV337" s="258"/>
      <c r="BW337" s="258"/>
      <c r="BX337" s="258"/>
      <c r="BY337" s="258"/>
      <c r="BZ337" s="258"/>
      <c r="CA337" s="258"/>
      <c r="CB337" s="258"/>
      <c r="CC337" s="258"/>
      <c r="CD337" s="258"/>
      <c r="CE337" s="12"/>
      <c r="CF337" s="423"/>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row>
    <row r="338" spans="1:122" s="5" customFormat="1" ht="13.5" customHeight="1">
      <c r="A338" s="1"/>
      <c r="B338" s="1"/>
      <c r="C338" s="1"/>
      <c r="D338" s="1"/>
      <c r="E338" s="1"/>
      <c r="F338" s="1"/>
      <c r="G338" s="1"/>
      <c r="H338" s="1" t="s">
        <v>404</v>
      </c>
      <c r="I338" s="1"/>
      <c r="J338" s="1"/>
      <c r="K338" s="1"/>
      <c r="L338" s="42" t="s">
        <v>48</v>
      </c>
      <c r="M338" s="49"/>
      <c r="N338" s="51"/>
      <c r="O338" s="1" t="s">
        <v>325</v>
      </c>
      <c r="P338" s="1"/>
      <c r="Q338" s="1" t="s">
        <v>294</v>
      </c>
      <c r="R338" s="1"/>
      <c r="S338" s="1"/>
      <c r="T338" s="1"/>
      <c r="U338" s="42" t="s">
        <v>48</v>
      </c>
      <c r="V338" s="49"/>
      <c r="W338" s="51"/>
      <c r="X338" s="1" t="s">
        <v>237</v>
      </c>
      <c r="Y338" s="1"/>
      <c r="Z338" s="1" t="s">
        <v>248</v>
      </c>
      <c r="AA338" s="1"/>
      <c r="AB338" s="1"/>
      <c r="AC338" s="1"/>
      <c r="AD338" s="1"/>
      <c r="AE338" s="1" t="s">
        <v>249</v>
      </c>
      <c r="AF338" s="38" t="s">
        <v>252</v>
      </c>
      <c r="AG338" s="44"/>
      <c r="AH338" s="1" t="s">
        <v>258</v>
      </c>
      <c r="AI338" s="1"/>
      <c r="AJ338" s="64" t="s">
        <v>354</v>
      </c>
      <c r="AK338" s="38" t="s">
        <v>252</v>
      </c>
      <c r="AL338" s="44"/>
      <c r="AM338" s="1" t="s">
        <v>423</v>
      </c>
      <c r="AN338" s="1"/>
      <c r="AO338" s="1"/>
      <c r="AP338" s="110"/>
      <c r="AQ338" s="180"/>
      <c r="AR338" s="12" t="s">
        <v>20</v>
      </c>
      <c r="AS338" s="14" t="str">
        <f>"（"&amp;D344&amp;"）"</f>
        <v>（木材市場等への売却）</v>
      </c>
      <c r="AT338" s="14"/>
      <c r="AU338" s="14"/>
      <c r="AV338" s="14"/>
      <c r="AW338" s="14"/>
      <c r="AX338" s="14"/>
      <c r="AY338" s="14"/>
      <c r="AZ338" s="14"/>
      <c r="BA338" s="5"/>
      <c r="BB338" s="258"/>
      <c r="BC338" s="258"/>
      <c r="BD338" s="258"/>
      <c r="BE338" s="258"/>
      <c r="BF338" s="258"/>
      <c r="BG338" s="258"/>
      <c r="BH338" s="258"/>
      <c r="BI338" s="258"/>
      <c r="BJ338" s="258"/>
      <c r="BK338" s="258"/>
      <c r="BL338" s="258"/>
      <c r="BM338" s="258"/>
      <c r="BN338" s="258"/>
      <c r="BO338" s="258"/>
      <c r="BP338" s="258"/>
      <c r="BQ338" s="258"/>
      <c r="BR338" s="258"/>
      <c r="BS338" s="258"/>
      <c r="BT338" s="258"/>
      <c r="BU338" s="258"/>
      <c r="BV338" s="258"/>
      <c r="BW338" s="258"/>
      <c r="BX338" s="258"/>
      <c r="BY338" s="258"/>
      <c r="BZ338" s="258"/>
      <c r="CA338" s="258"/>
      <c r="CB338" s="258"/>
      <c r="CC338" s="258"/>
      <c r="CD338" s="258"/>
      <c r="CE338" s="258"/>
      <c r="CF338" s="423"/>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row>
    <row r="339" spans="1:122" s="5" customFormat="1"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10"/>
      <c r="AQ339" s="180"/>
      <c r="AR339" s="12"/>
      <c r="AS339" s="249" t="str">
        <f>IF(P344="",CONCATENATE("　建設発生木材は、",AC307,"市･町･村",CJ294,"地内の",AD344,"への搬出（片道運搬距離",+Q346,"km）を想定し、",+Z346,"円を見込んでいる。これは、他の木材市場等への売却を妨げるものではないが、売却先を変更する場合の理由を付して協議すること。"),CONCATENATE("　建設発生木材は、",AC307,"市･町･村",P344,"地内の",AD344,"への搬出（片道運搬距離",+Q346,"km）を想定し、",+Z346,"円を見込んでいる。これは、他の木材市場等への売却を妨げるものではないが、売却先を変更する場合の理由を付して協議すること。"))</f>
        <v>　建設発生木材は、　市･町･村        地内の　　　　への搬出（片道運搬距離　　　km）を想定し、　　　円を見込んでいる。これは、他の木材市場等への売却を妨げるものではないが、売却先を変更する場合の理由を付して協議すること。</v>
      </c>
      <c r="AT339" s="249"/>
      <c r="AU339" s="249"/>
      <c r="AV339" s="249"/>
      <c r="AW339" s="249"/>
      <c r="AX339" s="249"/>
      <c r="AY339" s="249"/>
      <c r="AZ339" s="249"/>
      <c r="BA339" s="249"/>
      <c r="BB339" s="249"/>
      <c r="BC339" s="249"/>
      <c r="BD339" s="249"/>
      <c r="BE339" s="249"/>
      <c r="BF339" s="249"/>
      <c r="BG339" s="249"/>
      <c r="BH339" s="249"/>
      <c r="BI339" s="249"/>
      <c r="BJ339" s="249"/>
      <c r="BK339" s="249"/>
      <c r="BL339" s="249"/>
      <c r="BM339" s="249"/>
      <c r="BN339" s="249"/>
      <c r="BO339" s="249"/>
      <c r="BP339" s="249"/>
      <c r="BQ339" s="249"/>
      <c r="BR339" s="249"/>
      <c r="BS339" s="249"/>
      <c r="BT339" s="249"/>
      <c r="BU339" s="249"/>
      <c r="BV339" s="249"/>
      <c r="BW339" s="249"/>
      <c r="BX339" s="249"/>
      <c r="BY339" s="249"/>
      <c r="BZ339" s="249"/>
      <c r="CA339" s="249"/>
      <c r="CB339" s="249"/>
      <c r="CC339" s="249"/>
      <c r="CD339" s="249"/>
      <c r="CE339" s="249"/>
      <c r="CF339" s="423"/>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1"/>
    </row>
    <row r="340" spans="1:122" s="5" customFormat="1" ht="13.5" customHeight="1">
      <c r="A340" s="1"/>
      <c r="B340" s="1"/>
      <c r="C340" s="16">
        <v>1</v>
      </c>
      <c r="D340" s="5"/>
      <c r="E340" s="1" t="s">
        <v>26</v>
      </c>
      <c r="F340" s="1"/>
      <c r="G340" s="1"/>
      <c r="H340" s="1"/>
      <c r="I340" s="1" t="s">
        <v>105</v>
      </c>
      <c r="J340" s="1"/>
      <c r="K340" s="38"/>
      <c r="L340" s="39"/>
      <c r="M340" s="39"/>
      <c r="N340" s="39"/>
      <c r="O340" s="39"/>
      <c r="P340" s="44"/>
      <c r="Q340" s="1"/>
      <c r="R340" s="1" t="s">
        <v>223</v>
      </c>
      <c r="S340" s="1"/>
      <c r="T340" s="1"/>
      <c r="U340" s="38" t="s">
        <v>316</v>
      </c>
      <c r="V340" s="39"/>
      <c r="W340" s="39"/>
      <c r="X340" s="39"/>
      <c r="Y340" s="39"/>
      <c r="Z340" s="39"/>
      <c r="AA340" s="44"/>
      <c r="AB340" s="1" t="s">
        <v>434</v>
      </c>
      <c r="AC340" s="1"/>
      <c r="AD340" s="5"/>
      <c r="AE340" s="5"/>
      <c r="AF340" s="5"/>
      <c r="AG340" s="5"/>
      <c r="AH340" s="5"/>
      <c r="AI340" s="5"/>
      <c r="AJ340" s="5"/>
      <c r="AK340" s="5"/>
      <c r="AL340" s="5"/>
      <c r="AM340" s="5"/>
      <c r="AN340" s="5"/>
      <c r="AO340" s="1"/>
      <c r="AP340" s="110"/>
      <c r="AQ340" s="180"/>
      <c r="AR340" s="12"/>
      <c r="AS340" s="249"/>
      <c r="AT340" s="249"/>
      <c r="AU340" s="249"/>
      <c r="AV340" s="249"/>
      <c r="AW340" s="249"/>
      <c r="AX340" s="249"/>
      <c r="AY340" s="249"/>
      <c r="AZ340" s="249"/>
      <c r="BA340" s="249"/>
      <c r="BB340" s="249"/>
      <c r="BC340" s="249"/>
      <c r="BD340" s="249"/>
      <c r="BE340" s="249"/>
      <c r="BF340" s="249"/>
      <c r="BG340" s="249"/>
      <c r="BH340" s="249"/>
      <c r="BI340" s="249"/>
      <c r="BJ340" s="249"/>
      <c r="BK340" s="249"/>
      <c r="BL340" s="249"/>
      <c r="BM340" s="249"/>
      <c r="BN340" s="249"/>
      <c r="BO340" s="249"/>
      <c r="BP340" s="249"/>
      <c r="BQ340" s="249"/>
      <c r="BR340" s="249"/>
      <c r="BS340" s="249"/>
      <c r="BT340" s="249"/>
      <c r="BU340" s="249"/>
      <c r="BV340" s="249"/>
      <c r="BW340" s="249"/>
      <c r="BX340" s="249"/>
      <c r="BY340" s="249"/>
      <c r="BZ340" s="249"/>
      <c r="CA340" s="249"/>
      <c r="CB340" s="249"/>
      <c r="CC340" s="249"/>
      <c r="CD340" s="249"/>
      <c r="CE340" s="249"/>
      <c r="CF340" s="423"/>
      <c r="CG340" s="1"/>
      <c r="CH340" s="1"/>
      <c r="CI340" s="1"/>
      <c r="CJ340" s="1"/>
      <c r="CK340" s="1"/>
      <c r="CL340" s="1"/>
      <c r="CM340" s="1"/>
      <c r="CN340" s="1"/>
      <c r="CO340" s="5"/>
      <c r="CP340" s="5"/>
      <c r="CQ340" s="5"/>
      <c r="CR340" s="5"/>
      <c r="CS340" s="5"/>
      <c r="CT340" s="5"/>
      <c r="CU340" s="5"/>
      <c r="CV340" s="5"/>
      <c r="CW340" s="5"/>
      <c r="CX340" s="5"/>
      <c r="CY340" s="5"/>
      <c r="CZ340" s="5"/>
      <c r="DA340" s="5"/>
      <c r="DB340" s="5"/>
      <c r="DC340" s="5"/>
      <c r="DD340" s="5"/>
      <c r="DE340" s="5"/>
      <c r="DF340" s="1"/>
      <c r="DG340" s="5"/>
      <c r="DH340" s="5"/>
      <c r="DI340" s="5"/>
      <c r="DJ340" s="5"/>
      <c r="DK340" s="5"/>
      <c r="DL340" s="5"/>
      <c r="DM340" s="5"/>
      <c r="DN340" s="5"/>
      <c r="DO340" s="1"/>
      <c r="DP340" s="1"/>
      <c r="DQ340" s="1"/>
      <c r="DR340" s="1"/>
    </row>
    <row r="341" spans="1:122" s="5" customFormat="1" ht="13.5" customHeight="1">
      <c r="A341" s="1"/>
      <c r="B341" s="1"/>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1"/>
      <c r="AP341" s="110"/>
      <c r="AQ341" s="180"/>
      <c r="AR341" s="5"/>
      <c r="AS341" s="249"/>
      <c r="AT341" s="249"/>
      <c r="AU341" s="249"/>
      <c r="AV341" s="249"/>
      <c r="AW341" s="249"/>
      <c r="AX341" s="249"/>
      <c r="AY341" s="249"/>
      <c r="AZ341" s="249"/>
      <c r="BA341" s="249"/>
      <c r="BB341" s="249"/>
      <c r="BC341" s="249"/>
      <c r="BD341" s="249"/>
      <c r="BE341" s="249"/>
      <c r="BF341" s="249"/>
      <c r="BG341" s="249"/>
      <c r="BH341" s="249"/>
      <c r="BI341" s="249"/>
      <c r="BJ341" s="249"/>
      <c r="BK341" s="249"/>
      <c r="BL341" s="249"/>
      <c r="BM341" s="249"/>
      <c r="BN341" s="249"/>
      <c r="BO341" s="249"/>
      <c r="BP341" s="249"/>
      <c r="BQ341" s="249"/>
      <c r="BR341" s="249"/>
      <c r="BS341" s="249"/>
      <c r="BT341" s="249"/>
      <c r="BU341" s="249"/>
      <c r="BV341" s="249"/>
      <c r="BW341" s="249"/>
      <c r="BX341" s="249"/>
      <c r="BY341" s="249"/>
      <c r="BZ341" s="249"/>
      <c r="CA341" s="249"/>
      <c r="CB341" s="249"/>
      <c r="CC341" s="249"/>
      <c r="CD341" s="249"/>
      <c r="CE341" s="249"/>
      <c r="CF341" s="423"/>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5"/>
    </row>
    <row r="342" spans="1:122" s="5" customFormat="1" ht="13.5" customHeight="1">
      <c r="A342" s="1"/>
      <c r="B342" s="1"/>
      <c r="C342" s="5"/>
      <c r="D342" s="5"/>
      <c r="E342" s="5"/>
      <c r="F342" s="5"/>
      <c r="G342" s="5"/>
      <c r="H342" s="1" t="s">
        <v>405</v>
      </c>
      <c r="I342" s="1"/>
      <c r="J342" s="1"/>
      <c r="K342" s="1"/>
      <c r="L342" s="38" t="s">
        <v>48</v>
      </c>
      <c r="M342" s="39"/>
      <c r="N342" s="39"/>
      <c r="O342" s="39"/>
      <c r="P342" s="39"/>
      <c r="Q342" s="39"/>
      <c r="R342" s="39"/>
      <c r="S342" s="44"/>
      <c r="T342" s="5"/>
      <c r="U342" s="1" t="s">
        <v>404</v>
      </c>
      <c r="V342" s="1"/>
      <c r="W342" s="1"/>
      <c r="X342" s="1"/>
      <c r="Y342" s="42" t="s">
        <v>48</v>
      </c>
      <c r="Z342" s="49"/>
      <c r="AA342" s="51"/>
      <c r="AB342" s="1" t="s">
        <v>325</v>
      </c>
      <c r="AC342" s="1"/>
      <c r="AD342" s="1" t="s">
        <v>294</v>
      </c>
      <c r="AE342" s="1"/>
      <c r="AF342" s="1"/>
      <c r="AG342" s="1"/>
      <c r="AH342" s="42" t="s">
        <v>48</v>
      </c>
      <c r="AI342" s="49"/>
      <c r="AJ342" s="51"/>
      <c r="AK342" s="1" t="s">
        <v>237</v>
      </c>
      <c r="AL342" s="5"/>
      <c r="AM342" s="5"/>
      <c r="AN342" s="5"/>
      <c r="AO342" s="1"/>
      <c r="AP342" s="110"/>
      <c r="AQ342" s="180"/>
      <c r="AR342" s="12" t="s">
        <v>349</v>
      </c>
      <c r="AS342" s="248" t="str">
        <f>"（"&amp;D351&amp;"）"</f>
        <v>（最終処理等）</v>
      </c>
      <c r="AT342" s="248"/>
      <c r="AU342" s="248"/>
      <c r="AV342" s="248"/>
      <c r="AW342" s="248"/>
      <c r="AX342" s="248"/>
      <c r="AY342" s="248"/>
      <c r="AZ342" s="248"/>
      <c r="BA342" s="258"/>
      <c r="BB342" s="258"/>
      <c r="BC342" s="258"/>
      <c r="BD342" s="258"/>
      <c r="BE342" s="258"/>
      <c r="BF342" s="258"/>
      <c r="BG342" s="258"/>
      <c r="BH342" s="258"/>
      <c r="BI342" s="258"/>
      <c r="BJ342" s="258"/>
      <c r="BK342" s="258"/>
      <c r="BL342" s="258"/>
      <c r="BM342" s="258"/>
      <c r="BN342" s="258"/>
      <c r="BO342" s="258"/>
      <c r="BP342" s="258"/>
      <c r="BQ342" s="258"/>
      <c r="BR342" s="258"/>
      <c r="BS342" s="258"/>
      <c r="BT342" s="258"/>
      <c r="BU342" s="258"/>
      <c r="BV342" s="258"/>
      <c r="BW342" s="258"/>
      <c r="BX342" s="258"/>
      <c r="BY342" s="258"/>
      <c r="BZ342" s="258"/>
      <c r="CA342" s="258"/>
      <c r="CB342" s="258"/>
      <c r="CC342" s="258"/>
      <c r="CD342" s="258"/>
      <c r="CE342" s="258"/>
      <c r="CF342" s="423"/>
      <c r="CG342" s="5"/>
      <c r="CH342" s="5"/>
      <c r="CI342" s="5"/>
      <c r="CJ342" s="5"/>
      <c r="CK342" s="5"/>
      <c r="CL342" s="5"/>
      <c r="CM342" s="5"/>
      <c r="CN342" s="5"/>
      <c r="CO342" s="1"/>
      <c r="CP342" s="1"/>
      <c r="CQ342" s="1"/>
      <c r="CR342" s="1"/>
      <c r="CS342" s="1"/>
      <c r="CT342" s="5"/>
      <c r="CU342" s="5"/>
      <c r="CV342" s="5"/>
      <c r="CW342" s="5"/>
      <c r="CX342" s="5"/>
      <c r="CY342" s="5"/>
      <c r="CZ342" s="5"/>
      <c r="DA342" s="5"/>
      <c r="DB342" s="5"/>
      <c r="DC342" s="5"/>
      <c r="DD342" s="5"/>
      <c r="DE342" s="5"/>
      <c r="DF342" s="5"/>
      <c r="DG342" s="5"/>
      <c r="DH342" s="5"/>
      <c r="DI342" s="5"/>
      <c r="DJ342" s="5"/>
      <c r="DK342" s="1"/>
      <c r="DL342" s="1"/>
      <c r="DM342" s="1"/>
      <c r="DN342" s="1"/>
      <c r="DO342" s="5"/>
      <c r="DP342" s="5"/>
      <c r="DQ342" s="5"/>
      <c r="DR342" s="5"/>
    </row>
    <row r="343" spans="1:122" s="5" customFormat="1" ht="13.5" customHeight="1">
      <c r="A343" s="1"/>
      <c r="B343" s="1"/>
      <c r="C343" s="1"/>
      <c r="D343" s="1"/>
      <c r="E343" s="1"/>
      <c r="F343" s="1"/>
      <c r="G343" s="1"/>
      <c r="H343" s="1"/>
      <c r="I343" s="1"/>
      <c r="J343" s="1"/>
      <c r="K343" s="1"/>
      <c r="L343" s="1"/>
      <c r="M343" s="1"/>
      <c r="N343" s="1"/>
      <c r="O343" s="1"/>
      <c r="P343" s="1"/>
      <c r="Q343" s="1"/>
      <c r="R343" s="1"/>
      <c r="S343" s="1"/>
      <c r="T343" s="1"/>
      <c r="U343" s="63"/>
      <c r="V343" s="63"/>
      <c r="W343" s="63"/>
      <c r="X343" s="1"/>
      <c r="Y343" s="1"/>
      <c r="Z343" s="1"/>
      <c r="AA343" s="1"/>
      <c r="AB343" s="1"/>
      <c r="AC343" s="1"/>
      <c r="AD343" s="1"/>
      <c r="AE343" s="1"/>
      <c r="AF343" s="1"/>
      <c r="AG343" s="1"/>
      <c r="AH343" s="1"/>
      <c r="AI343" s="1"/>
      <c r="AJ343" s="1"/>
      <c r="AK343" s="1"/>
      <c r="AL343" s="1"/>
      <c r="AM343" s="1"/>
      <c r="AN343" s="1"/>
      <c r="AO343" s="1"/>
      <c r="AP343" s="110"/>
      <c r="AQ343" s="180"/>
      <c r="AR343" s="12"/>
      <c r="AS343" s="249" t="str">
        <f>IF(Y351="",CONCATENATE("　",O351,"については、",AC307,"市･町･村""地内の",+P353,"への搬出（片道運搬距離",+AC353,"km）を想定し、その費用として１ｔ当り",+AL353,"円を見込んでいる。　これは、他の施設へ搬出を防げるものではないが、搬出先を変更する場合は協議を行うこと。"),CONCATENATE("　",O351,"については、",AC307,"市･町･村",Y351,"地内の",+P353,"への搬出（片道運搬距離",+AC353,"km）を想定し、その費用として１ｔ当り",+AL353,"円を見込んでいる。　これは、他の施設へ搬出を防げるものではないが、搬出先を変更する場合は協議を行うこと。"))</f>
        <v>　　　　　　については、　市･町･村                地内の　　　　　への搬出（片道運搬距離　　　km）を想定し、その費用として１ｔ当り　　　円を見込んでいる。　これは、他の施設へ搬出を防げるものではないが、搬出先を変更する場合は協議を行うこと。</v>
      </c>
      <c r="AT343" s="249"/>
      <c r="AU343" s="249"/>
      <c r="AV343" s="249"/>
      <c r="AW343" s="249"/>
      <c r="AX343" s="249"/>
      <c r="AY343" s="249"/>
      <c r="AZ343" s="249"/>
      <c r="BA343" s="249"/>
      <c r="BB343" s="249"/>
      <c r="BC343" s="249"/>
      <c r="BD343" s="249"/>
      <c r="BE343" s="249"/>
      <c r="BF343" s="249"/>
      <c r="BG343" s="249"/>
      <c r="BH343" s="249"/>
      <c r="BI343" s="249"/>
      <c r="BJ343" s="249"/>
      <c r="BK343" s="249"/>
      <c r="BL343" s="249"/>
      <c r="BM343" s="249"/>
      <c r="BN343" s="249"/>
      <c r="BO343" s="249"/>
      <c r="BP343" s="249"/>
      <c r="BQ343" s="249"/>
      <c r="BR343" s="249"/>
      <c r="BS343" s="249"/>
      <c r="BT343" s="249"/>
      <c r="BU343" s="249"/>
      <c r="BV343" s="249"/>
      <c r="BW343" s="249"/>
      <c r="BX343" s="249"/>
      <c r="BY343" s="249"/>
      <c r="BZ343" s="249"/>
      <c r="CA343" s="249"/>
      <c r="CB343" s="249"/>
      <c r="CC343" s="249"/>
      <c r="CD343" s="249"/>
      <c r="CE343" s="249"/>
      <c r="CF343" s="423"/>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c r="DI343" s="5"/>
      <c r="DJ343" s="5"/>
      <c r="DK343" s="5"/>
      <c r="DL343" s="5"/>
      <c r="DM343" s="5"/>
      <c r="DN343" s="5"/>
      <c r="DO343" s="5"/>
      <c r="DP343" s="5"/>
      <c r="DQ343" s="5"/>
      <c r="DR343" s="5"/>
    </row>
    <row r="344" spans="1:122" s="5" customFormat="1" ht="13.5" customHeight="1">
      <c r="A344" s="1"/>
      <c r="B344" s="11">
        <v>1</v>
      </c>
      <c r="C344" s="1"/>
      <c r="D344" s="1" t="s">
        <v>394</v>
      </c>
      <c r="E344" s="1"/>
      <c r="F344" s="1"/>
      <c r="G344" s="1"/>
      <c r="H344" s="1"/>
      <c r="I344" s="1"/>
      <c r="J344" s="1"/>
      <c r="K344" s="1"/>
      <c r="L344" s="1"/>
      <c r="M344" s="1" t="s">
        <v>223</v>
      </c>
      <c r="N344" s="1"/>
      <c r="O344" s="1"/>
      <c r="P344" s="38" t="s">
        <v>301</v>
      </c>
      <c r="Q344" s="39"/>
      <c r="R344" s="39"/>
      <c r="S344" s="39"/>
      <c r="T344" s="39"/>
      <c r="U344" s="39"/>
      <c r="V344" s="44"/>
      <c r="W344" s="1" t="s">
        <v>434</v>
      </c>
      <c r="X344" s="1"/>
      <c r="Y344" s="1"/>
      <c r="Z344" s="1" t="s">
        <v>405</v>
      </c>
      <c r="AA344" s="1"/>
      <c r="AB344" s="1"/>
      <c r="AC344" s="1"/>
      <c r="AD344" s="38" t="s">
        <v>0</v>
      </c>
      <c r="AE344" s="39"/>
      <c r="AF344" s="39"/>
      <c r="AG344" s="39"/>
      <c r="AH344" s="39"/>
      <c r="AI344" s="39"/>
      <c r="AJ344" s="39"/>
      <c r="AK344" s="44"/>
      <c r="AL344" s="1"/>
      <c r="AM344" s="1"/>
      <c r="AN344" s="1"/>
      <c r="AO344" s="1"/>
      <c r="AP344" s="110"/>
      <c r="AQ344" s="180"/>
      <c r="AR344" s="12"/>
      <c r="AS344" s="249"/>
      <c r="AT344" s="249"/>
      <c r="AU344" s="249"/>
      <c r="AV344" s="249"/>
      <c r="AW344" s="249"/>
      <c r="AX344" s="249"/>
      <c r="AY344" s="249"/>
      <c r="AZ344" s="249"/>
      <c r="BA344" s="249"/>
      <c r="BB344" s="249"/>
      <c r="BC344" s="249"/>
      <c r="BD344" s="249"/>
      <c r="BE344" s="249"/>
      <c r="BF344" s="249"/>
      <c r="BG344" s="249"/>
      <c r="BH344" s="249"/>
      <c r="BI344" s="249"/>
      <c r="BJ344" s="249"/>
      <c r="BK344" s="249"/>
      <c r="BL344" s="249"/>
      <c r="BM344" s="249"/>
      <c r="BN344" s="249"/>
      <c r="BO344" s="249"/>
      <c r="BP344" s="249"/>
      <c r="BQ344" s="249"/>
      <c r="BR344" s="249"/>
      <c r="BS344" s="249"/>
      <c r="BT344" s="249"/>
      <c r="BU344" s="249"/>
      <c r="BV344" s="249"/>
      <c r="BW344" s="249"/>
      <c r="BX344" s="249"/>
      <c r="BY344" s="249"/>
      <c r="BZ344" s="249"/>
      <c r="CA344" s="249"/>
      <c r="CB344" s="249"/>
      <c r="CC344" s="249"/>
      <c r="CD344" s="249"/>
      <c r="CE344" s="249"/>
      <c r="CF344" s="423"/>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c r="DI344" s="5"/>
      <c r="DJ344" s="5"/>
      <c r="DK344" s="5"/>
      <c r="DL344" s="5"/>
      <c r="DM344" s="5"/>
      <c r="DN344" s="5"/>
      <c r="DO344" s="5"/>
      <c r="DP344" s="5"/>
      <c r="DQ344" s="5"/>
      <c r="DR344" s="5"/>
    </row>
    <row r="345" spans="1:122" s="5" customFormat="1"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10"/>
      <c r="AQ345" s="180"/>
      <c r="AR345" s="12"/>
      <c r="AS345" s="249"/>
      <c r="AT345" s="249"/>
      <c r="AU345" s="249"/>
      <c r="AV345" s="249"/>
      <c r="AW345" s="249"/>
      <c r="AX345" s="249"/>
      <c r="AY345" s="249"/>
      <c r="AZ345" s="249"/>
      <c r="BA345" s="249"/>
      <c r="BB345" s="249"/>
      <c r="BC345" s="249"/>
      <c r="BD345" s="249"/>
      <c r="BE345" s="249"/>
      <c r="BF345" s="249"/>
      <c r="BG345" s="249"/>
      <c r="BH345" s="249"/>
      <c r="BI345" s="249"/>
      <c r="BJ345" s="249"/>
      <c r="BK345" s="249"/>
      <c r="BL345" s="249"/>
      <c r="BM345" s="249"/>
      <c r="BN345" s="249"/>
      <c r="BO345" s="249"/>
      <c r="BP345" s="249"/>
      <c r="BQ345" s="249"/>
      <c r="BR345" s="249"/>
      <c r="BS345" s="249"/>
      <c r="BT345" s="249"/>
      <c r="BU345" s="249"/>
      <c r="BV345" s="249"/>
      <c r="BW345" s="249"/>
      <c r="BX345" s="249"/>
      <c r="BY345" s="249"/>
      <c r="BZ345" s="249"/>
      <c r="CA345" s="249"/>
      <c r="CB345" s="249"/>
      <c r="CC345" s="249"/>
      <c r="CD345" s="249"/>
      <c r="CE345" s="249"/>
      <c r="CF345" s="423"/>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c r="DI345" s="5"/>
      <c r="DJ345" s="5"/>
      <c r="DK345" s="5"/>
      <c r="DL345" s="5"/>
      <c r="DM345" s="5"/>
      <c r="DN345" s="5"/>
      <c r="DO345" s="5"/>
      <c r="DP345" s="5"/>
      <c r="DQ345" s="5"/>
      <c r="DR345" s="5"/>
    </row>
    <row r="346" spans="1:122" s="5" customFormat="1" ht="13.5" customHeight="1">
      <c r="A346" s="1"/>
      <c r="B346" s="1"/>
      <c r="C346" s="1"/>
      <c r="D346" s="1"/>
      <c r="E346" s="1"/>
      <c r="F346" s="1"/>
      <c r="G346" s="1"/>
      <c r="H346" s="1"/>
      <c r="I346" s="1"/>
      <c r="J346" s="1"/>
      <c r="K346" s="1"/>
      <c r="L346" s="1"/>
      <c r="M346" s="1" t="s">
        <v>404</v>
      </c>
      <c r="N346" s="1"/>
      <c r="O346" s="1"/>
      <c r="P346" s="1"/>
      <c r="Q346" s="42" t="s">
        <v>48</v>
      </c>
      <c r="R346" s="49"/>
      <c r="S346" s="51"/>
      <c r="T346" s="1" t="s">
        <v>325</v>
      </c>
      <c r="U346" s="1"/>
      <c r="V346" s="1" t="s">
        <v>294</v>
      </c>
      <c r="W346" s="1"/>
      <c r="X346" s="1"/>
      <c r="Y346" s="1"/>
      <c r="Z346" s="42" t="s">
        <v>48</v>
      </c>
      <c r="AA346" s="49"/>
      <c r="AB346" s="51"/>
      <c r="AC346" s="1" t="s">
        <v>237</v>
      </c>
      <c r="AD346" s="1"/>
      <c r="AE346" s="1"/>
      <c r="AF346" s="1"/>
      <c r="AG346" s="1"/>
      <c r="AH346" s="1"/>
      <c r="AI346" s="1"/>
      <c r="AJ346" s="1"/>
      <c r="AK346" s="1"/>
      <c r="AL346" s="1"/>
      <c r="AM346" s="1"/>
      <c r="AN346" s="1"/>
      <c r="AO346" s="1"/>
      <c r="AP346" s="110"/>
      <c r="AQ346" s="180"/>
      <c r="AR346" s="12" t="s">
        <v>356</v>
      </c>
      <c r="AS346" s="53" t="str">
        <f>"（"&amp;D355&amp;"）"</f>
        <v>（産業廃棄物の処理に係る税）</v>
      </c>
      <c r="AT346" s="53"/>
      <c r="AU346" s="53"/>
      <c r="AV346" s="53"/>
      <c r="AW346" s="53"/>
      <c r="AX346" s="53"/>
      <c r="AY346" s="53"/>
      <c r="AZ346" s="53"/>
      <c r="BA346" s="53"/>
      <c r="BB346" s="53"/>
      <c r="BC346" s="53"/>
      <c r="BD346" s="53"/>
      <c r="BE346" s="53"/>
      <c r="BF346" s="251" t="str">
        <f>IF(B355=1,CONCATENATE("　産業廃棄物の処理に係る税に相当する額を",R355,U355,"見込んでいる。"),CONCATENATE("　産業廃棄物の処理に係る税に相当する額を　　　",CG357,"見込んでいる。"))</f>
        <v>　産業廃棄物の処理に係る税に相当する額を円見込んでいる。</v>
      </c>
      <c r="BG346" s="251"/>
      <c r="BH346" s="251"/>
      <c r="BI346" s="251"/>
      <c r="BJ346" s="251"/>
      <c r="BK346" s="251"/>
      <c r="BL346" s="251"/>
      <c r="BM346" s="251"/>
      <c r="BN346" s="251"/>
      <c r="BO346" s="251"/>
      <c r="BP346" s="251"/>
      <c r="BQ346" s="251"/>
      <c r="BR346" s="251"/>
      <c r="BS346" s="251"/>
      <c r="BT346" s="251"/>
      <c r="BU346" s="251"/>
      <c r="BV346" s="251"/>
      <c r="BW346" s="251"/>
      <c r="BX346" s="251"/>
      <c r="BY346" s="251"/>
      <c r="BZ346" s="251"/>
      <c r="CA346" s="251"/>
      <c r="CB346" s="251"/>
      <c r="CC346" s="251"/>
      <c r="CD346" s="251"/>
      <c r="CE346" s="251"/>
      <c r="CF346" s="423"/>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c r="DI346" s="5"/>
      <c r="DJ346" s="5"/>
      <c r="DK346" s="5"/>
      <c r="DL346" s="5"/>
      <c r="DM346" s="5"/>
      <c r="DN346" s="5"/>
      <c r="DO346" s="5"/>
      <c r="DP346" s="5"/>
      <c r="DQ346" s="5"/>
      <c r="DR346" s="5"/>
    </row>
    <row r="347" spans="1:122" s="5" customFormat="1" ht="13.5" customHeight="1">
      <c r="A347" s="1"/>
      <c r="B347" s="1"/>
      <c r="C347" s="1"/>
      <c r="D347" s="1"/>
      <c r="E347" s="1"/>
      <c r="F347" s="1"/>
      <c r="G347" s="1"/>
      <c r="H347" s="1"/>
      <c r="I347" s="1"/>
      <c r="J347" s="1"/>
      <c r="K347" s="1"/>
      <c r="L347" s="1"/>
      <c r="M347" s="1"/>
      <c r="N347" s="1"/>
      <c r="O347" s="1"/>
      <c r="P347" s="1"/>
      <c r="Q347" s="55"/>
      <c r="R347" s="55"/>
      <c r="S347" s="55"/>
      <c r="T347" s="1"/>
      <c r="U347" s="1"/>
      <c r="V347" s="1"/>
      <c r="W347" s="1"/>
      <c r="X347" s="1"/>
      <c r="Y347" s="1"/>
      <c r="Z347" s="55"/>
      <c r="AA347" s="55"/>
      <c r="AB347" s="55"/>
      <c r="AC347" s="1"/>
      <c r="AD347" s="1"/>
      <c r="AE347" s="1"/>
      <c r="AF347" s="1"/>
      <c r="AG347" s="1"/>
      <c r="AH347" s="1"/>
      <c r="AI347" s="1"/>
      <c r="AJ347" s="1"/>
      <c r="AK347" s="1"/>
      <c r="AL347" s="1"/>
      <c r="AM347" s="1"/>
      <c r="AN347" s="1"/>
      <c r="AO347" s="1"/>
      <c r="AP347" s="110"/>
      <c r="AQ347" s="180"/>
      <c r="AR347" s="1" t="s">
        <v>489</v>
      </c>
      <c r="AS347" s="259" t="s">
        <v>342</v>
      </c>
      <c r="AT347" s="259"/>
      <c r="AU347" s="259"/>
      <c r="AV347" s="259"/>
      <c r="AW347" s="259"/>
      <c r="AX347" s="259"/>
      <c r="AY347" s="259"/>
      <c r="AZ347" s="259"/>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423"/>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c r="DI347" s="5"/>
      <c r="DJ347" s="5"/>
      <c r="DK347" s="5"/>
      <c r="DL347" s="5"/>
      <c r="DM347" s="5"/>
      <c r="DN347" s="5"/>
      <c r="DO347" s="5"/>
      <c r="DP347" s="5"/>
      <c r="DQ347" s="5"/>
      <c r="DR347" s="5"/>
    </row>
    <row r="348" spans="1:122" s="5" customFormat="1" ht="13.5" customHeight="1">
      <c r="A348" s="1"/>
      <c r="B348" s="1"/>
      <c r="C348" s="1"/>
      <c r="D348" s="1"/>
      <c r="E348" s="1"/>
      <c r="F348" s="1"/>
      <c r="G348" s="1"/>
      <c r="H348" s="1"/>
      <c r="I348" s="1"/>
      <c r="J348" s="1"/>
      <c r="K348" s="1"/>
      <c r="L348" s="1"/>
      <c r="M348" s="1"/>
      <c r="N348" s="1"/>
      <c r="O348" s="1"/>
      <c r="P348" s="1"/>
      <c r="Q348" s="55"/>
      <c r="R348" s="55"/>
      <c r="S348" s="55"/>
      <c r="T348" s="1"/>
      <c r="U348" s="1"/>
      <c r="V348" s="1"/>
      <c r="W348" s="1"/>
      <c r="X348" s="1"/>
      <c r="Y348" s="1"/>
      <c r="Z348" s="55"/>
      <c r="AA348" s="55"/>
      <c r="AB348" s="55"/>
      <c r="AC348" s="1"/>
      <c r="AD348" s="1"/>
      <c r="AE348" s="1"/>
      <c r="AF348" s="1"/>
      <c r="AG348" s="1"/>
      <c r="AH348" s="1"/>
      <c r="AI348" s="1"/>
      <c r="AJ348" s="1"/>
      <c r="AK348" s="1"/>
      <c r="AL348" s="1"/>
      <c r="AM348" s="1"/>
      <c r="AN348" s="1"/>
      <c r="AO348" s="1"/>
      <c r="AP348" s="110"/>
      <c r="AQ348" s="180"/>
      <c r="AR348" s="1"/>
      <c r="AS348" s="246"/>
      <c r="AT348" s="246"/>
      <c r="AU348" s="246"/>
      <c r="AV348" s="306" t="s">
        <v>531</v>
      </c>
      <c r="AW348" s="247"/>
      <c r="AX348" s="247"/>
      <c r="AY348" s="247"/>
      <c r="AZ348" s="247"/>
      <c r="BA348" s="247"/>
      <c r="BB348" s="247"/>
      <c r="BC348" s="247"/>
      <c r="BD348" s="247"/>
      <c r="BE348" s="247"/>
      <c r="BF348" s="247"/>
      <c r="BG348" s="247"/>
      <c r="BH348" s="247"/>
      <c r="BI348" s="247"/>
      <c r="BJ348" s="247"/>
      <c r="BK348" s="247"/>
      <c r="BL348" s="247"/>
      <c r="BM348" s="247"/>
      <c r="BN348" s="247"/>
      <c r="BO348" s="247"/>
      <c r="BP348" s="247"/>
      <c r="BQ348" s="247"/>
      <c r="BR348" s="247"/>
      <c r="BS348" s="247"/>
      <c r="BT348" s="247"/>
      <c r="BU348" s="247"/>
      <c r="BV348" s="247"/>
      <c r="BW348" s="247"/>
      <c r="BX348" s="247"/>
      <c r="BY348" s="247"/>
      <c r="BZ348" s="247"/>
      <c r="CA348" s="247"/>
      <c r="CB348" s="247"/>
      <c r="CC348" s="247"/>
      <c r="CD348" s="247"/>
      <c r="CE348" s="247"/>
      <c r="CF348" s="423"/>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c r="DI348" s="5"/>
      <c r="DJ348" s="5"/>
      <c r="DK348" s="5"/>
      <c r="DL348" s="5"/>
      <c r="DM348" s="5"/>
      <c r="DN348" s="5"/>
      <c r="DO348" s="5"/>
      <c r="DP348" s="5"/>
      <c r="DQ348" s="5"/>
      <c r="DR348" s="5"/>
    </row>
    <row r="349" spans="1:122" s="5" customFormat="1" ht="13.5" customHeight="1">
      <c r="A349" s="1"/>
      <c r="B349" s="1"/>
      <c r="C349" s="1"/>
      <c r="D349" s="1"/>
      <c r="E349" s="1"/>
      <c r="F349" s="1"/>
      <c r="G349" s="1"/>
      <c r="H349" s="1"/>
      <c r="I349" s="1"/>
      <c r="J349" s="1"/>
      <c r="K349" s="1"/>
      <c r="L349" s="1"/>
      <c r="M349" s="1"/>
      <c r="N349" s="1"/>
      <c r="O349" s="1"/>
      <c r="P349" s="1"/>
      <c r="Q349" s="55"/>
      <c r="R349" s="55"/>
      <c r="S349" s="55"/>
      <c r="T349" s="1"/>
      <c r="U349" s="1"/>
      <c r="V349" s="1"/>
      <c r="W349" s="1"/>
      <c r="X349" s="1"/>
      <c r="Y349" s="1"/>
      <c r="Z349" s="55"/>
      <c r="AA349" s="55"/>
      <c r="AB349" s="55"/>
      <c r="AC349" s="1"/>
      <c r="AD349" s="1"/>
      <c r="AE349" s="1"/>
      <c r="AF349" s="1"/>
      <c r="AG349" s="1"/>
      <c r="AH349" s="1"/>
      <c r="AI349" s="1"/>
      <c r="AJ349" s="1"/>
      <c r="AK349" s="1"/>
      <c r="AL349" s="1"/>
      <c r="AM349" s="1"/>
      <c r="AN349" s="1"/>
      <c r="AO349" s="1"/>
      <c r="AP349" s="110"/>
      <c r="AQ349" s="180"/>
      <c r="AR349" s="1"/>
      <c r="AS349" s="246"/>
      <c r="AT349" s="246"/>
      <c r="AU349" s="246"/>
      <c r="AV349" s="247"/>
      <c r="AW349" s="247"/>
      <c r="AX349" s="247"/>
      <c r="AY349" s="247"/>
      <c r="AZ349" s="247"/>
      <c r="BA349" s="247"/>
      <c r="BB349" s="247"/>
      <c r="BC349" s="247"/>
      <c r="BD349" s="247"/>
      <c r="BE349" s="247"/>
      <c r="BF349" s="247"/>
      <c r="BG349" s="247"/>
      <c r="BH349" s="247"/>
      <c r="BI349" s="247"/>
      <c r="BJ349" s="247"/>
      <c r="BK349" s="247"/>
      <c r="BL349" s="247"/>
      <c r="BM349" s="247"/>
      <c r="BN349" s="247"/>
      <c r="BO349" s="247"/>
      <c r="BP349" s="247"/>
      <c r="BQ349" s="247"/>
      <c r="BR349" s="247"/>
      <c r="BS349" s="247"/>
      <c r="BT349" s="247"/>
      <c r="BU349" s="247"/>
      <c r="BV349" s="247"/>
      <c r="BW349" s="247"/>
      <c r="BX349" s="247"/>
      <c r="BY349" s="247"/>
      <c r="BZ349" s="247"/>
      <c r="CA349" s="247"/>
      <c r="CB349" s="247"/>
      <c r="CC349" s="247"/>
      <c r="CD349" s="247"/>
      <c r="CE349" s="247"/>
      <c r="CF349" s="423"/>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row>
    <row r="350" spans="1:122" s="5" customFormat="1"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10"/>
      <c r="AQ350" s="180"/>
      <c r="AR350" s="12" t="s">
        <v>251</v>
      </c>
      <c r="AS350" s="223" t="str">
        <f>"（"&amp;D357&amp;"）"</f>
        <v>（建設発生木材の出来形数量）</v>
      </c>
      <c r="AT350" s="223"/>
      <c r="AU350" s="12"/>
      <c r="AV350" s="12"/>
      <c r="AW350" s="12"/>
      <c r="AX350" s="12"/>
      <c r="AY350" s="12"/>
      <c r="AZ350" s="12"/>
      <c r="BA350" s="5"/>
      <c r="BB350" s="258"/>
      <c r="BC350" s="258"/>
      <c r="BD350" s="249" t="s">
        <v>43</v>
      </c>
      <c r="BE350" s="249"/>
      <c r="BF350" s="249"/>
      <c r="BG350" s="249"/>
      <c r="BH350" s="249"/>
      <c r="BI350" s="249"/>
      <c r="BJ350" s="249"/>
      <c r="BK350" s="249"/>
      <c r="BL350" s="249"/>
      <c r="BM350" s="249"/>
      <c r="BN350" s="249"/>
      <c r="BO350" s="249"/>
      <c r="BP350" s="249"/>
      <c r="BQ350" s="249"/>
      <c r="BR350" s="249"/>
      <c r="BS350" s="249"/>
      <c r="BT350" s="249"/>
      <c r="BU350" s="249"/>
      <c r="BV350" s="249"/>
      <c r="BW350" s="249"/>
      <c r="BX350" s="249"/>
      <c r="BY350" s="249"/>
      <c r="BZ350" s="249"/>
      <c r="CA350" s="249"/>
      <c r="CB350" s="249"/>
      <c r="CC350" s="249"/>
      <c r="CD350" s="249"/>
      <c r="CE350" s="249"/>
      <c r="CF350" s="423"/>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row>
    <row r="351" spans="1:122" s="5" customFormat="1" ht="13.5" customHeight="1">
      <c r="A351" s="1"/>
      <c r="B351" s="11">
        <v>1</v>
      </c>
      <c r="C351" s="1"/>
      <c r="D351" s="1" t="s">
        <v>395</v>
      </c>
      <c r="E351" s="1"/>
      <c r="F351" s="1"/>
      <c r="G351" s="1"/>
      <c r="H351" s="1"/>
      <c r="I351" s="1"/>
      <c r="J351" s="1"/>
      <c r="K351" s="1"/>
      <c r="L351" s="1" t="s">
        <v>259</v>
      </c>
      <c r="M351" s="1"/>
      <c r="N351" s="1"/>
      <c r="O351" s="38" t="s">
        <v>421</v>
      </c>
      <c r="P351" s="39"/>
      <c r="Q351" s="39"/>
      <c r="R351" s="39"/>
      <c r="S351" s="39"/>
      <c r="T351" s="44"/>
      <c r="U351" s="1"/>
      <c r="V351" s="1" t="s">
        <v>223</v>
      </c>
      <c r="W351" s="1"/>
      <c r="X351" s="1"/>
      <c r="Y351" s="38" t="s">
        <v>243</v>
      </c>
      <c r="Z351" s="39"/>
      <c r="AA351" s="39"/>
      <c r="AB351" s="39"/>
      <c r="AC351" s="39"/>
      <c r="AD351" s="39"/>
      <c r="AE351" s="44"/>
      <c r="AF351" s="1" t="s">
        <v>434</v>
      </c>
      <c r="AG351" s="1"/>
      <c r="AH351" s="1"/>
      <c r="AI351" s="1"/>
      <c r="AJ351" s="1"/>
      <c r="AK351" s="1"/>
      <c r="AL351" s="1"/>
      <c r="AM351" s="1"/>
      <c r="AN351" s="1"/>
      <c r="AO351" s="1"/>
      <c r="AP351" s="110"/>
      <c r="AQ351" s="180"/>
      <c r="AR351" s="12"/>
      <c r="AS351" s="5"/>
      <c r="AT351" s="258"/>
      <c r="AU351" s="258"/>
      <c r="AV351" s="258"/>
      <c r="AW351" s="258"/>
      <c r="AX351" s="258"/>
      <c r="AY351" s="258"/>
      <c r="AZ351" s="258"/>
      <c r="BA351" s="258"/>
      <c r="BB351" s="258"/>
      <c r="BC351" s="258"/>
      <c r="BD351" s="249"/>
      <c r="BE351" s="249"/>
      <c r="BF351" s="249"/>
      <c r="BG351" s="249"/>
      <c r="BH351" s="249"/>
      <c r="BI351" s="249"/>
      <c r="BJ351" s="249"/>
      <c r="BK351" s="249"/>
      <c r="BL351" s="249"/>
      <c r="BM351" s="249"/>
      <c r="BN351" s="249"/>
      <c r="BO351" s="249"/>
      <c r="BP351" s="249"/>
      <c r="BQ351" s="249"/>
      <c r="BR351" s="249"/>
      <c r="BS351" s="249"/>
      <c r="BT351" s="249"/>
      <c r="BU351" s="249"/>
      <c r="BV351" s="249"/>
      <c r="BW351" s="249"/>
      <c r="BX351" s="249"/>
      <c r="BY351" s="249"/>
      <c r="BZ351" s="249"/>
      <c r="CA351" s="249"/>
      <c r="CB351" s="249"/>
      <c r="CC351" s="249"/>
      <c r="CD351" s="249"/>
      <c r="CE351" s="249"/>
      <c r="CF351" s="423"/>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row>
    <row r="352" spans="1:122" ht="13.5" customHeight="1">
      <c r="AP352" s="110"/>
      <c r="AQ352" s="180"/>
      <c r="AR352" s="69"/>
      <c r="AS352" s="260" t="s">
        <v>118</v>
      </c>
      <c r="AT352" s="289"/>
      <c r="AU352" s="289"/>
      <c r="AV352" s="289"/>
      <c r="AW352" s="308"/>
      <c r="AX352" s="315" t="s">
        <v>393</v>
      </c>
      <c r="AY352" s="320"/>
      <c r="AZ352" s="320"/>
      <c r="BA352" s="320"/>
      <c r="BB352" s="320"/>
      <c r="BC352" s="320"/>
      <c r="BD352" s="320"/>
      <c r="BE352" s="320"/>
      <c r="BF352" s="320"/>
      <c r="BG352" s="367" t="s">
        <v>260</v>
      </c>
      <c r="BH352" s="372"/>
      <c r="BI352" s="372"/>
      <c r="BJ352" s="372"/>
      <c r="BK352" s="372"/>
      <c r="BL352" s="372"/>
      <c r="BM352" s="372"/>
      <c r="BN352" s="372"/>
      <c r="BO352" s="372"/>
      <c r="BP352" s="372"/>
      <c r="BQ352" s="372"/>
      <c r="BR352" s="372"/>
      <c r="BS352" s="372"/>
      <c r="BT352" s="381"/>
      <c r="BU352" s="386" t="s">
        <v>213</v>
      </c>
      <c r="BV352" s="320"/>
      <c r="BW352" s="320"/>
      <c r="BX352" s="320"/>
      <c r="BY352" s="320"/>
      <c r="BZ352" s="320"/>
      <c r="CA352" s="320"/>
      <c r="CB352" s="320"/>
      <c r="CC352" s="320"/>
      <c r="CD352" s="405"/>
      <c r="CE352" s="149"/>
      <c r="CF352" s="423"/>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row>
    <row r="353" spans="1:256" ht="13.5" customHeight="1">
      <c r="L353" s="1" t="s">
        <v>405</v>
      </c>
      <c r="P353" s="38" t="s">
        <v>421</v>
      </c>
      <c r="Q353" s="39"/>
      <c r="R353" s="39"/>
      <c r="S353" s="39"/>
      <c r="T353" s="39"/>
      <c r="U353" s="39"/>
      <c r="V353" s="39"/>
      <c r="W353" s="44"/>
      <c r="Y353" s="1" t="s">
        <v>404</v>
      </c>
      <c r="AC353" s="42" t="s">
        <v>48</v>
      </c>
      <c r="AD353" s="49"/>
      <c r="AE353" s="51"/>
      <c r="AF353" s="1" t="s">
        <v>325</v>
      </c>
      <c r="AH353" s="1" t="s">
        <v>294</v>
      </c>
      <c r="AL353" s="42" t="s">
        <v>48</v>
      </c>
      <c r="AM353" s="49"/>
      <c r="AN353" s="51"/>
      <c r="AO353" s="1" t="s">
        <v>237</v>
      </c>
      <c r="AP353" s="110"/>
      <c r="AQ353" s="180"/>
      <c r="AR353" s="69"/>
      <c r="AS353" s="261" t="s">
        <v>506</v>
      </c>
      <c r="AT353" s="290"/>
      <c r="AU353" s="290"/>
      <c r="AV353" s="290"/>
      <c r="AW353" s="309"/>
      <c r="AX353" s="316" t="s">
        <v>534</v>
      </c>
      <c r="AY353" s="321"/>
      <c r="AZ353" s="326"/>
      <c r="BA353" s="326"/>
      <c r="BB353" s="326"/>
      <c r="BC353" s="326"/>
      <c r="BD353" s="326"/>
      <c r="BE353" s="326"/>
      <c r="BF353" s="362"/>
      <c r="BG353" s="292" t="s">
        <v>178</v>
      </c>
      <c r="BH353" s="373"/>
      <c r="BI353" s="373"/>
      <c r="BJ353" s="373"/>
      <c r="BK353" s="373"/>
      <c r="BL353" s="373"/>
      <c r="BM353" s="373"/>
      <c r="BN353" s="373"/>
      <c r="BO353" s="373"/>
      <c r="BP353" s="373"/>
      <c r="BQ353" s="373"/>
      <c r="BR353" s="373"/>
      <c r="BS353" s="373"/>
      <c r="BT353" s="382"/>
      <c r="BU353" s="387"/>
      <c r="BV353" s="392"/>
      <c r="BW353" s="392"/>
      <c r="BX353" s="392"/>
      <c r="BY353" s="392"/>
      <c r="BZ353" s="392"/>
      <c r="CA353" s="392"/>
      <c r="CB353" s="392"/>
      <c r="CC353" s="392"/>
      <c r="CD353" s="406"/>
      <c r="CE353" s="149"/>
      <c r="CF353" s="423"/>
      <c r="CG353" s="5"/>
      <c r="CH353" s="5"/>
      <c r="CI353" s="5"/>
      <c r="CJ353" s="5"/>
      <c r="CK353" s="5"/>
      <c r="CL353" s="5"/>
      <c r="CM353" s="5"/>
      <c r="CN353" s="5"/>
      <c r="CO353" s="5"/>
      <c r="CP353" s="5"/>
      <c r="CQ353" s="5"/>
      <c r="CR353" s="5"/>
      <c r="CS353" s="5"/>
      <c r="CT353" s="5"/>
      <c r="CU353" s="5"/>
      <c r="CV353" s="5"/>
      <c r="CW353" s="5"/>
      <c r="CX353" s="5"/>
      <c r="CY353" s="5"/>
      <c r="CZ353" s="5"/>
      <c r="DA353" s="5"/>
      <c r="DB353" s="5"/>
      <c r="DC353" s="5"/>
      <c r="DD353" s="5"/>
      <c r="DE353" s="5"/>
      <c r="DF353" s="5"/>
      <c r="DG353" s="5"/>
      <c r="DH353" s="5"/>
      <c r="DI353" s="5"/>
      <c r="DJ353" s="5"/>
      <c r="DK353" s="5"/>
      <c r="DL353" s="5"/>
      <c r="DM353" s="5"/>
      <c r="DN353" s="5"/>
      <c r="DO353" s="5"/>
      <c r="DP353" s="5"/>
    </row>
    <row r="354" spans="1:256" ht="13.5" customHeight="1">
      <c r="P354" s="14"/>
      <c r="Q354" s="14"/>
      <c r="R354" s="14"/>
      <c r="S354" s="14"/>
      <c r="T354" s="14"/>
      <c r="U354" s="14"/>
      <c r="V354" s="14"/>
      <c r="W354" s="14"/>
      <c r="AC354" s="57"/>
      <c r="AD354" s="57"/>
      <c r="AE354" s="57"/>
      <c r="AL354" s="57"/>
      <c r="AM354" s="57"/>
      <c r="AN354" s="57"/>
      <c r="AP354" s="110"/>
      <c r="AQ354" s="180"/>
      <c r="AR354" s="69"/>
      <c r="AS354" s="262"/>
      <c r="AT354" s="211"/>
      <c r="AU354" s="211"/>
      <c r="AV354" s="211"/>
      <c r="AW354" s="310"/>
      <c r="AX354" s="317"/>
      <c r="AY354" s="322"/>
      <c r="AZ354" s="322"/>
      <c r="BA354" s="322"/>
      <c r="BB354" s="322"/>
      <c r="BC354" s="322"/>
      <c r="BD354" s="322"/>
      <c r="BE354" s="322"/>
      <c r="BF354" s="363"/>
      <c r="BG354" s="368"/>
      <c r="BH354" s="368"/>
      <c r="BI354" s="368"/>
      <c r="BJ354" s="368"/>
      <c r="BK354" s="368"/>
      <c r="BL354" s="368"/>
      <c r="BM354" s="368"/>
      <c r="BN354" s="368"/>
      <c r="BO354" s="368"/>
      <c r="BP354" s="368"/>
      <c r="BQ354" s="368"/>
      <c r="BR354" s="368"/>
      <c r="BS354" s="368"/>
      <c r="BT354" s="383"/>
      <c r="BU354" s="388"/>
      <c r="BV354" s="393"/>
      <c r="BW354" s="393"/>
      <c r="BX354" s="393"/>
      <c r="BY354" s="393"/>
      <c r="BZ354" s="393"/>
      <c r="CA354" s="393"/>
      <c r="CB354" s="393"/>
      <c r="CC354" s="393"/>
      <c r="CD354" s="407"/>
      <c r="CE354" s="149"/>
      <c r="CF354" s="423"/>
      <c r="CG354" s="5"/>
      <c r="CH354" s="5"/>
      <c r="CI354" s="5"/>
      <c r="CJ354" s="5"/>
      <c r="CK354" s="5"/>
      <c r="CL354" s="5"/>
      <c r="CM354" s="5"/>
      <c r="CN354" s="5"/>
      <c r="CO354" s="5"/>
      <c r="CP354" s="5"/>
      <c r="CQ354" s="5"/>
      <c r="CR354" s="5"/>
      <c r="CS354" s="5"/>
      <c r="CT354" s="5"/>
      <c r="CU354" s="5"/>
      <c r="CV354" s="5"/>
      <c r="CW354" s="5"/>
      <c r="CX354" s="5"/>
      <c r="CY354" s="5"/>
      <c r="CZ354" s="5"/>
      <c r="DA354" s="5"/>
      <c r="DB354" s="5"/>
      <c r="DI354" s="5"/>
      <c r="DJ354" s="5"/>
      <c r="DK354" s="5"/>
      <c r="DL354" s="5"/>
      <c r="DM354" s="5"/>
      <c r="DN354" s="5"/>
    </row>
    <row r="355" spans="1:256" ht="13.5" customHeight="1">
      <c r="B355" s="11">
        <v>1</v>
      </c>
      <c r="D355" s="1" t="s">
        <v>168</v>
      </c>
      <c r="O355" s="1" t="s">
        <v>262</v>
      </c>
      <c r="R355" s="42"/>
      <c r="S355" s="49"/>
      <c r="T355" s="51"/>
      <c r="U355" s="1" t="s">
        <v>237</v>
      </c>
      <c r="AP355" s="110"/>
      <c r="AQ355" s="180"/>
      <c r="AR355" s="69"/>
      <c r="AS355" s="262"/>
      <c r="AT355" s="211"/>
      <c r="AU355" s="211"/>
      <c r="AV355" s="211"/>
      <c r="AW355" s="310"/>
      <c r="AX355" s="317"/>
      <c r="AY355" s="322"/>
      <c r="AZ355" s="322"/>
      <c r="BA355" s="322"/>
      <c r="BB355" s="322"/>
      <c r="BC355" s="322"/>
      <c r="BD355" s="322"/>
      <c r="BE355" s="322"/>
      <c r="BF355" s="363"/>
      <c r="BG355" s="368"/>
      <c r="BH355" s="368"/>
      <c r="BI355" s="368"/>
      <c r="BJ355" s="368"/>
      <c r="BK355" s="368"/>
      <c r="BL355" s="368"/>
      <c r="BM355" s="368"/>
      <c r="BN355" s="368"/>
      <c r="BO355" s="368"/>
      <c r="BP355" s="368"/>
      <c r="BQ355" s="368"/>
      <c r="BR355" s="368"/>
      <c r="BS355" s="368"/>
      <c r="BT355" s="383"/>
      <c r="BU355" s="388"/>
      <c r="BV355" s="393"/>
      <c r="BW355" s="393"/>
      <c r="BX355" s="393"/>
      <c r="BY355" s="393"/>
      <c r="BZ355" s="393"/>
      <c r="CA355" s="393"/>
      <c r="CB355" s="393"/>
      <c r="CC355" s="393"/>
      <c r="CD355" s="407"/>
      <c r="CE355" s="149"/>
      <c r="CF355" s="423"/>
      <c r="CG355" s="5"/>
      <c r="CH355" s="5"/>
      <c r="CI355" s="5"/>
      <c r="CJ355" s="5"/>
      <c r="CK355" s="5"/>
      <c r="CL355" s="5"/>
      <c r="CM355" s="5"/>
      <c r="CN355" s="5"/>
      <c r="CO355" s="5"/>
      <c r="CP355" s="5"/>
      <c r="CQ355" s="5"/>
      <c r="CR355" s="5"/>
      <c r="CS355" s="5"/>
      <c r="CT355" s="5"/>
      <c r="CU355" s="5"/>
      <c r="CV355" s="5"/>
      <c r="CW355" s="5"/>
      <c r="CX355" s="5"/>
      <c r="CY355" s="5"/>
      <c r="CZ355" s="5"/>
      <c r="DA355" s="5"/>
    </row>
    <row r="356" spans="1:256" s="5" customFormat="1" ht="13.5" customHeight="1">
      <c r="A356" s="1"/>
      <c r="B356" s="1"/>
      <c r="C356" s="1"/>
      <c r="D356" s="1"/>
      <c r="E356" s="1"/>
      <c r="F356" s="1"/>
      <c r="G356" s="1"/>
      <c r="H356" s="1"/>
      <c r="I356" s="1"/>
      <c r="J356" s="1"/>
      <c r="K356" s="1"/>
      <c r="L356" s="1"/>
      <c r="M356" s="14"/>
      <c r="N356" s="14"/>
      <c r="O356" s="14"/>
      <c r="P356" s="14"/>
      <c r="Q356" s="14"/>
      <c r="R356" s="14"/>
      <c r="S356" s="14"/>
      <c r="T356" s="14"/>
      <c r="U356" s="1"/>
      <c r="V356" s="1"/>
      <c r="W356" s="1"/>
      <c r="X356" s="1"/>
      <c r="Y356" s="1"/>
      <c r="Z356" s="57"/>
      <c r="AA356" s="57"/>
      <c r="AB356" s="57"/>
      <c r="AC356" s="1"/>
      <c r="AD356" s="1"/>
      <c r="AE356" s="1"/>
      <c r="AF356" s="1"/>
      <c r="AG356" s="1"/>
      <c r="AH356" s="1"/>
      <c r="AI356" s="57"/>
      <c r="AJ356" s="57"/>
      <c r="AK356" s="57"/>
      <c r="AL356" s="1"/>
      <c r="AM356" s="1"/>
      <c r="AN356" s="1"/>
      <c r="AO356" s="1"/>
      <c r="AP356" s="110"/>
      <c r="AQ356" s="180"/>
      <c r="AR356" s="5"/>
      <c r="AS356" s="262"/>
      <c r="AT356" s="211"/>
      <c r="AU356" s="211"/>
      <c r="AV356" s="211"/>
      <c r="AW356" s="310"/>
      <c r="AX356" s="317"/>
      <c r="AY356" s="322"/>
      <c r="AZ356" s="322"/>
      <c r="BA356" s="322"/>
      <c r="BB356" s="322"/>
      <c r="BC356" s="322"/>
      <c r="BD356" s="322"/>
      <c r="BE356" s="322"/>
      <c r="BF356" s="363"/>
      <c r="BG356" s="368"/>
      <c r="BH356" s="368"/>
      <c r="BI356" s="368"/>
      <c r="BJ356" s="368"/>
      <c r="BK356" s="368"/>
      <c r="BL356" s="368"/>
      <c r="BM356" s="368"/>
      <c r="BN356" s="368"/>
      <c r="BO356" s="368"/>
      <c r="BP356" s="368"/>
      <c r="BQ356" s="368"/>
      <c r="BR356" s="368"/>
      <c r="BS356" s="368"/>
      <c r="BT356" s="383"/>
      <c r="BU356" s="388"/>
      <c r="BV356" s="393"/>
      <c r="BW356" s="393"/>
      <c r="BX356" s="393"/>
      <c r="BY356" s="393"/>
      <c r="BZ356" s="393"/>
      <c r="CA356" s="393"/>
      <c r="CB356" s="393"/>
      <c r="CC356" s="393"/>
      <c r="CD356" s="407"/>
      <c r="CE356" s="149"/>
      <c r="CF356" s="423"/>
      <c r="CG356" s="3"/>
      <c r="CH356" s="5"/>
      <c r="CI356" s="5"/>
      <c r="CJ356" s="5"/>
      <c r="CK356" s="5"/>
      <c r="CL356" s="3"/>
      <c r="CM356" s="5"/>
      <c r="CN356" s="5"/>
      <c r="CO356" s="5"/>
      <c r="CP356" s="5"/>
      <c r="CQ356" s="5"/>
      <c r="CR356" s="5"/>
      <c r="CS356" s="5"/>
      <c r="CT356" s="5"/>
      <c r="CU356" s="5"/>
      <c r="CV356" s="5"/>
      <c r="CW356" s="5"/>
      <c r="CX356" s="5"/>
      <c r="CY356" s="5"/>
      <c r="CZ356" s="5"/>
      <c r="DA356" s="5"/>
      <c r="DB356" s="2"/>
      <c r="DC356" s="2"/>
      <c r="DD356" s="2"/>
      <c r="DE356" s="2"/>
      <c r="DF356" s="2"/>
      <c r="DG356" s="2"/>
      <c r="DH356" s="2"/>
      <c r="DI356" s="2"/>
      <c r="DJ356" s="2"/>
      <c r="DK356" s="2"/>
      <c r="DL356" s="2"/>
      <c r="DM356" s="2"/>
      <c r="DN356" s="2"/>
      <c r="DO356" s="2"/>
      <c r="DP356" s="2"/>
      <c r="DQ356" s="2"/>
      <c r="DR356" s="5"/>
      <c r="DS356" s="5"/>
      <c r="DT356" s="5"/>
      <c r="DU356" s="5"/>
      <c r="DV356" s="5"/>
      <c r="DW356" s="5"/>
      <c r="DX356" s="5"/>
      <c r="DY356" s="5"/>
      <c r="DZ356" s="5"/>
      <c r="EA356" s="5"/>
      <c r="EB356" s="5"/>
      <c r="EC356" s="5"/>
      <c r="ED356" s="5"/>
      <c r="EE356" s="5"/>
      <c r="EF356" s="5"/>
      <c r="EG356" s="5"/>
      <c r="EH356" s="5"/>
      <c r="EI356" s="5"/>
      <c r="EJ356" s="5"/>
      <c r="EK356" s="5"/>
      <c r="EL356" s="5"/>
      <c r="EM356" s="5"/>
      <c r="EN356" s="5"/>
      <c r="EO356" s="5"/>
      <c r="EP356" s="5"/>
      <c r="EQ356" s="5"/>
      <c r="ER356" s="5"/>
      <c r="ES356" s="5"/>
      <c r="ET356" s="5"/>
      <c r="EU356" s="5"/>
      <c r="EV356" s="5"/>
      <c r="EW356" s="5"/>
      <c r="EX356" s="5"/>
      <c r="EY356" s="5"/>
      <c r="EZ356" s="5"/>
      <c r="FA356" s="5"/>
      <c r="FB356" s="5"/>
      <c r="FC356" s="5"/>
      <c r="FD356" s="5"/>
      <c r="FE356" s="5"/>
      <c r="FF356" s="5"/>
      <c r="FG356" s="5"/>
      <c r="FH356" s="5"/>
      <c r="FI356" s="5"/>
      <c r="FJ356" s="5"/>
      <c r="FK356" s="5"/>
      <c r="FL356" s="5"/>
      <c r="FM356" s="5"/>
      <c r="FN356" s="5"/>
      <c r="FO356" s="5"/>
      <c r="FP356" s="5"/>
      <c r="FQ356" s="5"/>
      <c r="FR356" s="5"/>
      <c r="FS356" s="5"/>
      <c r="FT356" s="5"/>
      <c r="FU356" s="5"/>
      <c r="FV356" s="5"/>
      <c r="FW356" s="5"/>
      <c r="FX356" s="5"/>
      <c r="FY356" s="5"/>
      <c r="FZ356" s="5"/>
      <c r="GA356" s="5"/>
      <c r="GB356" s="5"/>
      <c r="GC356" s="5"/>
      <c r="GD356" s="5"/>
      <c r="GE356" s="5"/>
      <c r="GF356" s="5"/>
      <c r="GG356" s="5"/>
      <c r="GH356" s="5"/>
      <c r="GI356" s="5"/>
      <c r="GJ356" s="5"/>
      <c r="GK356" s="5"/>
      <c r="GL356" s="5"/>
      <c r="GM356" s="5"/>
      <c r="GN356" s="5"/>
      <c r="GO356" s="5"/>
      <c r="GP356" s="5"/>
      <c r="GQ356" s="5"/>
      <c r="GR356" s="5"/>
      <c r="GS356" s="5"/>
      <c r="GT356" s="5"/>
      <c r="GU356" s="5"/>
      <c r="GV356" s="5"/>
      <c r="GW356" s="5"/>
      <c r="GX356" s="5"/>
      <c r="GY356" s="5"/>
      <c r="GZ356" s="5"/>
      <c r="HA356" s="5"/>
      <c r="HB356" s="5"/>
      <c r="HC356" s="5"/>
      <c r="HD356" s="5"/>
      <c r="HE356" s="5"/>
      <c r="HF356" s="5"/>
      <c r="HG356" s="5"/>
      <c r="HH356" s="5"/>
      <c r="HI356" s="5"/>
      <c r="HJ356" s="5"/>
      <c r="HK356" s="5"/>
      <c r="HL356" s="5"/>
      <c r="HM356" s="5"/>
      <c r="HN356" s="5"/>
      <c r="HO356" s="5"/>
      <c r="HP356" s="5"/>
      <c r="HQ356" s="5"/>
      <c r="HR356" s="5"/>
      <c r="HS356" s="5"/>
      <c r="HT356" s="5"/>
      <c r="HU356" s="5"/>
      <c r="HV356" s="5"/>
      <c r="HW356" s="5"/>
      <c r="HX356" s="5"/>
      <c r="HY356" s="5"/>
      <c r="HZ356" s="5"/>
      <c r="IA356" s="5"/>
      <c r="IB356" s="5"/>
      <c r="IC356" s="5"/>
      <c r="ID356" s="5"/>
      <c r="IE356" s="5"/>
      <c r="IF356" s="5"/>
      <c r="IG356" s="5"/>
      <c r="IH356" s="5"/>
      <c r="II356" s="5"/>
      <c r="IJ356" s="5"/>
      <c r="IK356" s="5"/>
      <c r="IL356" s="5"/>
      <c r="IM356" s="5"/>
      <c r="IN356" s="5"/>
      <c r="IO356" s="5"/>
      <c r="IP356" s="5"/>
      <c r="IQ356" s="5"/>
      <c r="IR356" s="5"/>
      <c r="IS356" s="5"/>
      <c r="IT356" s="5"/>
      <c r="IU356" s="5"/>
      <c r="IV356" s="2"/>
    </row>
    <row r="357" spans="1:256" ht="13.5" customHeight="1">
      <c r="B357" s="11">
        <v>1</v>
      </c>
      <c r="D357" s="1" t="s">
        <v>264</v>
      </c>
      <c r="AP357" s="110"/>
      <c r="AQ357" s="180"/>
      <c r="AR357" s="69"/>
      <c r="AS357" s="262"/>
      <c r="AT357" s="211"/>
      <c r="AU357" s="211"/>
      <c r="AV357" s="211"/>
      <c r="AW357" s="310"/>
      <c r="AX357" s="317"/>
      <c r="AY357" s="322"/>
      <c r="AZ357" s="322"/>
      <c r="BA357" s="322"/>
      <c r="BB357" s="322"/>
      <c r="BC357" s="322"/>
      <c r="BD357" s="322"/>
      <c r="BE357" s="322"/>
      <c r="BF357" s="363"/>
      <c r="BG357" s="368"/>
      <c r="BH357" s="368"/>
      <c r="BI357" s="368"/>
      <c r="BJ357" s="368"/>
      <c r="BK357" s="368"/>
      <c r="BL357" s="368"/>
      <c r="BM357" s="368"/>
      <c r="BN357" s="368"/>
      <c r="BO357" s="368"/>
      <c r="BP357" s="368"/>
      <c r="BQ357" s="368"/>
      <c r="BR357" s="368"/>
      <c r="BS357" s="368"/>
      <c r="BT357" s="383"/>
      <c r="BU357" s="388"/>
      <c r="BV357" s="393"/>
      <c r="BW357" s="393"/>
      <c r="BX357" s="393"/>
      <c r="BY357" s="393"/>
      <c r="BZ357" s="393"/>
      <c r="CA357" s="393"/>
      <c r="CB357" s="393"/>
      <c r="CC357" s="393"/>
      <c r="CD357" s="407"/>
      <c r="CE357" s="149"/>
      <c r="CF357" s="423"/>
      <c r="CG357" s="2" t="s">
        <v>237</v>
      </c>
      <c r="CH357" s="2" t="s">
        <v>581</v>
      </c>
      <c r="CL357" s="5" t="s">
        <v>162</v>
      </c>
      <c r="CO357" s="5"/>
      <c r="CP357" s="5"/>
      <c r="CQ357" s="5"/>
      <c r="CR357" s="5"/>
      <c r="CS357" s="5"/>
      <c r="CT357" s="5"/>
      <c r="CU357" s="5"/>
      <c r="CV357" s="5"/>
      <c r="CW357" s="5"/>
      <c r="CX357" s="5"/>
      <c r="CY357" s="5"/>
      <c r="CZ357" s="5"/>
      <c r="DA357" s="5"/>
      <c r="DQ357" s="5"/>
    </row>
    <row r="358" spans="1:256" ht="13.5" customHeight="1">
      <c r="AP358" s="110"/>
      <c r="AQ358" s="180"/>
      <c r="AR358" s="69"/>
      <c r="AS358" s="262"/>
      <c r="AT358" s="211"/>
      <c r="AU358" s="211"/>
      <c r="AV358" s="211"/>
      <c r="AW358" s="310"/>
      <c r="AX358" s="317"/>
      <c r="AY358" s="322"/>
      <c r="AZ358" s="322"/>
      <c r="BA358" s="322"/>
      <c r="BB358" s="322"/>
      <c r="BC358" s="322"/>
      <c r="BD358" s="322"/>
      <c r="BE358" s="322"/>
      <c r="BF358" s="363"/>
      <c r="BG358" s="368"/>
      <c r="BH358" s="368"/>
      <c r="BI358" s="368"/>
      <c r="BJ358" s="368"/>
      <c r="BK358" s="368"/>
      <c r="BL358" s="368"/>
      <c r="BM358" s="368"/>
      <c r="BN358" s="368"/>
      <c r="BO358" s="368"/>
      <c r="BP358" s="368"/>
      <c r="BQ358" s="368"/>
      <c r="BR358" s="368"/>
      <c r="BS358" s="368"/>
      <c r="BT358" s="383"/>
      <c r="BU358" s="388"/>
      <c r="BV358" s="393"/>
      <c r="BW358" s="393"/>
      <c r="BX358" s="393"/>
      <c r="BY358" s="393"/>
      <c r="BZ358" s="393"/>
      <c r="CA358" s="393"/>
      <c r="CB358" s="393"/>
      <c r="CC358" s="393"/>
      <c r="CD358" s="407"/>
      <c r="CE358" s="149"/>
      <c r="CF358" s="430"/>
      <c r="CG358" s="5"/>
      <c r="CH358" s="5"/>
      <c r="CI358" s="5"/>
      <c r="CJ358" s="5"/>
      <c r="CK358" s="5"/>
      <c r="CL358" s="5"/>
      <c r="CM358" s="5"/>
      <c r="CN358" s="5"/>
      <c r="CT358" s="5"/>
      <c r="CU358" s="5"/>
      <c r="CV358" s="5"/>
      <c r="CW358" s="5"/>
      <c r="CX358" s="5"/>
      <c r="CY358" s="5"/>
      <c r="CZ358" s="5"/>
      <c r="DA358" s="5"/>
      <c r="DO358" s="5"/>
      <c r="DP358" s="5"/>
    </row>
    <row r="359" spans="1:256" ht="13.5" customHeight="1">
      <c r="B359" s="11">
        <v>1</v>
      </c>
      <c r="D359" s="1" t="s">
        <v>330</v>
      </c>
      <c r="AP359" s="110"/>
      <c r="AQ359" s="180"/>
      <c r="AR359" s="69"/>
      <c r="AS359" s="262"/>
      <c r="AT359" s="211"/>
      <c r="AU359" s="211"/>
      <c r="AV359" s="211"/>
      <c r="AW359" s="310"/>
      <c r="AX359" s="317"/>
      <c r="AY359" s="322"/>
      <c r="AZ359" s="322"/>
      <c r="BA359" s="322"/>
      <c r="BB359" s="322"/>
      <c r="BC359" s="322"/>
      <c r="BD359" s="322"/>
      <c r="BE359" s="322"/>
      <c r="BF359" s="363"/>
      <c r="BG359" s="368"/>
      <c r="BH359" s="368"/>
      <c r="BI359" s="368"/>
      <c r="BJ359" s="368"/>
      <c r="BK359" s="368"/>
      <c r="BL359" s="368"/>
      <c r="BM359" s="368"/>
      <c r="BN359" s="368"/>
      <c r="BO359" s="368"/>
      <c r="BP359" s="368"/>
      <c r="BQ359" s="368"/>
      <c r="BR359" s="368"/>
      <c r="BS359" s="368"/>
      <c r="BT359" s="383"/>
      <c r="BU359" s="388"/>
      <c r="BV359" s="393"/>
      <c r="BW359" s="393"/>
      <c r="BX359" s="393"/>
      <c r="BY359" s="393"/>
      <c r="BZ359" s="393"/>
      <c r="CA359" s="393"/>
      <c r="CB359" s="393"/>
      <c r="CC359" s="393"/>
      <c r="CD359" s="407"/>
      <c r="CE359" s="149"/>
      <c r="CF359" s="423"/>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row>
    <row r="360" spans="1:256" ht="13.5" customHeight="1">
      <c r="AP360" s="110"/>
      <c r="AQ360" s="180"/>
      <c r="AR360" s="69"/>
      <c r="AS360" s="263"/>
      <c r="AT360" s="291"/>
      <c r="AU360" s="291"/>
      <c r="AV360" s="291"/>
      <c r="AW360" s="311"/>
      <c r="AX360" s="318"/>
      <c r="AY360" s="323"/>
      <c r="AZ360" s="323"/>
      <c r="BA360" s="323"/>
      <c r="BB360" s="323"/>
      <c r="BC360" s="323"/>
      <c r="BD360" s="323"/>
      <c r="BE360" s="323"/>
      <c r="BF360" s="364"/>
      <c r="BG360" s="369"/>
      <c r="BH360" s="369"/>
      <c r="BI360" s="369"/>
      <c r="BJ360" s="369"/>
      <c r="BK360" s="369"/>
      <c r="BL360" s="369"/>
      <c r="BM360" s="369"/>
      <c r="BN360" s="369"/>
      <c r="BO360" s="369"/>
      <c r="BP360" s="369"/>
      <c r="BQ360" s="369"/>
      <c r="BR360" s="369"/>
      <c r="BS360" s="369"/>
      <c r="BT360" s="384"/>
      <c r="BU360" s="389"/>
      <c r="BV360" s="394"/>
      <c r="BW360" s="394"/>
      <c r="BX360" s="394"/>
      <c r="BY360" s="394"/>
      <c r="BZ360" s="394"/>
      <c r="CA360" s="394"/>
      <c r="CB360" s="394"/>
      <c r="CC360" s="394"/>
      <c r="CD360" s="408"/>
      <c r="CE360" s="149"/>
      <c r="CF360" s="423"/>
      <c r="CO360" s="5"/>
      <c r="CP360" s="5"/>
      <c r="CQ360" s="5"/>
      <c r="CR360" s="5"/>
      <c r="CS360" s="5"/>
      <c r="CT360" s="5"/>
      <c r="CU360" s="5"/>
      <c r="CV360" s="5"/>
      <c r="CW360" s="5"/>
      <c r="CX360" s="5"/>
      <c r="CY360" s="5"/>
      <c r="CZ360" s="5"/>
      <c r="DA360" s="5"/>
      <c r="DB360" s="5"/>
      <c r="DC360" s="5"/>
      <c r="DD360" s="5"/>
      <c r="DE360" s="5"/>
      <c r="DF360" s="5"/>
      <c r="DG360" s="5"/>
      <c r="DH360" s="5"/>
      <c r="DI360" s="5"/>
      <c r="DJ360" s="5"/>
      <c r="DK360" s="5"/>
      <c r="DL360" s="5"/>
      <c r="DM360" s="5"/>
      <c r="DN360" s="5"/>
      <c r="DO360" s="5"/>
      <c r="DP360" s="5"/>
    </row>
    <row r="361" spans="1:256" ht="13.5" customHeight="1">
      <c r="AP361" s="110"/>
      <c r="AQ361" s="180"/>
      <c r="AR361" s="69"/>
      <c r="AS361" s="264" t="s">
        <v>507</v>
      </c>
      <c r="AT361" s="292"/>
      <c r="AU361" s="292"/>
      <c r="AV361" s="292"/>
      <c r="AW361" s="312"/>
      <c r="AX361" s="316" t="s">
        <v>535</v>
      </c>
      <c r="AY361" s="324"/>
      <c r="AZ361" s="292"/>
      <c r="BA361" s="292"/>
      <c r="BB361" s="292"/>
      <c r="BC361" s="292"/>
      <c r="BD361" s="292"/>
      <c r="BE361" s="292"/>
      <c r="BF361" s="312"/>
      <c r="BG361" s="370" t="s">
        <v>555</v>
      </c>
      <c r="BH361" s="371"/>
      <c r="BI361" s="371"/>
      <c r="BJ361" s="371"/>
      <c r="BK361" s="371"/>
      <c r="BL361" s="371"/>
      <c r="BM361" s="371"/>
      <c r="BN361" s="371"/>
      <c r="BO361" s="371"/>
      <c r="BP361" s="371"/>
      <c r="BQ361" s="371"/>
      <c r="BR361" s="371"/>
      <c r="BS361" s="371"/>
      <c r="BT361" s="385"/>
      <c r="BU361" s="390" t="s">
        <v>556</v>
      </c>
      <c r="BV361" s="395"/>
      <c r="BW361" s="395"/>
      <c r="BX361" s="395"/>
      <c r="BY361" s="395"/>
      <c r="BZ361" s="395"/>
      <c r="CA361" s="395"/>
      <c r="CB361" s="395"/>
      <c r="CC361" s="395"/>
      <c r="CD361" s="409"/>
      <c r="CE361" s="149"/>
      <c r="CF361" s="430"/>
      <c r="CT361" s="5"/>
      <c r="CU361" s="5"/>
      <c r="CV361" s="5"/>
      <c r="CW361" s="5"/>
      <c r="CX361" s="5"/>
      <c r="CY361" s="5"/>
      <c r="CZ361" s="5"/>
      <c r="DA361" s="5"/>
    </row>
    <row r="362" spans="1:256" ht="13.5" customHeight="1">
      <c r="AP362" s="110"/>
      <c r="AQ362" s="180"/>
      <c r="AR362" s="69"/>
      <c r="AS362" s="265"/>
      <c r="AT362" s="293"/>
      <c r="AU362" s="293"/>
      <c r="AV362" s="293"/>
      <c r="AW362" s="313"/>
      <c r="AX362" s="265"/>
      <c r="AY362" s="293"/>
      <c r="AZ362" s="293"/>
      <c r="BA362" s="293"/>
      <c r="BB362" s="293"/>
      <c r="BC362" s="293"/>
      <c r="BD362" s="293"/>
      <c r="BE362" s="293"/>
      <c r="BF362" s="313"/>
      <c r="BG362" s="371"/>
      <c r="BH362" s="371"/>
      <c r="BI362" s="371"/>
      <c r="BJ362" s="371"/>
      <c r="BK362" s="371"/>
      <c r="BL362" s="371"/>
      <c r="BM362" s="371"/>
      <c r="BN362" s="371"/>
      <c r="BO362" s="371"/>
      <c r="BP362" s="371"/>
      <c r="BQ362" s="371"/>
      <c r="BR362" s="371"/>
      <c r="BS362" s="371"/>
      <c r="BT362" s="385"/>
      <c r="BU362" s="391"/>
      <c r="BV362" s="396"/>
      <c r="BW362" s="396"/>
      <c r="BX362" s="396"/>
      <c r="BY362" s="396"/>
      <c r="BZ362" s="396"/>
      <c r="CA362" s="396"/>
      <c r="CB362" s="396"/>
      <c r="CC362" s="396"/>
      <c r="CD362" s="410"/>
      <c r="CE362" s="149"/>
      <c r="CF362" s="430"/>
      <c r="CT362" s="5"/>
      <c r="CU362" s="5"/>
      <c r="CV362" s="5"/>
      <c r="CW362" s="5"/>
      <c r="CX362" s="5"/>
      <c r="CY362" s="5"/>
      <c r="CZ362" s="5"/>
      <c r="DA362" s="5"/>
    </row>
    <row r="363" spans="1:256" ht="13.5" customHeight="1">
      <c r="AP363" s="110"/>
      <c r="AQ363" s="180"/>
      <c r="AR363" s="12" t="s">
        <v>324</v>
      </c>
      <c r="AS363" s="248" t="str">
        <f>"（"&amp;D359&amp;"）"</f>
        <v>（マニフェスト）</v>
      </c>
      <c r="AT363" s="248"/>
      <c r="AU363" s="248"/>
      <c r="AV363" s="248"/>
      <c r="AW363" s="248"/>
      <c r="AX363" s="248"/>
      <c r="AY363" s="248"/>
      <c r="AZ363" s="248"/>
      <c r="BA363" s="249" t="s">
        <v>327</v>
      </c>
      <c r="BB363" s="249"/>
      <c r="BC363" s="249"/>
      <c r="BD363" s="249"/>
      <c r="BE363" s="249"/>
      <c r="BF363" s="249"/>
      <c r="BG363" s="249"/>
      <c r="BH363" s="249"/>
      <c r="BI363" s="249"/>
      <c r="BJ363" s="249"/>
      <c r="BK363" s="249"/>
      <c r="BL363" s="249"/>
      <c r="BM363" s="249"/>
      <c r="BN363" s="249"/>
      <c r="BO363" s="249"/>
      <c r="BP363" s="249"/>
      <c r="BQ363" s="249"/>
      <c r="BR363" s="249"/>
      <c r="BS363" s="249"/>
      <c r="BT363" s="249"/>
      <c r="BU363" s="249"/>
      <c r="BV363" s="249"/>
      <c r="BW363" s="249"/>
      <c r="BX363" s="249"/>
      <c r="BY363" s="249"/>
      <c r="BZ363" s="249"/>
      <c r="CA363" s="249"/>
      <c r="CB363" s="249"/>
      <c r="CC363" s="249"/>
      <c r="CD363" s="249"/>
      <c r="CE363" s="249"/>
      <c r="CF363" s="430"/>
      <c r="CT363" s="5"/>
      <c r="CU363" s="5"/>
      <c r="CV363" s="5"/>
      <c r="CW363" s="5"/>
      <c r="CX363" s="5"/>
      <c r="CY363" s="5"/>
      <c r="CZ363" s="5"/>
      <c r="DA363" s="5"/>
    </row>
    <row r="364" spans="1:256" ht="13.5" customHeight="1">
      <c r="AO364" s="12"/>
      <c r="AP364" s="110"/>
      <c r="AQ364" s="180"/>
      <c r="AR364" s="230"/>
      <c r="AS364" s="266" t="s">
        <v>366</v>
      </c>
      <c r="AT364" s="266"/>
      <c r="AU364" s="266"/>
      <c r="AV364" s="266"/>
      <c r="AW364" s="266"/>
      <c r="AX364" s="266"/>
      <c r="AY364" s="266"/>
      <c r="AZ364" s="266"/>
      <c r="BA364" s="266"/>
      <c r="BB364" s="266"/>
      <c r="BC364" s="266"/>
      <c r="BD364" s="266"/>
      <c r="BE364" s="266"/>
      <c r="BF364" s="266"/>
      <c r="BG364" s="266"/>
      <c r="BH364" s="266"/>
      <c r="BI364" s="266"/>
      <c r="BJ364" s="266"/>
      <c r="BK364" s="266"/>
      <c r="BL364" s="266"/>
      <c r="BM364" s="266"/>
      <c r="BN364" s="266"/>
      <c r="BO364" s="266"/>
      <c r="BP364" s="266"/>
      <c r="BQ364" s="266"/>
      <c r="BR364" s="266"/>
      <c r="BS364" s="266"/>
      <c r="BT364" s="266"/>
      <c r="BU364" s="266"/>
      <c r="BV364" s="266"/>
      <c r="BW364" s="266"/>
      <c r="BX364" s="266"/>
      <c r="BY364" s="266"/>
      <c r="BZ364" s="266"/>
      <c r="CA364" s="266"/>
      <c r="CB364" s="266"/>
      <c r="CC364" s="266"/>
      <c r="CD364" s="266"/>
      <c r="CE364" s="253"/>
      <c r="CF364" s="430"/>
      <c r="CT364" s="5"/>
      <c r="CU364" s="5"/>
      <c r="CV364" s="5"/>
      <c r="CW364" s="5"/>
      <c r="CX364" s="5"/>
      <c r="CY364" s="5"/>
      <c r="CZ364" s="5"/>
      <c r="DA364" s="5"/>
    </row>
    <row r="365" spans="1:256" ht="13.5" customHeight="1">
      <c r="AP365" s="114"/>
      <c r="AQ365" s="183"/>
      <c r="AR365" s="231"/>
      <c r="AS365" s="267"/>
      <c r="AT365" s="267"/>
      <c r="AU365" s="267"/>
      <c r="AV365" s="267"/>
      <c r="AW365" s="267"/>
      <c r="AX365" s="267"/>
      <c r="AY365" s="267"/>
      <c r="AZ365" s="267"/>
      <c r="BA365" s="267"/>
      <c r="BB365" s="267"/>
      <c r="BC365" s="267"/>
      <c r="BD365" s="267"/>
      <c r="BE365" s="267"/>
      <c r="BF365" s="267"/>
      <c r="BG365" s="267"/>
      <c r="BH365" s="267"/>
      <c r="BI365" s="267"/>
      <c r="BJ365" s="267"/>
      <c r="BK365" s="267"/>
      <c r="BL365" s="267"/>
      <c r="BM365" s="267"/>
      <c r="BN365" s="267"/>
      <c r="BO365" s="267"/>
      <c r="BP365" s="267"/>
      <c r="BQ365" s="267"/>
      <c r="BR365" s="267"/>
      <c r="BS365" s="267"/>
      <c r="BT365" s="267"/>
      <c r="BU365" s="267"/>
      <c r="BV365" s="267"/>
      <c r="BW365" s="267"/>
      <c r="BX365" s="267"/>
      <c r="BY365" s="267"/>
      <c r="BZ365" s="267"/>
      <c r="CA365" s="267"/>
      <c r="CB365" s="267"/>
      <c r="CC365" s="267"/>
      <c r="CD365" s="267"/>
      <c r="CE365" s="267"/>
      <c r="CF365" s="431"/>
      <c r="CT365" s="5"/>
      <c r="CU365" s="5"/>
      <c r="CV365" s="5"/>
      <c r="CW365" s="5"/>
      <c r="CX365" s="5"/>
      <c r="CY365" s="5"/>
      <c r="CZ365" s="5"/>
      <c r="DA365" s="5"/>
    </row>
    <row r="366" spans="1:256" ht="13.5" customHeight="1">
      <c r="AP366" s="115" t="s">
        <v>172</v>
      </c>
      <c r="AQ366" s="184"/>
      <c r="AR366" s="222"/>
      <c r="AS366" s="222"/>
      <c r="AT366" s="222"/>
      <c r="AU366" s="222"/>
      <c r="AV366" s="222"/>
      <c r="AW366" s="222"/>
      <c r="AX366" s="222"/>
      <c r="AY366" s="222"/>
      <c r="AZ366" s="222"/>
      <c r="BA366" s="216"/>
      <c r="BB366" s="216"/>
      <c r="BC366" s="216"/>
      <c r="BD366" s="216"/>
      <c r="BE366" s="216"/>
      <c r="BF366" s="216"/>
      <c r="BG366" s="216"/>
      <c r="BH366" s="216"/>
      <c r="BI366" s="216"/>
      <c r="BJ366" s="216"/>
      <c r="BK366" s="216"/>
      <c r="BL366" s="216"/>
      <c r="BM366" s="216"/>
      <c r="BN366" s="216"/>
      <c r="BO366" s="216"/>
      <c r="BP366" s="216"/>
      <c r="BQ366" s="216"/>
      <c r="BR366" s="216"/>
      <c r="BS366" s="216"/>
      <c r="BT366" s="216"/>
      <c r="BU366" s="216"/>
      <c r="BV366" s="216"/>
      <c r="BW366" s="216"/>
      <c r="BX366" s="216"/>
      <c r="BY366" s="216"/>
      <c r="BZ366" s="216"/>
      <c r="CA366" s="216"/>
      <c r="CB366" s="216"/>
      <c r="CC366" s="216"/>
      <c r="CD366" s="216"/>
      <c r="CE366" s="216"/>
      <c r="CF366" s="432"/>
      <c r="CT366" s="5"/>
      <c r="CU366" s="5"/>
      <c r="CV366" s="5"/>
      <c r="CW366" s="5"/>
      <c r="CX366" s="5"/>
      <c r="CY366" s="5"/>
      <c r="CZ366" s="5"/>
      <c r="DA366" s="5"/>
    </row>
    <row r="367" spans="1:256" ht="13.5" customHeight="1">
      <c r="B367" s="11">
        <v>1</v>
      </c>
      <c r="D367" s="1" t="s">
        <v>371</v>
      </c>
      <c r="L367" s="1" t="s">
        <v>60</v>
      </c>
      <c r="O367" s="32" t="s">
        <v>13</v>
      </c>
      <c r="P367" s="34"/>
      <c r="Q367" s="34"/>
      <c r="R367" s="34"/>
      <c r="S367" s="34"/>
      <c r="T367" s="34"/>
      <c r="U367" s="34"/>
      <c r="V367" s="43"/>
      <c r="W367" s="1" t="s">
        <v>435</v>
      </c>
      <c r="Z367" s="1" t="s">
        <v>449</v>
      </c>
      <c r="AD367" s="1" t="s">
        <v>70</v>
      </c>
      <c r="AF367" s="32" t="s">
        <v>28</v>
      </c>
      <c r="AG367" s="34"/>
      <c r="AH367" s="34"/>
      <c r="AI367" s="34"/>
      <c r="AJ367" s="43"/>
      <c r="AP367" s="116"/>
      <c r="AQ367" s="185"/>
      <c r="AR367" s="12" t="s">
        <v>173</v>
      </c>
      <c r="AS367" s="14" t="str">
        <f>"（"&amp;D367&amp;"）"</f>
        <v>（建設発生土の使用）</v>
      </c>
      <c r="AT367" s="14"/>
      <c r="AU367" s="14"/>
      <c r="AV367" s="14"/>
      <c r="AW367" s="14"/>
      <c r="AX367" s="14"/>
      <c r="AY367" s="14"/>
      <c r="AZ367" s="14"/>
      <c r="BA367" s="230"/>
      <c r="BB367" s="350"/>
      <c r="BC367" s="350"/>
      <c r="BD367" s="350"/>
      <c r="BE367" s="350"/>
      <c r="BF367" s="350"/>
      <c r="BG367" s="350"/>
      <c r="BH367" s="350"/>
      <c r="BI367" s="350"/>
      <c r="BJ367" s="350"/>
      <c r="BK367" s="350"/>
      <c r="BL367" s="350"/>
      <c r="BM367" s="350"/>
      <c r="BN367" s="350"/>
      <c r="BO367" s="350"/>
      <c r="BP367" s="350"/>
      <c r="BQ367" s="350"/>
      <c r="BR367" s="350"/>
      <c r="BS367" s="350"/>
      <c r="BT367" s="350"/>
      <c r="BU367" s="350"/>
      <c r="BV367" s="350"/>
      <c r="BW367" s="350"/>
      <c r="BX367" s="350"/>
      <c r="BY367" s="350"/>
      <c r="BZ367" s="350"/>
      <c r="CA367" s="350"/>
      <c r="CB367" s="350"/>
      <c r="CC367" s="350"/>
      <c r="CD367" s="350"/>
      <c r="CE367" s="350"/>
      <c r="CF367" s="430"/>
      <c r="CT367" s="5"/>
      <c r="CU367" s="5"/>
      <c r="CV367" s="5"/>
      <c r="CW367" s="5"/>
      <c r="CX367" s="5"/>
      <c r="CY367" s="5"/>
      <c r="CZ367" s="5"/>
      <c r="DA367" s="5"/>
    </row>
    <row r="368" spans="1:256" ht="13.5" customHeight="1">
      <c r="N368" s="5"/>
      <c r="AP368" s="116"/>
      <c r="AQ368" s="185"/>
      <c r="AR368" s="12"/>
      <c r="AS368" s="249" t="str">
        <f>CONCATENATE("　",O367,"工事から",AF367,"の建設発生土を受け入れ、",+P371,"に使用する。")</f>
        <v>　　　　　　　　　工事から　　　　　　の建設発生土を受け入れ、　　　　　　　に使用する。</v>
      </c>
      <c r="AT368" s="249"/>
      <c r="AU368" s="249"/>
      <c r="AV368" s="249"/>
      <c r="AW368" s="249"/>
      <c r="AX368" s="249"/>
      <c r="AY368" s="249"/>
      <c r="AZ368" s="249"/>
      <c r="BA368" s="249"/>
      <c r="BB368" s="249"/>
      <c r="BC368" s="249"/>
      <c r="BD368" s="249"/>
      <c r="BE368" s="249"/>
      <c r="BF368" s="249"/>
      <c r="BG368" s="249"/>
      <c r="BH368" s="249"/>
      <c r="BI368" s="249"/>
      <c r="BJ368" s="249"/>
      <c r="BK368" s="249"/>
      <c r="BL368" s="249"/>
      <c r="BM368" s="249"/>
      <c r="BN368" s="249"/>
      <c r="BO368" s="249"/>
      <c r="BP368" s="249"/>
      <c r="BQ368" s="249"/>
      <c r="BR368" s="249"/>
      <c r="BS368" s="249"/>
      <c r="BT368" s="249"/>
      <c r="BU368" s="249"/>
      <c r="BV368" s="249"/>
      <c r="BW368" s="249"/>
      <c r="BX368" s="249"/>
      <c r="BY368" s="249"/>
      <c r="BZ368" s="249"/>
      <c r="CA368" s="249"/>
      <c r="CB368" s="249"/>
      <c r="CC368" s="249"/>
      <c r="CD368" s="249"/>
      <c r="CE368" s="249"/>
      <c r="CF368" s="430"/>
      <c r="CG368" s="5" t="s">
        <v>573</v>
      </c>
      <c r="CT368" s="5"/>
      <c r="CU368" s="5"/>
      <c r="CV368" s="5"/>
      <c r="CW368" s="5"/>
      <c r="CX368" s="5"/>
      <c r="CY368" s="5"/>
      <c r="CZ368" s="5"/>
      <c r="DA368" s="5"/>
    </row>
    <row r="369" spans="2:105" ht="13.5" customHeight="1">
      <c r="N369" s="5"/>
      <c r="AP369" s="116"/>
      <c r="AQ369" s="185"/>
      <c r="AR369" s="1"/>
      <c r="AS369" s="249" t="s">
        <v>616</v>
      </c>
      <c r="AT369" s="249"/>
      <c r="AU369" s="249"/>
      <c r="AV369" s="249"/>
      <c r="AW369" s="249"/>
      <c r="AX369" s="249"/>
      <c r="AY369" s="249"/>
      <c r="AZ369" s="249"/>
      <c r="BA369" s="249"/>
      <c r="BB369" s="249"/>
      <c r="BC369" s="249"/>
      <c r="BD369" s="249"/>
      <c r="BE369" s="249"/>
      <c r="BF369" s="249"/>
      <c r="BG369" s="249"/>
      <c r="BH369" s="249"/>
      <c r="BI369" s="249"/>
      <c r="BJ369" s="249"/>
      <c r="BK369" s="249"/>
      <c r="BL369" s="249"/>
      <c r="BM369" s="249"/>
      <c r="BN369" s="249"/>
      <c r="BO369" s="249"/>
      <c r="BP369" s="249"/>
      <c r="BQ369" s="249"/>
      <c r="BR369" s="249"/>
      <c r="BS369" s="249"/>
      <c r="BT369" s="249"/>
      <c r="BU369" s="249"/>
      <c r="BV369" s="249"/>
      <c r="BW369" s="249"/>
      <c r="BX369" s="249"/>
      <c r="BY369" s="249"/>
      <c r="BZ369" s="249"/>
      <c r="CA369" s="249"/>
      <c r="CB369" s="249"/>
      <c r="CC369" s="249"/>
      <c r="CD369" s="249"/>
      <c r="CE369" s="249"/>
      <c r="CF369" s="430"/>
      <c r="CG369" s="5"/>
      <c r="CT369" s="5"/>
      <c r="CU369" s="5"/>
      <c r="CV369" s="5"/>
      <c r="CW369" s="5"/>
      <c r="CX369" s="5"/>
      <c r="CY369" s="5"/>
      <c r="CZ369" s="5"/>
      <c r="DA369" s="5"/>
    </row>
    <row r="370" spans="2:105" ht="13.5" customHeight="1">
      <c r="N370" s="5"/>
      <c r="AP370" s="116"/>
      <c r="AQ370" s="185"/>
      <c r="AR370" s="1"/>
      <c r="AS370" s="249"/>
      <c r="AT370" s="249"/>
      <c r="AU370" s="249"/>
      <c r="AV370" s="249"/>
      <c r="AW370" s="249"/>
      <c r="AX370" s="249"/>
      <c r="AY370" s="249"/>
      <c r="AZ370" s="249"/>
      <c r="BA370" s="249"/>
      <c r="BB370" s="249"/>
      <c r="BC370" s="249"/>
      <c r="BD370" s="249"/>
      <c r="BE370" s="249"/>
      <c r="BF370" s="249"/>
      <c r="BG370" s="249"/>
      <c r="BH370" s="249"/>
      <c r="BI370" s="249"/>
      <c r="BJ370" s="249"/>
      <c r="BK370" s="249"/>
      <c r="BL370" s="249"/>
      <c r="BM370" s="249"/>
      <c r="BN370" s="249"/>
      <c r="BO370" s="249"/>
      <c r="BP370" s="249"/>
      <c r="BQ370" s="249"/>
      <c r="BR370" s="249"/>
      <c r="BS370" s="249"/>
      <c r="BT370" s="249"/>
      <c r="BU370" s="249"/>
      <c r="BV370" s="249"/>
      <c r="BW370" s="249"/>
      <c r="BX370" s="249"/>
      <c r="BY370" s="249"/>
      <c r="BZ370" s="249"/>
      <c r="CA370" s="249"/>
      <c r="CB370" s="249"/>
      <c r="CC370" s="249"/>
      <c r="CD370" s="249"/>
      <c r="CE370" s="249"/>
      <c r="CF370" s="430"/>
      <c r="CG370" s="5"/>
      <c r="CT370" s="5"/>
      <c r="CU370" s="5"/>
      <c r="CV370" s="5"/>
      <c r="CW370" s="5"/>
      <c r="CX370" s="5"/>
      <c r="CY370" s="5"/>
      <c r="CZ370" s="5"/>
      <c r="DA370" s="5"/>
    </row>
    <row r="371" spans="2:105" ht="13.5" customHeight="1">
      <c r="L371" s="1" t="s">
        <v>410</v>
      </c>
      <c r="P371" s="38" t="s">
        <v>25</v>
      </c>
      <c r="Q371" s="39"/>
      <c r="R371" s="39"/>
      <c r="S371" s="39"/>
      <c r="T371" s="39"/>
      <c r="U371" s="39"/>
      <c r="V371" s="44"/>
      <c r="AP371" s="116"/>
      <c r="AQ371" s="185"/>
      <c r="AR371" s="12" t="s">
        <v>134</v>
      </c>
      <c r="AS371" s="250" t="str">
        <f>"（"&amp;D373&amp;"）"</f>
        <v>（再生資材の使用）</v>
      </c>
      <c r="AT371" s="250"/>
      <c r="AU371" s="250"/>
      <c r="AV371" s="250"/>
      <c r="AW371" s="250"/>
      <c r="AX371" s="250"/>
      <c r="AY371" s="250"/>
      <c r="AZ371" s="250"/>
      <c r="BA371" s="230"/>
      <c r="BB371" s="230"/>
      <c r="BC371" s="258"/>
      <c r="BD371" s="258"/>
      <c r="BE371" s="258"/>
      <c r="BF371" s="258"/>
      <c r="BG371" s="258"/>
      <c r="BH371" s="258"/>
      <c r="BI371" s="258"/>
      <c r="BJ371" s="258"/>
      <c r="BK371" s="258"/>
      <c r="BL371" s="258"/>
      <c r="BM371" s="258"/>
      <c r="BN371" s="258"/>
      <c r="BO371" s="258"/>
      <c r="BP371" s="258"/>
      <c r="BQ371" s="258"/>
      <c r="BR371" s="258"/>
      <c r="BS371" s="258"/>
      <c r="BT371" s="258"/>
      <c r="BU371" s="258"/>
      <c r="BV371" s="258"/>
      <c r="BW371" s="258"/>
      <c r="BX371" s="258"/>
      <c r="BY371" s="258"/>
      <c r="BZ371" s="258"/>
      <c r="CA371" s="258"/>
      <c r="CB371" s="258"/>
      <c r="CC371" s="258"/>
      <c r="CD371" s="258"/>
      <c r="CE371" s="258"/>
      <c r="CF371" s="430"/>
      <c r="CG371" s="5" t="s">
        <v>574</v>
      </c>
    </row>
    <row r="372" spans="2:105" ht="13.5" customHeight="1">
      <c r="AP372" s="116"/>
      <c r="AQ372" s="185"/>
      <c r="AR372" s="12"/>
      <c r="AS372" s="69" t="s">
        <v>109</v>
      </c>
      <c r="AT372" s="249" t="str">
        <f>CONCATENATE("　",E375,"は、",M375,"工事から運搬し、",+AB375,"に使用する。")</f>
        <v>　Co雑割材は、　　　　　　　　工事から運搬し、　　　　　に使用する。</v>
      </c>
      <c r="AU372" s="249"/>
      <c r="AV372" s="249"/>
      <c r="AW372" s="249"/>
      <c r="AX372" s="249"/>
      <c r="AY372" s="249"/>
      <c r="AZ372" s="249"/>
      <c r="BA372" s="249"/>
      <c r="BB372" s="249"/>
      <c r="BC372" s="249"/>
      <c r="BD372" s="249"/>
      <c r="BE372" s="249"/>
      <c r="BF372" s="249"/>
      <c r="BG372" s="249"/>
      <c r="BH372" s="249"/>
      <c r="BI372" s="249"/>
      <c r="BJ372" s="249"/>
      <c r="BK372" s="249"/>
      <c r="BL372" s="249"/>
      <c r="BM372" s="249"/>
      <c r="BN372" s="249"/>
      <c r="BO372" s="249"/>
      <c r="BP372" s="249"/>
      <c r="BQ372" s="249"/>
      <c r="BR372" s="249"/>
      <c r="BS372" s="249"/>
      <c r="BT372" s="249"/>
      <c r="BU372" s="249"/>
      <c r="BV372" s="249"/>
      <c r="BW372" s="249"/>
      <c r="BX372" s="249"/>
      <c r="BY372" s="249"/>
      <c r="BZ372" s="249"/>
      <c r="CA372" s="249"/>
      <c r="CB372" s="249"/>
      <c r="CC372" s="249"/>
      <c r="CD372" s="249"/>
      <c r="CE372" s="249"/>
      <c r="CF372" s="430"/>
      <c r="CT372" s="5"/>
      <c r="CU372" s="5"/>
      <c r="CV372" s="5"/>
    </row>
    <row r="373" spans="2:105" ht="13.5" customHeight="1">
      <c r="B373" s="11">
        <v>1</v>
      </c>
      <c r="D373" s="1" t="s">
        <v>397</v>
      </c>
      <c r="AP373" s="116"/>
      <c r="AQ373" s="185"/>
      <c r="AR373" s="12"/>
      <c r="AS373" s="69" t="s">
        <v>111</v>
      </c>
      <c r="AT373" s="253" t="str">
        <f>CONCATENATE("　",E377,"は、",S377,"工事から運搬し、",+AH377,"に使用する。")</f>
        <v>　ｱｽﾌｧﾙﾄ・ｺﾝｸﾘｰﾄ切削殻等は、　　　　　　　工事から運搬し、　　　　　に使用する。</v>
      </c>
      <c r="AU373" s="253"/>
      <c r="AV373" s="253"/>
      <c r="AW373" s="253"/>
      <c r="AX373" s="253"/>
      <c r="AY373" s="253"/>
      <c r="AZ373" s="253"/>
      <c r="BA373" s="253"/>
      <c r="BB373" s="253"/>
      <c r="BC373" s="253"/>
      <c r="BD373" s="253"/>
      <c r="BE373" s="253"/>
      <c r="BF373" s="253"/>
      <c r="BG373" s="253"/>
      <c r="BH373" s="253"/>
      <c r="BI373" s="253"/>
      <c r="BJ373" s="253"/>
      <c r="BK373" s="253"/>
      <c r="BL373" s="253"/>
      <c r="BM373" s="253"/>
      <c r="BN373" s="253"/>
      <c r="BO373" s="253"/>
      <c r="BP373" s="253"/>
      <c r="BQ373" s="253"/>
      <c r="BR373" s="253"/>
      <c r="BS373" s="253"/>
      <c r="BT373" s="253"/>
      <c r="BU373" s="253"/>
      <c r="BV373" s="253"/>
      <c r="BW373" s="253"/>
      <c r="BX373" s="253"/>
      <c r="BY373" s="253"/>
      <c r="BZ373" s="253"/>
      <c r="CA373" s="253"/>
      <c r="CB373" s="253"/>
      <c r="CC373" s="253"/>
      <c r="CD373" s="253"/>
      <c r="CE373" s="253"/>
      <c r="CF373" s="430"/>
    </row>
    <row r="374" spans="2:105" ht="13.5" customHeight="1">
      <c r="AP374" s="116"/>
      <c r="AQ374" s="185"/>
      <c r="AR374" s="12"/>
      <c r="AS374" s="69" t="s">
        <v>139</v>
      </c>
      <c r="AT374" s="253" t="str">
        <f>CONCATENATE("　",E379,"[規格：",P379,"］は、",+Z379,"に使用する。")</f>
        <v>　再生クラッシャーラン[規格：　　　］は、　　　　　　に使用する。</v>
      </c>
      <c r="AU374" s="253"/>
      <c r="AV374" s="253"/>
      <c r="AW374" s="253"/>
      <c r="AX374" s="253"/>
      <c r="AY374" s="253"/>
      <c r="AZ374" s="253"/>
      <c r="BA374" s="253"/>
      <c r="BB374" s="253"/>
      <c r="BC374" s="253"/>
      <c r="BD374" s="253"/>
      <c r="BE374" s="253"/>
      <c r="BF374" s="253"/>
      <c r="BG374" s="253"/>
      <c r="BH374" s="253"/>
      <c r="BI374" s="253"/>
      <c r="BJ374" s="253"/>
      <c r="BK374" s="253"/>
      <c r="BL374" s="253"/>
      <c r="BM374" s="253"/>
      <c r="BN374" s="253"/>
      <c r="BO374" s="253"/>
      <c r="BP374" s="253"/>
      <c r="BQ374" s="253"/>
      <c r="BR374" s="253"/>
      <c r="BS374" s="253"/>
      <c r="BT374" s="253"/>
      <c r="BU374" s="253"/>
      <c r="BV374" s="253"/>
      <c r="BW374" s="253"/>
      <c r="BX374" s="253"/>
      <c r="BY374" s="253"/>
      <c r="BZ374" s="253"/>
      <c r="CA374" s="253"/>
      <c r="CB374" s="253"/>
      <c r="CC374" s="253"/>
      <c r="CD374" s="253"/>
      <c r="CE374" s="253"/>
      <c r="CF374" s="430"/>
    </row>
    <row r="375" spans="2:105" ht="13.5" customHeight="1">
      <c r="B375" s="1" t="s">
        <v>109</v>
      </c>
      <c r="C375" s="11">
        <v>1</v>
      </c>
      <c r="E375" s="1" t="s">
        <v>17</v>
      </c>
      <c r="J375" s="1" t="s">
        <v>60</v>
      </c>
      <c r="M375" s="32" t="s">
        <v>13</v>
      </c>
      <c r="N375" s="34"/>
      <c r="O375" s="34"/>
      <c r="P375" s="34"/>
      <c r="Q375" s="34"/>
      <c r="R375" s="34"/>
      <c r="S375" s="34"/>
      <c r="T375" s="43"/>
      <c r="U375" s="1" t="s">
        <v>435</v>
      </c>
      <c r="X375" s="1" t="s">
        <v>410</v>
      </c>
      <c r="AB375" s="32" t="s">
        <v>421</v>
      </c>
      <c r="AC375" s="34"/>
      <c r="AD375" s="34"/>
      <c r="AE375" s="34"/>
      <c r="AF375" s="34"/>
      <c r="AG375" s="43"/>
      <c r="AP375" s="116"/>
      <c r="AQ375" s="185"/>
      <c r="AR375" s="12"/>
      <c r="AS375" s="69" t="s">
        <v>256</v>
      </c>
      <c r="AT375" s="253" t="str">
        <f>CONCATENATE("　",E381,"［規格：",P381,"］は、",+Z381,"に使用する。")</f>
        <v>　再生コンクリート砂［規格：    ］は、　　　　　　に使用する。</v>
      </c>
      <c r="AU375" s="253"/>
      <c r="AV375" s="253"/>
      <c r="AW375" s="253"/>
      <c r="AX375" s="253"/>
      <c r="AY375" s="253"/>
      <c r="AZ375" s="253"/>
      <c r="BA375" s="253"/>
      <c r="BB375" s="253"/>
      <c r="BC375" s="253"/>
      <c r="BD375" s="253"/>
      <c r="BE375" s="253"/>
      <c r="BF375" s="253"/>
      <c r="BG375" s="253"/>
      <c r="BH375" s="253"/>
      <c r="BI375" s="253"/>
      <c r="BJ375" s="253"/>
      <c r="BK375" s="253"/>
      <c r="BL375" s="253"/>
      <c r="BM375" s="253"/>
      <c r="BN375" s="253"/>
      <c r="BO375" s="253"/>
      <c r="BP375" s="253"/>
      <c r="BQ375" s="253"/>
      <c r="BR375" s="253"/>
      <c r="BS375" s="253"/>
      <c r="BT375" s="253"/>
      <c r="BU375" s="253"/>
      <c r="BV375" s="253"/>
      <c r="BW375" s="253"/>
      <c r="BX375" s="253"/>
      <c r="BY375" s="253"/>
      <c r="BZ375" s="253"/>
      <c r="CA375" s="253"/>
      <c r="CB375" s="253"/>
      <c r="CC375" s="253"/>
      <c r="CD375" s="253"/>
      <c r="CE375" s="253"/>
      <c r="CF375" s="430"/>
    </row>
    <row r="376" spans="2:105" ht="13.5" customHeight="1">
      <c r="AP376" s="116"/>
      <c r="AQ376" s="185"/>
      <c r="AR376" s="12"/>
      <c r="AS376" s="69" t="s">
        <v>265</v>
      </c>
      <c r="AT376" s="249" t="str">
        <f>CONCATENATE("　",E384,"［規格：",R384,"］は、",+AB384,"に使用する。")</f>
        <v>　再生加熱アスファルト混合物［規格：　　　］は、　　　　　　に使用する。</v>
      </c>
      <c r="AU376" s="249"/>
      <c r="AV376" s="249"/>
      <c r="AW376" s="249"/>
      <c r="AX376" s="249"/>
      <c r="AY376" s="249"/>
      <c r="AZ376" s="249"/>
      <c r="BA376" s="249"/>
      <c r="BB376" s="249"/>
      <c r="BC376" s="249"/>
      <c r="BD376" s="249"/>
      <c r="BE376" s="249"/>
      <c r="BF376" s="249"/>
      <c r="BG376" s="249"/>
      <c r="BH376" s="249"/>
      <c r="BI376" s="249"/>
      <c r="BJ376" s="249"/>
      <c r="BK376" s="249"/>
      <c r="BL376" s="249"/>
      <c r="BM376" s="249"/>
      <c r="BN376" s="249"/>
      <c r="BO376" s="249"/>
      <c r="BP376" s="249"/>
      <c r="BQ376" s="249"/>
      <c r="BR376" s="249"/>
      <c r="BS376" s="249"/>
      <c r="BT376" s="249"/>
      <c r="BU376" s="249"/>
      <c r="BV376" s="249"/>
      <c r="BW376" s="249"/>
      <c r="BX376" s="249"/>
      <c r="BY376" s="249"/>
      <c r="BZ376" s="249"/>
      <c r="CA376" s="249"/>
      <c r="CB376" s="249"/>
      <c r="CC376" s="249"/>
      <c r="CD376" s="249"/>
      <c r="CE376" s="249"/>
      <c r="CF376" s="430"/>
    </row>
    <row r="377" spans="2:105" ht="13.5" customHeight="1">
      <c r="B377" s="1" t="s">
        <v>111</v>
      </c>
      <c r="C377" s="11">
        <v>1</v>
      </c>
      <c r="D377" s="5"/>
      <c r="E377" s="1" t="s">
        <v>185</v>
      </c>
      <c r="F377" s="2"/>
      <c r="G377" s="2"/>
      <c r="H377" s="2"/>
      <c r="I377" s="2"/>
      <c r="J377" s="2"/>
      <c r="K377" s="2"/>
      <c r="L377" s="2"/>
      <c r="M377" s="2"/>
      <c r="N377" s="2"/>
      <c r="O377" s="2"/>
      <c r="P377" s="1" t="s">
        <v>60</v>
      </c>
      <c r="S377" s="38" t="s">
        <v>25</v>
      </c>
      <c r="T377" s="39"/>
      <c r="U377" s="39"/>
      <c r="V377" s="39"/>
      <c r="W377" s="39"/>
      <c r="X377" s="39"/>
      <c r="Y377" s="39"/>
      <c r="Z377" s="44"/>
      <c r="AA377" s="1" t="s">
        <v>435</v>
      </c>
      <c r="AD377" s="1" t="s">
        <v>410</v>
      </c>
      <c r="AH377" s="38" t="s">
        <v>421</v>
      </c>
      <c r="AI377" s="39"/>
      <c r="AJ377" s="39"/>
      <c r="AK377" s="39"/>
      <c r="AL377" s="39"/>
      <c r="AM377" s="44"/>
      <c r="AP377" s="116"/>
      <c r="AQ377" s="185"/>
      <c r="AR377" s="12"/>
      <c r="AS377" s="69" t="s">
        <v>374</v>
      </c>
      <c r="AT377" s="249" t="str">
        <f>CONCATENATE("　",E386,"［資材名：",O386,"］［規格：",Y386,"］は、",+AI386,"に使用する。")</f>
        <v>　その他再生資材［資材名：　　　　　］［規格：　　　］は、　　　　　　に使用する。</v>
      </c>
      <c r="AU377" s="249"/>
      <c r="AV377" s="249"/>
      <c r="AW377" s="249"/>
      <c r="AX377" s="249"/>
      <c r="AY377" s="249"/>
      <c r="AZ377" s="249"/>
      <c r="BA377" s="249"/>
      <c r="BB377" s="249"/>
      <c r="BC377" s="249"/>
      <c r="BD377" s="249"/>
      <c r="BE377" s="249"/>
      <c r="BF377" s="249"/>
      <c r="BG377" s="249"/>
      <c r="BH377" s="249"/>
      <c r="BI377" s="249"/>
      <c r="BJ377" s="249"/>
      <c r="BK377" s="249"/>
      <c r="BL377" s="249"/>
      <c r="BM377" s="249"/>
      <c r="BN377" s="249"/>
      <c r="BO377" s="249"/>
      <c r="BP377" s="249"/>
      <c r="BQ377" s="249"/>
      <c r="BR377" s="249"/>
      <c r="BS377" s="249"/>
      <c r="BT377" s="249"/>
      <c r="BU377" s="249"/>
      <c r="BV377" s="249"/>
      <c r="BW377" s="249"/>
      <c r="BX377" s="249"/>
      <c r="BY377" s="249"/>
      <c r="BZ377" s="249"/>
      <c r="CA377" s="249"/>
      <c r="CB377" s="249"/>
      <c r="CC377" s="249"/>
      <c r="CD377" s="249"/>
      <c r="CE377" s="249"/>
      <c r="CF377" s="430"/>
    </row>
    <row r="378" spans="2:105" ht="13.5" customHeight="1">
      <c r="AP378" s="116"/>
      <c r="AQ378" s="185"/>
      <c r="AR378" s="12"/>
      <c r="AS378" s="69" t="s">
        <v>58</v>
      </c>
      <c r="AT378" s="294" t="s">
        <v>526</v>
      </c>
      <c r="AU378" s="294"/>
      <c r="AV378" s="294"/>
      <c r="AW378" s="294"/>
      <c r="AX378" s="294"/>
      <c r="AY378" s="294"/>
      <c r="AZ378" s="294"/>
      <c r="BA378" s="294"/>
      <c r="BB378" s="294"/>
      <c r="BC378" s="294"/>
      <c r="BD378" s="294"/>
      <c r="BE378" s="294"/>
      <c r="BF378" s="294"/>
      <c r="BG378" s="294"/>
      <c r="BH378" s="294"/>
      <c r="BI378" s="294"/>
      <c r="BJ378" s="294"/>
      <c r="BK378" s="294"/>
      <c r="BL378" s="294"/>
      <c r="BM378" s="294"/>
      <c r="BN378" s="294"/>
      <c r="BO378" s="294"/>
      <c r="BP378" s="294"/>
      <c r="BQ378" s="294"/>
      <c r="BR378" s="294"/>
      <c r="BS378" s="294"/>
      <c r="BT378" s="294"/>
      <c r="BU378" s="294"/>
      <c r="BV378" s="294"/>
      <c r="BW378" s="294"/>
      <c r="BX378" s="294"/>
      <c r="BY378" s="294"/>
      <c r="BZ378" s="294"/>
      <c r="CA378" s="294"/>
      <c r="CB378" s="294"/>
      <c r="CC378" s="294"/>
      <c r="CD378" s="294"/>
      <c r="CE378" s="294"/>
      <c r="CF378" s="430"/>
    </row>
    <row r="379" spans="2:105" ht="13.5" customHeight="1">
      <c r="B379" s="1" t="s">
        <v>139</v>
      </c>
      <c r="C379" s="11">
        <v>1</v>
      </c>
      <c r="E379" s="1" t="s">
        <v>267</v>
      </c>
      <c r="N379" s="1" t="s">
        <v>260</v>
      </c>
      <c r="P379" s="38" t="s">
        <v>48</v>
      </c>
      <c r="Q379" s="39"/>
      <c r="R379" s="39"/>
      <c r="S379" s="44"/>
      <c r="V379" s="1" t="s">
        <v>410</v>
      </c>
      <c r="Z379" s="38" t="s">
        <v>28</v>
      </c>
      <c r="AA379" s="39"/>
      <c r="AB379" s="39"/>
      <c r="AC379" s="39"/>
      <c r="AD379" s="39"/>
      <c r="AE379" s="44"/>
      <c r="AF379" s="5"/>
      <c r="AG379" s="5"/>
      <c r="AH379" s="5"/>
      <c r="AI379" s="5"/>
      <c r="AJ379" s="5"/>
      <c r="AK379" s="5"/>
      <c r="AL379" s="5"/>
      <c r="AM379" s="5"/>
      <c r="AN379" s="5"/>
      <c r="AP379" s="116"/>
      <c r="AQ379" s="185"/>
      <c r="AR379" s="12"/>
      <c r="AS379" s="218"/>
      <c r="AT379" s="294"/>
      <c r="AU379" s="294"/>
      <c r="AV379" s="294"/>
      <c r="AW379" s="294"/>
      <c r="AX379" s="294"/>
      <c r="AY379" s="294"/>
      <c r="AZ379" s="294"/>
      <c r="BA379" s="294"/>
      <c r="BB379" s="294"/>
      <c r="BC379" s="294"/>
      <c r="BD379" s="294"/>
      <c r="BE379" s="294"/>
      <c r="BF379" s="294"/>
      <c r="BG379" s="294"/>
      <c r="BH379" s="294"/>
      <c r="BI379" s="294"/>
      <c r="BJ379" s="294"/>
      <c r="BK379" s="294"/>
      <c r="BL379" s="294"/>
      <c r="BM379" s="294"/>
      <c r="BN379" s="294"/>
      <c r="BO379" s="294"/>
      <c r="BP379" s="294"/>
      <c r="BQ379" s="294"/>
      <c r="BR379" s="294"/>
      <c r="BS379" s="294"/>
      <c r="BT379" s="294"/>
      <c r="BU379" s="294"/>
      <c r="BV379" s="294"/>
      <c r="BW379" s="294"/>
      <c r="BX379" s="294"/>
      <c r="BY379" s="294"/>
      <c r="BZ379" s="294"/>
      <c r="CA379" s="294"/>
      <c r="CB379" s="294"/>
      <c r="CC379" s="294"/>
      <c r="CD379" s="294"/>
      <c r="CE379" s="294"/>
      <c r="CF379" s="430"/>
    </row>
    <row r="380" spans="2:105" ht="13.5" customHeight="1">
      <c r="AF380" s="5"/>
      <c r="AG380" s="5"/>
      <c r="AH380" s="5"/>
      <c r="AI380" s="5"/>
      <c r="AJ380" s="5"/>
      <c r="AK380" s="5"/>
      <c r="AL380" s="5"/>
      <c r="AM380" s="5"/>
      <c r="AN380" s="5"/>
      <c r="AP380" s="116"/>
      <c r="AQ380" s="185"/>
      <c r="AR380" s="12"/>
      <c r="AS380" s="218"/>
      <c r="AT380" s="294"/>
      <c r="AU380" s="294"/>
      <c r="AV380" s="294"/>
      <c r="AW380" s="294"/>
      <c r="AX380" s="294"/>
      <c r="AY380" s="294"/>
      <c r="AZ380" s="294"/>
      <c r="BA380" s="294"/>
      <c r="BB380" s="294"/>
      <c r="BC380" s="294"/>
      <c r="BD380" s="294"/>
      <c r="BE380" s="294"/>
      <c r="BF380" s="294"/>
      <c r="BG380" s="294"/>
      <c r="BH380" s="294"/>
      <c r="BI380" s="294"/>
      <c r="BJ380" s="294"/>
      <c r="BK380" s="294"/>
      <c r="BL380" s="294"/>
      <c r="BM380" s="294"/>
      <c r="BN380" s="294"/>
      <c r="BO380" s="294"/>
      <c r="BP380" s="294"/>
      <c r="BQ380" s="294"/>
      <c r="BR380" s="294"/>
      <c r="BS380" s="294"/>
      <c r="BT380" s="294"/>
      <c r="BU380" s="294"/>
      <c r="BV380" s="294"/>
      <c r="BW380" s="294"/>
      <c r="BX380" s="294"/>
      <c r="BY380" s="294"/>
      <c r="BZ380" s="294"/>
      <c r="CA380" s="294"/>
      <c r="CB380" s="294"/>
      <c r="CC380" s="294"/>
      <c r="CD380" s="294"/>
      <c r="CE380" s="294"/>
      <c r="CF380" s="430"/>
    </row>
    <row r="381" spans="2:105" ht="13.5" customHeight="1">
      <c r="B381" s="1" t="s">
        <v>256</v>
      </c>
      <c r="C381" s="11">
        <v>1</v>
      </c>
      <c r="E381" s="1" t="s">
        <v>6</v>
      </c>
      <c r="N381" s="1" t="s">
        <v>260</v>
      </c>
      <c r="P381" s="38" t="s">
        <v>257</v>
      </c>
      <c r="Q381" s="39"/>
      <c r="R381" s="39"/>
      <c r="S381" s="44"/>
      <c r="V381" s="1" t="s">
        <v>410</v>
      </c>
      <c r="Z381" s="38" t="s">
        <v>28</v>
      </c>
      <c r="AA381" s="39"/>
      <c r="AB381" s="39"/>
      <c r="AC381" s="39"/>
      <c r="AD381" s="39"/>
      <c r="AE381" s="44"/>
      <c r="AF381" s="5"/>
      <c r="AG381" s="5"/>
      <c r="AH381" s="5"/>
      <c r="AI381" s="5"/>
      <c r="AJ381" s="5"/>
      <c r="AK381" s="5"/>
      <c r="AL381" s="5"/>
      <c r="AM381" s="5"/>
      <c r="AN381" s="5"/>
      <c r="AP381" s="116"/>
      <c r="AQ381" s="185"/>
      <c r="AR381" s="12"/>
      <c r="AS381" s="218"/>
      <c r="AT381" s="294"/>
      <c r="AU381" s="294"/>
      <c r="AV381" s="294"/>
      <c r="AW381" s="294"/>
      <c r="AX381" s="294"/>
      <c r="AY381" s="294"/>
      <c r="AZ381" s="294"/>
      <c r="BA381" s="294"/>
      <c r="BB381" s="294"/>
      <c r="BC381" s="294"/>
      <c r="BD381" s="294"/>
      <c r="BE381" s="294"/>
      <c r="BF381" s="294"/>
      <c r="BG381" s="294"/>
      <c r="BH381" s="294"/>
      <c r="BI381" s="294"/>
      <c r="BJ381" s="294"/>
      <c r="BK381" s="294"/>
      <c r="BL381" s="294"/>
      <c r="BM381" s="294"/>
      <c r="BN381" s="294"/>
      <c r="BO381" s="294"/>
      <c r="BP381" s="294"/>
      <c r="BQ381" s="294"/>
      <c r="BR381" s="294"/>
      <c r="BS381" s="294"/>
      <c r="BT381" s="294"/>
      <c r="BU381" s="294"/>
      <c r="BV381" s="294"/>
      <c r="BW381" s="294"/>
      <c r="BX381" s="294"/>
      <c r="BY381" s="294"/>
      <c r="BZ381" s="294"/>
      <c r="CA381" s="294"/>
      <c r="CB381" s="294"/>
      <c r="CC381" s="294"/>
      <c r="CD381" s="294"/>
      <c r="CE381" s="294"/>
      <c r="CF381" s="430"/>
    </row>
    <row r="382" spans="2:105" ht="13.5" customHeight="1">
      <c r="E382" s="1" t="s">
        <v>19</v>
      </c>
      <c r="P382" s="10"/>
      <c r="Q382" s="10"/>
      <c r="R382" s="10"/>
      <c r="S382" s="10"/>
      <c r="Z382" s="10"/>
      <c r="AA382" s="10"/>
      <c r="AB382" s="10"/>
      <c r="AC382" s="10"/>
      <c r="AD382" s="10"/>
      <c r="AE382" s="10"/>
      <c r="AF382" s="5"/>
      <c r="AG382" s="5"/>
      <c r="AH382" s="5"/>
      <c r="AI382" s="5"/>
      <c r="AJ382" s="5"/>
      <c r="AK382" s="5"/>
      <c r="AL382" s="5"/>
      <c r="AM382" s="5"/>
      <c r="AN382" s="5"/>
      <c r="AP382" s="116"/>
      <c r="AQ382" s="185"/>
      <c r="AR382" s="1"/>
      <c r="AT382" s="294"/>
      <c r="AU382" s="294"/>
      <c r="AV382" s="294"/>
      <c r="AW382" s="294"/>
      <c r="AX382" s="294"/>
      <c r="AY382" s="294"/>
      <c r="AZ382" s="294"/>
      <c r="BA382" s="294"/>
      <c r="BB382" s="294"/>
      <c r="BC382" s="294"/>
      <c r="BD382" s="294"/>
      <c r="BE382" s="294"/>
      <c r="BF382" s="294"/>
      <c r="BG382" s="294"/>
      <c r="BH382" s="294"/>
      <c r="BI382" s="294"/>
      <c r="BJ382" s="294"/>
      <c r="BK382" s="294"/>
      <c r="BL382" s="294"/>
      <c r="BM382" s="294"/>
      <c r="BN382" s="294"/>
      <c r="BO382" s="294"/>
      <c r="BP382" s="294"/>
      <c r="BQ382" s="294"/>
      <c r="BR382" s="294"/>
      <c r="BS382" s="294"/>
      <c r="BT382" s="294"/>
      <c r="BU382" s="294"/>
      <c r="BV382" s="294"/>
      <c r="BW382" s="294"/>
      <c r="BX382" s="294"/>
      <c r="BY382" s="294"/>
      <c r="BZ382" s="294"/>
      <c r="CA382" s="294"/>
      <c r="CB382" s="294"/>
      <c r="CC382" s="294"/>
      <c r="CD382" s="294"/>
      <c r="CE382" s="294"/>
      <c r="CF382" s="430"/>
    </row>
    <row r="383" spans="2:105" ht="13.5" customHeight="1">
      <c r="AO383" s="12"/>
      <c r="AP383" s="116"/>
      <c r="AQ383" s="185"/>
      <c r="AR383" s="1"/>
      <c r="AS383" s="1" t="s">
        <v>508</v>
      </c>
      <c r="AT383" s="249" t="s">
        <v>527</v>
      </c>
      <c r="AU383" s="295"/>
      <c r="AV383" s="295"/>
      <c r="AW383" s="295"/>
      <c r="AX383" s="295"/>
      <c r="AY383" s="295"/>
      <c r="AZ383" s="295"/>
      <c r="BA383" s="295"/>
      <c r="BB383" s="295"/>
      <c r="BC383" s="295"/>
      <c r="BD383" s="295"/>
      <c r="BE383" s="295"/>
      <c r="BF383" s="295"/>
      <c r="BG383" s="295"/>
      <c r="BH383" s="295"/>
      <c r="BI383" s="295"/>
      <c r="BJ383" s="295"/>
      <c r="BK383" s="295"/>
      <c r="BL383" s="295"/>
      <c r="BM383" s="295"/>
      <c r="BN383" s="295"/>
      <c r="BO383" s="295"/>
      <c r="BP383" s="295"/>
      <c r="BQ383" s="295"/>
      <c r="BR383" s="295"/>
      <c r="BS383" s="295"/>
      <c r="BT383" s="295"/>
      <c r="BU383" s="295"/>
      <c r="BV383" s="295"/>
      <c r="BW383" s="295"/>
      <c r="BX383" s="295"/>
      <c r="BY383" s="295"/>
      <c r="BZ383" s="295"/>
      <c r="CA383" s="295"/>
      <c r="CB383" s="295"/>
      <c r="CC383" s="295"/>
      <c r="CD383" s="295"/>
      <c r="CE383" s="295"/>
      <c r="CF383" s="430"/>
    </row>
    <row r="384" spans="2:105" ht="13.5" customHeight="1">
      <c r="B384" s="1" t="s">
        <v>265</v>
      </c>
      <c r="C384" s="11">
        <v>1</v>
      </c>
      <c r="E384" s="1" t="s">
        <v>399</v>
      </c>
      <c r="O384" s="5"/>
      <c r="P384" s="1" t="s">
        <v>260</v>
      </c>
      <c r="R384" s="38" t="s">
        <v>48</v>
      </c>
      <c r="S384" s="39"/>
      <c r="T384" s="39"/>
      <c r="U384" s="44"/>
      <c r="W384" s="5"/>
      <c r="X384" s="1" t="s">
        <v>410</v>
      </c>
      <c r="AB384" s="38" t="s">
        <v>28</v>
      </c>
      <c r="AC384" s="39"/>
      <c r="AD384" s="39"/>
      <c r="AE384" s="39"/>
      <c r="AF384" s="39"/>
      <c r="AG384" s="44"/>
      <c r="AH384" s="5"/>
      <c r="AI384" s="5"/>
      <c r="AJ384" s="5"/>
      <c r="AK384" s="5"/>
      <c r="AL384" s="5"/>
      <c r="AM384" s="5"/>
      <c r="AN384" s="5"/>
      <c r="AP384" s="116"/>
      <c r="AQ384" s="185"/>
      <c r="AR384" s="12"/>
      <c r="AS384" s="218"/>
      <c r="AT384" s="295"/>
      <c r="AU384" s="295"/>
      <c r="AV384" s="295"/>
      <c r="AW384" s="295"/>
      <c r="AX384" s="295"/>
      <c r="AY384" s="295"/>
      <c r="AZ384" s="295"/>
      <c r="BA384" s="295"/>
      <c r="BB384" s="295"/>
      <c r="BC384" s="295"/>
      <c r="BD384" s="295"/>
      <c r="BE384" s="295"/>
      <c r="BF384" s="295"/>
      <c r="BG384" s="295"/>
      <c r="BH384" s="295"/>
      <c r="BI384" s="295"/>
      <c r="BJ384" s="295"/>
      <c r="BK384" s="295"/>
      <c r="BL384" s="295"/>
      <c r="BM384" s="295"/>
      <c r="BN384" s="295"/>
      <c r="BO384" s="295"/>
      <c r="BP384" s="295"/>
      <c r="BQ384" s="295"/>
      <c r="BR384" s="295"/>
      <c r="BS384" s="295"/>
      <c r="BT384" s="295"/>
      <c r="BU384" s="295"/>
      <c r="BV384" s="295"/>
      <c r="BW384" s="295"/>
      <c r="BX384" s="295"/>
      <c r="BY384" s="295"/>
      <c r="BZ384" s="295"/>
      <c r="CA384" s="295"/>
      <c r="CB384" s="295"/>
      <c r="CC384" s="295"/>
      <c r="CD384" s="295"/>
      <c r="CE384" s="295"/>
      <c r="CF384" s="430"/>
    </row>
    <row r="385" spans="2:105" ht="13.5" customHeight="1">
      <c r="B385" s="10"/>
      <c r="AP385" s="117"/>
      <c r="AQ385" s="186"/>
      <c r="AR385" s="224"/>
      <c r="AS385" s="268"/>
      <c r="AT385" s="296"/>
      <c r="AU385" s="296"/>
      <c r="AV385" s="296"/>
      <c r="AW385" s="296"/>
      <c r="AX385" s="296"/>
      <c r="AY385" s="296"/>
      <c r="AZ385" s="296"/>
      <c r="BA385" s="296"/>
      <c r="BB385" s="296"/>
      <c r="BC385" s="296"/>
      <c r="BD385" s="296"/>
      <c r="BE385" s="296"/>
      <c r="BF385" s="296"/>
      <c r="BG385" s="296"/>
      <c r="BH385" s="296"/>
      <c r="BI385" s="296"/>
      <c r="BJ385" s="296"/>
      <c r="BK385" s="296"/>
      <c r="BL385" s="296"/>
      <c r="BM385" s="296"/>
      <c r="BN385" s="296"/>
      <c r="BO385" s="296"/>
      <c r="BP385" s="296"/>
      <c r="BQ385" s="296"/>
      <c r="BR385" s="296"/>
      <c r="BS385" s="296"/>
      <c r="BT385" s="296"/>
      <c r="BU385" s="296"/>
      <c r="BV385" s="296"/>
      <c r="BW385" s="296"/>
      <c r="BX385" s="296"/>
      <c r="BY385" s="296"/>
      <c r="BZ385" s="296"/>
      <c r="CA385" s="296"/>
      <c r="CB385" s="296"/>
      <c r="CC385" s="296"/>
      <c r="CD385" s="296"/>
      <c r="CE385" s="296"/>
      <c r="CF385" s="433"/>
    </row>
    <row r="386" spans="2:105" ht="13.5" customHeight="1">
      <c r="B386" s="1" t="s">
        <v>374</v>
      </c>
      <c r="C386" s="11">
        <v>1</v>
      </c>
      <c r="E386" s="1" t="s">
        <v>268</v>
      </c>
      <c r="L386" s="1" t="s">
        <v>412</v>
      </c>
      <c r="O386" s="38" t="s">
        <v>421</v>
      </c>
      <c r="P386" s="39"/>
      <c r="Q386" s="39"/>
      <c r="R386" s="39"/>
      <c r="S386" s="39"/>
      <c r="T386" s="44"/>
      <c r="U386" s="5"/>
      <c r="V386" s="5"/>
      <c r="W386" s="1" t="s">
        <v>260</v>
      </c>
      <c r="Y386" s="38" t="s">
        <v>48</v>
      </c>
      <c r="Z386" s="39"/>
      <c r="AA386" s="39"/>
      <c r="AB386" s="44"/>
      <c r="AE386" s="1" t="s">
        <v>410</v>
      </c>
      <c r="AI386" s="38" t="s">
        <v>28</v>
      </c>
      <c r="AJ386" s="39"/>
      <c r="AK386" s="39"/>
      <c r="AL386" s="39"/>
      <c r="AM386" s="39"/>
      <c r="AN386" s="44"/>
      <c r="AP386" s="118"/>
      <c r="AQ386" s="118"/>
      <c r="AR386" s="12"/>
      <c r="AS386" s="12"/>
      <c r="AT386" s="12"/>
      <c r="AU386" s="12"/>
      <c r="AV386" s="12"/>
      <c r="AW386" s="12"/>
      <c r="AX386" s="12"/>
      <c r="AY386" s="12"/>
      <c r="AZ386" s="12"/>
      <c r="BA386" s="69"/>
      <c r="BB386" s="69"/>
      <c r="BC386" s="69"/>
      <c r="BD386" s="69"/>
      <c r="BE386" s="69"/>
      <c r="BF386" s="69"/>
      <c r="BG386" s="69"/>
      <c r="BH386" s="69"/>
      <c r="BI386" s="69"/>
      <c r="BJ386" s="69"/>
      <c r="BK386" s="69"/>
      <c r="BL386" s="69"/>
      <c r="BM386" s="69"/>
      <c r="BN386" s="69"/>
      <c r="BO386" s="69"/>
      <c r="BP386" s="69"/>
      <c r="BQ386" s="69"/>
      <c r="BR386" s="69"/>
      <c r="BS386" s="69"/>
      <c r="BT386" s="69"/>
      <c r="BU386" s="69"/>
      <c r="BV386" s="69"/>
      <c r="BW386" s="69"/>
      <c r="BX386" s="69"/>
      <c r="BY386" s="69"/>
      <c r="BZ386" s="69"/>
      <c r="CA386" s="69"/>
      <c r="CB386" s="69"/>
      <c r="CC386" s="69"/>
      <c r="CD386" s="69"/>
      <c r="CE386" s="69"/>
      <c r="CF386" s="230"/>
    </row>
    <row r="387" spans="2:105" ht="13.5" customHeight="1">
      <c r="O387" s="10"/>
      <c r="P387" s="10"/>
      <c r="Q387" s="10"/>
      <c r="R387" s="10"/>
      <c r="S387" s="10"/>
      <c r="T387" s="10"/>
      <c r="U387" s="5"/>
      <c r="V387" s="5"/>
      <c r="Y387" s="10"/>
      <c r="Z387" s="10"/>
      <c r="AA387" s="10"/>
      <c r="AB387" s="10"/>
      <c r="AI387" s="10"/>
      <c r="AJ387" s="10"/>
      <c r="AK387" s="10"/>
      <c r="AL387" s="10"/>
      <c r="AM387" s="10"/>
      <c r="AN387" s="10"/>
      <c r="AP387" s="119"/>
      <c r="AQ387" s="119"/>
      <c r="AR387" s="232"/>
      <c r="AS387" s="269"/>
      <c r="AT387" s="269"/>
      <c r="AU387" s="269"/>
      <c r="AV387" s="269"/>
      <c r="AW387" s="269"/>
      <c r="AX387" s="269"/>
      <c r="AY387" s="269"/>
      <c r="AZ387" s="269"/>
      <c r="BA387" s="269"/>
      <c r="BB387" s="269"/>
      <c r="BC387" s="269"/>
      <c r="BD387" s="232"/>
      <c r="BE387" s="361"/>
      <c r="BF387" s="365"/>
      <c r="BG387" s="365"/>
      <c r="BH387" s="365"/>
      <c r="BI387" s="365"/>
      <c r="BJ387" s="365"/>
      <c r="BK387" s="365"/>
      <c r="BL387" s="365"/>
      <c r="BM387" s="365"/>
      <c r="BN387" s="365"/>
      <c r="BO387" s="365"/>
      <c r="BP387" s="365"/>
      <c r="BQ387" s="365"/>
      <c r="BR387" s="269"/>
      <c r="BS387" s="269"/>
      <c r="BT387" s="269"/>
      <c r="BU387" s="269"/>
      <c r="BV387" s="269"/>
      <c r="BW387" s="269"/>
      <c r="BX387" s="269"/>
      <c r="BY387" s="269"/>
      <c r="BZ387" s="269"/>
      <c r="CA387" s="269"/>
      <c r="CB387" s="269"/>
      <c r="CC387" s="269"/>
      <c r="CD387" s="269"/>
      <c r="CE387" s="416" t="s">
        <v>311</v>
      </c>
    </row>
    <row r="388" spans="2:105" ht="13.5" customHeight="1">
      <c r="B388" s="1" t="s">
        <v>58</v>
      </c>
      <c r="C388" s="11">
        <v>1</v>
      </c>
      <c r="O388" s="10"/>
      <c r="P388" s="10"/>
      <c r="Q388" s="10"/>
      <c r="R388" s="10"/>
      <c r="S388" s="10"/>
      <c r="T388" s="10"/>
      <c r="U388" s="5"/>
      <c r="V388" s="5"/>
      <c r="Y388" s="10"/>
      <c r="Z388" s="10"/>
      <c r="AA388" s="10"/>
      <c r="AB388" s="10"/>
      <c r="AI388" s="10"/>
      <c r="AJ388" s="10"/>
      <c r="AK388" s="10"/>
      <c r="AL388" s="10"/>
      <c r="AM388" s="10"/>
      <c r="AN388" s="10"/>
      <c r="AP388" s="120" t="s">
        <v>254</v>
      </c>
      <c r="AQ388" s="187"/>
      <c r="AR388" s="225" t="s">
        <v>173</v>
      </c>
      <c r="AS388" s="270" t="str">
        <f>"（"&amp;D391&amp;"）"</f>
        <v>（境界杭・境界標）</v>
      </c>
      <c r="AT388" s="270"/>
      <c r="AU388" s="270"/>
      <c r="AV388" s="270"/>
      <c r="AW388" s="270"/>
      <c r="AX388" s="270"/>
      <c r="AY388" s="270"/>
      <c r="AZ388" s="270"/>
      <c r="BA388" s="337" t="s">
        <v>183</v>
      </c>
      <c r="BB388" s="337"/>
      <c r="BC388" s="337"/>
      <c r="BD388" s="337"/>
      <c r="BE388" s="337"/>
      <c r="BF388" s="337"/>
      <c r="BG388" s="337"/>
      <c r="BH388" s="337"/>
      <c r="BI388" s="337"/>
      <c r="BJ388" s="337"/>
      <c r="BK388" s="337"/>
      <c r="BL388" s="337"/>
      <c r="BM388" s="337"/>
      <c r="BN388" s="337"/>
      <c r="BO388" s="337"/>
      <c r="BP388" s="337"/>
      <c r="BQ388" s="337"/>
      <c r="BR388" s="337"/>
      <c r="BS388" s="337"/>
      <c r="BT388" s="337"/>
      <c r="BU388" s="337"/>
      <c r="BV388" s="337"/>
      <c r="BW388" s="337"/>
      <c r="BX388" s="337"/>
      <c r="BY388" s="337"/>
      <c r="BZ388" s="337"/>
      <c r="CA388" s="337"/>
      <c r="CB388" s="337"/>
      <c r="CC388" s="337"/>
      <c r="CD388" s="337"/>
      <c r="CE388" s="337"/>
      <c r="CF388" s="434"/>
      <c r="CT388" s="5"/>
      <c r="CU388" s="5"/>
      <c r="CV388" s="5"/>
      <c r="CW388" s="5"/>
      <c r="CX388" s="5"/>
      <c r="CY388" s="5"/>
      <c r="CZ388" s="5"/>
      <c r="DA388" s="5"/>
    </row>
    <row r="389" spans="2:105" ht="13.5" customHeight="1">
      <c r="B389" s="1" t="s">
        <v>508</v>
      </c>
      <c r="C389" s="11">
        <v>1</v>
      </c>
      <c r="O389" s="10"/>
      <c r="P389" s="10"/>
      <c r="Q389" s="10"/>
      <c r="R389" s="10"/>
      <c r="S389" s="10"/>
      <c r="T389" s="10"/>
      <c r="U389" s="5"/>
      <c r="V389" s="5"/>
      <c r="Y389" s="10"/>
      <c r="Z389" s="10"/>
      <c r="AA389" s="10"/>
      <c r="AB389" s="10"/>
      <c r="AI389" s="10"/>
      <c r="AJ389" s="10"/>
      <c r="AK389" s="10"/>
      <c r="AL389" s="10"/>
      <c r="AM389" s="10"/>
      <c r="AN389" s="10"/>
      <c r="AP389" s="121"/>
      <c r="AQ389" s="188"/>
      <c r="AR389" s="220"/>
      <c r="AS389" s="271"/>
      <c r="AT389" s="271"/>
      <c r="AU389" s="271"/>
      <c r="AV389" s="271"/>
      <c r="AW389" s="271"/>
      <c r="AX389" s="271"/>
      <c r="AY389" s="271"/>
      <c r="AZ389" s="271"/>
      <c r="BA389" s="338"/>
      <c r="BB389" s="338"/>
      <c r="BC389" s="338"/>
      <c r="BD389" s="338"/>
      <c r="BE389" s="338"/>
      <c r="BF389" s="338"/>
      <c r="BG389" s="338"/>
      <c r="BH389" s="338"/>
      <c r="BI389" s="338"/>
      <c r="BJ389" s="338"/>
      <c r="BK389" s="338"/>
      <c r="BL389" s="338"/>
      <c r="BM389" s="338"/>
      <c r="BN389" s="338"/>
      <c r="BO389" s="338"/>
      <c r="BP389" s="338"/>
      <c r="BQ389" s="338"/>
      <c r="BR389" s="338"/>
      <c r="BS389" s="338"/>
      <c r="BT389" s="338"/>
      <c r="BU389" s="338"/>
      <c r="BV389" s="338"/>
      <c r="BW389" s="338"/>
      <c r="BX389" s="338"/>
      <c r="BY389" s="338"/>
      <c r="BZ389" s="338"/>
      <c r="CA389" s="338"/>
      <c r="CB389" s="338"/>
      <c r="CC389" s="338"/>
      <c r="CD389" s="338"/>
      <c r="CE389" s="338"/>
      <c r="CF389" s="431"/>
      <c r="CT389" s="5"/>
      <c r="CU389" s="5"/>
      <c r="CV389" s="5"/>
      <c r="CW389" s="5"/>
      <c r="CX389" s="5"/>
      <c r="CY389" s="5"/>
      <c r="CZ389" s="5"/>
      <c r="DA389" s="5"/>
    </row>
    <row r="390" spans="2:105" ht="13.5" customHeight="1">
      <c r="AP390" s="122" t="s">
        <v>475</v>
      </c>
      <c r="AQ390" s="189"/>
      <c r="AR390" s="1"/>
      <c r="AS390" s="272"/>
      <c r="AT390" s="272"/>
      <c r="AU390" s="272"/>
      <c r="AV390" s="272"/>
      <c r="AW390" s="272"/>
      <c r="AX390" s="272"/>
      <c r="AY390" s="272"/>
      <c r="AZ390" s="272"/>
      <c r="BA390" s="246"/>
      <c r="BB390" s="246"/>
      <c r="BC390" s="246"/>
      <c r="BD390" s="246"/>
      <c r="BE390" s="246"/>
      <c r="BF390" s="246"/>
      <c r="BG390" s="246"/>
      <c r="BH390" s="246"/>
      <c r="BI390" s="246"/>
      <c r="BJ390" s="246"/>
      <c r="BK390" s="246"/>
      <c r="BL390" s="246"/>
      <c r="BM390" s="246"/>
      <c r="BN390" s="246"/>
      <c r="BO390" s="246"/>
      <c r="BP390" s="246"/>
      <c r="BQ390" s="246"/>
      <c r="BR390" s="246"/>
      <c r="BS390" s="246"/>
      <c r="BT390" s="246"/>
      <c r="BU390" s="246"/>
      <c r="BV390" s="246"/>
      <c r="BW390" s="246"/>
      <c r="BX390" s="246"/>
      <c r="BY390" s="246"/>
      <c r="BZ390" s="246"/>
      <c r="CA390" s="246"/>
      <c r="CB390" s="246"/>
      <c r="CC390" s="246"/>
      <c r="CD390" s="246"/>
      <c r="CE390" s="53"/>
      <c r="CF390" s="430"/>
      <c r="CT390" s="5"/>
      <c r="CU390" s="5"/>
      <c r="CV390" s="5"/>
      <c r="CW390" s="5"/>
      <c r="CX390" s="5"/>
      <c r="CY390" s="5"/>
      <c r="CZ390" s="5"/>
      <c r="DA390" s="5"/>
    </row>
    <row r="391" spans="2:105" ht="13.5" customHeight="1">
      <c r="B391" s="11">
        <v>1</v>
      </c>
      <c r="D391" s="1" t="s">
        <v>200</v>
      </c>
      <c r="AP391" s="123"/>
      <c r="AQ391" s="190"/>
      <c r="AR391" s="12" t="s">
        <v>173</v>
      </c>
      <c r="AS391" s="248" t="str">
        <f>"（"&amp;D393&amp;"）"</f>
        <v>（熱中症対策）</v>
      </c>
      <c r="AT391" s="248"/>
      <c r="AU391" s="248"/>
      <c r="AV391" s="248"/>
      <c r="AW391" s="248"/>
      <c r="AX391" s="248"/>
      <c r="AY391" s="248"/>
      <c r="AZ391" s="248"/>
      <c r="BA391" s="53" t="s">
        <v>539</v>
      </c>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430"/>
      <c r="CT391" s="5"/>
      <c r="CU391" s="5"/>
      <c r="CV391" s="5"/>
      <c r="CW391" s="5"/>
      <c r="CX391" s="5"/>
      <c r="CY391" s="5"/>
      <c r="CZ391" s="5"/>
      <c r="DA391" s="5"/>
    </row>
    <row r="392" spans="2:105" ht="13.5" customHeight="1">
      <c r="AP392" s="123"/>
      <c r="AQ392" s="190"/>
      <c r="AR392" s="1"/>
      <c r="AS392" s="53" t="s">
        <v>22</v>
      </c>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430"/>
      <c r="CT392" s="5"/>
      <c r="CU392" s="5"/>
      <c r="CV392" s="5"/>
      <c r="CW392" s="5"/>
      <c r="CX392" s="5"/>
      <c r="CY392" s="5"/>
      <c r="CZ392" s="5"/>
      <c r="DA392" s="5"/>
    </row>
    <row r="393" spans="2:105" ht="13.5" customHeight="1">
      <c r="B393" s="11">
        <v>1</v>
      </c>
      <c r="D393" s="1" t="s">
        <v>387</v>
      </c>
      <c r="AP393" s="123"/>
      <c r="AQ393" s="190"/>
      <c r="AR393" s="1"/>
      <c r="AS393" s="249" t="s">
        <v>269</v>
      </c>
      <c r="AT393" s="249"/>
      <c r="AU393" s="249"/>
      <c r="AV393" s="249"/>
      <c r="AW393" s="249"/>
      <c r="AX393" s="249"/>
      <c r="AY393" s="249"/>
      <c r="AZ393" s="249"/>
      <c r="BA393" s="249"/>
      <c r="BB393" s="249"/>
      <c r="BC393" s="249"/>
      <c r="BD393" s="249"/>
      <c r="BE393" s="249"/>
      <c r="BF393" s="249"/>
      <c r="BG393" s="249"/>
      <c r="BH393" s="249"/>
      <c r="BI393" s="249"/>
      <c r="BJ393" s="249"/>
      <c r="BK393" s="249"/>
      <c r="BL393" s="249"/>
      <c r="BM393" s="249"/>
      <c r="BN393" s="249"/>
      <c r="BO393" s="249"/>
      <c r="BP393" s="249"/>
      <c r="BQ393" s="249"/>
      <c r="BR393" s="249"/>
      <c r="BS393" s="249"/>
      <c r="BT393" s="249"/>
      <c r="BU393" s="249"/>
      <c r="BV393" s="249"/>
      <c r="BW393" s="249"/>
      <c r="BX393" s="249"/>
      <c r="BY393" s="249"/>
      <c r="BZ393" s="249"/>
      <c r="CA393" s="249"/>
      <c r="CB393" s="249"/>
      <c r="CC393" s="249"/>
      <c r="CD393" s="249"/>
      <c r="CE393" s="249"/>
      <c r="CF393" s="430"/>
      <c r="CT393" s="5"/>
      <c r="CU393" s="5"/>
      <c r="CV393" s="5"/>
      <c r="CW393" s="5"/>
      <c r="CX393" s="5"/>
      <c r="CY393" s="5"/>
      <c r="CZ393" s="5"/>
      <c r="DA393" s="5"/>
    </row>
    <row r="394" spans="2:105" ht="13.5" customHeight="1">
      <c r="Y394" s="14"/>
      <c r="Z394" s="14"/>
      <c r="AA394" s="14"/>
      <c r="AB394" s="14"/>
      <c r="AH394" s="14"/>
      <c r="AI394" s="14"/>
      <c r="AJ394" s="14"/>
      <c r="AK394" s="14"/>
      <c r="AL394" s="14"/>
      <c r="AM394" s="14"/>
      <c r="AP394" s="123"/>
      <c r="AQ394" s="190"/>
      <c r="AR394" s="1"/>
      <c r="AS394" s="249"/>
      <c r="AT394" s="249"/>
      <c r="AU394" s="249"/>
      <c r="AV394" s="249"/>
      <c r="AW394" s="249"/>
      <c r="AX394" s="249"/>
      <c r="AY394" s="249"/>
      <c r="AZ394" s="249"/>
      <c r="BA394" s="249"/>
      <c r="BB394" s="249"/>
      <c r="BC394" s="249"/>
      <c r="BD394" s="249"/>
      <c r="BE394" s="249"/>
      <c r="BF394" s="249"/>
      <c r="BG394" s="249"/>
      <c r="BH394" s="249"/>
      <c r="BI394" s="249"/>
      <c r="BJ394" s="249"/>
      <c r="BK394" s="249"/>
      <c r="BL394" s="249"/>
      <c r="BM394" s="249"/>
      <c r="BN394" s="249"/>
      <c r="BO394" s="249"/>
      <c r="BP394" s="249"/>
      <c r="BQ394" s="249"/>
      <c r="BR394" s="249"/>
      <c r="BS394" s="249"/>
      <c r="BT394" s="249"/>
      <c r="BU394" s="249"/>
      <c r="BV394" s="249"/>
      <c r="BW394" s="249"/>
      <c r="BX394" s="249"/>
      <c r="BY394" s="249"/>
      <c r="BZ394" s="249"/>
      <c r="CA394" s="249"/>
      <c r="CB394" s="249"/>
      <c r="CC394" s="249"/>
      <c r="CD394" s="249"/>
      <c r="CE394" s="249"/>
      <c r="CF394" s="430"/>
      <c r="CT394" s="5"/>
      <c r="CU394" s="5"/>
      <c r="CV394" s="5"/>
      <c r="CW394" s="5"/>
      <c r="CX394" s="5"/>
      <c r="CY394" s="5"/>
      <c r="CZ394" s="5"/>
      <c r="DA394" s="5"/>
    </row>
    <row r="395" spans="2:105" ht="13.5" customHeight="1">
      <c r="AP395" s="123"/>
      <c r="AQ395" s="190"/>
      <c r="AR395" s="1"/>
      <c r="AS395" s="249"/>
      <c r="AT395" s="249"/>
      <c r="AU395" s="249"/>
      <c r="AV395" s="249"/>
      <c r="AW395" s="249"/>
      <c r="AX395" s="249"/>
      <c r="AY395" s="249"/>
      <c r="AZ395" s="249"/>
      <c r="BA395" s="249"/>
      <c r="BB395" s="249"/>
      <c r="BC395" s="249"/>
      <c r="BD395" s="249"/>
      <c r="BE395" s="249"/>
      <c r="BF395" s="249"/>
      <c r="BG395" s="249"/>
      <c r="BH395" s="249"/>
      <c r="BI395" s="249"/>
      <c r="BJ395" s="249"/>
      <c r="BK395" s="249"/>
      <c r="BL395" s="249"/>
      <c r="BM395" s="249"/>
      <c r="BN395" s="249"/>
      <c r="BO395" s="249"/>
      <c r="BP395" s="249"/>
      <c r="BQ395" s="249"/>
      <c r="BR395" s="249"/>
      <c r="BS395" s="249"/>
      <c r="BT395" s="249"/>
      <c r="BU395" s="249"/>
      <c r="BV395" s="249"/>
      <c r="BW395" s="249"/>
      <c r="BX395" s="249"/>
      <c r="BY395" s="249"/>
      <c r="BZ395" s="249"/>
      <c r="CA395" s="249"/>
      <c r="CB395" s="249"/>
      <c r="CC395" s="249"/>
      <c r="CD395" s="249"/>
      <c r="CE395" s="249"/>
      <c r="CF395" s="430"/>
      <c r="CT395" s="5"/>
      <c r="CU395" s="5"/>
      <c r="CV395" s="5"/>
      <c r="CW395" s="5"/>
      <c r="CX395" s="5"/>
      <c r="CY395" s="5"/>
      <c r="CZ395" s="5"/>
      <c r="DA395" s="5"/>
    </row>
    <row r="396" spans="2:105" ht="13.5" customHeight="1">
      <c r="B396" s="11">
        <v>1</v>
      </c>
      <c r="D396" s="1" t="s">
        <v>270</v>
      </c>
      <c r="K396" s="38" t="s">
        <v>31</v>
      </c>
      <c r="L396" s="39"/>
      <c r="M396" s="39"/>
      <c r="N396" s="44"/>
      <c r="Q396" s="1" t="s">
        <v>273</v>
      </c>
      <c r="W396" s="11"/>
      <c r="Y396" s="1" t="s">
        <v>274</v>
      </c>
      <c r="AG396" s="11"/>
      <c r="AI396" s="1" t="s">
        <v>468</v>
      </c>
      <c r="AP396" s="124"/>
      <c r="AQ396" s="191"/>
      <c r="AR396" s="233"/>
      <c r="AS396" s="233"/>
      <c r="AT396" s="233"/>
      <c r="AU396" s="233"/>
      <c r="AV396" s="233"/>
      <c r="AW396" s="12"/>
      <c r="AX396" s="233"/>
      <c r="AY396" s="233"/>
      <c r="AZ396" s="233"/>
      <c r="BA396" s="69"/>
      <c r="BB396" s="351"/>
      <c r="BC396" s="351"/>
      <c r="BD396" s="69"/>
      <c r="BE396" s="351"/>
      <c r="BF396" s="69"/>
      <c r="BG396" s="351"/>
      <c r="BH396" s="351"/>
      <c r="BI396" s="351"/>
      <c r="BJ396" s="351"/>
      <c r="BK396" s="351"/>
      <c r="BL396" s="69"/>
      <c r="BM396" s="69"/>
      <c r="BN396" s="69"/>
      <c r="BO396" s="351"/>
      <c r="BP396" s="351"/>
      <c r="BQ396" s="351"/>
      <c r="BR396" s="351"/>
      <c r="BS396" s="351"/>
      <c r="BT396" s="351"/>
      <c r="BU396" s="351"/>
      <c r="BV396" s="351"/>
      <c r="BW396" s="351"/>
      <c r="BX396" s="351"/>
      <c r="BY396" s="351"/>
      <c r="BZ396" s="69"/>
      <c r="CA396" s="351"/>
      <c r="CB396" s="69"/>
      <c r="CC396" s="69"/>
      <c r="CD396" s="69"/>
      <c r="CE396" s="351"/>
      <c r="CF396" s="431"/>
    </row>
    <row r="397" spans="2:105" ht="13.5" customHeight="1">
      <c r="C397" s="17" t="s">
        <v>379</v>
      </c>
      <c r="D397" s="17"/>
      <c r="E397" s="17"/>
      <c r="F397" s="17"/>
      <c r="G397" s="17"/>
      <c r="H397" s="17"/>
      <c r="I397" s="17"/>
      <c r="J397" s="17"/>
      <c r="K397" s="17"/>
      <c r="L397" s="17"/>
      <c r="M397" s="17"/>
      <c r="N397" s="17"/>
      <c r="O397" s="17"/>
      <c r="P397" s="17"/>
      <c r="Q397" s="17"/>
      <c r="R397" s="17"/>
      <c r="S397" s="17"/>
      <c r="T397" s="17"/>
      <c r="U397" s="17"/>
      <c r="AP397" s="100" t="s">
        <v>476</v>
      </c>
      <c r="AQ397" s="169"/>
      <c r="AR397" s="12"/>
      <c r="AS397" s="12"/>
      <c r="AT397" s="12"/>
      <c r="AU397" s="12"/>
      <c r="AV397" s="12"/>
      <c r="AW397" s="314"/>
      <c r="AX397" s="12"/>
      <c r="AY397" s="12"/>
      <c r="AZ397" s="12"/>
      <c r="BA397" s="339"/>
      <c r="BB397" s="69"/>
      <c r="BC397" s="69"/>
      <c r="BD397" s="339"/>
      <c r="BE397" s="69"/>
      <c r="BF397" s="339"/>
      <c r="BG397" s="69"/>
      <c r="BH397" s="69"/>
      <c r="BI397" s="339"/>
      <c r="BJ397" s="69"/>
      <c r="BK397" s="69"/>
      <c r="BL397" s="339"/>
      <c r="BM397" s="339"/>
      <c r="BN397" s="339"/>
      <c r="BO397" s="69"/>
      <c r="BP397" s="69"/>
      <c r="BQ397" s="69"/>
      <c r="BR397" s="69"/>
      <c r="BS397" s="69"/>
      <c r="BT397" s="69"/>
      <c r="BU397" s="69"/>
      <c r="BV397" s="69"/>
      <c r="BW397" s="69"/>
      <c r="BX397" s="69"/>
      <c r="BY397" s="69"/>
      <c r="BZ397" s="339"/>
      <c r="CA397" s="69"/>
      <c r="CB397" s="339"/>
      <c r="CC397" s="339"/>
      <c r="CD397" s="339"/>
      <c r="CE397" s="69"/>
      <c r="CF397" s="430"/>
      <c r="CG397" s="2" t="s">
        <v>31</v>
      </c>
      <c r="CK397" s="2" t="s">
        <v>173</v>
      </c>
      <c r="CL397" s="2" t="s">
        <v>587</v>
      </c>
    </row>
    <row r="398" spans="2:105" ht="13.5" customHeight="1">
      <c r="C398" s="17"/>
      <c r="D398" s="17"/>
      <c r="E398" s="17"/>
      <c r="F398" s="17"/>
      <c r="G398" s="17"/>
      <c r="H398" s="17"/>
      <c r="I398" s="17"/>
      <c r="J398" s="17"/>
      <c r="K398" s="17"/>
      <c r="L398" s="17"/>
      <c r="M398" s="17"/>
      <c r="N398" s="17"/>
      <c r="O398" s="17"/>
      <c r="P398" s="17"/>
      <c r="Q398" s="17"/>
      <c r="R398" s="17"/>
      <c r="S398" s="17"/>
      <c r="T398" s="17"/>
      <c r="U398" s="17"/>
      <c r="W398" s="11"/>
      <c r="Y398" s="1" t="s">
        <v>444</v>
      </c>
      <c r="AG398" s="11"/>
      <c r="AI398" s="1" t="s">
        <v>277</v>
      </c>
      <c r="AP398" s="100"/>
      <c r="AQ398" s="170"/>
      <c r="AR398" s="12" t="s">
        <v>173</v>
      </c>
      <c r="AS398" s="248" t="str">
        <f>"（"&amp;D396&amp;"）"</f>
        <v>（中間検査）</v>
      </c>
      <c r="AT398" s="248"/>
      <c r="AU398" s="248"/>
      <c r="AV398" s="248"/>
      <c r="AW398" s="248"/>
      <c r="AX398" s="248"/>
      <c r="AY398" s="248"/>
      <c r="AZ398" s="248"/>
      <c r="BB398" s="258"/>
      <c r="BC398" s="258"/>
      <c r="BD398" s="258"/>
      <c r="BE398" s="258"/>
      <c r="BF398" s="258"/>
      <c r="BG398" s="258"/>
      <c r="BH398" s="258"/>
      <c r="BI398" s="258"/>
      <c r="BJ398" s="258"/>
      <c r="BK398" s="258"/>
      <c r="BL398" s="258"/>
      <c r="BM398" s="258"/>
      <c r="BN398" s="258"/>
      <c r="BO398" s="258"/>
      <c r="BP398" s="258"/>
      <c r="BQ398" s="258"/>
      <c r="BR398" s="258"/>
      <c r="BS398" s="258"/>
      <c r="BT398" s="258"/>
      <c r="BU398" s="258"/>
      <c r="BV398" s="258"/>
      <c r="BW398" s="258"/>
      <c r="BX398" s="258"/>
      <c r="BY398" s="258"/>
      <c r="BZ398" s="258"/>
      <c r="CA398" s="258"/>
      <c r="CB398" s="258"/>
      <c r="CC398" s="258"/>
      <c r="CD398" s="258"/>
      <c r="CE398" s="258"/>
      <c r="CF398" s="430"/>
      <c r="CG398" s="2" t="s">
        <v>533</v>
      </c>
      <c r="CK398" s="2" t="str">
        <f>Y396</f>
        <v>単純な築造工事</v>
      </c>
      <c r="CS398" s="2" t="s">
        <v>2</v>
      </c>
    </row>
    <row r="399" spans="2:105" ht="13.5" customHeight="1">
      <c r="C399" s="17"/>
      <c r="D399" s="17"/>
      <c r="E399" s="17"/>
      <c r="F399" s="17"/>
      <c r="G399" s="17"/>
      <c r="H399" s="17"/>
      <c r="I399" s="17"/>
      <c r="J399" s="17"/>
      <c r="K399" s="17"/>
      <c r="L399" s="17"/>
      <c r="M399" s="17"/>
      <c r="N399" s="17"/>
      <c r="O399" s="17"/>
      <c r="P399" s="17"/>
      <c r="Q399" s="17"/>
      <c r="R399" s="17"/>
      <c r="S399" s="17"/>
      <c r="T399" s="17"/>
      <c r="U399" s="17"/>
      <c r="W399" s="14"/>
      <c r="AG399" s="14"/>
      <c r="AP399" s="100"/>
      <c r="AQ399" s="170"/>
      <c r="AR399" s="12"/>
      <c r="AS399" s="249" t="str">
        <f>IF(K396=CG397,CS398,IF(AND(K396=CG398,W396=1),CS399,IF(AND(K396=CG398,AG396=1),CS400,IF(AND(K396=CG398,W398=1),CS401,IF(AND(K396=CG398,AG398=1),CS402,IF(AND(K396=CG398,W400=1),CS403,""))))))</f>
        <v>　本工事は、倉吉市建設工事検査規程第4条第1項第2号の中間検査を行う（当初の工事請負契約代金額が2,000万円以上の工事に限る）。</v>
      </c>
      <c r="AT399" s="249"/>
      <c r="AU399" s="249"/>
      <c r="AV399" s="249"/>
      <c r="AW399" s="249"/>
      <c r="AX399" s="249"/>
      <c r="AY399" s="249"/>
      <c r="AZ399" s="249"/>
      <c r="BA399" s="249"/>
      <c r="BB399" s="249"/>
      <c r="BC399" s="249"/>
      <c r="BD399" s="249"/>
      <c r="BE399" s="249"/>
      <c r="BF399" s="249"/>
      <c r="BG399" s="249"/>
      <c r="BH399" s="249"/>
      <c r="BI399" s="249"/>
      <c r="BJ399" s="249"/>
      <c r="BK399" s="249"/>
      <c r="BL399" s="249"/>
      <c r="BM399" s="249"/>
      <c r="BN399" s="249"/>
      <c r="BO399" s="249"/>
      <c r="BP399" s="249"/>
      <c r="BQ399" s="249"/>
      <c r="BR399" s="249"/>
      <c r="BS399" s="249"/>
      <c r="BT399" s="249"/>
      <c r="BU399" s="249"/>
      <c r="BV399" s="249"/>
      <c r="BW399" s="249"/>
      <c r="BX399" s="249"/>
      <c r="BY399" s="249"/>
      <c r="BZ399" s="249"/>
      <c r="CA399" s="249"/>
      <c r="CB399" s="249"/>
      <c r="CC399" s="249"/>
      <c r="CD399" s="249"/>
      <c r="CE399" s="249"/>
      <c r="CF399" s="430"/>
      <c r="CK399" s="2" t="str">
        <f>AI396</f>
        <v>単純工法の工事</v>
      </c>
      <c r="CS399" s="2" t="s">
        <v>116</v>
      </c>
    </row>
    <row r="400" spans="2:105" ht="13.5" customHeight="1">
      <c r="C400" s="17"/>
      <c r="D400" s="17"/>
      <c r="E400" s="17"/>
      <c r="F400" s="17"/>
      <c r="G400" s="17"/>
      <c r="H400" s="17"/>
      <c r="I400" s="17"/>
      <c r="J400" s="17"/>
      <c r="K400" s="17"/>
      <c r="L400" s="17"/>
      <c r="M400" s="17"/>
      <c r="N400" s="17"/>
      <c r="O400" s="17"/>
      <c r="P400" s="17"/>
      <c r="Q400" s="17"/>
      <c r="R400" s="17"/>
      <c r="S400" s="17"/>
      <c r="T400" s="17"/>
      <c r="U400" s="17"/>
      <c r="W400" s="11"/>
      <c r="Y400" s="1" t="s">
        <v>278</v>
      </c>
      <c r="AP400" s="100"/>
      <c r="AQ400" s="170"/>
      <c r="AR400" s="12"/>
      <c r="AS400" s="249"/>
      <c r="AT400" s="249"/>
      <c r="AU400" s="249"/>
      <c r="AV400" s="249"/>
      <c r="AW400" s="249"/>
      <c r="AX400" s="249"/>
      <c r="AY400" s="249"/>
      <c r="AZ400" s="249"/>
      <c r="BA400" s="249"/>
      <c r="BB400" s="249"/>
      <c r="BC400" s="249"/>
      <c r="BD400" s="249"/>
      <c r="BE400" s="249"/>
      <c r="BF400" s="249"/>
      <c r="BG400" s="249"/>
      <c r="BH400" s="249"/>
      <c r="BI400" s="249"/>
      <c r="BJ400" s="249"/>
      <c r="BK400" s="249"/>
      <c r="BL400" s="249"/>
      <c r="BM400" s="249"/>
      <c r="BN400" s="249"/>
      <c r="BO400" s="249"/>
      <c r="BP400" s="249"/>
      <c r="BQ400" s="249"/>
      <c r="BR400" s="249"/>
      <c r="BS400" s="249"/>
      <c r="BT400" s="249"/>
      <c r="BU400" s="249"/>
      <c r="BV400" s="249"/>
      <c r="BW400" s="249"/>
      <c r="BX400" s="249"/>
      <c r="BY400" s="249"/>
      <c r="BZ400" s="249"/>
      <c r="CA400" s="249"/>
      <c r="CB400" s="249"/>
      <c r="CC400" s="249"/>
      <c r="CD400" s="249"/>
      <c r="CE400" s="249"/>
      <c r="CF400" s="430"/>
      <c r="CK400" s="2" t="str">
        <f>Y398</f>
        <v>維持修繕等工事</v>
      </c>
      <c r="CS400" s="2" t="s">
        <v>590</v>
      </c>
    </row>
    <row r="401" spans="2:97" ht="13.5" customHeight="1">
      <c r="W401" s="5"/>
      <c r="X401" s="5"/>
      <c r="Y401" s="5"/>
      <c r="Z401" s="5"/>
      <c r="AA401" s="5"/>
      <c r="AB401" s="5"/>
      <c r="AC401" s="5"/>
      <c r="AD401" s="5"/>
      <c r="AE401" s="5"/>
      <c r="AP401" s="100"/>
      <c r="AQ401" s="170"/>
      <c r="AR401" s="12"/>
      <c r="AS401" s="249"/>
      <c r="AT401" s="249"/>
      <c r="AU401" s="249"/>
      <c r="AV401" s="249"/>
      <c r="AW401" s="249"/>
      <c r="AX401" s="249"/>
      <c r="AY401" s="249"/>
      <c r="AZ401" s="249"/>
      <c r="BA401" s="249"/>
      <c r="BB401" s="249"/>
      <c r="BC401" s="249"/>
      <c r="BD401" s="249"/>
      <c r="BE401" s="249"/>
      <c r="BF401" s="249"/>
      <c r="BG401" s="249"/>
      <c r="BH401" s="249"/>
      <c r="BI401" s="249"/>
      <c r="BJ401" s="249"/>
      <c r="BK401" s="249"/>
      <c r="BL401" s="249"/>
      <c r="BM401" s="249"/>
      <c r="BN401" s="249"/>
      <c r="BO401" s="249"/>
      <c r="BP401" s="249"/>
      <c r="BQ401" s="249"/>
      <c r="BR401" s="249"/>
      <c r="BS401" s="249"/>
      <c r="BT401" s="249"/>
      <c r="BU401" s="249"/>
      <c r="BV401" s="249"/>
      <c r="BW401" s="249"/>
      <c r="BX401" s="249"/>
      <c r="BY401" s="249"/>
      <c r="BZ401" s="249"/>
      <c r="CA401" s="249"/>
      <c r="CB401" s="249"/>
      <c r="CC401" s="249"/>
      <c r="CD401" s="249"/>
      <c r="CE401" s="249"/>
      <c r="CF401" s="430"/>
      <c r="CK401" s="2" t="str">
        <f>AI398</f>
        <v>機器設置取替工事</v>
      </c>
      <c r="CS401" s="2" t="s">
        <v>576</v>
      </c>
    </row>
    <row r="402" spans="2:97" ht="13.5" customHeight="1">
      <c r="B402" s="11">
        <v>1</v>
      </c>
      <c r="D402" s="26" t="s">
        <v>280</v>
      </c>
      <c r="K402" s="38" t="s">
        <v>533</v>
      </c>
      <c r="L402" s="39"/>
      <c r="M402" s="39"/>
      <c r="N402" s="44"/>
      <c r="Q402" s="1" t="s">
        <v>273</v>
      </c>
      <c r="W402" s="11"/>
      <c r="Y402" s="1" t="s">
        <v>40</v>
      </c>
      <c r="AG402" s="11"/>
      <c r="AI402" s="1" t="s">
        <v>112</v>
      </c>
      <c r="AP402" s="100"/>
      <c r="AQ402" s="170"/>
      <c r="AR402" s="12" t="s">
        <v>134</v>
      </c>
      <c r="AS402" s="248" t="str">
        <f>"（"&amp;D402&amp;"）"</f>
        <v>（工事成績評定）</v>
      </c>
      <c r="AT402" s="248"/>
      <c r="AU402" s="248"/>
      <c r="AV402" s="248"/>
      <c r="AW402" s="248"/>
      <c r="AX402" s="248"/>
      <c r="AY402" s="248"/>
      <c r="AZ402" s="248"/>
      <c r="BB402" s="258"/>
      <c r="BC402" s="258"/>
      <c r="BD402" s="258"/>
      <c r="BE402" s="258"/>
      <c r="BF402" s="258"/>
      <c r="BG402" s="258"/>
      <c r="BH402" s="258"/>
      <c r="BI402" s="258"/>
      <c r="BJ402" s="258"/>
      <c r="BK402" s="258"/>
      <c r="BL402" s="258"/>
      <c r="BM402" s="258"/>
      <c r="BN402" s="258"/>
      <c r="BO402" s="258"/>
      <c r="BP402" s="258"/>
      <c r="BQ402" s="258"/>
      <c r="BR402" s="258"/>
      <c r="BS402" s="258"/>
      <c r="BT402" s="258"/>
      <c r="BU402" s="258"/>
      <c r="BV402" s="258"/>
      <c r="BW402" s="258"/>
      <c r="BX402" s="258"/>
      <c r="BY402" s="258"/>
      <c r="BZ402" s="258"/>
      <c r="CA402" s="258"/>
      <c r="CB402" s="258"/>
      <c r="CC402" s="258"/>
      <c r="CD402" s="258"/>
      <c r="CE402" s="258"/>
      <c r="CF402" s="430"/>
      <c r="CK402" s="2" t="str">
        <f>Y400</f>
        <v>築造を伴わない工事</v>
      </c>
      <c r="CS402" s="2" t="s">
        <v>279</v>
      </c>
    </row>
    <row r="403" spans="2:97" ht="13.5" customHeight="1">
      <c r="B403" s="14"/>
      <c r="AP403" s="100"/>
      <c r="AQ403" s="170"/>
      <c r="AR403" s="12"/>
      <c r="AS403" s="249" t="str">
        <f>IF(K402=CG397,CONCATENATE(CR407,CG397,"。"),IF(AND(K402=CG398,CS408=""),CONCATENATE(CR407,CG398,"。"),CS408))</f>
        <v>　本工事は、工事成績評定要領第２ オに規定する解体撤去その他の構造物の築造を伴わない工事に該当するため、検査評定の対象としない。</v>
      </c>
      <c r="AT403" s="249"/>
      <c r="AU403" s="249"/>
      <c r="AV403" s="249"/>
      <c r="AW403" s="249"/>
      <c r="AX403" s="249"/>
      <c r="AY403" s="249"/>
      <c r="AZ403" s="249"/>
      <c r="BA403" s="249"/>
      <c r="BB403" s="249"/>
      <c r="BC403" s="249"/>
      <c r="BD403" s="249"/>
      <c r="BE403" s="249"/>
      <c r="BF403" s="249"/>
      <c r="BG403" s="249"/>
      <c r="BH403" s="249"/>
      <c r="BI403" s="249"/>
      <c r="BJ403" s="249"/>
      <c r="BK403" s="249"/>
      <c r="BL403" s="249"/>
      <c r="BM403" s="249"/>
      <c r="BN403" s="249"/>
      <c r="BO403" s="249"/>
      <c r="BP403" s="249"/>
      <c r="BQ403" s="249"/>
      <c r="BR403" s="249"/>
      <c r="BS403" s="249"/>
      <c r="BT403" s="249"/>
      <c r="BU403" s="249"/>
      <c r="BV403" s="249"/>
      <c r="BW403" s="249"/>
      <c r="BX403" s="249"/>
      <c r="BY403" s="249"/>
      <c r="BZ403" s="249"/>
      <c r="CA403" s="249"/>
      <c r="CB403" s="249"/>
      <c r="CC403" s="249"/>
      <c r="CD403" s="249"/>
      <c r="CE403" s="249"/>
      <c r="CF403" s="430"/>
      <c r="CS403" s="2" t="s">
        <v>591</v>
      </c>
    </row>
    <row r="404" spans="2:97" ht="13.5" customHeight="1">
      <c r="AP404" s="100"/>
      <c r="AQ404" s="170"/>
      <c r="AR404" s="12"/>
      <c r="AS404" s="249"/>
      <c r="AT404" s="249"/>
      <c r="AU404" s="249"/>
      <c r="AV404" s="249"/>
      <c r="AW404" s="249"/>
      <c r="AX404" s="249"/>
      <c r="AY404" s="249"/>
      <c r="AZ404" s="249"/>
      <c r="BA404" s="249"/>
      <c r="BB404" s="249"/>
      <c r="BC404" s="249"/>
      <c r="BD404" s="249"/>
      <c r="BE404" s="249"/>
      <c r="BF404" s="249"/>
      <c r="BG404" s="249"/>
      <c r="BH404" s="249"/>
      <c r="BI404" s="249"/>
      <c r="BJ404" s="249"/>
      <c r="BK404" s="249"/>
      <c r="BL404" s="249"/>
      <c r="BM404" s="249"/>
      <c r="BN404" s="249"/>
      <c r="BO404" s="249"/>
      <c r="BP404" s="249"/>
      <c r="BQ404" s="249"/>
      <c r="BR404" s="249"/>
      <c r="BS404" s="249"/>
      <c r="BT404" s="249"/>
      <c r="BU404" s="249"/>
      <c r="BV404" s="249"/>
      <c r="BW404" s="249"/>
      <c r="BX404" s="249"/>
      <c r="BY404" s="249"/>
      <c r="BZ404" s="249"/>
      <c r="CA404" s="249"/>
      <c r="CB404" s="249"/>
      <c r="CC404" s="249"/>
      <c r="CD404" s="249"/>
      <c r="CE404" s="249"/>
      <c r="CF404" s="430"/>
    </row>
    <row r="405" spans="2:97" ht="13.5" customHeight="1">
      <c r="C405" s="18" t="s">
        <v>379</v>
      </c>
      <c r="D405" s="18"/>
      <c r="E405" s="18"/>
      <c r="F405" s="18"/>
      <c r="G405" s="18"/>
      <c r="H405" s="18"/>
      <c r="I405" s="18"/>
      <c r="J405" s="18"/>
      <c r="K405" s="18"/>
      <c r="L405" s="18"/>
      <c r="M405" s="18"/>
      <c r="N405" s="18"/>
      <c r="O405" s="18"/>
      <c r="P405" s="18"/>
      <c r="Q405" s="18"/>
      <c r="R405" s="18"/>
      <c r="S405" s="18"/>
      <c r="T405" s="18"/>
      <c r="U405" s="18"/>
      <c r="W405" s="11">
        <v>0</v>
      </c>
      <c r="Y405" s="1" t="s">
        <v>447</v>
      </c>
      <c r="AG405" s="11"/>
      <c r="AI405" s="1" t="s">
        <v>469</v>
      </c>
      <c r="AP405" s="125"/>
      <c r="AQ405" s="192"/>
      <c r="AR405" s="234"/>
      <c r="AS405" s="220"/>
      <c r="AT405" s="220"/>
      <c r="AU405" s="220"/>
      <c r="AV405" s="220"/>
      <c r="AW405" s="220"/>
      <c r="AX405" s="220"/>
      <c r="AY405" s="220"/>
      <c r="AZ405" s="220"/>
      <c r="BA405" s="254"/>
      <c r="BB405" s="254"/>
      <c r="BC405" s="254"/>
      <c r="BD405" s="254"/>
      <c r="BE405" s="254"/>
      <c r="BF405" s="254"/>
      <c r="BG405" s="254"/>
      <c r="BH405" s="254"/>
      <c r="BI405" s="254"/>
      <c r="BJ405" s="254"/>
      <c r="BK405" s="254"/>
      <c r="BL405" s="254"/>
      <c r="BM405" s="254"/>
      <c r="BN405" s="254"/>
      <c r="BO405" s="254"/>
      <c r="BP405" s="254"/>
      <c r="BQ405" s="254"/>
      <c r="BR405" s="254"/>
      <c r="BS405" s="254"/>
      <c r="BT405" s="254"/>
      <c r="BU405" s="254"/>
      <c r="BV405" s="254"/>
      <c r="BW405" s="254"/>
      <c r="BX405" s="254"/>
      <c r="BY405" s="254"/>
      <c r="BZ405" s="254"/>
      <c r="CA405" s="254"/>
      <c r="CB405" s="254"/>
      <c r="CC405" s="254"/>
      <c r="CD405" s="254"/>
      <c r="CE405" s="254"/>
      <c r="CF405" s="431"/>
    </row>
    <row r="406" spans="2:97" ht="13.5" customHeight="1">
      <c r="C406" s="18"/>
      <c r="D406" s="18"/>
      <c r="E406" s="18"/>
      <c r="F406" s="18"/>
      <c r="G406" s="18"/>
      <c r="H406" s="18"/>
      <c r="I406" s="18"/>
      <c r="J406" s="18"/>
      <c r="K406" s="18"/>
      <c r="L406" s="18"/>
      <c r="M406" s="18"/>
      <c r="N406" s="18"/>
      <c r="O406" s="18"/>
      <c r="P406" s="18"/>
      <c r="Q406" s="18"/>
      <c r="R406" s="18"/>
      <c r="S406" s="18"/>
      <c r="T406" s="18"/>
      <c r="U406" s="18"/>
      <c r="AP406" s="126" t="s">
        <v>428</v>
      </c>
      <c r="AQ406" s="193"/>
      <c r="AR406" s="235"/>
      <c r="AS406" s="222"/>
      <c r="AT406" s="222"/>
      <c r="AU406" s="222"/>
      <c r="AV406" s="222"/>
      <c r="AW406" s="222"/>
      <c r="AX406" s="222"/>
      <c r="AY406" s="222"/>
      <c r="AZ406" s="222"/>
      <c r="BA406" s="216"/>
      <c r="BB406" s="216"/>
      <c r="BC406" s="216"/>
      <c r="BD406" s="216"/>
      <c r="BE406" s="216"/>
      <c r="BF406" s="216"/>
      <c r="BG406" s="216"/>
      <c r="BH406" s="216"/>
      <c r="BI406" s="216"/>
      <c r="BJ406" s="216"/>
      <c r="BK406" s="216"/>
      <c r="BL406" s="216"/>
      <c r="BM406" s="216"/>
      <c r="BN406" s="216"/>
      <c r="BO406" s="216"/>
      <c r="BP406" s="216"/>
      <c r="BQ406" s="216"/>
      <c r="BR406" s="216"/>
      <c r="BS406" s="216"/>
      <c r="BT406" s="216"/>
      <c r="BU406" s="216"/>
      <c r="BV406" s="216"/>
      <c r="BW406" s="216"/>
      <c r="BX406" s="216"/>
      <c r="BY406" s="216"/>
      <c r="BZ406" s="216"/>
      <c r="CA406" s="216"/>
      <c r="CB406" s="216"/>
      <c r="CC406" s="216"/>
      <c r="CD406" s="216"/>
      <c r="CE406" s="216"/>
      <c r="CF406" s="430"/>
      <c r="CK406" s="2" t="s">
        <v>134</v>
      </c>
      <c r="CL406" s="2" t="s">
        <v>588</v>
      </c>
    </row>
    <row r="407" spans="2:97" ht="13.5" customHeight="1">
      <c r="C407" s="18"/>
      <c r="D407" s="18"/>
      <c r="E407" s="18"/>
      <c r="F407" s="18"/>
      <c r="G407" s="18"/>
      <c r="H407" s="18"/>
      <c r="I407" s="18"/>
      <c r="J407" s="18"/>
      <c r="K407" s="18"/>
      <c r="L407" s="18"/>
      <c r="M407" s="18"/>
      <c r="N407" s="18"/>
      <c r="O407" s="18"/>
      <c r="P407" s="18"/>
      <c r="Q407" s="18"/>
      <c r="R407" s="18"/>
      <c r="S407" s="18"/>
      <c r="T407" s="18"/>
      <c r="U407" s="18"/>
      <c r="W407" s="11">
        <v>1</v>
      </c>
      <c r="Y407" s="1" t="s">
        <v>278</v>
      </c>
      <c r="AG407" s="11"/>
      <c r="AI407" s="1" t="s">
        <v>281</v>
      </c>
      <c r="AP407" s="127"/>
      <c r="AQ407" s="194"/>
      <c r="AR407" s="66" t="s">
        <v>173</v>
      </c>
      <c r="AS407" s="248" t="str">
        <f>"（"&amp;D412&amp;"）"</f>
        <v>（技能士常駐）</v>
      </c>
      <c r="AT407" s="248"/>
      <c r="AU407" s="248"/>
      <c r="AV407" s="248"/>
      <c r="AW407" s="248"/>
      <c r="AX407" s="248"/>
      <c r="AY407" s="248"/>
      <c r="AZ407" s="248"/>
      <c r="BA407" s="340" t="str">
        <f>D414</f>
        <v>設計図書による</v>
      </c>
      <c r="BB407" s="340"/>
      <c r="BC407" s="340"/>
      <c r="BD407" s="340"/>
      <c r="BE407" s="340"/>
      <c r="BF407" s="340"/>
      <c r="BG407" s="340"/>
      <c r="BH407" s="340"/>
      <c r="BI407" s="258"/>
      <c r="BJ407" s="258"/>
      <c r="BK407" s="258"/>
      <c r="BL407" s="258"/>
      <c r="BM407" s="258"/>
      <c r="BN407" s="258"/>
      <c r="BO407" s="258"/>
      <c r="BP407" s="258"/>
      <c r="BQ407" s="258"/>
      <c r="BR407" s="258"/>
      <c r="BS407" s="258"/>
      <c r="BT407" s="258"/>
      <c r="BU407" s="258"/>
      <c r="BV407" s="258"/>
      <c r="BW407" s="258"/>
      <c r="BX407" s="258"/>
      <c r="BY407" s="258"/>
      <c r="BZ407" s="258"/>
      <c r="CA407" s="258"/>
      <c r="CB407" s="258"/>
      <c r="CC407" s="258"/>
      <c r="CD407" s="258"/>
      <c r="CE407" s="258"/>
      <c r="CF407" s="430"/>
      <c r="CR407" s="2" t="s">
        <v>589</v>
      </c>
    </row>
    <row r="408" spans="2:97" ht="13.5" customHeight="1">
      <c r="C408" s="19"/>
      <c r="D408" s="19"/>
      <c r="E408" s="19"/>
      <c r="F408" s="19"/>
      <c r="G408" s="19"/>
      <c r="H408" s="19"/>
      <c r="I408" s="19"/>
      <c r="J408" s="19"/>
      <c r="K408" s="19"/>
      <c r="L408" s="19"/>
      <c r="M408" s="19"/>
      <c r="AP408" s="127"/>
      <c r="AQ408" s="194"/>
      <c r="AR408" s="66"/>
      <c r="AS408" s="249" t="s">
        <v>326</v>
      </c>
      <c r="AT408" s="249"/>
      <c r="AU408" s="249"/>
      <c r="AV408" s="249"/>
      <c r="AW408" s="249"/>
      <c r="AX408" s="249"/>
      <c r="AY408" s="249"/>
      <c r="AZ408" s="249"/>
      <c r="BA408" s="249"/>
      <c r="BB408" s="249"/>
      <c r="BC408" s="249"/>
      <c r="BD408" s="249"/>
      <c r="BE408" s="249"/>
      <c r="BF408" s="249"/>
      <c r="BG408" s="249"/>
      <c r="BH408" s="249"/>
      <c r="BI408" s="249"/>
      <c r="BJ408" s="249"/>
      <c r="BK408" s="249"/>
      <c r="BL408" s="249"/>
      <c r="BM408" s="249"/>
      <c r="BN408" s="249"/>
      <c r="BO408" s="249"/>
      <c r="BP408" s="249"/>
      <c r="BQ408" s="249"/>
      <c r="BR408" s="249"/>
      <c r="BS408" s="249"/>
      <c r="BT408" s="249"/>
      <c r="BU408" s="249"/>
      <c r="BV408" s="249"/>
      <c r="BW408" s="249"/>
      <c r="BX408" s="249"/>
      <c r="BY408" s="249"/>
      <c r="BZ408" s="249"/>
      <c r="CA408" s="249"/>
      <c r="CB408" s="249"/>
      <c r="CC408" s="249"/>
      <c r="CD408" s="249"/>
      <c r="CE408" s="249"/>
      <c r="CF408" s="430"/>
      <c r="CK408" s="2" t="str">
        <f>Y402</f>
        <v>100万円未満</v>
      </c>
      <c r="CQ408" s="442" t="s">
        <v>487</v>
      </c>
      <c r="CS408" s="2" t="str">
        <f>IF(W402=1,CS409,IF(AG402=1,CS410,IF(W405=1,CS411,IF(AG405=1,CS414,IF(W407=1,CS415,IF(AG407=1,CS416,IF(W409=1,CS417,IF(AG409=1,CS418,""))))))))</f>
        <v>　本工事は、工事成績評定要領第２ オに規定する解体撤去その他の構造物の築造を伴わない工事に該当するため、検査評定の対象としない。</v>
      </c>
    </row>
    <row r="409" spans="2:97" ht="13.5" customHeight="1">
      <c r="W409" s="11"/>
      <c r="Y409" s="1" t="s">
        <v>261</v>
      </c>
      <c r="AG409" s="11"/>
      <c r="AI409" s="1" t="s">
        <v>247</v>
      </c>
      <c r="AP409" s="127"/>
      <c r="AQ409" s="194"/>
      <c r="AR409" s="66"/>
      <c r="AS409" s="249"/>
      <c r="AT409" s="249"/>
      <c r="AU409" s="249"/>
      <c r="AV409" s="249"/>
      <c r="AW409" s="249"/>
      <c r="AX409" s="249"/>
      <c r="AY409" s="249"/>
      <c r="AZ409" s="249"/>
      <c r="BA409" s="249"/>
      <c r="BB409" s="249"/>
      <c r="BC409" s="249"/>
      <c r="BD409" s="249"/>
      <c r="BE409" s="249"/>
      <c r="BF409" s="249"/>
      <c r="BG409" s="249"/>
      <c r="BH409" s="249"/>
      <c r="BI409" s="249"/>
      <c r="BJ409" s="249"/>
      <c r="BK409" s="249"/>
      <c r="BL409" s="249"/>
      <c r="BM409" s="249"/>
      <c r="BN409" s="249"/>
      <c r="BO409" s="249"/>
      <c r="BP409" s="249"/>
      <c r="BQ409" s="249"/>
      <c r="BR409" s="249"/>
      <c r="BS409" s="249"/>
      <c r="BT409" s="249"/>
      <c r="BU409" s="249"/>
      <c r="BV409" s="249"/>
      <c r="BW409" s="249"/>
      <c r="BX409" s="249"/>
      <c r="BY409" s="249"/>
      <c r="BZ409" s="249"/>
      <c r="CA409" s="249"/>
      <c r="CB409" s="249"/>
      <c r="CC409" s="249"/>
      <c r="CD409" s="249"/>
      <c r="CE409" s="249"/>
      <c r="CF409" s="430"/>
      <c r="CK409" s="2" t="str">
        <f>AI402</f>
        <v>土木維持工事</v>
      </c>
      <c r="CS409" s="2" t="s">
        <v>592</v>
      </c>
    </row>
    <row r="410" spans="2:97" ht="13.5" customHeight="1">
      <c r="AP410" s="127"/>
      <c r="AQ410" s="194"/>
      <c r="AR410" s="66"/>
      <c r="AS410" s="69" t="s">
        <v>109</v>
      </c>
      <c r="AT410" s="12"/>
      <c r="AU410" s="69" t="s">
        <v>530</v>
      </c>
      <c r="AV410" s="69"/>
      <c r="AW410" s="69"/>
      <c r="AX410" s="69"/>
      <c r="AY410" s="69"/>
      <c r="AZ410" s="69" t="str">
        <f>CONCATENATE(N412,"技能士、当該工種：",Z412,"工、仕様書根拠：",AL412,"頁")</f>
        <v>　　　技能士、当該工種：　　　工、仕様書根拠：　頁</v>
      </c>
      <c r="BA410" s="69"/>
      <c r="BB410" s="69"/>
      <c r="BC410" s="69"/>
      <c r="BD410" s="69"/>
      <c r="BE410" s="69"/>
      <c r="BF410" s="69"/>
      <c r="BG410" s="69"/>
      <c r="BH410" s="69"/>
      <c r="BI410" s="69"/>
      <c r="BJ410" s="69"/>
      <c r="BK410" s="69"/>
      <c r="BL410" s="69"/>
      <c r="BM410" s="69"/>
      <c r="BN410" s="69"/>
      <c r="BO410" s="69"/>
      <c r="BP410" s="69"/>
      <c r="BQ410" s="69"/>
      <c r="BR410" s="69"/>
      <c r="BS410" s="69"/>
      <c r="BT410" s="12"/>
      <c r="BU410" s="12"/>
      <c r="BV410" s="12"/>
      <c r="BW410" s="12"/>
      <c r="BX410" s="12"/>
      <c r="BY410" s="69"/>
      <c r="CA410" s="12"/>
      <c r="CB410" s="12"/>
      <c r="CC410" s="12"/>
      <c r="CD410" s="12"/>
      <c r="CE410" s="12"/>
      <c r="CF410" s="430"/>
      <c r="CK410" s="2" t="str">
        <f>Y405</f>
        <v>緊急応急工事</v>
      </c>
      <c r="CS410" s="2" t="s">
        <v>490</v>
      </c>
    </row>
    <row r="411" spans="2:97" ht="13.5" customHeight="1">
      <c r="AP411" s="127"/>
      <c r="AQ411" s="194"/>
      <c r="AR411" s="66"/>
      <c r="AS411" s="69" t="s">
        <v>111</v>
      </c>
      <c r="AT411" s="12"/>
      <c r="AU411" s="69" t="s">
        <v>530</v>
      </c>
      <c r="AV411" s="69"/>
      <c r="AW411" s="69"/>
      <c r="AX411" s="69"/>
      <c r="AY411" s="69"/>
      <c r="AZ411" s="69" t="str">
        <f>CONCATENATE(N414,"技能士、当該工種：",Z414,"工、仕様書根拠：",AL414,"頁")</f>
        <v>　　　技能士、当該工種：　　　工、仕様書根拠：　頁</v>
      </c>
      <c r="BA411" s="69"/>
      <c r="BB411" s="69"/>
      <c r="BC411" s="69"/>
      <c r="BD411" s="69"/>
      <c r="BE411" s="69"/>
      <c r="BF411" s="69"/>
      <c r="BG411" s="69"/>
      <c r="BH411" s="69"/>
      <c r="BI411" s="69"/>
      <c r="BJ411" s="69"/>
      <c r="BK411" s="69"/>
      <c r="BL411" s="69"/>
      <c r="BM411" s="69"/>
      <c r="BN411" s="69"/>
      <c r="BO411" s="69"/>
      <c r="BP411" s="69"/>
      <c r="BQ411" s="69"/>
      <c r="BR411" s="69"/>
      <c r="BS411" s="69"/>
      <c r="BT411" s="12"/>
      <c r="BU411" s="12"/>
      <c r="BV411" s="12"/>
      <c r="BW411" s="12"/>
      <c r="BX411" s="12"/>
      <c r="BY411" s="69"/>
      <c r="CA411" s="12"/>
      <c r="CB411" s="12"/>
      <c r="CC411" s="12"/>
      <c r="CD411" s="12"/>
      <c r="CE411" s="12"/>
      <c r="CF411" s="430"/>
      <c r="CS411" s="2" t="s">
        <v>375</v>
      </c>
    </row>
    <row r="412" spans="2:97" ht="13.5" customHeight="1">
      <c r="B412" s="11">
        <v>1</v>
      </c>
      <c r="D412" s="1" t="s">
        <v>282</v>
      </c>
      <c r="L412" s="1" t="s">
        <v>414</v>
      </c>
      <c r="N412" s="38" t="s">
        <v>48</v>
      </c>
      <c r="O412" s="39"/>
      <c r="P412" s="39"/>
      <c r="Q412" s="39"/>
      <c r="R412" s="44"/>
      <c r="S412" s="1" t="s">
        <v>428</v>
      </c>
      <c r="W412" s="1" t="s">
        <v>114</v>
      </c>
      <c r="Z412" s="38" t="s">
        <v>48</v>
      </c>
      <c r="AA412" s="39"/>
      <c r="AB412" s="39"/>
      <c r="AC412" s="39"/>
      <c r="AD412" s="44"/>
      <c r="AE412" s="66" t="s">
        <v>436</v>
      </c>
      <c r="AG412" s="1" t="s">
        <v>467</v>
      </c>
      <c r="AL412" s="38" t="s">
        <v>283</v>
      </c>
      <c r="AM412" s="39"/>
      <c r="AN412" s="44"/>
      <c r="AO412" s="66" t="s">
        <v>378</v>
      </c>
      <c r="AP412" s="128"/>
      <c r="AQ412" s="195"/>
      <c r="AR412" s="234"/>
      <c r="AS412" s="220"/>
      <c r="AT412" s="220"/>
      <c r="AU412" s="220"/>
      <c r="AV412" s="220"/>
      <c r="AW412" s="220"/>
      <c r="AX412" s="220"/>
      <c r="AY412" s="220"/>
      <c r="AZ412" s="220"/>
      <c r="BA412" s="217"/>
      <c r="BB412" s="217"/>
      <c r="BC412" s="217"/>
      <c r="BD412" s="217"/>
      <c r="BE412" s="217"/>
      <c r="BF412" s="217"/>
      <c r="BG412" s="217"/>
      <c r="BH412" s="217"/>
      <c r="BI412" s="217"/>
      <c r="BJ412" s="217"/>
      <c r="BK412" s="217"/>
      <c r="BL412" s="217"/>
      <c r="BM412" s="217"/>
      <c r="BN412" s="217"/>
      <c r="BO412" s="217"/>
      <c r="BP412" s="217"/>
      <c r="BQ412" s="217"/>
      <c r="BR412" s="217"/>
      <c r="BS412" s="217"/>
      <c r="BT412" s="217"/>
      <c r="BU412" s="217"/>
      <c r="BV412" s="217"/>
      <c r="BW412" s="217"/>
      <c r="BX412" s="217"/>
      <c r="BY412" s="217"/>
      <c r="BZ412" s="217"/>
      <c r="CA412" s="217"/>
      <c r="CB412" s="217"/>
      <c r="CC412" s="217"/>
      <c r="CD412" s="217"/>
      <c r="CE412" s="217"/>
      <c r="CF412" s="430"/>
    </row>
    <row r="413" spans="2:97" ht="13.5" customHeight="1">
      <c r="AP413" s="99" t="s">
        <v>300</v>
      </c>
      <c r="AQ413" s="169"/>
      <c r="AR413" s="222"/>
      <c r="AS413" s="222"/>
      <c r="AT413" s="222"/>
      <c r="AU413" s="222"/>
      <c r="AV413" s="222"/>
      <c r="AW413" s="222"/>
      <c r="AX413" s="222"/>
      <c r="AY413" s="222"/>
      <c r="AZ413" s="222"/>
      <c r="BA413" s="216"/>
      <c r="BB413" s="216"/>
      <c r="BC413" s="216"/>
      <c r="BD413" s="216"/>
      <c r="BE413" s="216"/>
      <c r="BF413" s="216"/>
      <c r="BG413" s="216"/>
      <c r="BH413" s="216"/>
      <c r="BI413" s="216"/>
      <c r="BJ413" s="216"/>
      <c r="BK413" s="216"/>
      <c r="BL413" s="216"/>
      <c r="BM413" s="216"/>
      <c r="BN413" s="216"/>
      <c r="BO413" s="216"/>
      <c r="BP413" s="216"/>
      <c r="BQ413" s="216"/>
      <c r="BR413" s="216"/>
      <c r="BS413" s="216"/>
      <c r="BT413" s="216"/>
      <c r="BU413" s="216"/>
      <c r="BV413" s="216"/>
      <c r="BW413" s="216"/>
      <c r="BX413" s="216"/>
      <c r="BY413" s="216"/>
      <c r="BZ413" s="216"/>
      <c r="CA413" s="216"/>
      <c r="CB413" s="216"/>
      <c r="CC413" s="216"/>
      <c r="CD413" s="216"/>
      <c r="CE413" s="216"/>
      <c r="CF413" s="430"/>
      <c r="CK413" s="2" t="str">
        <f>AI405</f>
        <v>機器設置取替</v>
      </c>
    </row>
    <row r="414" spans="2:97" ht="13.5" customHeight="1">
      <c r="B414" s="15">
        <v>1</v>
      </c>
      <c r="D414" s="1" t="s">
        <v>398</v>
      </c>
      <c r="L414" s="1" t="s">
        <v>228</v>
      </c>
      <c r="N414" s="38" t="s">
        <v>48</v>
      </c>
      <c r="O414" s="39"/>
      <c r="P414" s="39"/>
      <c r="Q414" s="39"/>
      <c r="R414" s="44"/>
      <c r="S414" s="1" t="s">
        <v>428</v>
      </c>
      <c r="W414" s="1" t="s">
        <v>114</v>
      </c>
      <c r="Y414" s="12"/>
      <c r="Z414" s="38" t="s">
        <v>48</v>
      </c>
      <c r="AA414" s="39"/>
      <c r="AB414" s="39"/>
      <c r="AC414" s="39"/>
      <c r="AD414" s="44"/>
      <c r="AE414" s="1" t="s">
        <v>436</v>
      </c>
      <c r="AG414" s="1" t="s">
        <v>467</v>
      </c>
      <c r="AL414" s="38" t="s">
        <v>283</v>
      </c>
      <c r="AM414" s="39"/>
      <c r="AN414" s="44"/>
      <c r="AO414" s="1" t="s">
        <v>378</v>
      </c>
      <c r="AP414" s="100"/>
      <c r="AQ414" s="170"/>
      <c r="AR414" s="12" t="s">
        <v>173</v>
      </c>
      <c r="AS414" s="14" t="str">
        <f>"（"&amp;D418&amp;"）"</f>
        <v>（寒中コンクリート）</v>
      </c>
      <c r="AT414" s="14"/>
      <c r="AU414" s="14"/>
      <c r="AV414" s="14"/>
      <c r="AW414" s="14"/>
      <c r="AX414" s="14"/>
      <c r="AY414" s="14"/>
      <c r="AZ414" s="14"/>
      <c r="BA414" s="249" t="s">
        <v>345</v>
      </c>
      <c r="BB414" s="249"/>
      <c r="BC414" s="249"/>
      <c r="BD414" s="249"/>
      <c r="BE414" s="249"/>
      <c r="BF414" s="249"/>
      <c r="BG414" s="249"/>
      <c r="BH414" s="249"/>
      <c r="BI414" s="249"/>
      <c r="BJ414" s="249"/>
      <c r="BK414" s="249"/>
      <c r="BL414" s="249"/>
      <c r="BM414" s="249"/>
      <c r="BN414" s="249"/>
      <c r="BO414" s="249"/>
      <c r="BP414" s="249"/>
      <c r="BQ414" s="249"/>
      <c r="BR414" s="249"/>
      <c r="BS414" s="249"/>
      <c r="BT414" s="249"/>
      <c r="BU414" s="249"/>
      <c r="BV414" s="249"/>
      <c r="BW414" s="249"/>
      <c r="BX414" s="249"/>
      <c r="BY414" s="249"/>
      <c r="BZ414" s="249"/>
      <c r="CA414" s="249"/>
      <c r="CB414" s="249"/>
      <c r="CC414" s="249"/>
      <c r="CD414" s="249"/>
      <c r="CE414" s="249"/>
      <c r="CF414" s="430"/>
      <c r="CK414" s="2" t="str">
        <f>Y407</f>
        <v>築造を伴わない工事</v>
      </c>
      <c r="CS414" s="2" t="s">
        <v>543</v>
      </c>
    </row>
    <row r="415" spans="2:97" ht="13.5" customHeight="1">
      <c r="C415" s="20" t="s">
        <v>630</v>
      </c>
      <c r="D415" s="20"/>
      <c r="E415" s="20"/>
      <c r="F415" s="20"/>
      <c r="G415" s="20"/>
      <c r="H415" s="20"/>
      <c r="I415" s="20"/>
      <c r="J415" s="20"/>
      <c r="K415" s="20"/>
      <c r="N415" s="14"/>
      <c r="O415" s="14"/>
      <c r="P415" s="14"/>
      <c r="Q415" s="14"/>
      <c r="R415" s="14"/>
      <c r="Y415" s="12"/>
      <c r="Z415" s="14"/>
      <c r="AA415" s="14"/>
      <c r="AB415" s="14"/>
      <c r="AC415" s="14"/>
      <c r="AD415" s="14"/>
      <c r="AL415" s="14"/>
      <c r="AM415" s="14"/>
      <c r="AN415" s="14"/>
      <c r="AP415" s="100"/>
      <c r="AQ415" s="170"/>
      <c r="AR415" s="12"/>
      <c r="AS415" s="18" t="s">
        <v>510</v>
      </c>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c r="CA415" s="18"/>
      <c r="CB415" s="18"/>
      <c r="CC415" s="18"/>
      <c r="CD415" s="18"/>
      <c r="CE415" s="249"/>
      <c r="CF415" s="430"/>
      <c r="CK415" s="2" t="str">
        <f>AI407</f>
        <v>災害復旧事業</v>
      </c>
      <c r="CS415" s="2" t="s">
        <v>586</v>
      </c>
    </row>
    <row r="416" spans="2:97" ht="13.5" customHeight="1">
      <c r="C416" s="20"/>
      <c r="D416" s="20"/>
      <c r="E416" s="20"/>
      <c r="F416" s="20"/>
      <c r="G416" s="20"/>
      <c r="H416" s="20"/>
      <c r="I416" s="20"/>
      <c r="J416" s="20"/>
      <c r="K416" s="20"/>
      <c r="AP416" s="100"/>
      <c r="AQ416" s="170"/>
      <c r="AR416" s="12"/>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c r="CA416" s="18"/>
      <c r="CB416" s="18"/>
      <c r="CC416" s="18"/>
      <c r="CD416" s="18"/>
      <c r="CE416" s="249"/>
      <c r="CF416" s="430"/>
      <c r="CK416" s="2" t="str">
        <f>Y409</f>
        <v>建築修繕工事</v>
      </c>
      <c r="CS416" s="2" t="s">
        <v>593</v>
      </c>
    </row>
    <row r="417" spans="1:121" ht="13.5" customHeight="1">
      <c r="C417" s="20"/>
      <c r="D417" s="20"/>
      <c r="E417" s="20"/>
      <c r="F417" s="20"/>
      <c r="G417" s="20"/>
      <c r="H417" s="20"/>
      <c r="I417" s="20"/>
      <c r="J417" s="20"/>
      <c r="K417" s="20"/>
      <c r="N417" s="14"/>
      <c r="O417" s="14"/>
      <c r="P417" s="14"/>
      <c r="Q417" s="14"/>
      <c r="R417" s="14"/>
      <c r="Y417" s="12"/>
      <c r="Z417" s="14"/>
      <c r="AA417" s="14"/>
      <c r="AB417" s="14"/>
      <c r="AC417" s="14"/>
      <c r="AD417" s="14"/>
      <c r="AL417" s="14"/>
      <c r="AM417" s="14"/>
      <c r="AN417" s="14"/>
      <c r="AP417" s="100"/>
      <c r="AQ417" s="170"/>
      <c r="AR417" s="12"/>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c r="CA417" s="18"/>
      <c r="CB417" s="18"/>
      <c r="CC417" s="18"/>
      <c r="CD417" s="18"/>
      <c r="CE417" s="249"/>
      <c r="CF417" s="430"/>
      <c r="CK417" s="2" t="str">
        <f>AI409</f>
        <v>その他評定不要工事</v>
      </c>
      <c r="CS417" s="2" t="s">
        <v>613</v>
      </c>
    </row>
    <row r="418" spans="1:121" ht="13.5" customHeight="1">
      <c r="B418" s="11">
        <v>1</v>
      </c>
      <c r="D418" s="1" t="s">
        <v>364</v>
      </c>
      <c r="AP418" s="100"/>
      <c r="AQ418" s="170"/>
      <c r="AR418" s="66" t="s">
        <v>134</v>
      </c>
      <c r="AS418" s="14" t="str">
        <f>"（"&amp;D422&amp;"）"</f>
        <v>（コンクリートスランプ）</v>
      </c>
      <c r="AT418" s="14"/>
      <c r="AU418" s="14"/>
      <c r="AV418" s="14"/>
      <c r="AW418" s="14"/>
      <c r="AX418" s="14"/>
      <c r="AY418" s="14"/>
      <c r="AZ418" s="14"/>
      <c r="BA418" s="14"/>
      <c r="BB418" s="14"/>
      <c r="BC418" s="358" t="s">
        <v>398</v>
      </c>
      <c r="BD418" s="360"/>
      <c r="BE418" s="360"/>
      <c r="BF418" s="360"/>
      <c r="BG418" s="360"/>
      <c r="BH418" s="360"/>
      <c r="BI418" s="360"/>
      <c r="BJ418" s="360"/>
      <c r="BK418" s="258"/>
      <c r="BL418" s="258"/>
      <c r="BM418" s="258"/>
      <c r="BN418" s="258"/>
      <c r="BO418" s="258"/>
      <c r="BP418" s="258"/>
      <c r="BQ418" s="258"/>
      <c r="BR418" s="258"/>
      <c r="BS418" s="258"/>
      <c r="BT418" s="258"/>
      <c r="BU418" s="258"/>
      <c r="BV418" s="258"/>
      <c r="BW418" s="258"/>
      <c r="BX418" s="258"/>
      <c r="BY418" s="258"/>
      <c r="BZ418" s="258"/>
      <c r="CA418" s="258"/>
      <c r="CB418" s="258"/>
      <c r="CC418" s="258"/>
      <c r="CD418" s="258"/>
      <c r="CE418" s="258"/>
      <c r="CF418" s="430"/>
      <c r="CS418" s="2" t="s">
        <v>594</v>
      </c>
    </row>
    <row r="419" spans="1:121" ht="13.5" customHeight="1">
      <c r="B419" s="12"/>
      <c r="AP419" s="100"/>
      <c r="AQ419" s="170"/>
      <c r="AR419" s="66"/>
      <c r="AS419" s="249" t="str">
        <f>CONCATENATE(CK419,O422,CK420)</f>
        <v>　現場打ち鉄筋コンクリート構造物におけるスランプ値の設定について（平成30年3月19日付第201700306751号県土整備部長通知）に基づき、工は、スランプ値12cmのコンクリート打設を想定している。</v>
      </c>
      <c r="AT419" s="249"/>
      <c r="AU419" s="249"/>
      <c r="AV419" s="249"/>
      <c r="AW419" s="249"/>
      <c r="AX419" s="249"/>
      <c r="AY419" s="249"/>
      <c r="AZ419" s="249"/>
      <c r="BA419" s="249"/>
      <c r="BB419" s="249"/>
      <c r="BC419" s="249"/>
      <c r="BD419" s="249"/>
      <c r="BE419" s="249"/>
      <c r="BF419" s="249"/>
      <c r="BG419" s="249"/>
      <c r="BH419" s="249"/>
      <c r="BI419" s="249"/>
      <c r="BJ419" s="249"/>
      <c r="BK419" s="249"/>
      <c r="BL419" s="249"/>
      <c r="BM419" s="249"/>
      <c r="BN419" s="249"/>
      <c r="BO419" s="249"/>
      <c r="BP419" s="249"/>
      <c r="BQ419" s="249"/>
      <c r="BR419" s="249"/>
      <c r="BS419" s="249"/>
      <c r="BT419" s="249"/>
      <c r="BU419" s="249"/>
      <c r="BV419" s="249"/>
      <c r="BW419" s="249"/>
      <c r="BX419" s="249"/>
      <c r="BY419" s="249"/>
      <c r="BZ419" s="249"/>
      <c r="CA419" s="249"/>
      <c r="CB419" s="249"/>
      <c r="CC419" s="249"/>
      <c r="CD419" s="249"/>
      <c r="CE419" s="249"/>
      <c r="CF419" s="430"/>
      <c r="CK419" s="5" t="s">
        <v>584</v>
      </c>
    </row>
    <row r="420" spans="1:121" ht="13.5" customHeight="1">
      <c r="B420" s="12"/>
      <c r="AP420" s="100"/>
      <c r="AQ420" s="170"/>
      <c r="AR420" s="12"/>
      <c r="AS420" s="249"/>
      <c r="AT420" s="249"/>
      <c r="AU420" s="249"/>
      <c r="AV420" s="249"/>
      <c r="AW420" s="249"/>
      <c r="AX420" s="249"/>
      <c r="AY420" s="249"/>
      <c r="AZ420" s="249"/>
      <c r="BA420" s="249"/>
      <c r="BB420" s="249"/>
      <c r="BC420" s="249"/>
      <c r="BD420" s="249"/>
      <c r="BE420" s="249"/>
      <c r="BF420" s="249"/>
      <c r="BG420" s="249"/>
      <c r="BH420" s="249"/>
      <c r="BI420" s="249"/>
      <c r="BJ420" s="249"/>
      <c r="BK420" s="249"/>
      <c r="BL420" s="249"/>
      <c r="BM420" s="249"/>
      <c r="BN420" s="249"/>
      <c r="BO420" s="249"/>
      <c r="BP420" s="249"/>
      <c r="BQ420" s="249"/>
      <c r="BR420" s="249"/>
      <c r="BS420" s="249"/>
      <c r="BT420" s="249"/>
      <c r="BU420" s="249"/>
      <c r="BV420" s="249"/>
      <c r="BW420" s="249"/>
      <c r="BX420" s="249"/>
      <c r="BY420" s="249"/>
      <c r="BZ420" s="249"/>
      <c r="CA420" s="249"/>
      <c r="CB420" s="249"/>
      <c r="CC420" s="249"/>
      <c r="CD420" s="249"/>
      <c r="CE420" s="249"/>
      <c r="CF420" s="430"/>
      <c r="CK420" s="2" t="s">
        <v>553</v>
      </c>
    </row>
    <row r="421" spans="1:121" ht="13.5" customHeight="1">
      <c r="B421" s="12"/>
      <c r="AP421" s="100"/>
      <c r="AQ421" s="170"/>
      <c r="AR421" s="12"/>
      <c r="AS421" s="249"/>
      <c r="AT421" s="249"/>
      <c r="AU421" s="249"/>
      <c r="AV421" s="249"/>
      <c r="AW421" s="249"/>
      <c r="AX421" s="249"/>
      <c r="AY421" s="249"/>
      <c r="AZ421" s="249"/>
      <c r="BA421" s="249"/>
      <c r="BB421" s="249"/>
      <c r="BC421" s="249"/>
      <c r="BD421" s="249"/>
      <c r="BE421" s="249"/>
      <c r="BF421" s="249"/>
      <c r="BG421" s="249"/>
      <c r="BH421" s="249"/>
      <c r="BI421" s="249"/>
      <c r="BJ421" s="249"/>
      <c r="BK421" s="249"/>
      <c r="BL421" s="249"/>
      <c r="BM421" s="249"/>
      <c r="BN421" s="249"/>
      <c r="BO421" s="249"/>
      <c r="BP421" s="249"/>
      <c r="BQ421" s="249"/>
      <c r="BR421" s="249"/>
      <c r="BS421" s="249"/>
      <c r="BT421" s="249"/>
      <c r="BU421" s="249"/>
      <c r="BV421" s="249"/>
      <c r="BW421" s="249"/>
      <c r="BX421" s="249"/>
      <c r="BY421" s="249"/>
      <c r="BZ421" s="249"/>
      <c r="CA421" s="249"/>
      <c r="CB421" s="249"/>
      <c r="CC421" s="249"/>
      <c r="CD421" s="249"/>
      <c r="CE421" s="249"/>
      <c r="CF421" s="430"/>
    </row>
    <row r="422" spans="1:121" ht="13.5" customHeight="1">
      <c r="B422" s="11">
        <v>1</v>
      </c>
      <c r="D422" s="1" t="s">
        <v>236</v>
      </c>
      <c r="M422" s="1" t="s">
        <v>118</v>
      </c>
      <c r="O422" s="38"/>
      <c r="P422" s="39"/>
      <c r="Q422" s="39"/>
      <c r="R422" s="39"/>
      <c r="S422" s="39"/>
      <c r="T422" s="44"/>
      <c r="U422" s="1" t="s">
        <v>436</v>
      </c>
      <c r="W422" s="1" t="s">
        <v>442</v>
      </c>
      <c r="AP422" s="125"/>
      <c r="AQ422" s="192"/>
      <c r="AR422" s="12"/>
      <c r="AS422" s="12"/>
      <c r="AT422" s="12"/>
      <c r="AU422" s="12"/>
      <c r="AV422" s="12"/>
      <c r="AW422" s="12"/>
      <c r="AX422" s="12"/>
      <c r="AY422" s="12"/>
      <c r="AZ422" s="12"/>
      <c r="BA422" s="258"/>
      <c r="BB422" s="258"/>
      <c r="BC422" s="258"/>
      <c r="BD422" s="258"/>
      <c r="BE422" s="258"/>
      <c r="BF422" s="258"/>
      <c r="BG422" s="258"/>
      <c r="BH422" s="258"/>
      <c r="BI422" s="258"/>
      <c r="BJ422" s="258"/>
      <c r="BK422" s="258"/>
      <c r="BL422" s="258"/>
      <c r="BM422" s="258"/>
      <c r="BN422" s="258"/>
      <c r="BO422" s="258"/>
      <c r="BP422" s="258"/>
      <c r="BQ422" s="258"/>
      <c r="BR422" s="258"/>
      <c r="BS422" s="258"/>
      <c r="BT422" s="258"/>
      <c r="BU422" s="258"/>
      <c r="BV422" s="258"/>
      <c r="BW422" s="258"/>
      <c r="BX422" s="258"/>
      <c r="BY422" s="258"/>
      <c r="BZ422" s="258"/>
      <c r="CA422" s="258"/>
      <c r="CB422" s="258"/>
      <c r="CC422" s="258"/>
      <c r="CD422" s="258"/>
      <c r="CE422" s="258"/>
      <c r="CF422" s="431"/>
    </row>
    <row r="423" spans="1:121" ht="7.5" customHeight="1">
      <c r="B423" s="12"/>
      <c r="O423" s="14"/>
      <c r="P423" s="14"/>
      <c r="Q423" s="14"/>
      <c r="R423" s="14"/>
      <c r="S423" s="14"/>
      <c r="T423" s="14"/>
      <c r="AP423" s="129" t="s">
        <v>477</v>
      </c>
      <c r="AQ423" s="196"/>
      <c r="AR423" s="222"/>
      <c r="AS423" s="222"/>
      <c r="AT423" s="222"/>
      <c r="AU423" s="222"/>
      <c r="AV423" s="222"/>
      <c r="AW423" s="222"/>
      <c r="AX423" s="222"/>
      <c r="AY423" s="222"/>
      <c r="AZ423" s="222"/>
      <c r="BA423" s="216"/>
      <c r="BB423" s="216"/>
      <c r="BC423" s="216"/>
      <c r="BD423" s="216"/>
      <c r="BE423" s="216"/>
      <c r="BF423" s="216"/>
      <c r="BG423" s="216"/>
      <c r="BH423" s="216"/>
      <c r="BI423" s="216"/>
      <c r="BJ423" s="216"/>
      <c r="BK423" s="216"/>
      <c r="BL423" s="216"/>
      <c r="BM423" s="216"/>
      <c r="BN423" s="216"/>
      <c r="BO423" s="216"/>
      <c r="BP423" s="216"/>
      <c r="BQ423" s="216"/>
      <c r="BR423" s="216"/>
      <c r="BS423" s="216"/>
      <c r="BT423" s="216"/>
      <c r="BU423" s="216"/>
      <c r="BV423" s="216"/>
      <c r="BW423" s="216"/>
      <c r="BX423" s="216"/>
      <c r="BY423" s="216"/>
      <c r="BZ423" s="216"/>
      <c r="CA423" s="216"/>
      <c r="CB423" s="216"/>
      <c r="CC423" s="216"/>
      <c r="CD423" s="216"/>
      <c r="CE423" s="216"/>
      <c r="CF423" s="430"/>
      <c r="CG423" s="5" t="s">
        <v>465</v>
      </c>
    </row>
    <row r="424" spans="1:121" ht="13.5" customHeight="1">
      <c r="B424" s="12"/>
      <c r="O424" s="14"/>
      <c r="P424" s="14"/>
      <c r="Q424" s="14"/>
      <c r="R424" s="14"/>
      <c r="S424" s="14"/>
      <c r="T424" s="14"/>
      <c r="AP424" s="130"/>
      <c r="AQ424" s="197"/>
      <c r="AR424" s="12" t="s">
        <v>173</v>
      </c>
      <c r="AS424" s="248" t="str">
        <f>"（"&amp;D425&amp;"）"</f>
        <v>（建設機械の賃料の採用単価）</v>
      </c>
      <c r="AT424" s="248"/>
      <c r="AU424" s="248"/>
      <c r="AV424" s="248"/>
      <c r="AW424" s="248"/>
      <c r="AX424" s="248"/>
      <c r="AY424" s="248"/>
      <c r="AZ424" s="248"/>
      <c r="BA424" s="248"/>
      <c r="BB424" s="248"/>
      <c r="BC424" s="248"/>
      <c r="BD424" s="248"/>
      <c r="BE424" s="248"/>
      <c r="BF424" s="248"/>
      <c r="BG424" s="248"/>
      <c r="BH424" s="258"/>
      <c r="BI424" s="258"/>
      <c r="BJ424" s="258"/>
      <c r="BK424" s="258"/>
      <c r="BL424" s="258"/>
      <c r="BM424" s="258"/>
      <c r="BN424" s="258"/>
      <c r="BO424" s="258"/>
      <c r="BP424" s="258"/>
      <c r="BQ424" s="258"/>
      <c r="BR424" s="258"/>
      <c r="BS424" s="258"/>
      <c r="BT424" s="258"/>
      <c r="BU424" s="258"/>
      <c r="BV424" s="258"/>
      <c r="BW424" s="258"/>
      <c r="BX424" s="258"/>
      <c r="BY424" s="258"/>
      <c r="BZ424" s="258"/>
      <c r="CA424" s="258"/>
      <c r="CB424" s="258"/>
      <c r="CC424" s="258"/>
      <c r="CD424" s="258"/>
      <c r="CE424" s="258"/>
      <c r="CF424" s="430"/>
      <c r="CG424" s="5" t="s">
        <v>296</v>
      </c>
    </row>
    <row r="425" spans="1:121" ht="13.5" customHeight="1">
      <c r="B425" s="11">
        <v>1</v>
      </c>
      <c r="D425" s="1" t="s">
        <v>292</v>
      </c>
      <c r="N425" s="1" t="s">
        <v>417</v>
      </c>
      <c r="Y425" s="38" t="s">
        <v>295</v>
      </c>
      <c r="Z425" s="44"/>
      <c r="AB425" s="1" t="s">
        <v>453</v>
      </c>
      <c r="AF425" s="32"/>
      <c r="AG425" s="34"/>
      <c r="AH425" s="34"/>
      <c r="AI425" s="34"/>
      <c r="AJ425" s="34"/>
      <c r="AK425" s="34"/>
      <c r="AL425" s="34"/>
      <c r="AM425" s="34"/>
      <c r="AN425" s="43"/>
      <c r="AP425" s="130"/>
      <c r="AQ425" s="197"/>
      <c r="AR425" s="12"/>
      <c r="AS425" s="12" t="s">
        <v>109</v>
      </c>
      <c r="AT425" s="249" t="s">
        <v>49</v>
      </c>
      <c r="AU425" s="249"/>
      <c r="AV425" s="249"/>
      <c r="AW425" s="249"/>
      <c r="AX425" s="249"/>
      <c r="AY425" s="249"/>
      <c r="AZ425" s="249"/>
      <c r="BA425" s="249"/>
      <c r="BB425" s="249"/>
      <c r="BC425" s="249"/>
      <c r="BD425" s="249"/>
      <c r="BE425" s="249"/>
      <c r="BF425" s="249"/>
      <c r="BG425" s="249"/>
      <c r="BH425" s="249"/>
      <c r="BI425" s="249"/>
      <c r="BJ425" s="249"/>
      <c r="BK425" s="249"/>
      <c r="BL425" s="249"/>
      <c r="BM425" s="249"/>
      <c r="BN425" s="249"/>
      <c r="BO425" s="249"/>
      <c r="BP425" s="249"/>
      <c r="BQ425" s="249"/>
      <c r="BR425" s="249"/>
      <c r="BS425" s="249"/>
      <c r="BT425" s="249"/>
      <c r="BU425" s="249"/>
      <c r="BV425" s="249"/>
      <c r="BW425" s="249"/>
      <c r="BX425" s="249"/>
      <c r="BY425" s="249"/>
      <c r="BZ425" s="249"/>
      <c r="CA425" s="249"/>
      <c r="CB425" s="249"/>
      <c r="CC425" s="249"/>
      <c r="CD425" s="249"/>
      <c r="CE425" s="249"/>
      <c r="CF425" s="430"/>
      <c r="CG425" s="5" t="s">
        <v>295</v>
      </c>
    </row>
    <row r="426" spans="1:121" ht="13.5" customHeight="1">
      <c r="B426" s="12"/>
      <c r="AP426" s="130"/>
      <c r="AQ426" s="197"/>
      <c r="AR426" s="12"/>
      <c r="AS426" s="230"/>
      <c r="AT426" s="297" t="s">
        <v>14</v>
      </c>
      <c r="AU426" s="297"/>
      <c r="AV426" s="297"/>
      <c r="AW426" s="297"/>
      <c r="AX426" s="297"/>
      <c r="AY426" s="297"/>
      <c r="AZ426" s="297" t="str">
        <f>CONCATENATE("　",$N$425,"［",$Y$425,"（")</f>
        <v>　通常単価を採用した建設機械［無･有（</v>
      </c>
      <c r="BA426" s="297"/>
      <c r="BB426" s="297"/>
      <c r="BC426" s="297"/>
      <c r="BD426" s="297"/>
      <c r="BE426" s="297"/>
      <c r="BF426" s="297"/>
      <c r="BG426" s="297"/>
      <c r="BH426" s="297"/>
      <c r="BI426" s="297"/>
      <c r="BJ426" s="297"/>
      <c r="BK426" s="297"/>
      <c r="BL426" s="297"/>
      <c r="BM426" s="297"/>
      <c r="BN426" s="297"/>
      <c r="BO426" s="297" t="str">
        <f>IF($AF$425="","",$AF$425)</f>
        <v/>
      </c>
      <c r="BP426" s="297"/>
      <c r="BQ426" s="297"/>
      <c r="BR426" s="297"/>
      <c r="BS426" s="297"/>
      <c r="BT426" s="297"/>
      <c r="BU426" s="297"/>
      <c r="BV426" s="297"/>
      <c r="BW426" s="297"/>
      <c r="BX426" s="297"/>
      <c r="BY426" s="297"/>
      <c r="BZ426" s="297"/>
      <c r="CA426" s="297"/>
      <c r="CB426" s="297"/>
      <c r="CC426" s="211" t="s">
        <v>558</v>
      </c>
      <c r="CD426" s="258" t="s">
        <v>430</v>
      </c>
      <c r="CE426" s="53"/>
      <c r="CF426" s="430"/>
      <c r="CG426" s="5" t="s">
        <v>536</v>
      </c>
    </row>
    <row r="427" spans="1:121" ht="13.5" customHeight="1">
      <c r="B427" s="1" t="s">
        <v>336</v>
      </c>
      <c r="J427" s="38" t="s">
        <v>48</v>
      </c>
      <c r="K427" s="39"/>
      <c r="L427" s="44"/>
      <c r="M427" s="1" t="s">
        <v>436</v>
      </c>
      <c r="O427" s="1" t="s">
        <v>260</v>
      </c>
      <c r="Q427" s="38" t="s">
        <v>48</v>
      </c>
      <c r="R427" s="44"/>
      <c r="S427" s="1" t="s">
        <v>429</v>
      </c>
      <c r="V427" s="64" t="s">
        <v>299</v>
      </c>
      <c r="W427" s="64"/>
      <c r="X427" s="38" t="s">
        <v>48</v>
      </c>
      <c r="Y427" s="39"/>
      <c r="Z427" s="39"/>
      <c r="AA427" s="39"/>
      <c r="AB427" s="44"/>
      <c r="AC427" s="64" t="s">
        <v>461</v>
      </c>
      <c r="AD427" s="64"/>
      <c r="AE427" s="64"/>
      <c r="AF427" s="68"/>
      <c r="AG427" s="38" t="s">
        <v>48</v>
      </c>
      <c r="AH427" s="44"/>
      <c r="AI427" s="1" t="s">
        <v>9</v>
      </c>
      <c r="AL427" s="38" t="s">
        <v>48</v>
      </c>
      <c r="AM427" s="44"/>
      <c r="AN427" s="1" t="s">
        <v>120</v>
      </c>
      <c r="AP427" s="130"/>
      <c r="AQ427" s="197"/>
      <c r="AR427" s="12"/>
      <c r="AS427" s="53" t="s">
        <v>111</v>
      </c>
      <c r="AT427" s="249" t="s">
        <v>454</v>
      </c>
      <c r="AU427" s="249"/>
      <c r="AV427" s="249"/>
      <c r="AW427" s="249"/>
      <c r="AX427" s="249"/>
      <c r="AY427" s="249"/>
      <c r="AZ427" s="249"/>
      <c r="BA427" s="249"/>
      <c r="BB427" s="249"/>
      <c r="BC427" s="249"/>
      <c r="BD427" s="249"/>
      <c r="BE427" s="249"/>
      <c r="BF427" s="249"/>
      <c r="BG427" s="249"/>
      <c r="BH427" s="249"/>
      <c r="BI427" s="249"/>
      <c r="BJ427" s="249"/>
      <c r="BK427" s="249"/>
      <c r="BL427" s="249"/>
      <c r="BM427" s="249"/>
      <c r="BN427" s="249"/>
      <c r="BO427" s="249"/>
      <c r="BP427" s="249"/>
      <c r="BQ427" s="249"/>
      <c r="BR427" s="249"/>
      <c r="BS427" s="249"/>
      <c r="BT427" s="249"/>
      <c r="BU427" s="249"/>
      <c r="BV427" s="249"/>
      <c r="BW427" s="249"/>
      <c r="BX427" s="249"/>
      <c r="BY427" s="249"/>
      <c r="BZ427" s="249"/>
      <c r="CA427" s="249"/>
      <c r="CB427" s="249"/>
      <c r="CC427" s="249"/>
      <c r="CD427" s="249"/>
      <c r="CE427" s="249"/>
      <c r="CF427" s="423"/>
      <c r="CG427" s="5" t="s">
        <v>575</v>
      </c>
      <c r="CH427" s="5"/>
      <c r="CI427" s="5"/>
      <c r="CJ427" s="5"/>
      <c r="CK427" s="5"/>
      <c r="CL427" s="5"/>
    </row>
    <row r="428" spans="1:121" s="5" customFormat="1" ht="13.5" customHeight="1">
      <c r="A428" s="1"/>
      <c r="B428" s="5" t="s">
        <v>627</v>
      </c>
      <c r="C428" s="5"/>
      <c r="D428" s="5"/>
      <c r="E428" s="5"/>
      <c r="F428" s="5"/>
      <c r="G428" s="5"/>
      <c r="H428" s="5"/>
      <c r="I428" s="5"/>
      <c r="J428" s="38" t="s">
        <v>48</v>
      </c>
      <c r="K428" s="39"/>
      <c r="L428" s="44"/>
      <c r="M428" s="1" t="s">
        <v>436</v>
      </c>
      <c r="N428" s="5"/>
      <c r="O428" s="5" t="s">
        <v>260</v>
      </c>
      <c r="P428" s="5"/>
      <c r="Q428" s="38" t="s">
        <v>48</v>
      </c>
      <c r="R428" s="44"/>
      <c r="S428" s="5"/>
      <c r="T428" s="5"/>
      <c r="U428" s="5"/>
      <c r="V428" s="64" t="s">
        <v>299</v>
      </c>
      <c r="W428" s="64"/>
      <c r="X428" s="38" t="s">
        <v>48</v>
      </c>
      <c r="Y428" s="39"/>
      <c r="Z428" s="39"/>
      <c r="AA428" s="39"/>
      <c r="AB428" s="44"/>
      <c r="AC428" s="64" t="s">
        <v>461</v>
      </c>
      <c r="AD428" s="64"/>
      <c r="AE428" s="64"/>
      <c r="AF428" s="68"/>
      <c r="AG428" s="38" t="s">
        <v>48</v>
      </c>
      <c r="AH428" s="44"/>
      <c r="AI428" s="1" t="s">
        <v>9</v>
      </c>
      <c r="AJ428" s="1"/>
      <c r="AK428" s="1"/>
      <c r="AL428" s="38" t="s">
        <v>48</v>
      </c>
      <c r="AM428" s="44"/>
      <c r="AN428" s="1" t="s">
        <v>120</v>
      </c>
      <c r="AO428" s="5"/>
      <c r="AP428" s="130"/>
      <c r="AQ428" s="197"/>
      <c r="AR428" s="12"/>
      <c r="AS428" s="12"/>
      <c r="AT428" s="249"/>
      <c r="AU428" s="249"/>
      <c r="AV428" s="249"/>
      <c r="AW428" s="249"/>
      <c r="AX428" s="249"/>
      <c r="AY428" s="249"/>
      <c r="AZ428" s="249"/>
      <c r="BA428" s="249"/>
      <c r="BB428" s="249"/>
      <c r="BC428" s="249"/>
      <c r="BD428" s="249"/>
      <c r="BE428" s="249"/>
      <c r="BF428" s="249"/>
      <c r="BG428" s="249"/>
      <c r="BH428" s="249"/>
      <c r="BI428" s="249"/>
      <c r="BJ428" s="249"/>
      <c r="BK428" s="249"/>
      <c r="BL428" s="249"/>
      <c r="BM428" s="249"/>
      <c r="BN428" s="249"/>
      <c r="BO428" s="249"/>
      <c r="BP428" s="249"/>
      <c r="BQ428" s="249"/>
      <c r="BR428" s="249"/>
      <c r="BS428" s="249"/>
      <c r="BT428" s="249"/>
      <c r="BU428" s="249"/>
      <c r="BV428" s="249"/>
      <c r="BW428" s="249"/>
      <c r="BX428" s="249"/>
      <c r="BY428" s="249"/>
      <c r="BZ428" s="249"/>
      <c r="CA428" s="249"/>
      <c r="CB428" s="249"/>
      <c r="CC428" s="249"/>
      <c r="CD428" s="249"/>
      <c r="CE428" s="249"/>
      <c r="CF428" s="423"/>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row>
    <row r="429" spans="1:121" s="5" customFormat="1"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30"/>
      <c r="AQ429" s="197"/>
      <c r="AR429" s="12"/>
      <c r="AS429" s="12"/>
      <c r="AT429" s="249" t="str">
        <f>CONCATENATE("　本工事の",J427,"工で使用を想定しているラフテレーンクレーン（規格",Q427,"ｔ吊）の採用単価は、（",X427,"）（建設物価",AG427,"月号、",AL427,"頁）を採用し、本工事の",J428,"工で使用を想定している高所作業車（規格",Q428,"ｔ吊）の採用単価は、（",X428,"）（建設物価",AG428,"月号、",AL428,"頁）を採用している。")</f>
        <v>　本工事の　　　工で使用を想定しているラフテレーンクレーン（規格　　　ｔ吊）の採用単価は、（　　　）（建設物価　　　月号、　　　頁）を採用し、本工事の　　　工で使用を想定している高所作業車（規格　　　ｔ吊）の採用単価は、（　　　）（建設物価　　　月号、　　　頁）を採用している。</v>
      </c>
      <c r="AU429" s="249"/>
      <c r="AV429" s="249"/>
      <c r="AW429" s="249"/>
      <c r="AX429" s="249"/>
      <c r="AY429" s="249"/>
      <c r="AZ429" s="249"/>
      <c r="BA429" s="249"/>
      <c r="BB429" s="249"/>
      <c r="BC429" s="249"/>
      <c r="BD429" s="249"/>
      <c r="BE429" s="249"/>
      <c r="BF429" s="249"/>
      <c r="BG429" s="249"/>
      <c r="BH429" s="249"/>
      <c r="BI429" s="249"/>
      <c r="BJ429" s="249"/>
      <c r="BK429" s="249"/>
      <c r="BL429" s="249"/>
      <c r="BM429" s="249"/>
      <c r="BN429" s="249"/>
      <c r="BO429" s="249"/>
      <c r="BP429" s="249"/>
      <c r="BQ429" s="249"/>
      <c r="BR429" s="249"/>
      <c r="BS429" s="249"/>
      <c r="BT429" s="249"/>
      <c r="BU429" s="249"/>
      <c r="BV429" s="249"/>
      <c r="BW429" s="249"/>
      <c r="BX429" s="249"/>
      <c r="BY429" s="249"/>
      <c r="BZ429" s="249"/>
      <c r="CA429" s="249"/>
      <c r="CB429" s="249"/>
      <c r="CC429" s="249"/>
      <c r="CD429" s="249"/>
      <c r="CE429" s="249"/>
      <c r="CF429" s="423"/>
      <c r="CG429" s="2"/>
      <c r="CH429" s="2"/>
      <c r="CI429" s="2"/>
      <c r="CJ429" s="2"/>
      <c r="CK429" s="2"/>
      <c r="CL429" s="2"/>
      <c r="CM429" s="5"/>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5"/>
      <c r="DP429" s="2"/>
      <c r="DQ429" s="5"/>
    </row>
    <row r="430" spans="1:121" s="5" customFormat="1"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30"/>
      <c r="AQ430" s="197"/>
      <c r="AR430" s="12"/>
      <c r="AS430" s="12"/>
      <c r="AT430" s="249"/>
      <c r="AU430" s="249"/>
      <c r="AV430" s="249"/>
      <c r="AW430" s="249"/>
      <c r="AX430" s="249"/>
      <c r="AY430" s="249"/>
      <c r="AZ430" s="249"/>
      <c r="BA430" s="249"/>
      <c r="BB430" s="249"/>
      <c r="BC430" s="249"/>
      <c r="BD430" s="249"/>
      <c r="BE430" s="249"/>
      <c r="BF430" s="249"/>
      <c r="BG430" s="249"/>
      <c r="BH430" s="249"/>
      <c r="BI430" s="249"/>
      <c r="BJ430" s="249"/>
      <c r="BK430" s="249"/>
      <c r="BL430" s="249"/>
      <c r="BM430" s="249"/>
      <c r="BN430" s="249"/>
      <c r="BO430" s="249"/>
      <c r="BP430" s="249"/>
      <c r="BQ430" s="249"/>
      <c r="BR430" s="249"/>
      <c r="BS430" s="249"/>
      <c r="BT430" s="249"/>
      <c r="BU430" s="249"/>
      <c r="BV430" s="249"/>
      <c r="BW430" s="249"/>
      <c r="BX430" s="249"/>
      <c r="BY430" s="249"/>
      <c r="BZ430" s="249"/>
      <c r="CA430" s="249"/>
      <c r="CB430" s="249"/>
      <c r="CC430" s="249"/>
      <c r="CD430" s="249"/>
      <c r="CE430" s="249"/>
      <c r="CF430" s="423"/>
      <c r="CG430" s="5"/>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5"/>
      <c r="DF430" s="5"/>
      <c r="DG430" s="5"/>
      <c r="DH430" s="5"/>
      <c r="DI430" s="5"/>
      <c r="DJ430" s="5"/>
      <c r="DK430" s="5"/>
      <c r="DL430" s="5"/>
      <c r="DM430" s="5"/>
      <c r="DN430" s="5"/>
      <c r="DO430" s="5"/>
      <c r="DP430" s="5"/>
      <c r="DQ430" s="5"/>
    </row>
    <row r="431" spans="1:121" s="5" customFormat="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30"/>
      <c r="AQ431" s="197"/>
      <c r="AR431" s="1"/>
      <c r="AS431" s="1"/>
      <c r="AT431" s="249"/>
      <c r="AU431" s="249"/>
      <c r="AV431" s="249"/>
      <c r="AW431" s="249"/>
      <c r="AX431" s="249"/>
      <c r="AY431" s="249"/>
      <c r="AZ431" s="249"/>
      <c r="BA431" s="249"/>
      <c r="BB431" s="249"/>
      <c r="BC431" s="249"/>
      <c r="BD431" s="249"/>
      <c r="BE431" s="249"/>
      <c r="BF431" s="249"/>
      <c r="BG431" s="249"/>
      <c r="BH431" s="249"/>
      <c r="BI431" s="249"/>
      <c r="BJ431" s="249"/>
      <c r="BK431" s="249"/>
      <c r="BL431" s="249"/>
      <c r="BM431" s="249"/>
      <c r="BN431" s="249"/>
      <c r="BO431" s="249"/>
      <c r="BP431" s="249"/>
      <c r="BQ431" s="249"/>
      <c r="BR431" s="249"/>
      <c r="BS431" s="249"/>
      <c r="BT431" s="249"/>
      <c r="BU431" s="249"/>
      <c r="BV431" s="249"/>
      <c r="BW431" s="249"/>
      <c r="BX431" s="249"/>
      <c r="BY431" s="249"/>
      <c r="BZ431" s="249"/>
      <c r="CA431" s="249"/>
      <c r="CB431" s="249"/>
      <c r="CC431" s="249"/>
      <c r="CD431" s="249"/>
      <c r="CE431" s="249"/>
      <c r="CF431" s="423"/>
      <c r="CG431" s="5"/>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5"/>
      <c r="DF431" s="5"/>
      <c r="DG431" s="5"/>
      <c r="DH431" s="5"/>
      <c r="DI431" s="5"/>
      <c r="DJ431" s="5"/>
      <c r="DK431" s="5"/>
      <c r="DL431" s="5"/>
      <c r="DM431" s="5"/>
      <c r="DN431" s="5"/>
      <c r="DO431" s="5"/>
      <c r="DP431" s="5"/>
      <c r="DQ431" s="5"/>
    </row>
    <row r="432" spans="1:121" s="5" customFormat="1" ht="5.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131"/>
      <c r="AQ432" s="198"/>
      <c r="AR432" s="220"/>
      <c r="AS432" s="220"/>
      <c r="AT432" s="220"/>
      <c r="AU432" s="220"/>
      <c r="AV432" s="220"/>
      <c r="AW432" s="220"/>
      <c r="AX432" s="220"/>
      <c r="AY432" s="220"/>
      <c r="AZ432" s="220"/>
      <c r="BA432" s="256"/>
      <c r="BB432" s="256"/>
      <c r="BC432" s="256"/>
      <c r="BD432" s="256"/>
      <c r="BE432" s="256"/>
      <c r="BF432" s="256"/>
      <c r="BG432" s="256"/>
      <c r="BH432" s="256"/>
      <c r="BI432" s="256"/>
      <c r="BJ432" s="256"/>
      <c r="BK432" s="256"/>
      <c r="BL432" s="256"/>
      <c r="BM432" s="256"/>
      <c r="BN432" s="256"/>
      <c r="BO432" s="256"/>
      <c r="BP432" s="256"/>
      <c r="BQ432" s="256"/>
      <c r="BR432" s="256"/>
      <c r="BS432" s="256"/>
      <c r="BT432" s="256"/>
      <c r="BU432" s="256"/>
      <c r="BV432" s="256"/>
      <c r="BW432" s="256"/>
      <c r="BX432" s="256"/>
      <c r="BY432" s="256"/>
      <c r="BZ432" s="256"/>
      <c r="CA432" s="256"/>
      <c r="CB432" s="256"/>
      <c r="CC432" s="256"/>
      <c r="CD432" s="256"/>
      <c r="CE432" s="256"/>
      <c r="CF432" s="431"/>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5"/>
      <c r="DF432" s="5"/>
      <c r="DG432" s="5"/>
      <c r="DH432" s="5"/>
      <c r="DI432" s="5"/>
      <c r="DJ432" s="5"/>
      <c r="DK432" s="5"/>
      <c r="DL432" s="5"/>
      <c r="DM432" s="5"/>
      <c r="DN432" s="5"/>
      <c r="DO432" s="5"/>
      <c r="DP432" s="5"/>
      <c r="DQ432" s="5"/>
    </row>
    <row r="433" spans="1:121" s="5" customFormat="1"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32" t="s">
        <v>44</v>
      </c>
      <c r="AQ433" s="199"/>
      <c r="AR433" s="222"/>
      <c r="AS433" s="222"/>
      <c r="AT433" s="222"/>
      <c r="AU433" s="222"/>
      <c r="AV433" s="222"/>
      <c r="AW433" s="222"/>
      <c r="AX433" s="222"/>
      <c r="AY433" s="222"/>
      <c r="AZ433" s="222"/>
      <c r="BA433" s="341"/>
      <c r="BB433" s="341"/>
      <c r="BC433" s="341"/>
      <c r="BD433" s="341"/>
      <c r="BE433" s="341"/>
      <c r="BF433" s="341"/>
      <c r="BG433" s="341"/>
      <c r="BH433" s="341"/>
      <c r="BI433" s="341"/>
      <c r="BJ433" s="341"/>
      <c r="BK433" s="341"/>
      <c r="BL433" s="341"/>
      <c r="BM433" s="341"/>
      <c r="BN433" s="341"/>
      <c r="BO433" s="341"/>
      <c r="BP433" s="341"/>
      <c r="BQ433" s="341"/>
      <c r="BR433" s="341"/>
      <c r="BS433" s="341"/>
      <c r="BT433" s="341"/>
      <c r="BU433" s="341"/>
      <c r="BV433" s="341"/>
      <c r="BW433" s="341"/>
      <c r="BX433" s="341"/>
      <c r="BY433" s="341"/>
      <c r="BZ433" s="341"/>
      <c r="CA433" s="341"/>
      <c r="CB433" s="341"/>
      <c r="CC433" s="341"/>
      <c r="CD433" s="341"/>
      <c r="CE433" s="341"/>
      <c r="CF433" s="430"/>
      <c r="CG433" s="5" t="s">
        <v>578</v>
      </c>
      <c r="CH433" s="5"/>
      <c r="CI433" s="5"/>
      <c r="CJ433" s="5"/>
      <c r="CK433" s="5"/>
      <c r="CL433" s="5"/>
      <c r="CM433" s="5"/>
      <c r="CN433" s="5"/>
      <c r="CO433" s="2"/>
      <c r="CP433" s="2"/>
      <c r="CQ433" s="2"/>
      <c r="CR433" s="2"/>
      <c r="CS433" s="2"/>
      <c r="CT433" s="2"/>
      <c r="CU433" s="2"/>
      <c r="CV433" s="2"/>
      <c r="CW433" s="2"/>
      <c r="CX433" s="2"/>
      <c r="CY433" s="2"/>
      <c r="CZ433" s="2"/>
      <c r="DA433" s="2"/>
      <c r="DB433" s="2"/>
      <c r="DC433" s="2"/>
      <c r="DD433" s="2"/>
      <c r="DE433" s="5"/>
      <c r="DF433" s="5"/>
      <c r="DG433" s="5"/>
      <c r="DH433" s="5"/>
      <c r="DI433" s="5"/>
      <c r="DJ433" s="5"/>
      <c r="DK433" s="5"/>
      <c r="DL433" s="5"/>
      <c r="DM433" s="5"/>
      <c r="DN433" s="5"/>
      <c r="DO433" s="5"/>
      <c r="DP433" s="5"/>
      <c r="DQ433" s="5"/>
    </row>
    <row r="434" spans="1:121" s="5" customFormat="1" ht="13.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133"/>
      <c r="AQ434" s="200"/>
      <c r="AR434" s="12" t="s">
        <v>173</v>
      </c>
      <c r="AS434" s="248" t="s">
        <v>159</v>
      </c>
      <c r="AT434" s="248"/>
      <c r="AU434" s="248"/>
      <c r="AV434" s="248"/>
      <c r="AW434" s="248"/>
      <c r="AX434" s="248"/>
      <c r="AY434" s="248"/>
      <c r="AZ434" s="248"/>
      <c r="BA434" s="249" t="str">
        <f>CONCATENATE(CG433,P435,"。")</f>
        <v>　本工事は、現場環境改善（率計上分）実施対象工事とする。</v>
      </c>
      <c r="BB434" s="249"/>
      <c r="BC434" s="249"/>
      <c r="BD434" s="249"/>
      <c r="BE434" s="249"/>
      <c r="BF434" s="249"/>
      <c r="BG434" s="249"/>
      <c r="BH434" s="249"/>
      <c r="BI434" s="249"/>
      <c r="BJ434" s="249"/>
      <c r="BK434" s="249"/>
      <c r="BL434" s="249"/>
      <c r="BM434" s="249"/>
      <c r="BN434" s="249"/>
      <c r="BO434" s="249"/>
      <c r="BP434" s="249"/>
      <c r="BQ434" s="249"/>
      <c r="BR434" s="249"/>
      <c r="BS434" s="249"/>
      <c r="BT434" s="249"/>
      <c r="BU434" s="249"/>
      <c r="BV434" s="249"/>
      <c r="BW434" s="249"/>
      <c r="BX434" s="249"/>
      <c r="BY434" s="249"/>
      <c r="BZ434" s="249"/>
      <c r="CA434" s="249"/>
      <c r="CB434" s="249"/>
      <c r="CC434" s="249"/>
      <c r="CD434" s="249"/>
      <c r="CE434" s="249"/>
      <c r="CF434" s="430"/>
      <c r="CG434" s="5"/>
      <c r="CH434" s="5"/>
      <c r="CI434" s="5"/>
      <c r="CJ434" s="5"/>
      <c r="CK434" s="5"/>
      <c r="CL434" s="5"/>
      <c r="CM434" s="5"/>
      <c r="CN434" s="5"/>
      <c r="CO434" s="5"/>
      <c r="CP434" s="5"/>
      <c r="CQ434" s="5"/>
      <c r="CR434" s="5"/>
      <c r="CS434" s="5"/>
      <c r="CT434" s="5"/>
      <c r="CU434" s="5"/>
      <c r="CV434" s="5"/>
      <c r="CW434" s="5"/>
      <c r="CX434" s="5"/>
      <c r="CY434" s="5"/>
      <c r="CZ434" s="5"/>
      <c r="DA434" s="5" t="s">
        <v>426</v>
      </c>
      <c r="DB434" s="5"/>
      <c r="DC434" s="5"/>
      <c r="DD434" s="5"/>
      <c r="DE434" s="5"/>
      <c r="DF434" s="5"/>
      <c r="DG434" s="5"/>
      <c r="DH434" s="5"/>
      <c r="DI434" s="5"/>
      <c r="DJ434" s="5"/>
      <c r="DK434" s="5"/>
      <c r="DL434" s="5"/>
      <c r="DM434" s="5"/>
      <c r="DN434" s="5"/>
      <c r="DO434" s="5"/>
      <c r="DP434" s="5"/>
      <c r="DQ434" s="5"/>
    </row>
    <row r="435" spans="1:121" s="5" customFormat="1" ht="13.5" customHeight="1">
      <c r="A435" s="1"/>
      <c r="B435" s="11">
        <v>1</v>
      </c>
      <c r="C435" s="1"/>
      <c r="D435" s="1" t="s">
        <v>44</v>
      </c>
      <c r="E435" s="1"/>
      <c r="F435" s="1"/>
      <c r="G435" s="1"/>
      <c r="H435" s="1"/>
      <c r="I435" s="1"/>
      <c r="J435" s="1" t="s">
        <v>407</v>
      </c>
      <c r="K435" s="1"/>
      <c r="L435" s="1"/>
      <c r="M435" s="1"/>
      <c r="N435" s="1"/>
      <c r="O435" s="1"/>
      <c r="P435" s="38" t="s">
        <v>426</v>
      </c>
      <c r="Q435" s="39"/>
      <c r="R435" s="44"/>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33"/>
      <c r="AQ435" s="200"/>
      <c r="AR435" s="12"/>
      <c r="AS435" s="258" t="s">
        <v>344</v>
      </c>
      <c r="AT435" s="213"/>
      <c r="AU435" s="213"/>
      <c r="AV435" s="213"/>
      <c r="AW435" s="213"/>
      <c r="AX435" s="213"/>
      <c r="AY435" s="213"/>
      <c r="AZ435" s="213"/>
      <c r="BA435" s="213"/>
      <c r="BB435" s="213"/>
      <c r="BC435" s="213"/>
      <c r="BD435" s="213"/>
      <c r="BE435" s="213"/>
      <c r="BF435" s="213"/>
      <c r="BG435" s="213"/>
      <c r="BH435" s="213"/>
      <c r="BI435" s="213"/>
      <c r="BJ435" s="213"/>
      <c r="BK435" s="213"/>
      <c r="BL435" s="213"/>
      <c r="BM435" s="213"/>
      <c r="BN435" s="213"/>
      <c r="BO435" s="213"/>
      <c r="BP435" s="213"/>
      <c r="BQ435" s="213"/>
      <c r="BR435" s="213"/>
      <c r="BS435" s="213"/>
      <c r="BT435" s="213"/>
      <c r="BU435" s="213"/>
      <c r="BV435" s="213"/>
      <c r="BW435" s="213"/>
      <c r="BX435" s="213"/>
      <c r="BY435" s="213"/>
      <c r="BZ435" s="213"/>
      <c r="CA435" s="213"/>
      <c r="CB435" s="213"/>
      <c r="CC435" s="213"/>
      <c r="CD435" s="213"/>
      <c r="CE435" s="211"/>
      <c r="CF435" s="430"/>
      <c r="CG435" s="5"/>
      <c r="CH435" s="5"/>
      <c r="CI435" s="5"/>
      <c r="CJ435" s="5"/>
      <c r="CK435" s="5"/>
      <c r="CL435" s="5"/>
      <c r="CM435" s="5"/>
      <c r="CN435" s="5"/>
      <c r="CO435" s="5"/>
      <c r="CP435" s="5"/>
      <c r="CQ435" s="5"/>
      <c r="CR435" s="5"/>
      <c r="CS435" s="5"/>
      <c r="CT435" s="5"/>
      <c r="CU435" s="5"/>
      <c r="CV435" s="5"/>
      <c r="CW435" s="5"/>
      <c r="CX435" s="5"/>
      <c r="CY435" s="5"/>
      <c r="CZ435" s="5"/>
      <c r="DA435" s="5" t="s">
        <v>598</v>
      </c>
      <c r="DB435" s="5"/>
      <c r="DC435" s="5"/>
      <c r="DD435" s="5"/>
      <c r="DE435" s="5"/>
      <c r="DF435" s="5"/>
      <c r="DG435" s="5"/>
      <c r="DH435" s="5"/>
      <c r="DI435" s="5"/>
      <c r="DJ435" s="5"/>
      <c r="DK435" s="5"/>
      <c r="DL435" s="5"/>
      <c r="DM435" s="5"/>
      <c r="DN435" s="5"/>
      <c r="DO435" s="5"/>
      <c r="DP435" s="5"/>
      <c r="DQ435" s="5"/>
    </row>
    <row r="436" spans="1:121" s="5" customFormat="1"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33"/>
      <c r="AQ436" s="200"/>
      <c r="AR436" s="12"/>
      <c r="AS436" s="213"/>
      <c r="AT436" s="213"/>
      <c r="AU436" s="213"/>
      <c r="AV436" s="213"/>
      <c r="AW436" s="213"/>
      <c r="AX436" s="213"/>
      <c r="AY436" s="213"/>
      <c r="AZ436" s="213"/>
      <c r="BA436" s="213"/>
      <c r="BB436" s="213"/>
      <c r="BC436" s="213"/>
      <c r="BD436" s="213"/>
      <c r="BE436" s="213"/>
      <c r="BF436" s="213"/>
      <c r="BG436" s="213"/>
      <c r="BH436" s="213"/>
      <c r="BI436" s="213"/>
      <c r="BJ436" s="213"/>
      <c r="BK436" s="213"/>
      <c r="BL436" s="213"/>
      <c r="BM436" s="213"/>
      <c r="BN436" s="213"/>
      <c r="BO436" s="213"/>
      <c r="BP436" s="213"/>
      <c r="BQ436" s="213"/>
      <c r="BR436" s="213"/>
      <c r="BS436" s="213"/>
      <c r="BT436" s="213"/>
      <c r="BU436" s="213"/>
      <c r="BV436" s="213"/>
      <c r="BW436" s="213"/>
      <c r="BX436" s="213"/>
      <c r="BY436" s="213"/>
      <c r="BZ436" s="213"/>
      <c r="CA436" s="213"/>
      <c r="CB436" s="213"/>
      <c r="CC436" s="213"/>
      <c r="CD436" s="213"/>
      <c r="CE436" s="211"/>
      <c r="CF436" s="430"/>
      <c r="CG436" s="2"/>
      <c r="CH436" s="2"/>
      <c r="CI436" s="2"/>
      <c r="CJ436" s="2"/>
      <c r="CK436" s="2"/>
      <c r="CL436" s="2"/>
      <c r="CM436" s="2"/>
      <c r="CN436" s="5"/>
      <c r="CO436" s="5"/>
      <c r="CP436" s="5"/>
      <c r="CQ436" s="5"/>
      <c r="CR436" s="5"/>
      <c r="CS436" s="5"/>
      <c r="CT436" s="5"/>
      <c r="CU436" s="5"/>
      <c r="CV436" s="5"/>
      <c r="CW436" s="5"/>
      <c r="CX436" s="5"/>
      <c r="CY436" s="5"/>
      <c r="CZ436" s="5"/>
      <c r="DA436" s="5"/>
      <c r="DB436" s="5"/>
      <c r="DC436" s="5"/>
      <c r="DD436" s="5"/>
      <c r="DE436" s="5"/>
      <c r="DF436" s="5"/>
      <c r="DG436" s="5"/>
      <c r="DH436" s="5"/>
      <c r="DI436" s="5"/>
      <c r="DJ436" s="5"/>
      <c r="DK436" s="5"/>
      <c r="DL436" s="5"/>
      <c r="DM436" s="5"/>
      <c r="DN436" s="5"/>
      <c r="DO436" s="5"/>
      <c r="DP436" s="5"/>
      <c r="DQ436" s="5"/>
    </row>
    <row r="437" spans="1:121" s="5" customFormat="1"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33"/>
      <c r="AQ437" s="200"/>
      <c r="AR437" s="12"/>
      <c r="AS437" s="213"/>
      <c r="AT437" s="213"/>
      <c r="AU437" s="213"/>
      <c r="AV437" s="213"/>
      <c r="AW437" s="213"/>
      <c r="AX437" s="213"/>
      <c r="AY437" s="213"/>
      <c r="AZ437" s="213"/>
      <c r="BA437" s="213"/>
      <c r="BB437" s="213"/>
      <c r="BC437" s="213"/>
      <c r="BD437" s="213"/>
      <c r="BE437" s="213"/>
      <c r="BF437" s="213"/>
      <c r="BG437" s="213"/>
      <c r="BH437" s="213"/>
      <c r="BI437" s="213"/>
      <c r="BJ437" s="213"/>
      <c r="BK437" s="213"/>
      <c r="BL437" s="213"/>
      <c r="BM437" s="213"/>
      <c r="BN437" s="213"/>
      <c r="BO437" s="213"/>
      <c r="BP437" s="213"/>
      <c r="BQ437" s="213"/>
      <c r="BR437" s="213"/>
      <c r="BS437" s="213"/>
      <c r="BT437" s="213"/>
      <c r="BU437" s="213"/>
      <c r="BV437" s="213"/>
      <c r="BW437" s="213"/>
      <c r="BX437" s="213"/>
      <c r="BY437" s="213"/>
      <c r="BZ437" s="213"/>
      <c r="CA437" s="213"/>
      <c r="CB437" s="213"/>
      <c r="CC437" s="213"/>
      <c r="CD437" s="213"/>
      <c r="CE437" s="211"/>
      <c r="CF437" s="423"/>
      <c r="CG437" s="5"/>
      <c r="CH437" s="5"/>
      <c r="CI437" s="5"/>
      <c r="CJ437" s="5"/>
      <c r="CK437" s="5"/>
      <c r="CL437" s="5"/>
      <c r="CM437" s="5"/>
      <c r="CN437" s="5"/>
      <c r="CO437" s="5"/>
      <c r="CP437" s="5"/>
      <c r="CQ437" s="5"/>
      <c r="CR437" s="5"/>
      <c r="CS437" s="5"/>
      <c r="CT437" s="5"/>
      <c r="CU437" s="5"/>
      <c r="CV437" s="5"/>
      <c r="CW437" s="5"/>
      <c r="CX437" s="5"/>
      <c r="CY437" s="5"/>
      <c r="CZ437" s="5"/>
      <c r="DA437" s="5"/>
      <c r="DB437" s="5"/>
      <c r="DC437" s="5"/>
      <c r="DD437" s="5"/>
      <c r="DE437" s="5"/>
      <c r="DF437" s="5"/>
      <c r="DG437" s="5"/>
      <c r="DH437" s="5"/>
      <c r="DI437" s="5"/>
      <c r="DJ437" s="5"/>
      <c r="DK437" s="5"/>
      <c r="DL437" s="5"/>
      <c r="DM437" s="5"/>
      <c r="DN437" s="5"/>
      <c r="DO437" s="5"/>
      <c r="DP437" s="5"/>
      <c r="DQ437" s="5"/>
    </row>
    <row r="438" spans="1:121" s="5" customFormat="1"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33"/>
      <c r="AQ438" s="200"/>
      <c r="AR438" s="12"/>
      <c r="AS438" s="258" t="s">
        <v>463</v>
      </c>
      <c r="AT438" s="213"/>
      <c r="AU438" s="213"/>
      <c r="AV438" s="213"/>
      <c r="AW438" s="213"/>
      <c r="AX438" s="213"/>
      <c r="AY438" s="213"/>
      <c r="AZ438" s="213"/>
      <c r="BA438" s="213"/>
      <c r="BB438" s="213"/>
      <c r="BC438" s="213"/>
      <c r="BD438" s="213"/>
      <c r="BE438" s="213"/>
      <c r="BF438" s="213"/>
      <c r="BG438" s="213"/>
      <c r="BH438" s="213"/>
      <c r="BI438" s="213"/>
      <c r="BJ438" s="213"/>
      <c r="BK438" s="213"/>
      <c r="BL438" s="213"/>
      <c r="BM438" s="213"/>
      <c r="BN438" s="213"/>
      <c r="BO438" s="213"/>
      <c r="BP438" s="213"/>
      <c r="BQ438" s="213"/>
      <c r="BR438" s="213"/>
      <c r="BS438" s="213"/>
      <c r="BT438" s="213"/>
      <c r="BU438" s="213"/>
      <c r="BV438" s="213"/>
      <c r="BW438" s="213"/>
      <c r="BX438" s="213"/>
      <c r="BY438" s="213"/>
      <c r="BZ438" s="213"/>
      <c r="CA438" s="213"/>
      <c r="CB438" s="213"/>
      <c r="CC438" s="213"/>
      <c r="CD438" s="213"/>
      <c r="CE438" s="211"/>
      <c r="CF438" s="423"/>
      <c r="CG438" s="5"/>
      <c r="CH438" s="5"/>
      <c r="CI438" s="5"/>
      <c r="CJ438" s="5"/>
      <c r="CK438" s="5"/>
      <c r="CL438" s="5"/>
      <c r="CM438" s="5"/>
      <c r="CN438" s="5"/>
      <c r="CO438" s="5"/>
      <c r="CP438" s="5"/>
      <c r="CQ438" s="5"/>
      <c r="CR438" s="5"/>
      <c r="CS438" s="5"/>
      <c r="CT438" s="5"/>
      <c r="CU438" s="5"/>
      <c r="CV438" s="5"/>
      <c r="CW438" s="5"/>
      <c r="CX438" s="5"/>
      <c r="CY438" s="5"/>
      <c r="CZ438" s="5"/>
      <c r="DA438" s="5"/>
      <c r="DB438" s="5"/>
      <c r="DC438" s="5"/>
      <c r="DD438" s="5"/>
      <c r="DE438" s="5"/>
      <c r="DF438" s="5"/>
      <c r="DG438" s="5"/>
      <c r="DH438" s="5"/>
      <c r="DI438" s="5"/>
      <c r="DJ438" s="5"/>
      <c r="DK438" s="5"/>
      <c r="DL438" s="5"/>
      <c r="DM438" s="5"/>
      <c r="DN438" s="5"/>
      <c r="DO438" s="5"/>
      <c r="DP438" s="5"/>
      <c r="DQ438" s="5"/>
    </row>
    <row r="439" spans="1:121" s="5" customFormat="1"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33"/>
      <c r="AQ439" s="200"/>
      <c r="AR439" s="12"/>
      <c r="AS439" s="213"/>
      <c r="AT439" s="213"/>
      <c r="AU439" s="213"/>
      <c r="AV439" s="213"/>
      <c r="AW439" s="213"/>
      <c r="AX439" s="213"/>
      <c r="AY439" s="213"/>
      <c r="AZ439" s="213"/>
      <c r="BA439" s="213"/>
      <c r="BB439" s="213"/>
      <c r="BC439" s="213"/>
      <c r="BD439" s="213"/>
      <c r="BE439" s="213"/>
      <c r="BF439" s="213"/>
      <c r="BG439" s="213"/>
      <c r="BH439" s="213"/>
      <c r="BI439" s="213"/>
      <c r="BJ439" s="213"/>
      <c r="BK439" s="213"/>
      <c r="BL439" s="213"/>
      <c r="BM439" s="213"/>
      <c r="BN439" s="213"/>
      <c r="BO439" s="213"/>
      <c r="BP439" s="213"/>
      <c r="BQ439" s="213"/>
      <c r="BR439" s="213"/>
      <c r="BS439" s="213"/>
      <c r="BT439" s="213"/>
      <c r="BU439" s="213"/>
      <c r="BV439" s="213"/>
      <c r="BW439" s="213"/>
      <c r="BX439" s="213"/>
      <c r="BY439" s="213"/>
      <c r="BZ439" s="213"/>
      <c r="CA439" s="213"/>
      <c r="CB439" s="213"/>
      <c r="CC439" s="213"/>
      <c r="CD439" s="213"/>
      <c r="CE439" s="211"/>
      <c r="CF439" s="423"/>
      <c r="CG439" s="5"/>
      <c r="CH439" s="5"/>
      <c r="CI439" s="5"/>
      <c r="CJ439" s="5"/>
      <c r="CK439" s="5"/>
      <c r="CL439" s="5"/>
      <c r="CM439" s="5"/>
      <c r="CN439" s="5"/>
      <c r="CO439" s="5"/>
      <c r="CP439" s="5"/>
      <c r="CQ439" s="5"/>
      <c r="CR439" s="5"/>
      <c r="CS439" s="5"/>
      <c r="CT439" s="5"/>
      <c r="CU439" s="5"/>
      <c r="CV439" s="5"/>
      <c r="CW439" s="5"/>
      <c r="CX439" s="5"/>
      <c r="CY439" s="5"/>
      <c r="CZ439" s="5"/>
      <c r="DA439" s="5"/>
      <c r="DB439" s="5"/>
      <c r="DC439" s="5"/>
      <c r="DD439" s="5"/>
      <c r="DE439" s="5"/>
      <c r="DF439" s="5"/>
      <c r="DG439" s="5"/>
      <c r="DH439" s="5"/>
      <c r="DI439" s="5"/>
      <c r="DJ439" s="5"/>
      <c r="DK439" s="5"/>
      <c r="DL439" s="5"/>
      <c r="DM439" s="5"/>
      <c r="DN439" s="5"/>
      <c r="DO439" s="5"/>
      <c r="DP439" s="5"/>
      <c r="DQ439" s="5"/>
    </row>
    <row r="440" spans="1:121" s="5" customFormat="1"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33"/>
      <c r="AQ440" s="200"/>
      <c r="AR440" s="12"/>
      <c r="AS440" s="258" t="s">
        <v>351</v>
      </c>
      <c r="AT440" s="213"/>
      <c r="AU440" s="213"/>
      <c r="AV440" s="213"/>
      <c r="AW440" s="213"/>
      <c r="AX440" s="213"/>
      <c r="AY440" s="213"/>
      <c r="AZ440" s="213"/>
      <c r="BA440" s="213"/>
      <c r="BB440" s="213"/>
      <c r="BC440" s="213"/>
      <c r="BD440" s="213"/>
      <c r="BE440" s="213"/>
      <c r="BF440" s="213"/>
      <c r="BG440" s="213"/>
      <c r="BH440" s="213"/>
      <c r="BI440" s="213"/>
      <c r="BJ440" s="213"/>
      <c r="BK440" s="213"/>
      <c r="BL440" s="213"/>
      <c r="BM440" s="213"/>
      <c r="BN440" s="213"/>
      <c r="BO440" s="213"/>
      <c r="BP440" s="213"/>
      <c r="BQ440" s="213"/>
      <c r="BR440" s="213"/>
      <c r="BS440" s="213"/>
      <c r="BT440" s="213"/>
      <c r="BU440" s="213"/>
      <c r="BV440" s="213"/>
      <c r="BW440" s="213"/>
      <c r="BX440" s="213"/>
      <c r="BY440" s="213"/>
      <c r="BZ440" s="213"/>
      <c r="CA440" s="213"/>
      <c r="CB440" s="213"/>
      <c r="CC440" s="213"/>
      <c r="CD440" s="213"/>
      <c r="CE440" s="211"/>
      <c r="CF440" s="423"/>
      <c r="CG440" s="5"/>
      <c r="CH440" s="5"/>
      <c r="CI440" s="5"/>
      <c r="CJ440" s="5"/>
      <c r="CK440" s="5"/>
      <c r="CL440" s="5"/>
      <c r="CM440" s="5"/>
      <c r="CN440" s="5"/>
      <c r="CO440" s="5"/>
      <c r="CP440" s="5"/>
      <c r="CQ440" s="5"/>
      <c r="CR440" s="5"/>
      <c r="CS440" s="5"/>
      <c r="CT440" s="5"/>
      <c r="CU440" s="5"/>
      <c r="CV440" s="5"/>
      <c r="CW440" s="5"/>
      <c r="CX440" s="5"/>
      <c r="CY440" s="5"/>
      <c r="CZ440" s="5"/>
      <c r="DA440" s="5"/>
      <c r="DB440" s="5"/>
      <c r="DC440" s="5"/>
      <c r="DD440" s="5"/>
      <c r="DE440" s="5"/>
      <c r="DF440" s="5"/>
      <c r="DG440" s="5"/>
      <c r="DH440" s="5"/>
      <c r="DI440" s="5"/>
      <c r="DJ440" s="5"/>
      <c r="DK440" s="5"/>
      <c r="DL440" s="5"/>
      <c r="DM440" s="5"/>
      <c r="DN440" s="5"/>
      <c r="DO440" s="5"/>
      <c r="DP440" s="5"/>
      <c r="DQ440" s="5"/>
    </row>
    <row r="441" spans="1:121" s="5" customFormat="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33"/>
      <c r="AQ441" s="200"/>
      <c r="AR441" s="12"/>
      <c r="AS441" s="213"/>
      <c r="AT441" s="213"/>
      <c r="AU441" s="213"/>
      <c r="AV441" s="213"/>
      <c r="AW441" s="213"/>
      <c r="AX441" s="213"/>
      <c r="AY441" s="213"/>
      <c r="AZ441" s="213"/>
      <c r="BA441" s="213"/>
      <c r="BB441" s="213"/>
      <c r="BC441" s="213"/>
      <c r="BD441" s="213"/>
      <c r="BE441" s="213"/>
      <c r="BF441" s="213"/>
      <c r="BG441" s="213"/>
      <c r="BH441" s="213"/>
      <c r="BI441" s="213"/>
      <c r="BJ441" s="213"/>
      <c r="BK441" s="213"/>
      <c r="BL441" s="213"/>
      <c r="BM441" s="213"/>
      <c r="BN441" s="213"/>
      <c r="BO441" s="213"/>
      <c r="BP441" s="213"/>
      <c r="BQ441" s="213"/>
      <c r="BR441" s="213"/>
      <c r="BS441" s="213"/>
      <c r="BT441" s="213"/>
      <c r="BU441" s="213"/>
      <c r="BV441" s="213"/>
      <c r="BW441" s="213"/>
      <c r="BX441" s="213"/>
      <c r="BY441" s="213"/>
      <c r="BZ441" s="213"/>
      <c r="CA441" s="213"/>
      <c r="CB441" s="213"/>
      <c r="CC441" s="213"/>
      <c r="CD441" s="213"/>
      <c r="CE441" s="211"/>
      <c r="CF441" s="423"/>
      <c r="CG441" s="5"/>
      <c r="CH441" s="5"/>
      <c r="CI441" s="5"/>
      <c r="CJ441" s="5"/>
      <c r="CK441" s="5"/>
      <c r="CL441" s="5"/>
      <c r="CM441" s="5"/>
      <c r="CN441" s="5"/>
      <c r="CO441" s="5"/>
      <c r="CP441" s="5"/>
      <c r="CQ441" s="5"/>
      <c r="CR441" s="5"/>
      <c r="CS441" s="5"/>
      <c r="CT441" s="5"/>
      <c r="CU441" s="5"/>
      <c r="CV441" s="5"/>
      <c r="CW441" s="5"/>
      <c r="CX441" s="5"/>
      <c r="CY441" s="5"/>
      <c r="CZ441" s="5"/>
      <c r="DA441" s="5"/>
      <c r="DB441" s="5"/>
      <c r="DC441" s="5"/>
      <c r="DD441" s="5"/>
      <c r="DE441" s="5"/>
      <c r="DF441" s="5"/>
      <c r="DG441" s="5"/>
      <c r="DH441" s="5"/>
      <c r="DI441" s="5"/>
      <c r="DJ441" s="5"/>
      <c r="DK441" s="5"/>
      <c r="DL441" s="5"/>
      <c r="DM441" s="5"/>
      <c r="DN441" s="5"/>
      <c r="DO441" s="5"/>
      <c r="DP441" s="5"/>
      <c r="DQ441" s="5"/>
    </row>
    <row r="442" spans="1:121" s="5" customFormat="1"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33"/>
      <c r="AQ442" s="200"/>
      <c r="AR442" s="12"/>
      <c r="AS442" s="19" t="s">
        <v>511</v>
      </c>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c r="CA442" s="19"/>
      <c r="CB442" s="19"/>
      <c r="CC442" s="19"/>
      <c r="CD442" s="19"/>
      <c r="CE442" s="258"/>
      <c r="CF442" s="423"/>
      <c r="CG442" s="5"/>
      <c r="CH442" s="5"/>
      <c r="CI442" s="5"/>
      <c r="CJ442" s="5"/>
      <c r="CK442" s="5"/>
      <c r="CL442" s="5"/>
      <c r="CM442" s="5"/>
      <c r="CN442" s="5"/>
      <c r="CO442" s="5"/>
      <c r="CP442" s="5"/>
      <c r="CQ442" s="5"/>
      <c r="CR442" s="5"/>
      <c r="CS442" s="5"/>
      <c r="CT442" s="5"/>
      <c r="CU442" s="5"/>
      <c r="CV442" s="5"/>
      <c r="CW442" s="5"/>
      <c r="CX442" s="5"/>
      <c r="CY442" s="5"/>
      <c r="CZ442" s="5"/>
      <c r="DA442" s="5"/>
      <c r="DB442" s="5"/>
      <c r="DC442" s="5"/>
      <c r="DD442" s="5"/>
      <c r="DE442" s="5"/>
      <c r="DF442" s="5"/>
      <c r="DG442" s="5"/>
      <c r="DH442" s="5"/>
      <c r="DI442" s="5"/>
      <c r="DJ442" s="5"/>
      <c r="DK442" s="5"/>
      <c r="DL442" s="5"/>
      <c r="DM442" s="5"/>
      <c r="DN442" s="5"/>
      <c r="DO442" s="5"/>
      <c r="DP442" s="5"/>
      <c r="DQ442" s="5"/>
    </row>
    <row r="443" spans="1:121" s="5" customFormat="1"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33"/>
      <c r="AQ443" s="200"/>
      <c r="AR443" s="12"/>
      <c r="AS443" s="273" t="s">
        <v>56</v>
      </c>
      <c r="AT443" s="298"/>
      <c r="AU443" s="298"/>
      <c r="AV443" s="298"/>
      <c r="AW443" s="298"/>
      <c r="AX443" s="298"/>
      <c r="AY443" s="298"/>
      <c r="AZ443" s="327"/>
      <c r="BA443" s="273" t="s">
        <v>541</v>
      </c>
      <c r="BB443" s="298"/>
      <c r="BC443" s="298"/>
      <c r="BD443" s="298"/>
      <c r="BE443" s="298"/>
      <c r="BF443" s="298"/>
      <c r="BG443" s="298"/>
      <c r="BH443" s="298"/>
      <c r="BI443" s="298"/>
      <c r="BJ443" s="298"/>
      <c r="BK443" s="298"/>
      <c r="BL443" s="298"/>
      <c r="BM443" s="298"/>
      <c r="BN443" s="298"/>
      <c r="BO443" s="298"/>
      <c r="BP443" s="298"/>
      <c r="BQ443" s="298"/>
      <c r="BR443" s="298"/>
      <c r="BS443" s="298"/>
      <c r="BT443" s="298"/>
      <c r="BU443" s="298"/>
      <c r="BV443" s="298"/>
      <c r="BW443" s="298"/>
      <c r="BX443" s="298"/>
      <c r="BY443" s="298"/>
      <c r="BZ443" s="298"/>
      <c r="CA443" s="298"/>
      <c r="CB443" s="298"/>
      <c r="CC443" s="327"/>
      <c r="CD443" s="336"/>
      <c r="CE443" s="249"/>
      <c r="CF443" s="423"/>
      <c r="CG443" s="5"/>
      <c r="CH443" s="5"/>
      <c r="CI443" s="5"/>
      <c r="CJ443" s="5"/>
      <c r="CK443" s="5"/>
      <c r="CL443" s="5"/>
      <c r="CM443" s="5"/>
      <c r="CN443" s="5"/>
      <c r="CO443" s="5"/>
      <c r="CP443" s="5"/>
      <c r="CQ443" s="5"/>
      <c r="CR443" s="5"/>
      <c r="CS443" s="5"/>
      <c r="CT443" s="5"/>
      <c r="CU443" s="5"/>
      <c r="CV443" s="5"/>
      <c r="CW443" s="5"/>
      <c r="CX443" s="5"/>
      <c r="CY443" s="5"/>
      <c r="CZ443" s="5"/>
      <c r="DA443" s="5"/>
      <c r="DB443" s="5"/>
      <c r="DC443" s="5"/>
      <c r="DD443" s="5"/>
      <c r="DE443" s="5"/>
      <c r="DF443" s="5"/>
      <c r="DG443" s="5"/>
      <c r="DH443" s="5"/>
      <c r="DI443" s="5"/>
      <c r="DJ443" s="5"/>
      <c r="DK443" s="5"/>
      <c r="DL443" s="5"/>
      <c r="DM443" s="5"/>
      <c r="DN443" s="5"/>
      <c r="DO443" s="5"/>
      <c r="DP443" s="5"/>
      <c r="DQ443" s="5"/>
    </row>
    <row r="444" spans="1:121" s="5" customFormat="1"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33"/>
      <c r="AQ444" s="200"/>
      <c r="AR444" s="12"/>
      <c r="AS444" s="274" t="s">
        <v>512</v>
      </c>
      <c r="AT444" s="299"/>
      <c r="AU444" s="299"/>
      <c r="AV444" s="299"/>
      <c r="AW444" s="299"/>
      <c r="AX444" s="299"/>
      <c r="AY444" s="299"/>
      <c r="AZ444" s="328"/>
      <c r="BA444" s="342" t="s">
        <v>544</v>
      </c>
      <c r="BB444" s="352"/>
      <c r="BC444" s="352"/>
      <c r="BD444" s="352"/>
      <c r="BE444" s="352"/>
      <c r="BF444" s="352"/>
      <c r="BG444" s="352"/>
      <c r="BH444" s="352"/>
      <c r="BI444" s="352"/>
      <c r="BJ444" s="352"/>
      <c r="BK444" s="352"/>
      <c r="BL444" s="352"/>
      <c r="BM444" s="352"/>
      <c r="BN444" s="352"/>
      <c r="BO444" s="352"/>
      <c r="BP444" s="352"/>
      <c r="BQ444" s="352"/>
      <c r="BR444" s="352"/>
      <c r="BS444" s="352"/>
      <c r="BT444" s="352"/>
      <c r="BU444" s="352"/>
      <c r="BV444" s="352"/>
      <c r="BW444" s="352"/>
      <c r="BX444" s="352"/>
      <c r="BY444" s="352"/>
      <c r="BZ444" s="352"/>
      <c r="CA444" s="352"/>
      <c r="CB444" s="352"/>
      <c r="CC444" s="402"/>
      <c r="CD444" s="249"/>
      <c r="CE444" s="249"/>
      <c r="CF444" s="423"/>
      <c r="CG444" s="5"/>
      <c r="CH444" s="5"/>
      <c r="CI444" s="5"/>
      <c r="CJ444" s="5"/>
      <c r="CK444" s="5"/>
      <c r="CL444" s="5"/>
      <c r="CM444" s="5"/>
      <c r="CN444" s="5"/>
      <c r="CO444" s="5"/>
      <c r="CP444" s="5"/>
      <c r="CQ444" s="5"/>
      <c r="CR444" s="5"/>
      <c r="CS444" s="5"/>
      <c r="CT444" s="5"/>
      <c r="CU444" s="5"/>
      <c r="CV444" s="5"/>
      <c r="CW444" s="5"/>
      <c r="CX444" s="5"/>
      <c r="CY444" s="5"/>
      <c r="CZ444" s="5"/>
      <c r="DA444" s="5"/>
      <c r="DB444" s="5"/>
      <c r="DC444" s="5"/>
      <c r="DD444" s="5"/>
      <c r="DE444" s="5"/>
      <c r="DF444" s="5"/>
      <c r="DG444" s="5"/>
      <c r="DH444" s="5"/>
      <c r="DI444" s="5"/>
      <c r="DJ444" s="5"/>
      <c r="DK444" s="5"/>
      <c r="DL444" s="5"/>
      <c r="DM444" s="5"/>
      <c r="DN444" s="5"/>
      <c r="DO444" s="5"/>
      <c r="DP444" s="5"/>
      <c r="DQ444" s="5"/>
    </row>
    <row r="445" spans="1:121" s="5" customFormat="1"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33"/>
      <c r="AQ445" s="200"/>
      <c r="AR445" s="12"/>
      <c r="AS445" s="275"/>
      <c r="AT445" s="300"/>
      <c r="AU445" s="300"/>
      <c r="AV445" s="300"/>
      <c r="AW445" s="300"/>
      <c r="AX445" s="300"/>
      <c r="AY445" s="300"/>
      <c r="AZ445" s="329"/>
      <c r="BA445" s="343" t="s">
        <v>284</v>
      </c>
      <c r="BB445" s="353"/>
      <c r="BC445" s="353"/>
      <c r="BD445" s="353"/>
      <c r="BE445" s="353"/>
      <c r="BF445" s="353"/>
      <c r="BG445" s="353"/>
      <c r="BH445" s="353"/>
      <c r="BI445" s="353"/>
      <c r="BJ445" s="353"/>
      <c r="BK445" s="353"/>
      <c r="BL445" s="353"/>
      <c r="BM445" s="353"/>
      <c r="BN445" s="353"/>
      <c r="BO445" s="353"/>
      <c r="BP445" s="353"/>
      <c r="BQ445" s="353"/>
      <c r="BR445" s="353"/>
      <c r="BS445" s="353"/>
      <c r="BT445" s="353"/>
      <c r="BU445" s="353"/>
      <c r="BV445" s="353"/>
      <c r="BW445" s="353"/>
      <c r="BX445" s="353"/>
      <c r="BY445" s="353"/>
      <c r="BZ445" s="353"/>
      <c r="CA445" s="353"/>
      <c r="CB445" s="353"/>
      <c r="CC445" s="403"/>
      <c r="CD445" s="249"/>
      <c r="CE445" s="249"/>
      <c r="CF445" s="423"/>
      <c r="CG445" s="5"/>
      <c r="CH445" s="5"/>
      <c r="CI445" s="5"/>
      <c r="CJ445" s="5"/>
      <c r="CK445" s="5"/>
      <c r="CL445" s="5"/>
      <c r="CM445" s="5"/>
      <c r="CN445" s="5"/>
      <c r="CO445" s="5"/>
      <c r="CP445" s="5"/>
      <c r="CQ445" s="5"/>
      <c r="CR445" s="5"/>
      <c r="CS445" s="5"/>
      <c r="CT445" s="5"/>
      <c r="CU445" s="5"/>
      <c r="CV445" s="5"/>
      <c r="CW445" s="5"/>
      <c r="CX445" s="5"/>
      <c r="CY445" s="5"/>
      <c r="CZ445" s="5"/>
      <c r="DA445" s="5"/>
      <c r="DB445" s="5"/>
      <c r="DC445" s="5"/>
      <c r="DD445" s="5"/>
      <c r="DE445" s="5"/>
      <c r="DF445" s="5"/>
      <c r="DG445" s="5"/>
      <c r="DH445" s="5"/>
      <c r="DI445" s="5"/>
      <c r="DJ445" s="5"/>
      <c r="DK445" s="5"/>
      <c r="DL445" s="5"/>
      <c r="DM445" s="5"/>
      <c r="DN445" s="5"/>
      <c r="DO445" s="5"/>
      <c r="DP445" s="5"/>
      <c r="DQ445" s="5"/>
    </row>
    <row r="446" spans="1:121" s="5" customFormat="1"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33"/>
      <c r="AQ446" s="200"/>
      <c r="AR446" s="12"/>
      <c r="AS446" s="274" t="s">
        <v>514</v>
      </c>
      <c r="AT446" s="299"/>
      <c r="AU446" s="299"/>
      <c r="AV446" s="299"/>
      <c r="AW446" s="299"/>
      <c r="AX446" s="299"/>
      <c r="AY446" s="299"/>
      <c r="AZ446" s="328"/>
      <c r="BA446" s="342" t="s">
        <v>545</v>
      </c>
      <c r="BB446" s="352"/>
      <c r="BC446" s="352"/>
      <c r="BD446" s="352"/>
      <c r="BE446" s="352"/>
      <c r="BF446" s="352"/>
      <c r="BG446" s="352"/>
      <c r="BH446" s="352"/>
      <c r="BI446" s="352"/>
      <c r="BJ446" s="352"/>
      <c r="BK446" s="352"/>
      <c r="BL446" s="352"/>
      <c r="BM446" s="352"/>
      <c r="BN446" s="352"/>
      <c r="BO446" s="352"/>
      <c r="BP446" s="352"/>
      <c r="BQ446" s="352"/>
      <c r="BR446" s="352"/>
      <c r="BS446" s="352"/>
      <c r="BT446" s="352"/>
      <c r="BU446" s="352"/>
      <c r="BV446" s="352"/>
      <c r="BW446" s="352"/>
      <c r="BX446" s="352"/>
      <c r="BY446" s="352"/>
      <c r="BZ446" s="352"/>
      <c r="CA446" s="352"/>
      <c r="CB446" s="352"/>
      <c r="CC446" s="402"/>
      <c r="CD446" s="249"/>
      <c r="CE446" s="249"/>
      <c r="CF446" s="423"/>
      <c r="CG446" s="5"/>
      <c r="CH446" s="5"/>
      <c r="CI446" s="5"/>
      <c r="CJ446" s="5"/>
      <c r="CK446" s="5"/>
      <c r="CL446" s="5"/>
      <c r="CM446" s="5"/>
      <c r="CN446" s="5"/>
      <c r="CO446" s="5"/>
      <c r="CP446" s="5"/>
      <c r="CQ446" s="5"/>
      <c r="CR446" s="5"/>
      <c r="CS446" s="5"/>
      <c r="CT446" s="5"/>
      <c r="CU446" s="5"/>
      <c r="CV446" s="5"/>
      <c r="CW446" s="5"/>
      <c r="CX446" s="5"/>
      <c r="CY446" s="5"/>
      <c r="CZ446" s="5"/>
      <c r="DA446" s="5"/>
      <c r="DB446" s="5"/>
      <c r="DC446" s="5"/>
      <c r="DD446" s="5"/>
      <c r="DE446" s="5"/>
      <c r="DF446" s="5"/>
      <c r="DG446" s="5"/>
      <c r="DH446" s="5"/>
      <c r="DI446" s="5"/>
      <c r="DJ446" s="5"/>
      <c r="DK446" s="5"/>
      <c r="DL446" s="5"/>
      <c r="DM446" s="5"/>
      <c r="DN446" s="5"/>
      <c r="DO446" s="5"/>
      <c r="DP446" s="5"/>
      <c r="DQ446" s="5"/>
    </row>
    <row r="447" spans="1:121" s="5" customFormat="1"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33"/>
      <c r="AQ447" s="200"/>
      <c r="AR447" s="12"/>
      <c r="AS447" s="276"/>
      <c r="AT447" s="301"/>
      <c r="AU447" s="301"/>
      <c r="AV447" s="301"/>
      <c r="AW447" s="301"/>
      <c r="AX447" s="301"/>
      <c r="AY447" s="301"/>
      <c r="AZ447" s="330"/>
      <c r="BA447" s="344" t="s">
        <v>285</v>
      </c>
      <c r="BB447" s="249"/>
      <c r="BC447" s="249"/>
      <c r="BD447" s="249"/>
      <c r="BE447" s="249"/>
      <c r="BF447" s="249"/>
      <c r="BG447" s="249"/>
      <c r="BH447" s="249"/>
      <c r="BI447" s="249"/>
      <c r="BJ447" s="249"/>
      <c r="BK447" s="249"/>
      <c r="BL447" s="249"/>
      <c r="BM447" s="249"/>
      <c r="BN447" s="249"/>
      <c r="BO447" s="249"/>
      <c r="BP447" s="249"/>
      <c r="BQ447" s="249"/>
      <c r="BR447" s="249"/>
      <c r="BS447" s="249"/>
      <c r="BT447" s="249"/>
      <c r="BU447" s="249"/>
      <c r="BV447" s="249"/>
      <c r="BW447" s="249"/>
      <c r="BX447" s="249"/>
      <c r="BY447" s="249"/>
      <c r="BZ447" s="249"/>
      <c r="CA447" s="249"/>
      <c r="CB447" s="249"/>
      <c r="CC447" s="404"/>
      <c r="CD447" s="249"/>
      <c r="CE447" s="249"/>
      <c r="CF447" s="423"/>
      <c r="CG447" s="5"/>
      <c r="CH447" s="5"/>
      <c r="CI447" s="5"/>
      <c r="CJ447" s="5"/>
      <c r="CK447" s="5"/>
      <c r="CL447" s="5"/>
      <c r="CM447" s="5"/>
      <c r="CN447" s="5"/>
      <c r="CO447" s="5"/>
      <c r="CP447" s="5"/>
      <c r="CQ447" s="5"/>
      <c r="CR447" s="5"/>
      <c r="CS447" s="5"/>
      <c r="CT447" s="5"/>
      <c r="CU447" s="5"/>
      <c r="CV447" s="5"/>
      <c r="CW447" s="5"/>
      <c r="CX447" s="5"/>
      <c r="CY447" s="5"/>
      <c r="CZ447" s="5"/>
      <c r="DA447" s="5"/>
      <c r="DB447" s="5"/>
      <c r="DC447" s="5"/>
      <c r="DD447" s="5"/>
      <c r="DE447" s="5"/>
      <c r="DF447" s="5"/>
      <c r="DG447" s="5"/>
      <c r="DH447" s="5"/>
      <c r="DI447" s="5"/>
      <c r="DJ447" s="5"/>
      <c r="DK447" s="5"/>
      <c r="DL447" s="5"/>
      <c r="DM447" s="5"/>
      <c r="DN447" s="5"/>
      <c r="DO447" s="5"/>
      <c r="DP447" s="5"/>
      <c r="DQ447" s="5"/>
    </row>
    <row r="448" spans="1:121" s="5" customFormat="1"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33"/>
      <c r="AQ448" s="200"/>
      <c r="AR448" s="12"/>
      <c r="AS448" s="275"/>
      <c r="AT448" s="300"/>
      <c r="AU448" s="300"/>
      <c r="AV448" s="300"/>
      <c r="AW448" s="300"/>
      <c r="AX448" s="300"/>
      <c r="AY448" s="300"/>
      <c r="AZ448" s="329"/>
      <c r="BA448" s="343" t="s">
        <v>21</v>
      </c>
      <c r="BB448" s="353"/>
      <c r="BC448" s="353"/>
      <c r="BD448" s="353"/>
      <c r="BE448" s="353"/>
      <c r="BF448" s="353"/>
      <c r="BG448" s="353"/>
      <c r="BH448" s="353"/>
      <c r="BI448" s="353"/>
      <c r="BJ448" s="353"/>
      <c r="BK448" s="353"/>
      <c r="BL448" s="353"/>
      <c r="BM448" s="353"/>
      <c r="BN448" s="353"/>
      <c r="BO448" s="353"/>
      <c r="BP448" s="353"/>
      <c r="BQ448" s="353"/>
      <c r="BR448" s="353"/>
      <c r="BS448" s="353"/>
      <c r="BT448" s="353"/>
      <c r="BU448" s="353"/>
      <c r="BV448" s="353"/>
      <c r="BW448" s="353"/>
      <c r="BX448" s="353"/>
      <c r="BY448" s="353"/>
      <c r="BZ448" s="353"/>
      <c r="CA448" s="353"/>
      <c r="CB448" s="353"/>
      <c r="CC448" s="403"/>
      <c r="CD448" s="249"/>
      <c r="CE448" s="249"/>
      <c r="CF448" s="423"/>
      <c r="CG448" s="5"/>
      <c r="CH448" s="5"/>
      <c r="CI448" s="5"/>
      <c r="CJ448" s="5"/>
      <c r="CK448" s="5"/>
      <c r="CL448" s="5"/>
      <c r="CM448" s="5"/>
      <c r="CN448" s="5"/>
      <c r="CO448" s="5"/>
      <c r="CP448" s="5"/>
      <c r="CQ448" s="5"/>
      <c r="CR448" s="5"/>
      <c r="CS448" s="5"/>
      <c r="CT448" s="5"/>
      <c r="CU448" s="5"/>
      <c r="CV448" s="5"/>
      <c r="CW448" s="5"/>
      <c r="CX448" s="5"/>
      <c r="CY448" s="5"/>
      <c r="CZ448" s="5"/>
      <c r="DA448" s="5"/>
      <c r="DB448" s="5"/>
      <c r="DC448" s="5"/>
      <c r="DD448" s="5"/>
      <c r="DE448" s="5"/>
      <c r="DF448" s="5"/>
      <c r="DG448" s="5"/>
      <c r="DH448" s="5"/>
      <c r="DI448" s="5"/>
      <c r="DJ448" s="5"/>
      <c r="DK448" s="5"/>
      <c r="DL448" s="5"/>
      <c r="DM448" s="5"/>
      <c r="DN448" s="5"/>
      <c r="DO448" s="5"/>
      <c r="DP448" s="5"/>
      <c r="DQ448" s="5"/>
    </row>
    <row r="449" spans="1:121" s="5" customFormat="1"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33"/>
      <c r="AQ449" s="200"/>
      <c r="AR449" s="12"/>
      <c r="AS449" s="274" t="s">
        <v>7</v>
      </c>
      <c r="AT449" s="299"/>
      <c r="AU449" s="299"/>
      <c r="AV449" s="299"/>
      <c r="AW449" s="299"/>
      <c r="AX449" s="299"/>
      <c r="AY449" s="299"/>
      <c r="AZ449" s="328"/>
      <c r="BA449" s="342" t="s">
        <v>546</v>
      </c>
      <c r="BB449" s="352"/>
      <c r="BC449" s="352"/>
      <c r="BD449" s="352"/>
      <c r="BE449" s="352"/>
      <c r="BF449" s="352"/>
      <c r="BG449" s="352"/>
      <c r="BH449" s="352"/>
      <c r="BI449" s="352"/>
      <c r="BJ449" s="352"/>
      <c r="BK449" s="352"/>
      <c r="BL449" s="352"/>
      <c r="BM449" s="352"/>
      <c r="BN449" s="352"/>
      <c r="BO449" s="352"/>
      <c r="BP449" s="352"/>
      <c r="BQ449" s="352"/>
      <c r="BR449" s="352"/>
      <c r="BS449" s="352"/>
      <c r="BT449" s="352"/>
      <c r="BU449" s="352"/>
      <c r="BV449" s="352"/>
      <c r="BW449" s="352"/>
      <c r="BX449" s="352"/>
      <c r="BY449" s="352"/>
      <c r="BZ449" s="352"/>
      <c r="CA449" s="352"/>
      <c r="CB449" s="352"/>
      <c r="CC449" s="402"/>
      <c r="CD449" s="249"/>
      <c r="CE449" s="249"/>
      <c r="CF449" s="423"/>
      <c r="CG449" s="5"/>
      <c r="CH449" s="5"/>
      <c r="CI449" s="5"/>
      <c r="CJ449" s="5"/>
      <c r="CK449" s="5"/>
      <c r="CL449" s="5"/>
      <c r="CM449" s="5"/>
      <c r="CN449" s="5"/>
      <c r="CO449" s="5"/>
      <c r="CP449" s="5"/>
      <c r="CQ449" s="5"/>
      <c r="CR449" s="5"/>
      <c r="CS449" s="5"/>
      <c r="CT449" s="5"/>
      <c r="CU449" s="5"/>
      <c r="CV449" s="5"/>
      <c r="CW449" s="5"/>
      <c r="CX449" s="5"/>
      <c r="CY449" s="5"/>
      <c r="CZ449" s="5"/>
      <c r="DA449" s="5"/>
      <c r="DB449" s="5"/>
      <c r="DC449" s="5"/>
      <c r="DD449" s="5"/>
      <c r="DE449" s="5"/>
      <c r="DF449" s="5"/>
      <c r="DG449" s="5"/>
      <c r="DH449" s="5"/>
      <c r="DI449" s="5"/>
      <c r="DJ449" s="5"/>
      <c r="DK449" s="5"/>
      <c r="DL449" s="5"/>
      <c r="DM449" s="5"/>
      <c r="DN449" s="5"/>
      <c r="DO449" s="5"/>
      <c r="DP449" s="5"/>
      <c r="DQ449" s="5"/>
    </row>
    <row r="450" spans="1:121" s="5" customFormat="1"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33"/>
      <c r="AQ450" s="200"/>
      <c r="AR450" s="12"/>
      <c r="AS450" s="275"/>
      <c r="AT450" s="300"/>
      <c r="AU450" s="300"/>
      <c r="AV450" s="300"/>
      <c r="AW450" s="300"/>
      <c r="AX450" s="300"/>
      <c r="AY450" s="300"/>
      <c r="AZ450" s="329"/>
      <c r="BA450" s="343" t="s">
        <v>288</v>
      </c>
      <c r="BB450" s="353"/>
      <c r="BC450" s="353"/>
      <c r="BD450" s="353"/>
      <c r="BE450" s="353"/>
      <c r="BF450" s="353"/>
      <c r="BG450" s="353"/>
      <c r="BH450" s="353"/>
      <c r="BI450" s="353"/>
      <c r="BJ450" s="353"/>
      <c r="BK450" s="353"/>
      <c r="BL450" s="353"/>
      <c r="BM450" s="353"/>
      <c r="BN450" s="353"/>
      <c r="BO450" s="353"/>
      <c r="BP450" s="353"/>
      <c r="BQ450" s="353"/>
      <c r="BR450" s="353"/>
      <c r="BS450" s="353"/>
      <c r="BT450" s="353"/>
      <c r="BU450" s="353"/>
      <c r="BV450" s="353"/>
      <c r="BW450" s="353"/>
      <c r="BX450" s="353"/>
      <c r="BY450" s="353"/>
      <c r="BZ450" s="353"/>
      <c r="CA450" s="353"/>
      <c r="CB450" s="353"/>
      <c r="CC450" s="403"/>
      <c r="CD450" s="249"/>
      <c r="CE450" s="249"/>
      <c r="CF450" s="423"/>
      <c r="CG450" s="5"/>
      <c r="CH450" s="5"/>
      <c r="CI450" s="5"/>
      <c r="CJ450" s="5"/>
      <c r="CK450" s="5"/>
      <c r="CL450" s="5"/>
      <c r="CM450" s="5"/>
      <c r="CN450" s="5"/>
      <c r="CO450" s="5"/>
      <c r="CP450" s="5"/>
      <c r="CQ450" s="5"/>
      <c r="CR450" s="5"/>
      <c r="CS450" s="5"/>
      <c r="CT450" s="5"/>
      <c r="CU450" s="5"/>
      <c r="CV450" s="5"/>
      <c r="CW450" s="5"/>
      <c r="CX450" s="5"/>
      <c r="CY450" s="5"/>
      <c r="CZ450" s="5"/>
      <c r="DA450" s="5"/>
      <c r="DB450" s="5"/>
      <c r="DC450" s="5"/>
      <c r="DD450" s="5"/>
      <c r="DE450" s="5"/>
      <c r="DF450" s="5"/>
      <c r="DG450" s="5"/>
      <c r="DH450" s="5"/>
      <c r="DI450" s="5"/>
      <c r="DJ450" s="5"/>
      <c r="DK450" s="5"/>
      <c r="DL450" s="5"/>
      <c r="DM450" s="5"/>
      <c r="DN450" s="5"/>
      <c r="DO450" s="5"/>
      <c r="DP450" s="5"/>
      <c r="DQ450" s="5"/>
    </row>
    <row r="451" spans="1:121" s="5" customFormat="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33"/>
      <c r="AQ451" s="200"/>
      <c r="AR451" s="12"/>
      <c r="AS451" s="274" t="s">
        <v>515</v>
      </c>
      <c r="AT451" s="299"/>
      <c r="AU451" s="299"/>
      <c r="AV451" s="299"/>
      <c r="AW451" s="299"/>
      <c r="AX451" s="299"/>
      <c r="AY451" s="299"/>
      <c r="AZ451" s="328"/>
      <c r="BA451" s="342" t="s">
        <v>328</v>
      </c>
      <c r="BB451" s="352"/>
      <c r="BC451" s="352"/>
      <c r="BD451" s="352"/>
      <c r="BE451" s="352"/>
      <c r="BF451" s="352"/>
      <c r="BG451" s="352"/>
      <c r="BH451" s="352"/>
      <c r="BI451" s="352"/>
      <c r="BJ451" s="352"/>
      <c r="BK451" s="352"/>
      <c r="BL451" s="352"/>
      <c r="BM451" s="352"/>
      <c r="BN451" s="352"/>
      <c r="BO451" s="352"/>
      <c r="BP451" s="352"/>
      <c r="BQ451" s="352"/>
      <c r="BR451" s="352"/>
      <c r="BS451" s="352"/>
      <c r="BT451" s="352"/>
      <c r="BU451" s="352"/>
      <c r="BV451" s="352"/>
      <c r="BW451" s="352"/>
      <c r="BX451" s="352"/>
      <c r="BY451" s="352"/>
      <c r="BZ451" s="352"/>
      <c r="CA451" s="352"/>
      <c r="CB451" s="352"/>
      <c r="CC451" s="402"/>
      <c r="CD451" s="249"/>
      <c r="CE451" s="258"/>
      <c r="CF451" s="423"/>
      <c r="CG451" s="5"/>
      <c r="CH451" s="5"/>
      <c r="CI451" s="5"/>
      <c r="CJ451" s="5"/>
      <c r="CK451" s="5"/>
      <c r="CL451" s="5"/>
      <c r="CM451" s="5"/>
      <c r="CN451" s="5"/>
      <c r="CO451" s="5"/>
      <c r="CP451" s="5"/>
      <c r="CQ451" s="5"/>
      <c r="CR451" s="5"/>
      <c r="CS451" s="5"/>
      <c r="CT451" s="5"/>
      <c r="CU451" s="5"/>
      <c r="CV451" s="5"/>
      <c r="CW451" s="5"/>
      <c r="CX451" s="5"/>
      <c r="CY451" s="5"/>
      <c r="CZ451" s="5"/>
      <c r="DA451" s="5"/>
      <c r="DB451" s="5"/>
      <c r="DC451" s="5"/>
      <c r="DD451" s="5"/>
      <c r="DE451" s="5"/>
      <c r="DF451" s="5"/>
      <c r="DG451" s="5"/>
      <c r="DH451" s="5"/>
      <c r="DI451" s="5"/>
      <c r="DJ451" s="5"/>
      <c r="DK451" s="5"/>
      <c r="DL451" s="5"/>
      <c r="DM451" s="5"/>
      <c r="DN451" s="5"/>
      <c r="DO451" s="5"/>
      <c r="DP451" s="5"/>
      <c r="DQ451" s="5"/>
    </row>
    <row r="452" spans="1:121" s="5" customFormat="1"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33"/>
      <c r="AQ452" s="200"/>
      <c r="AR452" s="12"/>
      <c r="AS452" s="276"/>
      <c r="AT452" s="301"/>
      <c r="AU452" s="301"/>
      <c r="AV452" s="301"/>
      <c r="AW452" s="301"/>
      <c r="AX452" s="301"/>
      <c r="AY452" s="301"/>
      <c r="AZ452" s="330"/>
      <c r="BA452" s="344"/>
      <c r="BB452" s="249"/>
      <c r="BC452" s="249"/>
      <c r="BD452" s="249"/>
      <c r="BE452" s="249"/>
      <c r="BF452" s="249"/>
      <c r="BG452" s="249"/>
      <c r="BH452" s="249"/>
      <c r="BI452" s="249"/>
      <c r="BJ452" s="249"/>
      <c r="BK452" s="249"/>
      <c r="BL452" s="249"/>
      <c r="BM452" s="249"/>
      <c r="BN452" s="249"/>
      <c r="BO452" s="249"/>
      <c r="BP452" s="249"/>
      <c r="BQ452" s="249"/>
      <c r="BR452" s="249"/>
      <c r="BS452" s="249"/>
      <c r="BT452" s="249"/>
      <c r="BU452" s="249"/>
      <c r="BV452" s="249"/>
      <c r="BW452" s="249"/>
      <c r="BX452" s="249"/>
      <c r="BY452" s="249"/>
      <c r="BZ452" s="249"/>
      <c r="CA452" s="249"/>
      <c r="CB452" s="249"/>
      <c r="CC452" s="404"/>
      <c r="CD452" s="249"/>
      <c r="CE452" s="258"/>
      <c r="CF452" s="423"/>
      <c r="CG452" s="5"/>
      <c r="CH452" s="5"/>
      <c r="CI452" s="5"/>
      <c r="CJ452" s="5"/>
      <c r="CK452" s="5"/>
      <c r="CL452" s="5"/>
      <c r="CM452" s="5"/>
      <c r="CN452" s="5"/>
      <c r="CO452" s="5"/>
      <c r="CP452" s="5"/>
      <c r="CQ452" s="5"/>
      <c r="CR452" s="5"/>
      <c r="CS452" s="5"/>
      <c r="CT452" s="5"/>
      <c r="CU452" s="5"/>
      <c r="CV452" s="5"/>
      <c r="CW452" s="5"/>
      <c r="CX452" s="5"/>
      <c r="CY452" s="5"/>
      <c r="CZ452" s="5"/>
      <c r="DA452" s="5"/>
      <c r="DB452" s="5"/>
      <c r="DC452" s="5"/>
      <c r="DD452" s="5"/>
      <c r="DE452" s="5"/>
      <c r="DF452" s="5"/>
      <c r="DG452" s="5"/>
      <c r="DH452" s="5"/>
      <c r="DI452" s="5"/>
      <c r="DJ452" s="5"/>
      <c r="DK452" s="5"/>
      <c r="DL452" s="5"/>
      <c r="DM452" s="5"/>
      <c r="DN452" s="5"/>
      <c r="DO452" s="5"/>
      <c r="DP452" s="5"/>
      <c r="DQ452" s="5"/>
    </row>
    <row r="453" spans="1:121" s="5" customFormat="1"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33"/>
      <c r="AQ453" s="200"/>
      <c r="AR453" s="12"/>
      <c r="AS453" s="276"/>
      <c r="AT453" s="301"/>
      <c r="AU453" s="301"/>
      <c r="AV453" s="301"/>
      <c r="AW453" s="301"/>
      <c r="AX453" s="301"/>
      <c r="AY453" s="301"/>
      <c r="AZ453" s="330"/>
      <c r="BA453" s="344"/>
      <c r="BB453" s="249"/>
      <c r="BC453" s="249"/>
      <c r="BD453" s="249"/>
      <c r="BE453" s="249"/>
      <c r="BF453" s="249"/>
      <c r="BG453" s="249"/>
      <c r="BH453" s="249"/>
      <c r="BI453" s="249"/>
      <c r="BJ453" s="249"/>
      <c r="BK453" s="249"/>
      <c r="BL453" s="249"/>
      <c r="BM453" s="249"/>
      <c r="BN453" s="249"/>
      <c r="BO453" s="249"/>
      <c r="BP453" s="249"/>
      <c r="BQ453" s="249"/>
      <c r="BR453" s="249"/>
      <c r="BS453" s="249"/>
      <c r="BT453" s="249"/>
      <c r="BU453" s="249"/>
      <c r="BV453" s="249"/>
      <c r="BW453" s="249"/>
      <c r="BX453" s="249"/>
      <c r="BY453" s="249"/>
      <c r="BZ453" s="249"/>
      <c r="CA453" s="249"/>
      <c r="CB453" s="249"/>
      <c r="CC453" s="404"/>
      <c r="CD453" s="249"/>
      <c r="CE453" s="258"/>
      <c r="CF453" s="423"/>
      <c r="CG453" s="5"/>
      <c r="CH453" s="5"/>
      <c r="CI453" s="5"/>
      <c r="CJ453" s="5"/>
      <c r="CK453" s="5"/>
      <c r="CL453" s="5"/>
      <c r="CM453" s="5"/>
      <c r="CN453" s="5"/>
      <c r="CO453" s="5"/>
      <c r="CP453" s="5"/>
      <c r="CQ453" s="5"/>
      <c r="CR453" s="5"/>
      <c r="CS453" s="5"/>
      <c r="CT453" s="5"/>
      <c r="CU453" s="5"/>
      <c r="CV453" s="5"/>
      <c r="CW453" s="5"/>
      <c r="CX453" s="5"/>
      <c r="CY453" s="5"/>
      <c r="CZ453" s="5"/>
      <c r="DA453" s="5"/>
      <c r="DB453" s="5"/>
      <c r="DC453" s="5"/>
      <c r="DD453" s="5"/>
      <c r="DE453" s="5"/>
      <c r="DF453" s="5"/>
      <c r="DG453" s="5"/>
      <c r="DH453" s="5"/>
      <c r="DI453" s="5"/>
      <c r="DJ453" s="5"/>
      <c r="DK453" s="5"/>
      <c r="DL453" s="5"/>
      <c r="DM453" s="5"/>
      <c r="DN453" s="5"/>
      <c r="DO453" s="5"/>
      <c r="DP453" s="5"/>
      <c r="DQ453" s="5"/>
    </row>
    <row r="454" spans="1:121" s="5" customFormat="1" ht="13.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133"/>
      <c r="AQ454" s="200"/>
      <c r="AR454" s="12"/>
      <c r="AS454" s="276"/>
      <c r="AT454" s="301"/>
      <c r="AU454" s="301"/>
      <c r="AV454" s="301"/>
      <c r="AW454" s="301"/>
      <c r="AX454" s="301"/>
      <c r="AY454" s="301"/>
      <c r="AZ454" s="330"/>
      <c r="BA454" s="344"/>
      <c r="BB454" s="249"/>
      <c r="BC454" s="249"/>
      <c r="BD454" s="249"/>
      <c r="BE454" s="249"/>
      <c r="BF454" s="249"/>
      <c r="BG454" s="249"/>
      <c r="BH454" s="249"/>
      <c r="BI454" s="249"/>
      <c r="BJ454" s="249"/>
      <c r="BK454" s="249"/>
      <c r="BL454" s="249"/>
      <c r="BM454" s="249"/>
      <c r="BN454" s="249"/>
      <c r="BO454" s="249"/>
      <c r="BP454" s="249"/>
      <c r="BQ454" s="249"/>
      <c r="BR454" s="249"/>
      <c r="BS454" s="249"/>
      <c r="BT454" s="249"/>
      <c r="BU454" s="249"/>
      <c r="BV454" s="249"/>
      <c r="BW454" s="249"/>
      <c r="BX454" s="249"/>
      <c r="BY454" s="249"/>
      <c r="BZ454" s="249"/>
      <c r="CA454" s="249"/>
      <c r="CB454" s="249"/>
      <c r="CC454" s="404"/>
      <c r="CD454" s="249"/>
      <c r="CE454" s="258"/>
      <c r="CF454" s="423"/>
      <c r="CG454" s="5"/>
      <c r="CH454" s="5"/>
      <c r="CI454" s="5"/>
      <c r="CJ454" s="5"/>
      <c r="CK454" s="5"/>
      <c r="CL454" s="5"/>
      <c r="CM454" s="5"/>
      <c r="CN454" s="5"/>
      <c r="CO454" s="5"/>
      <c r="CP454" s="5"/>
      <c r="CQ454" s="5"/>
      <c r="CR454" s="5"/>
      <c r="CS454" s="5"/>
      <c r="CT454" s="5"/>
      <c r="CU454" s="5"/>
      <c r="CV454" s="5"/>
      <c r="CW454" s="5"/>
      <c r="CX454" s="5"/>
      <c r="CY454" s="5"/>
      <c r="CZ454" s="5"/>
      <c r="DA454" s="5"/>
      <c r="DB454" s="5"/>
      <c r="DC454" s="5"/>
      <c r="DD454" s="5"/>
      <c r="DE454" s="5"/>
      <c r="DF454" s="5"/>
      <c r="DG454" s="5"/>
      <c r="DH454" s="5"/>
      <c r="DI454" s="5"/>
      <c r="DJ454" s="5"/>
      <c r="DK454" s="5"/>
      <c r="DL454" s="5"/>
      <c r="DM454" s="5"/>
      <c r="DN454" s="5"/>
      <c r="DO454" s="5"/>
      <c r="DP454" s="5"/>
      <c r="DQ454" s="5"/>
    </row>
    <row r="455" spans="1:121" s="5" customFormat="1" ht="13.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133"/>
      <c r="AQ455" s="200"/>
      <c r="AR455" s="12"/>
      <c r="AS455" s="275"/>
      <c r="AT455" s="300"/>
      <c r="AU455" s="300"/>
      <c r="AV455" s="300"/>
      <c r="AW455" s="300"/>
      <c r="AX455" s="300"/>
      <c r="AY455" s="300"/>
      <c r="AZ455" s="329"/>
      <c r="BA455" s="343"/>
      <c r="BB455" s="353"/>
      <c r="BC455" s="353"/>
      <c r="BD455" s="353"/>
      <c r="BE455" s="353"/>
      <c r="BF455" s="353"/>
      <c r="BG455" s="353"/>
      <c r="BH455" s="353"/>
      <c r="BI455" s="353"/>
      <c r="BJ455" s="353"/>
      <c r="BK455" s="353"/>
      <c r="BL455" s="353"/>
      <c r="BM455" s="353"/>
      <c r="BN455" s="353"/>
      <c r="BO455" s="353"/>
      <c r="BP455" s="353"/>
      <c r="BQ455" s="353"/>
      <c r="BR455" s="353"/>
      <c r="BS455" s="353"/>
      <c r="BT455" s="353"/>
      <c r="BU455" s="353"/>
      <c r="BV455" s="353"/>
      <c r="BW455" s="353"/>
      <c r="BX455" s="353"/>
      <c r="BY455" s="353"/>
      <c r="BZ455" s="353"/>
      <c r="CA455" s="353"/>
      <c r="CB455" s="353"/>
      <c r="CC455" s="403"/>
      <c r="CD455" s="249"/>
      <c r="CE455" s="258"/>
      <c r="CF455" s="423"/>
      <c r="CG455" s="5"/>
      <c r="CH455" s="5"/>
      <c r="CI455" s="5"/>
      <c r="CJ455" s="5"/>
      <c r="CK455" s="5"/>
      <c r="CL455" s="5"/>
      <c r="CM455" s="5"/>
      <c r="CN455" s="5"/>
      <c r="CO455" s="5"/>
      <c r="CP455" s="5"/>
      <c r="CQ455" s="5"/>
      <c r="CR455" s="5"/>
      <c r="CS455" s="5"/>
      <c r="CT455" s="5"/>
      <c r="CU455" s="5"/>
      <c r="CV455" s="5"/>
      <c r="CW455" s="5"/>
      <c r="CX455" s="5"/>
      <c r="CY455" s="5"/>
      <c r="CZ455" s="5"/>
      <c r="DA455" s="5"/>
      <c r="DB455" s="5"/>
      <c r="DC455" s="5"/>
      <c r="DD455" s="5"/>
      <c r="DE455" s="5"/>
      <c r="DF455" s="5"/>
      <c r="DG455" s="5"/>
      <c r="DH455" s="5"/>
      <c r="DI455" s="5"/>
      <c r="DJ455" s="5"/>
      <c r="DK455" s="5"/>
      <c r="DL455" s="5"/>
      <c r="DM455" s="5"/>
      <c r="DN455" s="5"/>
      <c r="DO455" s="5"/>
      <c r="DP455" s="5"/>
      <c r="DQ455" s="5"/>
    </row>
    <row r="456" spans="1:121" ht="13.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133"/>
      <c r="AQ456" s="200"/>
      <c r="AR456" s="12"/>
      <c r="AS456" s="277" t="s">
        <v>289</v>
      </c>
      <c r="AT456" s="302"/>
      <c r="AU456" s="302"/>
      <c r="AV456" s="302"/>
      <c r="AW456" s="302"/>
      <c r="AX456" s="302"/>
      <c r="AY456" s="302"/>
      <c r="AZ456" s="331"/>
      <c r="BA456" s="342" t="s">
        <v>548</v>
      </c>
      <c r="BB456" s="352"/>
      <c r="BC456" s="352"/>
      <c r="BD456" s="352"/>
      <c r="BE456" s="352"/>
      <c r="BF456" s="352"/>
      <c r="BG456" s="352"/>
      <c r="BH456" s="352"/>
      <c r="BI456" s="352"/>
      <c r="BJ456" s="352"/>
      <c r="BK456" s="352"/>
      <c r="BL456" s="352"/>
      <c r="BM456" s="352"/>
      <c r="BN456" s="352"/>
      <c r="BO456" s="352"/>
      <c r="BP456" s="352"/>
      <c r="BQ456" s="352"/>
      <c r="BR456" s="352"/>
      <c r="BS456" s="352"/>
      <c r="BT456" s="352"/>
      <c r="BU456" s="352"/>
      <c r="BV456" s="352"/>
      <c r="BW456" s="352"/>
      <c r="BX456" s="352"/>
      <c r="BY456" s="352"/>
      <c r="BZ456" s="352"/>
      <c r="CA456" s="352"/>
      <c r="CB456" s="352"/>
      <c r="CC456" s="402"/>
      <c r="CD456" s="249"/>
      <c r="CE456" s="258"/>
      <c r="CF456" s="423"/>
      <c r="CG456" s="5"/>
      <c r="CH456" s="5"/>
      <c r="CI456" s="5"/>
      <c r="CJ456" s="5"/>
      <c r="CK456" s="5"/>
      <c r="CL456" s="5"/>
      <c r="CM456" s="5"/>
      <c r="CN456" s="5"/>
      <c r="CO456" s="5"/>
      <c r="CP456" s="5"/>
      <c r="CQ456" s="5"/>
      <c r="CR456" s="5"/>
      <c r="CS456" s="5"/>
      <c r="CT456" s="5"/>
      <c r="CU456" s="5"/>
      <c r="CV456" s="5"/>
      <c r="CW456" s="5"/>
      <c r="CX456" s="5"/>
      <c r="CY456" s="5"/>
      <c r="CZ456" s="5"/>
      <c r="DA456" s="5"/>
      <c r="DB456" s="5"/>
      <c r="DC456" s="5"/>
      <c r="DD456" s="5"/>
      <c r="DE456" s="5"/>
      <c r="DF456" s="5"/>
      <c r="DG456" s="5"/>
      <c r="DH456" s="5"/>
      <c r="DI456" s="5"/>
      <c r="DJ456" s="5"/>
      <c r="DK456" s="5"/>
      <c r="DL456" s="5"/>
      <c r="DM456" s="5"/>
      <c r="DN456" s="5"/>
      <c r="DO456" s="5"/>
      <c r="DP456" s="5"/>
      <c r="DQ456" s="5"/>
    </row>
    <row r="457" spans="1:121" ht="13.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133"/>
      <c r="AQ457" s="200"/>
      <c r="AR457" s="12"/>
      <c r="AS457" s="278"/>
      <c r="AT457" s="303"/>
      <c r="AU457" s="303"/>
      <c r="AV457" s="303"/>
      <c r="AW457" s="303"/>
      <c r="AX457" s="303"/>
      <c r="AY457" s="303"/>
      <c r="AZ457" s="332"/>
      <c r="BA457" s="343"/>
      <c r="BB457" s="353"/>
      <c r="BC457" s="353"/>
      <c r="BD457" s="353"/>
      <c r="BE457" s="353"/>
      <c r="BF457" s="353"/>
      <c r="BG457" s="353"/>
      <c r="BH457" s="353"/>
      <c r="BI457" s="353"/>
      <c r="BJ457" s="353"/>
      <c r="BK457" s="353"/>
      <c r="BL457" s="353"/>
      <c r="BM457" s="353"/>
      <c r="BN457" s="353"/>
      <c r="BO457" s="353"/>
      <c r="BP457" s="353"/>
      <c r="BQ457" s="353"/>
      <c r="BR457" s="353"/>
      <c r="BS457" s="353"/>
      <c r="BT457" s="353"/>
      <c r="BU457" s="353"/>
      <c r="BV457" s="353"/>
      <c r="BW457" s="353"/>
      <c r="BX457" s="353"/>
      <c r="BY457" s="353"/>
      <c r="BZ457" s="353"/>
      <c r="CA457" s="353"/>
      <c r="CB457" s="353"/>
      <c r="CC457" s="403"/>
      <c r="CD457" s="249"/>
      <c r="CE457" s="258"/>
      <c r="CF457" s="423"/>
      <c r="CG457" s="5"/>
      <c r="CH457" s="5"/>
      <c r="CI457" s="5"/>
      <c r="CJ457" s="5"/>
      <c r="CK457" s="5"/>
      <c r="CL457" s="5"/>
      <c r="CM457" s="5"/>
      <c r="CN457" s="5"/>
      <c r="CO457" s="5"/>
      <c r="CP457" s="5"/>
      <c r="CQ457" s="5"/>
      <c r="CR457" s="5"/>
      <c r="CS457" s="5"/>
      <c r="CT457" s="5"/>
      <c r="CU457" s="5"/>
      <c r="CV457" s="5"/>
      <c r="CW457" s="5"/>
      <c r="CX457" s="5"/>
      <c r="CY457" s="5"/>
      <c r="CZ457" s="5"/>
      <c r="DA457" s="5"/>
      <c r="DB457" s="5"/>
      <c r="DC457" s="5"/>
      <c r="DD457" s="5"/>
      <c r="DE457" s="5"/>
      <c r="DF457" s="5"/>
      <c r="DG457" s="5"/>
      <c r="DH457" s="5"/>
      <c r="DI457" s="5"/>
      <c r="DJ457" s="5"/>
      <c r="DK457" s="5"/>
      <c r="DL457" s="5"/>
      <c r="DM457" s="5"/>
      <c r="DN457" s="5"/>
      <c r="DP457" s="5"/>
    </row>
    <row r="458" spans="1:121" ht="13.5" customHeight="1">
      <c r="A458" s="3"/>
      <c r="B458" s="11">
        <v>1</v>
      </c>
      <c r="C458" s="3"/>
      <c r="D458" s="3" t="s">
        <v>98</v>
      </c>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134"/>
      <c r="AQ458" s="201"/>
      <c r="AR458" s="220"/>
      <c r="AS458" s="220"/>
      <c r="AT458" s="220"/>
      <c r="AU458" s="220"/>
      <c r="AV458" s="220"/>
      <c r="AW458" s="220"/>
      <c r="AX458" s="220"/>
      <c r="AY458" s="220"/>
      <c r="AZ458" s="220"/>
      <c r="BA458" s="217"/>
      <c r="BB458" s="217"/>
      <c r="BC458" s="217"/>
      <c r="BD458" s="217"/>
      <c r="BE458" s="217"/>
      <c r="BF458" s="217"/>
      <c r="BG458" s="217"/>
      <c r="BH458" s="217"/>
      <c r="BI458" s="217"/>
      <c r="BJ458" s="217"/>
      <c r="BK458" s="217"/>
      <c r="BL458" s="217"/>
      <c r="BM458" s="217"/>
      <c r="BN458" s="217"/>
      <c r="BO458" s="217"/>
      <c r="BP458" s="217"/>
      <c r="BQ458" s="217"/>
      <c r="BR458" s="217"/>
      <c r="BS458" s="217"/>
      <c r="BT458" s="217"/>
      <c r="BU458" s="217"/>
      <c r="BV458" s="217"/>
      <c r="BW458" s="217"/>
      <c r="BX458" s="217"/>
      <c r="BY458" s="217"/>
      <c r="BZ458" s="217"/>
      <c r="CA458" s="217"/>
      <c r="CB458" s="217"/>
      <c r="CC458" s="217"/>
      <c r="CD458" s="217"/>
      <c r="CE458" s="217"/>
      <c r="CF458" s="431"/>
      <c r="CG458" s="5"/>
      <c r="CH458" s="5"/>
      <c r="CI458" s="5"/>
      <c r="CJ458" s="5"/>
      <c r="CK458" s="5"/>
      <c r="CL458" s="5"/>
      <c r="CM458" s="5"/>
      <c r="CN458" s="5"/>
      <c r="CO458" s="5"/>
      <c r="CP458" s="5"/>
      <c r="CQ458" s="5"/>
      <c r="CR458" s="5"/>
      <c r="CS458" s="5"/>
      <c r="CT458" s="5"/>
      <c r="CU458" s="5"/>
      <c r="CV458" s="5"/>
      <c r="CW458" s="5"/>
      <c r="CX458" s="5"/>
      <c r="CY458" s="5"/>
      <c r="CZ458" s="5"/>
      <c r="DA458" s="5"/>
      <c r="DB458" s="5"/>
      <c r="DC458" s="5"/>
      <c r="DD458" s="5"/>
      <c r="DE458" s="5"/>
    </row>
    <row r="459" spans="1:121" ht="13.5" customHeight="1">
      <c r="AP459" s="135" t="str">
        <f>D458</f>
        <v>植栽工</v>
      </c>
      <c r="AQ459" s="202"/>
      <c r="AR459" s="222"/>
      <c r="AS459" s="222"/>
      <c r="AT459" s="222"/>
      <c r="AU459" s="222"/>
      <c r="AV459" s="222"/>
      <c r="AW459" s="222"/>
      <c r="AX459" s="222"/>
      <c r="AY459" s="222"/>
      <c r="AZ459" s="222"/>
      <c r="BA459" s="216"/>
      <c r="BB459" s="216"/>
      <c r="BC459" s="216"/>
      <c r="BD459" s="216"/>
      <c r="BE459" s="216"/>
      <c r="BF459" s="216"/>
      <c r="BG459" s="216"/>
      <c r="BH459" s="216"/>
      <c r="BI459" s="216"/>
      <c r="BJ459" s="216"/>
      <c r="BK459" s="216"/>
      <c r="BL459" s="216"/>
      <c r="BM459" s="216"/>
      <c r="BN459" s="216"/>
      <c r="BO459" s="216"/>
      <c r="BP459" s="216"/>
      <c r="BQ459" s="216"/>
      <c r="BR459" s="216"/>
      <c r="BS459" s="216"/>
      <c r="BT459" s="216"/>
      <c r="BU459" s="216"/>
      <c r="BV459" s="216"/>
      <c r="BW459" s="216"/>
      <c r="BX459" s="216"/>
      <c r="BY459" s="216"/>
      <c r="BZ459" s="216"/>
      <c r="CA459" s="216"/>
      <c r="CB459" s="216"/>
      <c r="CC459" s="216"/>
      <c r="CD459" s="216"/>
      <c r="CE459" s="216"/>
      <c r="CF459" s="432"/>
      <c r="CG459" s="5"/>
      <c r="CH459" s="5"/>
      <c r="CI459" s="5"/>
      <c r="CJ459" s="5"/>
      <c r="CK459" s="5"/>
      <c r="CL459" s="5"/>
      <c r="CM459" s="5"/>
      <c r="CN459" s="5"/>
      <c r="CO459" s="5"/>
      <c r="CP459" s="5"/>
      <c r="CQ459" s="5"/>
      <c r="CR459" s="5"/>
      <c r="CS459" s="5"/>
      <c r="CT459" s="5"/>
      <c r="CU459" s="5"/>
      <c r="CV459" s="5"/>
      <c r="CW459" s="5"/>
      <c r="CX459" s="5"/>
      <c r="CY459" s="5"/>
      <c r="CZ459" s="5"/>
      <c r="DA459" s="5"/>
      <c r="DB459" s="5"/>
      <c r="DC459" s="5"/>
      <c r="DD459" s="5"/>
      <c r="DE459" s="5"/>
    </row>
    <row r="460" spans="1:121" ht="13.5" customHeight="1">
      <c r="D460" s="11">
        <v>1</v>
      </c>
      <c r="F460" s="1" t="s">
        <v>401</v>
      </c>
      <c r="J460" s="1" t="s">
        <v>408</v>
      </c>
      <c r="M460" s="38" t="s">
        <v>48</v>
      </c>
      <c r="N460" s="39"/>
      <c r="O460" s="44"/>
      <c r="AP460" s="136"/>
      <c r="AQ460" s="203"/>
      <c r="AR460" s="12" t="s">
        <v>173</v>
      </c>
      <c r="AS460" s="279" t="s">
        <v>516</v>
      </c>
      <c r="AT460" s="279"/>
      <c r="AU460" s="279"/>
      <c r="AV460" s="279"/>
      <c r="AW460" s="279"/>
      <c r="AX460" s="279"/>
      <c r="AY460" s="279"/>
      <c r="AZ460" s="279"/>
      <c r="BA460" s="279"/>
      <c r="BB460" s="279"/>
      <c r="BC460" s="253" t="s">
        <v>552</v>
      </c>
      <c r="BD460" s="253"/>
      <c r="BE460" s="253"/>
      <c r="BF460" s="253"/>
      <c r="BG460" s="253"/>
      <c r="BH460" s="253"/>
      <c r="BI460" s="253"/>
      <c r="BJ460" s="253"/>
      <c r="BK460" s="253"/>
      <c r="BL460" s="253"/>
      <c r="BM460" s="253"/>
      <c r="BN460" s="253"/>
      <c r="BO460" s="253"/>
      <c r="BP460" s="253"/>
      <c r="BQ460" s="253"/>
      <c r="BR460" s="253"/>
      <c r="BS460" s="253"/>
      <c r="BT460" s="253"/>
      <c r="BU460" s="253"/>
      <c r="BV460" s="253"/>
      <c r="BW460" s="253"/>
      <c r="BX460" s="253"/>
      <c r="BY460" s="253"/>
      <c r="BZ460" s="253"/>
      <c r="CA460" s="253"/>
      <c r="CB460" s="253"/>
      <c r="CC460" s="253"/>
      <c r="CD460" s="253"/>
      <c r="CE460" s="253"/>
      <c r="CF460" s="430"/>
      <c r="CG460" s="5"/>
      <c r="CH460" s="5"/>
      <c r="CI460" s="5"/>
      <c r="CJ460" s="5"/>
      <c r="CK460" s="5"/>
      <c r="CL460" s="5"/>
      <c r="CM460" s="5"/>
      <c r="CN460" s="5"/>
      <c r="CO460" s="5"/>
      <c r="CP460" s="5"/>
      <c r="CQ460" s="5"/>
      <c r="CR460" s="5"/>
      <c r="CS460" s="5"/>
      <c r="CT460" s="5"/>
      <c r="CU460" s="5"/>
      <c r="CV460" s="5"/>
      <c r="CW460" s="5"/>
      <c r="CX460" s="5"/>
      <c r="CY460" s="5"/>
      <c r="CZ460" s="5"/>
      <c r="DA460" s="5"/>
      <c r="DB460" s="5"/>
      <c r="DC460" s="5"/>
      <c r="DD460" s="5"/>
      <c r="DE460" s="5"/>
    </row>
    <row r="461" spans="1:121" ht="13.5" customHeight="1">
      <c r="AP461" s="136"/>
      <c r="AQ461" s="203"/>
      <c r="AR461" s="12"/>
      <c r="AS461" s="251" t="s">
        <v>617</v>
      </c>
      <c r="AT461" s="251"/>
      <c r="AU461" s="251"/>
      <c r="AV461" s="251"/>
      <c r="AW461" s="251"/>
      <c r="AX461" s="251"/>
      <c r="AY461" s="251"/>
      <c r="AZ461" s="251"/>
      <c r="BA461" s="251"/>
      <c r="BB461" s="251"/>
      <c r="BC461" s="251"/>
      <c r="BD461" s="251"/>
      <c r="BE461" s="251"/>
      <c r="BF461" s="251"/>
      <c r="BG461" s="251"/>
      <c r="BH461" s="251"/>
      <c r="BI461" s="251"/>
      <c r="BJ461" s="251"/>
      <c r="BK461" s="251"/>
      <c r="BL461" s="251"/>
      <c r="BM461" s="251"/>
      <c r="BN461" s="251"/>
      <c r="BO461" s="251"/>
      <c r="BP461" s="251"/>
      <c r="BQ461" s="251"/>
      <c r="BR461" s="251"/>
      <c r="BS461" s="251"/>
      <c r="BT461" s="251"/>
      <c r="BU461" s="251"/>
      <c r="BV461" s="251"/>
      <c r="BW461" s="251"/>
      <c r="BX461" s="251"/>
      <c r="BY461" s="251"/>
      <c r="BZ461" s="251"/>
      <c r="CA461" s="251"/>
      <c r="CB461" s="251"/>
      <c r="CC461" s="251"/>
      <c r="CD461" s="251"/>
      <c r="CE461" s="251"/>
      <c r="CF461" s="430"/>
      <c r="CG461" s="5"/>
      <c r="CH461" s="5"/>
      <c r="CI461" s="5"/>
      <c r="CJ461" s="5"/>
      <c r="CK461" s="5"/>
      <c r="CL461" s="5"/>
      <c r="CM461" s="5"/>
      <c r="CN461" s="5"/>
      <c r="CO461" s="5"/>
      <c r="CP461" s="5"/>
      <c r="CQ461" s="5"/>
      <c r="CR461" s="5"/>
      <c r="CS461" s="5"/>
      <c r="CT461" s="5"/>
      <c r="CU461" s="5"/>
      <c r="CV461" s="5"/>
      <c r="CW461" s="5"/>
      <c r="CX461" s="5"/>
      <c r="CY461" s="5"/>
      <c r="CZ461" s="5"/>
      <c r="DA461" s="5"/>
      <c r="DB461" s="5"/>
      <c r="DC461" s="5"/>
      <c r="DD461" s="5"/>
      <c r="DE461" s="5"/>
    </row>
    <row r="462" spans="1:121" ht="13.5" customHeight="1">
      <c r="D462" s="11">
        <v>1</v>
      </c>
      <c r="F462" s="1" t="s">
        <v>276</v>
      </c>
      <c r="L462" s="1" t="s">
        <v>297</v>
      </c>
      <c r="Q462" s="38" t="s">
        <v>48</v>
      </c>
      <c r="R462" s="39"/>
      <c r="S462" s="44"/>
      <c r="U462" s="1" t="s">
        <v>16</v>
      </c>
      <c r="X462" s="42" t="s">
        <v>48</v>
      </c>
      <c r="Y462" s="49"/>
      <c r="Z462" s="51"/>
      <c r="AA462" s="1" t="s">
        <v>52</v>
      </c>
      <c r="AP462" s="136"/>
      <c r="AQ462" s="203"/>
      <c r="AR462" s="12"/>
      <c r="AS462" s="251"/>
      <c r="AT462" s="251"/>
      <c r="AU462" s="251"/>
      <c r="AV462" s="251"/>
      <c r="AW462" s="251"/>
      <c r="AX462" s="251"/>
      <c r="AY462" s="251"/>
      <c r="AZ462" s="251"/>
      <c r="BA462" s="251"/>
      <c r="BB462" s="251"/>
      <c r="BC462" s="251"/>
      <c r="BD462" s="251"/>
      <c r="BE462" s="251"/>
      <c r="BF462" s="251"/>
      <c r="BG462" s="251"/>
      <c r="BH462" s="251"/>
      <c r="BI462" s="251"/>
      <c r="BJ462" s="251"/>
      <c r="BK462" s="251"/>
      <c r="BL462" s="251"/>
      <c r="BM462" s="251"/>
      <c r="BN462" s="251"/>
      <c r="BO462" s="251"/>
      <c r="BP462" s="251"/>
      <c r="BQ462" s="251"/>
      <c r="BR462" s="251"/>
      <c r="BS462" s="251"/>
      <c r="BT462" s="251"/>
      <c r="BU462" s="251"/>
      <c r="BV462" s="251"/>
      <c r="BW462" s="251"/>
      <c r="BX462" s="251"/>
      <c r="BY462" s="251"/>
      <c r="BZ462" s="251"/>
      <c r="CA462" s="251"/>
      <c r="CB462" s="251"/>
      <c r="CC462" s="251"/>
      <c r="CD462" s="251"/>
      <c r="CE462" s="251"/>
      <c r="CF462" s="430"/>
      <c r="CG462" s="5" t="s">
        <v>579</v>
      </c>
      <c r="CH462" s="5"/>
      <c r="CI462" s="5"/>
      <c r="CJ462" s="5"/>
      <c r="CK462" s="5"/>
      <c r="CL462" s="5"/>
      <c r="CM462" s="5"/>
      <c r="CN462" s="5"/>
      <c r="CO462" s="5"/>
      <c r="CP462" s="5"/>
      <c r="CQ462" s="5"/>
      <c r="CR462" s="5"/>
      <c r="CS462" s="5"/>
      <c r="CT462" s="5"/>
      <c r="CU462" s="5"/>
      <c r="CV462" s="5"/>
      <c r="CW462" s="5"/>
      <c r="CX462" s="5"/>
      <c r="CY462" s="5"/>
      <c r="CZ462" s="5"/>
      <c r="DA462" s="5"/>
      <c r="DB462" s="5"/>
      <c r="DC462" s="5"/>
      <c r="DD462" s="5"/>
      <c r="DE462" s="5"/>
    </row>
    <row r="463" spans="1:121" ht="13.5" customHeight="1">
      <c r="Q463" s="10"/>
      <c r="R463" s="10"/>
      <c r="S463" s="10"/>
      <c r="X463" s="55"/>
      <c r="Y463" s="55"/>
      <c r="Z463" s="55"/>
      <c r="AP463" s="136"/>
      <c r="AQ463" s="203"/>
      <c r="AR463" s="1"/>
      <c r="AS463" s="251"/>
      <c r="AT463" s="251"/>
      <c r="AU463" s="251"/>
      <c r="AV463" s="251"/>
      <c r="AW463" s="251"/>
      <c r="AX463" s="251"/>
      <c r="AY463" s="251"/>
      <c r="AZ463" s="251"/>
      <c r="BA463" s="251"/>
      <c r="BB463" s="251"/>
      <c r="BC463" s="251"/>
      <c r="BD463" s="251"/>
      <c r="BE463" s="251"/>
      <c r="BF463" s="251"/>
      <c r="BG463" s="251"/>
      <c r="BH463" s="251"/>
      <c r="BI463" s="251"/>
      <c r="BJ463" s="251"/>
      <c r="BK463" s="251"/>
      <c r="BL463" s="251"/>
      <c r="BM463" s="251"/>
      <c r="BN463" s="251"/>
      <c r="BO463" s="251"/>
      <c r="BP463" s="251"/>
      <c r="BQ463" s="251"/>
      <c r="BR463" s="251"/>
      <c r="BS463" s="251"/>
      <c r="BT463" s="251"/>
      <c r="BU463" s="251"/>
      <c r="BV463" s="251"/>
      <c r="BW463" s="251"/>
      <c r="BX463" s="251"/>
      <c r="BY463" s="251"/>
      <c r="BZ463" s="251"/>
      <c r="CA463" s="251"/>
      <c r="CB463" s="251"/>
      <c r="CC463" s="251"/>
      <c r="CD463" s="251"/>
      <c r="CE463" s="251"/>
      <c r="CF463" s="430"/>
      <c r="CG463" s="5"/>
      <c r="CH463" s="5"/>
      <c r="CI463" s="5"/>
      <c r="CJ463" s="5"/>
      <c r="CK463" s="5"/>
      <c r="CL463" s="5"/>
      <c r="CM463" s="5"/>
      <c r="CN463" s="5"/>
      <c r="CO463" s="5"/>
      <c r="CP463" s="5"/>
      <c r="CQ463" s="5"/>
      <c r="CR463" s="5"/>
      <c r="CS463" s="5"/>
      <c r="CT463" s="5"/>
      <c r="CU463" s="5"/>
      <c r="CV463" s="5"/>
      <c r="CW463" s="5"/>
      <c r="CX463" s="5"/>
      <c r="CY463" s="5"/>
      <c r="CZ463" s="5"/>
      <c r="DA463" s="5"/>
      <c r="DB463" s="5"/>
      <c r="DC463" s="5"/>
      <c r="DD463" s="5"/>
      <c r="DE463" s="5"/>
    </row>
    <row r="464" spans="1:121" ht="13.5" customHeight="1">
      <c r="AP464" s="136"/>
      <c r="AQ464" s="203"/>
      <c r="AR464" s="12"/>
      <c r="AS464" s="12" t="s">
        <v>109</v>
      </c>
      <c r="AT464" s="53" t="str">
        <f>CONCATENATE("　植栽工に用いる芝は、日本芝の",M460,"を使用すること。")</f>
        <v>　植栽工に用いる芝は、日本芝の　　　を使用すること。</v>
      </c>
      <c r="AU464" s="53"/>
      <c r="AV464" s="53"/>
      <c r="AW464" s="53"/>
      <c r="AX464" s="53"/>
      <c r="AY464" s="53"/>
      <c r="AZ464" s="53"/>
      <c r="BA464" s="53"/>
      <c r="BB464" s="53"/>
      <c r="BC464" s="53"/>
      <c r="BD464" s="53"/>
      <c r="BE464" s="53"/>
      <c r="BF464" s="53"/>
      <c r="BG464" s="53"/>
      <c r="BH464" s="53"/>
      <c r="BI464" s="53"/>
      <c r="BJ464" s="53"/>
      <c r="BK464" s="53"/>
      <c r="BL464" s="53"/>
      <c r="BM464" s="53"/>
      <c r="BN464" s="53"/>
      <c r="BO464" s="53"/>
      <c r="BP464" s="53"/>
      <c r="BQ464" s="53"/>
      <c r="BR464" s="53"/>
      <c r="BS464" s="53"/>
      <c r="BT464" s="53"/>
      <c r="BU464" s="53"/>
      <c r="BV464" s="53"/>
      <c r="BW464" s="53"/>
      <c r="BX464" s="53"/>
      <c r="BY464" s="53"/>
      <c r="BZ464" s="53"/>
      <c r="CA464" s="53"/>
      <c r="CB464" s="53"/>
      <c r="CC464" s="53"/>
      <c r="CD464" s="53"/>
      <c r="CE464" s="53"/>
      <c r="CF464" s="430"/>
      <c r="CG464" s="5" t="s">
        <v>580</v>
      </c>
      <c r="CH464" s="5"/>
      <c r="CI464" s="5"/>
      <c r="CJ464" s="5"/>
      <c r="CK464" s="5"/>
      <c r="CL464" s="5"/>
      <c r="CM464" s="5"/>
      <c r="CN464" s="5"/>
      <c r="CO464" s="5"/>
      <c r="CP464" s="5"/>
      <c r="CQ464" s="5"/>
      <c r="CR464" s="5"/>
      <c r="CS464" s="5"/>
      <c r="CT464" s="5"/>
      <c r="CU464" s="5"/>
      <c r="CV464" s="5"/>
      <c r="CW464" s="5"/>
      <c r="CX464" s="5"/>
      <c r="CY464" s="5"/>
      <c r="CZ464" s="5"/>
      <c r="DA464" s="5"/>
      <c r="DB464" s="5"/>
      <c r="DC464" s="5"/>
      <c r="DD464" s="5"/>
      <c r="DE464" s="5"/>
    </row>
    <row r="465" spans="2:109" ht="13.5" customHeight="1">
      <c r="AP465" s="136"/>
      <c r="AQ465" s="203"/>
      <c r="AR465" s="12"/>
      <c r="AS465" s="12" t="s">
        <v>111</v>
      </c>
      <c r="AT465" s="251" t="str">
        <f>CONCATENATE("　法面保護のため行う緑化工法に使用する種にバミューダグラスは使用しないこと。配合種子は監督員と協議のうえ決定すること。バミューダグラスの代替え種子として",Q462,"を使用し、材料費として１㎥当り",X462,"円を見込んでいる。")</f>
        <v>　法面保護のため行う緑化工法に使用する種にバミューダグラスは使用しないこと。配合種子は監督員と協議のうえ決定すること。バミューダグラスの代替え種子として　　　を使用し、材料費として１㎥当り　　　円を見込んでいる。</v>
      </c>
      <c r="AU465" s="251"/>
      <c r="AV465" s="251"/>
      <c r="AW465" s="251"/>
      <c r="AX465" s="251"/>
      <c r="AY465" s="251"/>
      <c r="AZ465" s="251"/>
      <c r="BA465" s="251"/>
      <c r="BB465" s="251"/>
      <c r="BC465" s="251"/>
      <c r="BD465" s="251"/>
      <c r="BE465" s="251"/>
      <c r="BF465" s="251"/>
      <c r="BG465" s="251"/>
      <c r="BH465" s="251"/>
      <c r="BI465" s="251"/>
      <c r="BJ465" s="251"/>
      <c r="BK465" s="251"/>
      <c r="BL465" s="251"/>
      <c r="BM465" s="251"/>
      <c r="BN465" s="251"/>
      <c r="BO465" s="251"/>
      <c r="BP465" s="251"/>
      <c r="BQ465" s="251"/>
      <c r="BR465" s="251"/>
      <c r="BS465" s="251"/>
      <c r="BT465" s="251"/>
      <c r="BU465" s="251"/>
      <c r="BV465" s="251"/>
      <c r="BW465" s="251"/>
      <c r="BX465" s="251"/>
      <c r="BY465" s="251"/>
      <c r="BZ465" s="251"/>
      <c r="CA465" s="251"/>
      <c r="CB465" s="251"/>
      <c r="CC465" s="251"/>
      <c r="CD465" s="251"/>
      <c r="CE465" s="251"/>
      <c r="CF465" s="430"/>
      <c r="CG465" s="5"/>
      <c r="CH465" s="5"/>
      <c r="CI465" s="5"/>
      <c r="CJ465" s="5"/>
      <c r="CK465" s="5"/>
      <c r="CL465" s="5"/>
      <c r="CM465" s="5"/>
      <c r="CN465" s="5"/>
      <c r="CO465" s="5"/>
      <c r="CP465" s="5"/>
      <c r="CQ465" s="5"/>
      <c r="CR465" s="5"/>
      <c r="CS465" s="5"/>
      <c r="CT465" s="5"/>
      <c r="CU465" s="5"/>
      <c r="CV465" s="5"/>
      <c r="CW465" s="5"/>
      <c r="CX465" s="5"/>
      <c r="CY465" s="5"/>
      <c r="CZ465" s="5"/>
      <c r="DA465" s="5"/>
    </row>
    <row r="466" spans="2:109" ht="13.5" customHeight="1">
      <c r="AP466" s="136"/>
      <c r="AQ466" s="203"/>
      <c r="AR466" s="12"/>
      <c r="AS466" s="12"/>
      <c r="AT466" s="251"/>
      <c r="AU466" s="251"/>
      <c r="AV466" s="251"/>
      <c r="AW466" s="251"/>
      <c r="AX466" s="251"/>
      <c r="AY466" s="251"/>
      <c r="AZ466" s="251"/>
      <c r="BA466" s="251"/>
      <c r="BB466" s="251"/>
      <c r="BC466" s="251"/>
      <c r="BD466" s="251"/>
      <c r="BE466" s="251"/>
      <c r="BF466" s="251"/>
      <c r="BG466" s="251"/>
      <c r="BH466" s="251"/>
      <c r="BI466" s="251"/>
      <c r="BJ466" s="251"/>
      <c r="BK466" s="251"/>
      <c r="BL466" s="251"/>
      <c r="BM466" s="251"/>
      <c r="BN466" s="251"/>
      <c r="BO466" s="251"/>
      <c r="BP466" s="251"/>
      <c r="BQ466" s="251"/>
      <c r="BR466" s="251"/>
      <c r="BS466" s="251"/>
      <c r="BT466" s="251"/>
      <c r="BU466" s="251"/>
      <c r="BV466" s="251"/>
      <c r="BW466" s="251"/>
      <c r="BX466" s="251"/>
      <c r="BY466" s="251"/>
      <c r="BZ466" s="251"/>
      <c r="CA466" s="251"/>
      <c r="CB466" s="251"/>
      <c r="CC466" s="251"/>
      <c r="CD466" s="251"/>
      <c r="CE466" s="251"/>
      <c r="CF466" s="430"/>
      <c r="CG466" s="5"/>
      <c r="CH466" s="5"/>
      <c r="CI466" s="5"/>
      <c r="CJ466" s="5"/>
      <c r="CK466" s="5"/>
      <c r="CL466" s="5"/>
      <c r="CM466" s="5"/>
      <c r="CN466" s="5"/>
      <c r="CO466" s="5"/>
      <c r="CP466" s="5"/>
      <c r="CQ466" s="5"/>
      <c r="CR466" s="5"/>
      <c r="CS466" s="5"/>
      <c r="CT466" s="5"/>
      <c r="CU466" s="5"/>
      <c r="CV466" s="5"/>
      <c r="CW466" s="5"/>
      <c r="CX466" s="5"/>
      <c r="CY466" s="5"/>
      <c r="CZ466" s="5"/>
      <c r="DA466" s="5"/>
    </row>
    <row r="467" spans="2:109" ht="13.5" customHeight="1">
      <c r="AP467" s="136"/>
      <c r="AQ467" s="203"/>
      <c r="AR467" s="12"/>
      <c r="AS467" s="12"/>
      <c r="AT467" s="251"/>
      <c r="AU467" s="251"/>
      <c r="AV467" s="251"/>
      <c r="AW467" s="251"/>
      <c r="AX467" s="251"/>
      <c r="AY467" s="251"/>
      <c r="AZ467" s="251"/>
      <c r="BA467" s="251"/>
      <c r="BB467" s="251"/>
      <c r="BC467" s="251"/>
      <c r="BD467" s="251"/>
      <c r="BE467" s="251"/>
      <c r="BF467" s="251"/>
      <c r="BG467" s="251"/>
      <c r="BH467" s="251"/>
      <c r="BI467" s="251"/>
      <c r="BJ467" s="251"/>
      <c r="BK467" s="251"/>
      <c r="BL467" s="251"/>
      <c r="BM467" s="251"/>
      <c r="BN467" s="251"/>
      <c r="BO467" s="251"/>
      <c r="BP467" s="251"/>
      <c r="BQ467" s="251"/>
      <c r="BR467" s="251"/>
      <c r="BS467" s="251"/>
      <c r="BT467" s="251"/>
      <c r="BU467" s="251"/>
      <c r="BV467" s="251"/>
      <c r="BW467" s="251"/>
      <c r="BX467" s="251"/>
      <c r="BY467" s="251"/>
      <c r="BZ467" s="251"/>
      <c r="CA467" s="251"/>
      <c r="CB467" s="251"/>
      <c r="CC467" s="251"/>
      <c r="CD467" s="251"/>
      <c r="CE467" s="251"/>
      <c r="CF467" s="430"/>
      <c r="CG467" s="5"/>
      <c r="CH467" s="5"/>
      <c r="CI467" s="5"/>
      <c r="CJ467" s="5"/>
      <c r="CK467" s="5"/>
      <c r="CL467" s="5"/>
      <c r="CM467" s="5"/>
      <c r="CN467" s="5"/>
      <c r="CO467" s="5"/>
      <c r="CP467" s="5"/>
      <c r="CQ467" s="5"/>
      <c r="CR467" s="5"/>
      <c r="CS467" s="5"/>
      <c r="CT467" s="5"/>
      <c r="CU467" s="5"/>
      <c r="CV467" s="5"/>
      <c r="CW467" s="5"/>
      <c r="CX467" s="5"/>
      <c r="CY467" s="5"/>
      <c r="CZ467" s="5"/>
      <c r="DA467" s="5"/>
    </row>
    <row r="468" spans="2:109" ht="13.5" customHeight="1">
      <c r="B468" s="11">
        <v>1</v>
      </c>
      <c r="D468" s="1" t="s">
        <v>302</v>
      </c>
      <c r="AP468" s="137"/>
      <c r="AQ468" s="204"/>
      <c r="AR468" s="12"/>
      <c r="AS468" s="12"/>
      <c r="AT468" s="12"/>
      <c r="AU468" s="12"/>
      <c r="AV468" s="12"/>
      <c r="AW468" s="12"/>
      <c r="AX468" s="12"/>
      <c r="AY468" s="12"/>
      <c r="AZ468" s="12"/>
      <c r="BA468" s="69"/>
      <c r="BB468" s="69"/>
      <c r="BC468" s="69"/>
      <c r="BD468" s="69"/>
      <c r="BE468" s="69"/>
      <c r="BF468" s="69"/>
      <c r="BG468" s="69"/>
      <c r="BH468" s="69"/>
      <c r="BI468" s="69"/>
      <c r="BJ468" s="69"/>
      <c r="BK468" s="69"/>
      <c r="BL468" s="69"/>
      <c r="BM468" s="69"/>
      <c r="BN468" s="69"/>
      <c r="BO468" s="69"/>
      <c r="BP468" s="69"/>
      <c r="BQ468" s="69"/>
      <c r="BR468" s="69"/>
      <c r="BS468" s="69"/>
      <c r="BT468" s="69"/>
      <c r="BU468" s="69"/>
      <c r="BV468" s="69"/>
      <c r="BW468" s="69"/>
      <c r="BX468" s="69"/>
      <c r="BY468" s="69"/>
      <c r="BZ468" s="69"/>
      <c r="CA468" s="69"/>
      <c r="CB468" s="69"/>
      <c r="CC468" s="69"/>
      <c r="CD468" s="69"/>
      <c r="CE468" s="69"/>
      <c r="CF468" s="431"/>
      <c r="CG468" s="5"/>
      <c r="CH468" s="5"/>
      <c r="CI468" s="5"/>
      <c r="CJ468" s="5"/>
      <c r="CK468" s="5"/>
      <c r="CL468" s="5"/>
      <c r="CM468" s="5"/>
      <c r="CN468" s="5"/>
      <c r="CO468" s="5"/>
      <c r="CP468" s="5"/>
      <c r="CQ468" s="5"/>
      <c r="CR468" s="5"/>
      <c r="CS468" s="5"/>
      <c r="CT468" s="5"/>
      <c r="CU468" s="5"/>
      <c r="CV468" s="5"/>
      <c r="CW468" s="5"/>
      <c r="CX468" s="5"/>
      <c r="CY468" s="5"/>
      <c r="CZ468" s="5"/>
      <c r="DA468" s="5"/>
      <c r="DB468" s="5"/>
      <c r="DC468" s="5"/>
      <c r="DD468" s="5"/>
      <c r="DE468" s="5"/>
    </row>
    <row r="469" spans="2:109" ht="13.5" customHeight="1">
      <c r="AP469" s="138"/>
      <c r="AQ469" s="205"/>
      <c r="AR469" s="236"/>
      <c r="AS469" s="280"/>
      <c r="AT469" s="280"/>
      <c r="AU469" s="280"/>
      <c r="AV469" s="280"/>
      <c r="AW469" s="280"/>
      <c r="AX469" s="280"/>
      <c r="AY469" s="280"/>
      <c r="AZ469" s="280"/>
      <c r="BA469" s="280"/>
      <c r="BB469" s="280"/>
      <c r="BC469" s="280"/>
      <c r="BD469" s="280"/>
      <c r="BE469" s="280"/>
      <c r="BF469" s="280"/>
      <c r="BG469" s="280"/>
      <c r="BH469" s="280"/>
      <c r="BI469" s="280"/>
      <c r="BJ469" s="280"/>
      <c r="BK469" s="280"/>
      <c r="BL469" s="280"/>
      <c r="BM469" s="280"/>
      <c r="BN469" s="280"/>
      <c r="BO469" s="280"/>
      <c r="BP469" s="280"/>
      <c r="BQ469" s="280"/>
      <c r="BR469" s="280"/>
      <c r="BS469" s="280"/>
      <c r="BT469" s="280"/>
      <c r="BU469" s="280"/>
      <c r="BV469" s="280"/>
      <c r="BW469" s="280"/>
      <c r="BX469" s="280"/>
      <c r="BY469" s="280"/>
      <c r="BZ469" s="280"/>
      <c r="CA469" s="280"/>
      <c r="CB469" s="280"/>
      <c r="CC469" s="280"/>
      <c r="CD469" s="280"/>
      <c r="CE469" s="280"/>
      <c r="CF469" s="430"/>
      <c r="CG469" s="5"/>
      <c r="CH469" s="5"/>
      <c r="CI469" s="5"/>
      <c r="CJ469" s="5"/>
      <c r="CK469" s="5"/>
      <c r="CL469" s="5"/>
      <c r="CM469" s="5"/>
      <c r="CN469" s="5"/>
      <c r="CO469" s="5"/>
      <c r="CP469" s="5"/>
      <c r="CQ469" s="5"/>
      <c r="CR469" s="5"/>
      <c r="CS469" s="5"/>
      <c r="CT469" s="5"/>
      <c r="CU469" s="5"/>
      <c r="CV469" s="5"/>
      <c r="CW469" s="5"/>
      <c r="CX469" s="5"/>
      <c r="CY469" s="5"/>
      <c r="CZ469" s="5"/>
      <c r="DA469" s="5"/>
      <c r="DB469" s="5"/>
      <c r="DC469" s="5"/>
      <c r="DD469" s="5"/>
    </row>
    <row r="470" spans="2:109" ht="13.5" customHeight="1">
      <c r="AP470" s="139" t="s">
        <v>340</v>
      </c>
      <c r="AQ470" s="206"/>
      <c r="AR470" s="12" t="s">
        <v>173</v>
      </c>
      <c r="AS470" s="12" t="str">
        <f>CONCATENATE("（",D468,"）")</f>
        <v>（労災補償に必要な保険の不保）</v>
      </c>
      <c r="AT470" s="12"/>
      <c r="AU470" s="12"/>
      <c r="AV470" s="12"/>
      <c r="AW470" s="12"/>
      <c r="AX470" s="12"/>
      <c r="AY470" s="12"/>
      <c r="AZ470" s="12"/>
      <c r="BA470" s="69"/>
      <c r="BB470" s="69"/>
      <c r="BC470" s="69"/>
      <c r="BD470" s="69"/>
      <c r="BE470" s="69" t="s">
        <v>554</v>
      </c>
      <c r="BF470" s="69"/>
      <c r="BG470" s="69"/>
      <c r="BH470" s="69"/>
      <c r="BI470" s="69"/>
      <c r="BJ470" s="69"/>
      <c r="BK470" s="69"/>
      <c r="BL470" s="69"/>
      <c r="BM470" s="69"/>
      <c r="BN470" s="69"/>
      <c r="BO470" s="69"/>
      <c r="BP470" s="69"/>
      <c r="BQ470" s="69"/>
      <c r="BR470" s="69"/>
      <c r="BS470" s="69"/>
      <c r="BT470" s="69"/>
      <c r="BU470" s="69"/>
      <c r="BV470" s="69"/>
      <c r="BW470" s="69"/>
      <c r="BX470" s="69"/>
      <c r="BY470" s="69"/>
      <c r="BZ470" s="69"/>
      <c r="CA470" s="69"/>
      <c r="CB470" s="69"/>
      <c r="CC470" s="69"/>
      <c r="CD470" s="69"/>
      <c r="CE470" s="69"/>
      <c r="CF470" s="430"/>
      <c r="CG470" s="5"/>
      <c r="CH470" s="5"/>
      <c r="CI470" s="5"/>
      <c r="CJ470" s="5"/>
      <c r="CK470" s="5"/>
      <c r="CL470" s="5"/>
      <c r="CM470" s="5"/>
      <c r="CN470" s="5"/>
      <c r="CO470" s="5"/>
      <c r="CP470" s="5"/>
      <c r="CQ470" s="5"/>
      <c r="CR470" s="5"/>
      <c r="CS470" s="5"/>
      <c r="CT470" s="5"/>
      <c r="CU470" s="5"/>
      <c r="CV470" s="5"/>
      <c r="CW470" s="5"/>
      <c r="CX470" s="5"/>
      <c r="CY470" s="5"/>
      <c r="CZ470" s="5"/>
      <c r="DA470" s="5"/>
      <c r="DB470" s="5"/>
      <c r="DC470" s="5"/>
      <c r="DD470" s="5"/>
    </row>
    <row r="471" spans="2:109" ht="13.5" customHeight="1">
      <c r="AO471" s="12"/>
      <c r="AP471" s="139" t="s">
        <v>141</v>
      </c>
      <c r="AQ471" s="206"/>
      <c r="AR471" s="12"/>
      <c r="AS471" s="12" t="s">
        <v>517</v>
      </c>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c r="BQ471" s="12"/>
      <c r="BR471" s="12"/>
      <c r="BS471" s="12"/>
      <c r="BT471" s="12"/>
      <c r="BU471" s="12"/>
      <c r="BV471" s="12"/>
      <c r="BW471" s="12"/>
      <c r="BX471" s="12"/>
      <c r="BY471" s="12"/>
      <c r="BZ471" s="12"/>
      <c r="CA471" s="12"/>
      <c r="CB471" s="12"/>
      <c r="CC471" s="12"/>
      <c r="CD471" s="12"/>
      <c r="CE471" s="12"/>
      <c r="CF471" s="430"/>
      <c r="CG471" s="5"/>
      <c r="CH471" s="5"/>
      <c r="CI471" s="5"/>
      <c r="CJ471" s="5"/>
      <c r="CK471" s="5"/>
      <c r="CL471" s="5"/>
      <c r="CM471" s="5"/>
      <c r="CN471" s="5"/>
      <c r="CO471" s="5"/>
      <c r="CP471" s="5"/>
      <c r="CQ471" s="5"/>
      <c r="CR471" s="5"/>
      <c r="CS471" s="5"/>
      <c r="CT471" s="5"/>
      <c r="CU471" s="5"/>
      <c r="CV471" s="5"/>
      <c r="CW471" s="5"/>
      <c r="CX471" s="5"/>
      <c r="CY471" s="5"/>
      <c r="CZ471" s="5"/>
      <c r="DA471" s="5"/>
      <c r="DB471" s="5"/>
      <c r="DC471" s="5"/>
      <c r="DD471" s="5"/>
    </row>
    <row r="472" spans="2:109" ht="13.5" customHeight="1">
      <c r="AO472" s="12"/>
      <c r="AP472" s="140"/>
      <c r="AQ472" s="207"/>
      <c r="AR472" s="237"/>
      <c r="AS472" s="281"/>
      <c r="AT472" s="281"/>
      <c r="AU472" s="281"/>
      <c r="AV472" s="281"/>
      <c r="AW472" s="281"/>
      <c r="AX472" s="281"/>
      <c r="AY472" s="281"/>
      <c r="AZ472" s="281"/>
      <c r="BA472" s="281"/>
      <c r="BB472" s="281"/>
      <c r="BC472" s="281"/>
      <c r="BD472" s="281"/>
      <c r="BE472" s="281"/>
      <c r="BF472" s="281"/>
      <c r="BG472" s="281"/>
      <c r="BH472" s="281"/>
      <c r="BI472" s="281"/>
      <c r="BJ472" s="281"/>
      <c r="BK472" s="281"/>
      <c r="BL472" s="281"/>
      <c r="BM472" s="281"/>
      <c r="BN472" s="281"/>
      <c r="BO472" s="281"/>
      <c r="BP472" s="281"/>
      <c r="BQ472" s="281"/>
      <c r="BR472" s="281"/>
      <c r="BS472" s="281"/>
      <c r="BT472" s="281"/>
      <c r="BU472" s="281"/>
      <c r="BV472" s="281"/>
      <c r="BW472" s="281"/>
      <c r="BX472" s="281"/>
      <c r="BY472" s="281"/>
      <c r="BZ472" s="281"/>
      <c r="CA472" s="281"/>
      <c r="CB472" s="281"/>
      <c r="CC472" s="281"/>
      <c r="CD472" s="281"/>
      <c r="CE472" s="281"/>
      <c r="CF472" s="433"/>
      <c r="CG472" s="5"/>
      <c r="CH472" s="5"/>
      <c r="CI472" s="5"/>
      <c r="CJ472" s="5"/>
      <c r="CK472" s="5"/>
      <c r="CL472" s="5"/>
      <c r="CM472" s="5"/>
      <c r="CN472" s="5"/>
      <c r="CO472" s="5"/>
      <c r="CP472" s="5"/>
      <c r="CQ472" s="5"/>
      <c r="CR472" s="5"/>
      <c r="CS472" s="5"/>
      <c r="CT472" s="5"/>
      <c r="CU472" s="5"/>
      <c r="CV472" s="5"/>
      <c r="CW472" s="5"/>
      <c r="CX472" s="5"/>
      <c r="CY472" s="5"/>
      <c r="CZ472" s="5"/>
      <c r="DA472" s="5"/>
      <c r="DB472" s="5"/>
      <c r="DC472" s="5"/>
      <c r="DD472" s="5"/>
    </row>
    <row r="473" spans="2:109" ht="13.5" customHeight="1">
      <c r="AP473" s="112"/>
      <c r="AQ473" s="112"/>
      <c r="AR473" s="69"/>
      <c r="AS473" s="69"/>
      <c r="AT473" s="69"/>
      <c r="AU473" s="69"/>
      <c r="AV473" s="69"/>
      <c r="AW473" s="69"/>
      <c r="AX473" s="69"/>
      <c r="AY473" s="69"/>
      <c r="AZ473" s="69"/>
      <c r="BA473" s="69"/>
      <c r="BB473" s="69"/>
      <c r="BC473" s="69"/>
      <c r="BD473" s="69"/>
      <c r="BE473" s="69"/>
      <c r="BF473" s="69"/>
      <c r="BG473" s="69"/>
      <c r="BH473" s="69"/>
      <c r="BI473" s="69"/>
      <c r="BJ473" s="69"/>
      <c r="BK473" s="69"/>
      <c r="BL473" s="69"/>
      <c r="BM473" s="69"/>
      <c r="BN473" s="69"/>
      <c r="BO473" s="69"/>
      <c r="BP473" s="69"/>
      <c r="BQ473" s="69"/>
      <c r="BR473" s="69"/>
      <c r="BS473" s="69"/>
      <c r="BT473" s="69"/>
      <c r="BU473" s="69"/>
      <c r="BV473" s="69"/>
      <c r="BW473" s="69"/>
      <c r="BX473" s="69"/>
      <c r="BY473" s="69"/>
      <c r="BZ473" s="69"/>
      <c r="CA473" s="69"/>
      <c r="CB473" s="69"/>
      <c r="CC473" s="69"/>
      <c r="CD473" s="69"/>
      <c r="CE473" s="230"/>
      <c r="CG473" s="5"/>
      <c r="CH473" s="5"/>
      <c r="CI473" s="5"/>
      <c r="CJ473" s="5"/>
      <c r="CK473" s="5"/>
      <c r="CL473" s="5"/>
      <c r="CM473" s="5"/>
      <c r="CN473" s="5"/>
      <c r="CO473" s="5"/>
      <c r="CP473" s="5"/>
      <c r="CQ473" s="5"/>
      <c r="CR473" s="5"/>
      <c r="CS473" s="5"/>
      <c r="CT473" s="5"/>
      <c r="CU473" s="5"/>
      <c r="CV473" s="5"/>
      <c r="CW473" s="5"/>
      <c r="CX473" s="5"/>
      <c r="CY473" s="5"/>
      <c r="CZ473" s="5"/>
      <c r="DA473" s="5"/>
      <c r="DB473" s="5"/>
      <c r="DC473" s="5"/>
      <c r="DD473" s="5"/>
    </row>
    <row r="474" spans="2:109" ht="13.5" customHeight="1">
      <c r="AP474" s="112"/>
      <c r="AQ474" s="112"/>
      <c r="AR474" s="69"/>
      <c r="AS474" s="253"/>
      <c r="AT474" s="253"/>
      <c r="AU474" s="253"/>
      <c r="AV474" s="253"/>
      <c r="AW474" s="253"/>
      <c r="AX474" s="253"/>
      <c r="AY474" s="253"/>
      <c r="AZ474" s="253"/>
      <c r="BA474" s="253"/>
      <c r="BB474" s="253"/>
      <c r="BC474" s="253"/>
      <c r="BD474" s="69"/>
      <c r="BE474" s="248"/>
      <c r="BF474" s="366"/>
      <c r="BG474" s="366"/>
      <c r="BH474" s="366"/>
      <c r="BI474" s="366"/>
      <c r="BJ474" s="366"/>
      <c r="BK474" s="366"/>
      <c r="BL474" s="366"/>
      <c r="BM474" s="366"/>
      <c r="BN474" s="366"/>
      <c r="BO474" s="366"/>
      <c r="BP474" s="366"/>
      <c r="BQ474" s="366"/>
      <c r="BR474" s="253"/>
      <c r="BS474" s="253"/>
      <c r="BT474" s="253"/>
      <c r="BU474" s="253"/>
      <c r="BV474" s="253"/>
      <c r="BW474" s="253"/>
      <c r="BX474" s="253"/>
      <c r="BY474" s="253"/>
      <c r="BZ474" s="253"/>
      <c r="CA474" s="253"/>
      <c r="CB474" s="253"/>
      <c r="CC474" s="253"/>
      <c r="CD474" s="253"/>
      <c r="CE474" s="420" t="s">
        <v>563</v>
      </c>
      <c r="CF474" s="230"/>
    </row>
    <row r="475" spans="2:109" ht="13.5" customHeight="1">
      <c r="AP475" s="113" t="s">
        <v>26</v>
      </c>
      <c r="AQ475" s="182"/>
      <c r="AR475" s="238"/>
      <c r="AS475" s="282"/>
      <c r="AT475" s="304"/>
      <c r="AU475" s="304"/>
      <c r="AV475" s="304"/>
      <c r="AW475" s="304"/>
      <c r="AX475" s="304"/>
      <c r="AY475" s="304"/>
      <c r="AZ475" s="304"/>
      <c r="BA475" s="304"/>
      <c r="BB475" s="304"/>
      <c r="BC475" s="304"/>
      <c r="BD475" s="304"/>
      <c r="BE475" s="304"/>
      <c r="BF475" s="304"/>
      <c r="BG475" s="304"/>
      <c r="BH475" s="304"/>
      <c r="BI475" s="304"/>
      <c r="BJ475" s="304"/>
      <c r="BK475" s="304"/>
      <c r="BL475" s="304"/>
      <c r="BM475" s="304"/>
      <c r="BN475" s="304"/>
      <c r="BO475" s="304"/>
      <c r="BP475" s="304"/>
      <c r="BQ475" s="304"/>
      <c r="BR475" s="304"/>
      <c r="BS475" s="304"/>
      <c r="BT475" s="304"/>
      <c r="BU475" s="304"/>
      <c r="BV475" s="304"/>
      <c r="BW475" s="304"/>
      <c r="BX475" s="304"/>
      <c r="BY475" s="304"/>
      <c r="BZ475" s="304"/>
      <c r="CA475" s="304"/>
      <c r="CB475" s="304"/>
      <c r="CC475" s="304"/>
      <c r="CD475" s="304"/>
      <c r="CE475" s="304"/>
      <c r="CF475" s="434"/>
      <c r="CG475" s="5"/>
      <c r="CH475" s="5"/>
      <c r="CI475" s="5"/>
      <c r="CJ475" s="5"/>
      <c r="CK475" s="5"/>
      <c r="CL475" s="5"/>
      <c r="CM475" s="5"/>
      <c r="CN475" s="5"/>
      <c r="CO475" s="5"/>
      <c r="CP475" s="5"/>
      <c r="CQ475" s="5"/>
      <c r="CR475" s="5"/>
      <c r="CS475" s="5"/>
      <c r="CT475" s="5"/>
      <c r="CU475" s="5"/>
      <c r="CV475" s="5"/>
      <c r="CW475" s="5"/>
      <c r="CX475" s="5"/>
      <c r="CY475" s="5"/>
      <c r="CZ475" s="5"/>
      <c r="DA475" s="5"/>
      <c r="DB475" s="5"/>
      <c r="DC475" s="5"/>
      <c r="DD475" s="5"/>
    </row>
    <row r="476" spans="2:109" ht="13.5" customHeight="1">
      <c r="AP476" s="110"/>
      <c r="AQ476" s="180"/>
      <c r="AR476" s="69" t="s">
        <v>173</v>
      </c>
      <c r="AS476" s="258" t="s">
        <v>518</v>
      </c>
      <c r="AT476" s="258"/>
      <c r="AU476" s="258"/>
      <c r="AV476" s="258"/>
      <c r="AW476" s="258"/>
      <c r="AX476" s="258"/>
      <c r="AY476" s="258"/>
      <c r="AZ476" s="258"/>
      <c r="BA476" s="258"/>
      <c r="BB476" s="258"/>
      <c r="BC476" s="258"/>
      <c r="BD476" s="258"/>
      <c r="BE476" s="258"/>
      <c r="BF476" s="258"/>
      <c r="BG476" s="258"/>
      <c r="BH476" s="258"/>
      <c r="BI476" s="258"/>
      <c r="BJ476" s="258"/>
      <c r="BK476" s="258"/>
      <c r="BL476" s="258"/>
      <c r="BM476" s="258"/>
      <c r="BN476" s="258"/>
      <c r="BO476" s="258"/>
      <c r="BP476" s="258"/>
      <c r="BQ476" s="258"/>
      <c r="BR476" s="258"/>
      <c r="BS476" s="258"/>
      <c r="BT476" s="258"/>
      <c r="BU476" s="258"/>
      <c r="BV476" s="258"/>
      <c r="BW476" s="258"/>
      <c r="BX476" s="258"/>
      <c r="BY476" s="258"/>
      <c r="BZ476" s="258"/>
      <c r="CA476" s="258"/>
      <c r="CB476" s="258"/>
      <c r="CC476" s="258"/>
      <c r="CD476" s="258"/>
      <c r="CE476" s="258"/>
      <c r="CF476" s="430"/>
      <c r="CG476" s="5"/>
      <c r="CH476" s="5"/>
      <c r="CI476" s="5"/>
      <c r="CJ476" s="5"/>
      <c r="CK476" s="5"/>
      <c r="CO476" s="5"/>
      <c r="CP476" s="5"/>
      <c r="CQ476" s="5"/>
      <c r="CR476" s="5"/>
      <c r="CS476" s="5"/>
      <c r="CT476" s="5"/>
      <c r="CU476" s="5"/>
      <c r="CV476" s="5"/>
      <c r="CW476" s="5"/>
      <c r="CX476" s="5"/>
      <c r="CY476" s="5"/>
      <c r="CZ476" s="5"/>
      <c r="DA476" s="5"/>
      <c r="DB476" s="5"/>
      <c r="DC476" s="5"/>
      <c r="DD476" s="5"/>
    </row>
    <row r="477" spans="2:109" ht="13.5" customHeight="1">
      <c r="AP477" s="110"/>
      <c r="AQ477" s="180"/>
      <c r="AR477" s="5"/>
      <c r="AS477" s="258"/>
      <c r="AT477" s="258"/>
      <c r="AU477" s="258"/>
      <c r="AV477" s="258"/>
      <c r="AW477" s="258"/>
      <c r="AX477" s="258"/>
      <c r="AY477" s="258"/>
      <c r="AZ477" s="258"/>
      <c r="BA477" s="258"/>
      <c r="BB477" s="258"/>
      <c r="BC477" s="258"/>
      <c r="BD477" s="258"/>
      <c r="BE477" s="258"/>
      <c r="BF477" s="258"/>
      <c r="BG477" s="258"/>
      <c r="BH477" s="258"/>
      <c r="BI477" s="258"/>
      <c r="BJ477" s="258"/>
      <c r="BK477" s="258"/>
      <c r="BL477" s="258"/>
      <c r="BM477" s="258"/>
      <c r="BN477" s="258"/>
      <c r="BO477" s="258"/>
      <c r="BP477" s="258"/>
      <c r="BQ477" s="258"/>
      <c r="BR477" s="258"/>
      <c r="BS477" s="258"/>
      <c r="BT477" s="258"/>
      <c r="BU477" s="258"/>
      <c r="BV477" s="258"/>
      <c r="BW477" s="258"/>
      <c r="BX477" s="258"/>
      <c r="BY477" s="258"/>
      <c r="BZ477" s="258"/>
      <c r="CA477" s="258"/>
      <c r="CB477" s="258"/>
      <c r="CC477" s="258"/>
      <c r="CD477" s="258"/>
      <c r="CE477" s="258"/>
      <c r="CF477" s="430"/>
      <c r="CG477" s="5"/>
      <c r="CH477" s="5"/>
      <c r="CI477" s="5"/>
      <c r="CJ477" s="5"/>
      <c r="CK477" s="5"/>
      <c r="CO477" s="5"/>
      <c r="CP477" s="5"/>
      <c r="CQ477" s="5"/>
      <c r="CR477" s="5"/>
      <c r="CS477" s="5"/>
      <c r="CT477" s="5"/>
      <c r="CU477" s="5"/>
      <c r="CV477" s="5"/>
      <c r="CW477" s="5"/>
      <c r="CX477" s="5"/>
      <c r="CY477" s="5"/>
      <c r="CZ477" s="5"/>
      <c r="DA477" s="5"/>
      <c r="DB477" s="5"/>
      <c r="DC477" s="5"/>
      <c r="DD477" s="5"/>
    </row>
    <row r="478" spans="2:109" ht="13.5" customHeight="1">
      <c r="AP478" s="110"/>
      <c r="AQ478" s="180"/>
      <c r="AR478" s="5"/>
      <c r="AS478" s="258"/>
      <c r="AT478" s="258"/>
      <c r="AU478" s="258"/>
      <c r="AV478" s="258"/>
      <c r="AW478" s="258"/>
      <c r="AX478" s="258"/>
      <c r="AY478" s="258"/>
      <c r="AZ478" s="258"/>
      <c r="BA478" s="258"/>
      <c r="BB478" s="258"/>
      <c r="BC478" s="258"/>
      <c r="BD478" s="258"/>
      <c r="BE478" s="258"/>
      <c r="BF478" s="258"/>
      <c r="BG478" s="258"/>
      <c r="BH478" s="258"/>
      <c r="BI478" s="258"/>
      <c r="BJ478" s="258"/>
      <c r="BK478" s="258"/>
      <c r="BL478" s="258"/>
      <c r="BM478" s="258"/>
      <c r="BN478" s="258"/>
      <c r="BO478" s="258"/>
      <c r="BP478" s="258"/>
      <c r="BQ478" s="258"/>
      <c r="BR478" s="258"/>
      <c r="BS478" s="258"/>
      <c r="BT478" s="258"/>
      <c r="BU478" s="258"/>
      <c r="BV478" s="258"/>
      <c r="BW478" s="258"/>
      <c r="BX478" s="258"/>
      <c r="BY478" s="258"/>
      <c r="BZ478" s="258"/>
      <c r="CA478" s="258"/>
      <c r="CB478" s="258"/>
      <c r="CC478" s="258"/>
      <c r="CD478" s="258"/>
      <c r="CE478" s="258"/>
      <c r="CF478" s="430"/>
    </row>
    <row r="479" spans="2:109" ht="13.5" customHeight="1">
      <c r="AP479" s="110"/>
      <c r="AQ479" s="180"/>
      <c r="AR479" s="69" t="s">
        <v>134</v>
      </c>
      <c r="AS479" s="253" t="s">
        <v>519</v>
      </c>
      <c r="AT479" s="253"/>
      <c r="AU479" s="253"/>
      <c r="AV479" s="253"/>
      <c r="AW479" s="253"/>
      <c r="AX479" s="253"/>
      <c r="AY479" s="253"/>
      <c r="AZ479" s="253"/>
      <c r="BA479" s="253"/>
      <c r="BB479" s="253"/>
      <c r="BC479" s="253"/>
      <c r="BD479" s="253"/>
      <c r="BE479" s="253"/>
      <c r="BF479" s="253"/>
      <c r="BG479" s="253"/>
      <c r="BH479" s="253"/>
      <c r="BI479" s="253"/>
      <c r="BJ479" s="253"/>
      <c r="BK479" s="253"/>
      <c r="BL479" s="253"/>
      <c r="BM479" s="253"/>
      <c r="BN479" s="253"/>
      <c r="BO479" s="253"/>
      <c r="BP479" s="253"/>
      <c r="BQ479" s="253"/>
      <c r="BR479" s="253"/>
      <c r="BS479" s="253"/>
      <c r="BT479" s="253"/>
      <c r="BU479" s="253"/>
      <c r="BV479" s="253"/>
      <c r="BW479" s="253"/>
      <c r="BX479" s="253"/>
      <c r="BY479" s="253"/>
      <c r="BZ479" s="253"/>
      <c r="CA479" s="253"/>
      <c r="CB479" s="253"/>
      <c r="CC479" s="253"/>
      <c r="CD479" s="253"/>
      <c r="CE479" s="253"/>
      <c r="CF479" s="430"/>
    </row>
    <row r="480" spans="2:109" ht="13.5" customHeight="1">
      <c r="AP480" s="110"/>
      <c r="AQ480" s="180"/>
      <c r="AR480" s="5"/>
      <c r="AS480" s="266"/>
      <c r="AT480" s="266"/>
      <c r="AU480" s="266"/>
      <c r="AV480" s="266"/>
      <c r="AW480" s="266"/>
      <c r="AX480" s="266"/>
      <c r="AY480" s="266"/>
      <c r="AZ480" s="266"/>
      <c r="BA480" s="266"/>
      <c r="BB480" s="266"/>
      <c r="BC480" s="266"/>
      <c r="BD480" s="266"/>
      <c r="BE480" s="266"/>
      <c r="BF480" s="266"/>
      <c r="BG480" s="266"/>
      <c r="BH480" s="266"/>
      <c r="BI480" s="266"/>
      <c r="BJ480" s="266"/>
      <c r="BK480" s="266"/>
      <c r="BL480" s="266"/>
      <c r="BM480" s="266"/>
      <c r="BN480" s="266"/>
      <c r="BO480" s="266"/>
      <c r="BP480" s="266"/>
      <c r="BQ480" s="266"/>
      <c r="BR480" s="266"/>
      <c r="BS480" s="266"/>
      <c r="BT480" s="266"/>
      <c r="BU480" s="266"/>
      <c r="BV480" s="266"/>
      <c r="BW480" s="266"/>
      <c r="BX480" s="266"/>
      <c r="BY480" s="266"/>
      <c r="BZ480" s="266"/>
      <c r="CA480" s="266"/>
      <c r="CB480" s="266"/>
      <c r="CC480" s="266"/>
      <c r="CD480" s="266"/>
      <c r="CE480" s="266"/>
      <c r="CF480" s="430"/>
    </row>
    <row r="481" spans="2:84" ht="13.5" customHeight="1">
      <c r="AP481" s="110"/>
      <c r="AQ481" s="180"/>
      <c r="AR481" s="69" t="s">
        <v>79</v>
      </c>
      <c r="AS481" s="249" t="s">
        <v>65</v>
      </c>
      <c r="AT481" s="249"/>
      <c r="AU481" s="249"/>
      <c r="AV481" s="249"/>
      <c r="AW481" s="249"/>
      <c r="AX481" s="249"/>
      <c r="AY481" s="249"/>
      <c r="AZ481" s="249"/>
      <c r="BA481" s="249"/>
      <c r="BB481" s="249"/>
      <c r="BC481" s="249"/>
      <c r="BD481" s="249"/>
      <c r="BE481" s="249"/>
      <c r="BF481" s="249"/>
      <c r="BG481" s="249"/>
      <c r="BH481" s="249"/>
      <c r="BI481" s="249"/>
      <c r="BJ481" s="249"/>
      <c r="BK481" s="249"/>
      <c r="BL481" s="249"/>
      <c r="BM481" s="249"/>
      <c r="BN481" s="249"/>
      <c r="BO481" s="249"/>
      <c r="BP481" s="249"/>
      <c r="BQ481" s="249"/>
      <c r="BR481" s="249"/>
      <c r="BS481" s="249"/>
      <c r="BT481" s="249"/>
      <c r="BU481" s="249"/>
      <c r="BV481" s="249"/>
      <c r="BW481" s="249"/>
      <c r="BX481" s="249"/>
      <c r="BY481" s="249"/>
      <c r="BZ481" s="249"/>
      <c r="CA481" s="249"/>
      <c r="CB481" s="249"/>
      <c r="CC481" s="249"/>
      <c r="CD481" s="249"/>
      <c r="CE481" s="249"/>
      <c r="CF481" s="430"/>
    </row>
    <row r="482" spans="2:84" ht="13.5" customHeight="1">
      <c r="AP482" s="110"/>
      <c r="AQ482" s="180"/>
      <c r="AR482" s="5"/>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c r="CA482" s="18"/>
      <c r="CB482" s="18"/>
      <c r="CC482" s="18"/>
      <c r="CD482" s="18"/>
      <c r="CE482" s="18"/>
      <c r="CF482" s="430"/>
    </row>
    <row r="483" spans="2:84" ht="13.5" customHeight="1">
      <c r="AP483" s="110"/>
      <c r="AQ483" s="180"/>
      <c r="AR483" s="69" t="s">
        <v>347</v>
      </c>
      <c r="AS483" s="258" t="s">
        <v>303</v>
      </c>
      <c r="AT483" s="211"/>
      <c r="AU483" s="211"/>
      <c r="AV483" s="211"/>
      <c r="AW483" s="211"/>
      <c r="AX483" s="211"/>
      <c r="AY483" s="211"/>
      <c r="AZ483" s="211"/>
      <c r="BA483" s="211"/>
      <c r="BB483" s="211"/>
      <c r="BC483" s="211"/>
      <c r="BD483" s="211"/>
      <c r="BE483" s="211"/>
      <c r="BF483" s="211"/>
      <c r="BG483" s="211"/>
      <c r="BH483" s="211"/>
      <c r="BI483" s="211"/>
      <c r="BJ483" s="211"/>
      <c r="BK483" s="211"/>
      <c r="BL483" s="211"/>
      <c r="BM483" s="211"/>
      <c r="BN483" s="211"/>
      <c r="BO483" s="211"/>
      <c r="BP483" s="211"/>
      <c r="BQ483" s="211"/>
      <c r="BR483" s="211"/>
      <c r="BS483" s="211"/>
      <c r="BT483" s="211"/>
      <c r="BU483" s="211"/>
      <c r="BV483" s="211"/>
      <c r="BW483" s="211"/>
      <c r="BX483" s="211"/>
      <c r="BY483" s="211"/>
      <c r="BZ483" s="211"/>
      <c r="CA483" s="211"/>
      <c r="CB483" s="211"/>
      <c r="CC483" s="211"/>
      <c r="CD483" s="211"/>
      <c r="CE483" s="211"/>
      <c r="CF483" s="430"/>
    </row>
    <row r="484" spans="2:84" ht="13.5" customHeight="1">
      <c r="AP484" s="110"/>
      <c r="AQ484" s="180"/>
      <c r="AR484" s="69"/>
      <c r="AS484" s="211"/>
      <c r="AT484" s="211"/>
      <c r="AU484" s="211"/>
      <c r="AV484" s="211"/>
      <c r="AW484" s="211"/>
      <c r="AX484" s="211"/>
      <c r="AY484" s="211"/>
      <c r="AZ484" s="211"/>
      <c r="BA484" s="211"/>
      <c r="BB484" s="211"/>
      <c r="BC484" s="211"/>
      <c r="BD484" s="211"/>
      <c r="BE484" s="211"/>
      <c r="BF484" s="211"/>
      <c r="BG484" s="211"/>
      <c r="BH484" s="211"/>
      <c r="BI484" s="211"/>
      <c r="BJ484" s="211"/>
      <c r="BK484" s="211"/>
      <c r="BL484" s="211"/>
      <c r="BM484" s="211"/>
      <c r="BN484" s="211"/>
      <c r="BO484" s="211"/>
      <c r="BP484" s="211"/>
      <c r="BQ484" s="211"/>
      <c r="BR484" s="211"/>
      <c r="BS484" s="211"/>
      <c r="BT484" s="211"/>
      <c r="BU484" s="211"/>
      <c r="BV484" s="211"/>
      <c r="BW484" s="211"/>
      <c r="BX484" s="211"/>
      <c r="BY484" s="211"/>
      <c r="BZ484" s="211"/>
      <c r="CA484" s="211"/>
      <c r="CB484" s="211"/>
      <c r="CC484" s="211"/>
      <c r="CD484" s="211"/>
      <c r="CE484" s="211"/>
      <c r="CF484" s="430"/>
    </row>
    <row r="485" spans="2:84" ht="13.5" customHeight="1">
      <c r="AP485" s="110"/>
      <c r="AQ485" s="180"/>
      <c r="AR485" s="5"/>
      <c r="AS485" s="213"/>
      <c r="AT485" s="213"/>
      <c r="AU485" s="213"/>
      <c r="AV485" s="213"/>
      <c r="AW485" s="213"/>
      <c r="AX485" s="213"/>
      <c r="AY485" s="213"/>
      <c r="AZ485" s="213"/>
      <c r="BA485" s="213"/>
      <c r="BB485" s="213"/>
      <c r="BC485" s="213"/>
      <c r="BD485" s="213"/>
      <c r="BE485" s="213"/>
      <c r="BF485" s="213"/>
      <c r="BG485" s="213"/>
      <c r="BH485" s="213"/>
      <c r="BI485" s="213"/>
      <c r="BJ485" s="213"/>
      <c r="BK485" s="213"/>
      <c r="BL485" s="213"/>
      <c r="BM485" s="213"/>
      <c r="BN485" s="213"/>
      <c r="BO485" s="213"/>
      <c r="BP485" s="213"/>
      <c r="BQ485" s="213"/>
      <c r="BR485" s="213"/>
      <c r="BS485" s="213"/>
      <c r="BT485" s="213"/>
      <c r="BU485" s="213"/>
      <c r="BV485" s="213"/>
      <c r="BW485" s="213"/>
      <c r="BX485" s="213"/>
      <c r="BY485" s="213"/>
      <c r="BZ485" s="213"/>
      <c r="CA485" s="213"/>
      <c r="CB485" s="213"/>
      <c r="CC485" s="213"/>
      <c r="CD485" s="213"/>
      <c r="CE485" s="213"/>
      <c r="CF485" s="430"/>
    </row>
    <row r="486" spans="2:84" ht="13.5" customHeight="1">
      <c r="AP486" s="110"/>
      <c r="AQ486" s="180"/>
      <c r="AR486" s="69" t="s">
        <v>470</v>
      </c>
      <c r="AS486" s="249" t="s">
        <v>520</v>
      </c>
      <c r="AT486" s="249"/>
      <c r="AU486" s="249"/>
      <c r="AV486" s="249"/>
      <c r="AW486" s="249"/>
      <c r="AX486" s="249"/>
      <c r="AY486" s="249"/>
      <c r="AZ486" s="249"/>
      <c r="BA486" s="249"/>
      <c r="BB486" s="249"/>
      <c r="BC486" s="249"/>
      <c r="BD486" s="249"/>
      <c r="BE486" s="249"/>
      <c r="BF486" s="249"/>
      <c r="BG486" s="249"/>
      <c r="BH486" s="249"/>
      <c r="BI486" s="249"/>
      <c r="BJ486" s="249"/>
      <c r="BK486" s="249"/>
      <c r="BL486" s="249"/>
      <c r="BM486" s="249"/>
      <c r="BN486" s="249"/>
      <c r="BO486" s="249"/>
      <c r="BP486" s="249"/>
      <c r="BQ486" s="249"/>
      <c r="BR486" s="249"/>
      <c r="BS486" s="249"/>
      <c r="BT486" s="249"/>
      <c r="BU486" s="249"/>
      <c r="BV486" s="249"/>
      <c r="BW486" s="249"/>
      <c r="BX486" s="249"/>
      <c r="BY486" s="249"/>
      <c r="BZ486" s="249"/>
      <c r="CA486" s="249"/>
      <c r="CB486" s="249"/>
      <c r="CC486" s="249"/>
      <c r="CD486" s="249"/>
      <c r="CE486" s="249"/>
      <c r="CF486" s="430"/>
    </row>
    <row r="487" spans="2:84" ht="13.5" customHeight="1">
      <c r="AP487" s="110"/>
      <c r="AQ487" s="180"/>
      <c r="AR487" s="69"/>
      <c r="AS487" s="249"/>
      <c r="AT487" s="249"/>
      <c r="AU487" s="249"/>
      <c r="AV487" s="249"/>
      <c r="AW487" s="249"/>
      <c r="AX487" s="249"/>
      <c r="AY487" s="249"/>
      <c r="AZ487" s="249"/>
      <c r="BA487" s="249"/>
      <c r="BB487" s="249"/>
      <c r="BC487" s="249"/>
      <c r="BD487" s="249"/>
      <c r="BE487" s="249"/>
      <c r="BF487" s="249"/>
      <c r="BG487" s="249"/>
      <c r="BH487" s="249"/>
      <c r="BI487" s="249"/>
      <c r="BJ487" s="249"/>
      <c r="BK487" s="249"/>
      <c r="BL487" s="249"/>
      <c r="BM487" s="249"/>
      <c r="BN487" s="249"/>
      <c r="BO487" s="249"/>
      <c r="BP487" s="249"/>
      <c r="BQ487" s="249"/>
      <c r="BR487" s="249"/>
      <c r="BS487" s="249"/>
      <c r="BT487" s="249"/>
      <c r="BU487" s="249"/>
      <c r="BV487" s="249"/>
      <c r="BW487" s="249"/>
      <c r="BX487" s="249"/>
      <c r="BY487" s="249"/>
      <c r="BZ487" s="249"/>
      <c r="CA487" s="249"/>
      <c r="CB487" s="249"/>
      <c r="CC487" s="249"/>
      <c r="CD487" s="249"/>
      <c r="CE487" s="249"/>
      <c r="CF487" s="430"/>
    </row>
    <row r="488" spans="2:84" ht="13.5" customHeight="1">
      <c r="AP488" s="110"/>
      <c r="AQ488" s="180"/>
      <c r="AR488" s="5"/>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c r="CA488" s="18"/>
      <c r="CB488" s="18"/>
      <c r="CC488" s="18"/>
      <c r="CD488" s="18"/>
      <c r="CE488" s="18"/>
      <c r="CF488" s="430"/>
    </row>
    <row r="489" spans="2:84" ht="13.5" customHeight="1">
      <c r="AP489" s="110"/>
      <c r="AQ489" s="180"/>
      <c r="AR489" s="69" t="s">
        <v>485</v>
      </c>
      <c r="AS489" s="69" t="s">
        <v>304</v>
      </c>
      <c r="AT489" s="69"/>
      <c r="AU489" s="69"/>
      <c r="AV489" s="69"/>
      <c r="AW489" s="69"/>
      <c r="AX489" s="69"/>
      <c r="AY489" s="69"/>
      <c r="AZ489" s="69"/>
      <c r="BA489" s="69"/>
      <c r="BB489" s="69"/>
      <c r="BC489" s="69"/>
      <c r="BD489" s="69"/>
      <c r="BE489" s="69"/>
      <c r="BF489" s="69"/>
      <c r="BG489" s="69"/>
      <c r="BH489" s="69"/>
      <c r="BI489" s="69"/>
      <c r="BJ489" s="69"/>
      <c r="BK489" s="69"/>
      <c r="BL489" s="69"/>
      <c r="BM489" s="69"/>
      <c r="BN489" s="69"/>
      <c r="BO489" s="69"/>
      <c r="BP489" s="69"/>
      <c r="BQ489" s="69"/>
      <c r="BR489" s="69"/>
      <c r="BS489" s="69"/>
      <c r="BT489" s="69"/>
      <c r="BU489" s="69"/>
      <c r="BV489" s="69"/>
      <c r="BW489" s="69"/>
      <c r="BX489" s="69"/>
      <c r="BY489" s="69"/>
      <c r="BZ489" s="69"/>
      <c r="CA489" s="69"/>
      <c r="CB489" s="69"/>
      <c r="CC489" s="69"/>
      <c r="CD489" s="69"/>
      <c r="CE489" s="69"/>
      <c r="CF489" s="430"/>
    </row>
    <row r="490" spans="2:84" ht="13.5" customHeight="1">
      <c r="AP490" s="110"/>
      <c r="AQ490" s="180"/>
      <c r="AR490" s="69"/>
      <c r="AS490" s="69"/>
      <c r="AT490" s="69"/>
      <c r="AU490" s="69"/>
      <c r="AV490" s="69"/>
      <c r="AW490" s="69"/>
      <c r="AX490" s="69"/>
      <c r="AY490" s="69"/>
      <c r="AZ490" s="69"/>
      <c r="BA490" s="69"/>
      <c r="BB490" s="69"/>
      <c r="BC490" s="69"/>
      <c r="BD490" s="69"/>
      <c r="BE490" s="69"/>
      <c r="BF490" s="69"/>
      <c r="BG490" s="69"/>
      <c r="BH490" s="69"/>
      <c r="BI490" s="69"/>
      <c r="BJ490" s="69"/>
      <c r="BK490" s="69"/>
      <c r="BL490" s="69"/>
      <c r="BM490" s="69"/>
      <c r="BN490" s="69"/>
      <c r="BO490" s="69"/>
      <c r="BP490" s="69"/>
      <c r="BQ490" s="69"/>
      <c r="BR490" s="69"/>
      <c r="BS490" s="69"/>
      <c r="BT490" s="69"/>
      <c r="BU490" s="69"/>
      <c r="BV490" s="69"/>
      <c r="BW490" s="69"/>
      <c r="BX490" s="69"/>
      <c r="BY490" s="69"/>
      <c r="BZ490" s="69"/>
      <c r="CA490" s="69"/>
      <c r="CB490" s="69"/>
      <c r="CC490" s="69"/>
      <c r="CD490" s="69"/>
      <c r="CE490" s="69"/>
      <c r="CF490" s="430"/>
    </row>
    <row r="491" spans="2:84" ht="13.5" customHeight="1">
      <c r="B491" s="11">
        <v>1</v>
      </c>
      <c r="D491" s="1" t="s">
        <v>621</v>
      </c>
      <c r="AP491" s="110"/>
      <c r="AQ491" s="180"/>
      <c r="AR491" s="12" t="s">
        <v>486</v>
      </c>
      <c r="AS491" s="249" t="s">
        <v>521</v>
      </c>
      <c r="AT491" s="249"/>
      <c r="AU491" s="249"/>
      <c r="AV491" s="249"/>
      <c r="AW491" s="249"/>
      <c r="AX491" s="249"/>
      <c r="AY491" s="249"/>
      <c r="AZ491" s="249"/>
      <c r="BA491" s="249"/>
      <c r="BB491" s="249"/>
      <c r="BC491" s="249"/>
      <c r="BD491" s="249"/>
      <c r="BE491" s="249"/>
      <c r="BF491" s="249"/>
      <c r="BG491" s="249"/>
      <c r="BH491" s="249"/>
      <c r="BI491" s="249"/>
      <c r="BJ491" s="249"/>
      <c r="BK491" s="249"/>
      <c r="BL491" s="249"/>
      <c r="BM491" s="249"/>
      <c r="BN491" s="249"/>
      <c r="BO491" s="249"/>
      <c r="BP491" s="249"/>
      <c r="BQ491" s="249"/>
      <c r="BR491" s="249"/>
      <c r="BS491" s="249"/>
      <c r="BT491" s="249"/>
      <c r="BU491" s="249"/>
      <c r="BV491" s="249"/>
      <c r="BW491" s="249"/>
      <c r="BX491" s="249"/>
      <c r="BY491" s="249"/>
      <c r="BZ491" s="249"/>
      <c r="CA491" s="249"/>
      <c r="CB491" s="249"/>
      <c r="CC491" s="249"/>
      <c r="CD491" s="249"/>
      <c r="CE491" s="249"/>
      <c r="CF491" s="430"/>
    </row>
    <row r="492" spans="2:84" ht="13.5" customHeight="1">
      <c r="AP492" s="110"/>
      <c r="AQ492" s="180"/>
      <c r="AR492" s="230"/>
      <c r="AS492" s="249"/>
      <c r="AT492" s="249"/>
      <c r="AU492" s="249"/>
      <c r="AV492" s="249"/>
      <c r="AW492" s="249"/>
      <c r="AX492" s="249"/>
      <c r="AY492" s="249"/>
      <c r="AZ492" s="249"/>
      <c r="BA492" s="249"/>
      <c r="BB492" s="249"/>
      <c r="BC492" s="249"/>
      <c r="BD492" s="249"/>
      <c r="BE492" s="249"/>
      <c r="BF492" s="249"/>
      <c r="BG492" s="249"/>
      <c r="BH492" s="249"/>
      <c r="BI492" s="249"/>
      <c r="BJ492" s="249"/>
      <c r="BK492" s="249"/>
      <c r="BL492" s="249"/>
      <c r="BM492" s="249"/>
      <c r="BN492" s="249"/>
      <c r="BO492" s="249"/>
      <c r="BP492" s="249"/>
      <c r="BQ492" s="249"/>
      <c r="BR492" s="249"/>
      <c r="BS492" s="249"/>
      <c r="BT492" s="249"/>
      <c r="BU492" s="249"/>
      <c r="BV492" s="249"/>
      <c r="BW492" s="249"/>
      <c r="BX492" s="249"/>
      <c r="BY492" s="249"/>
      <c r="BZ492" s="249"/>
      <c r="CA492" s="249"/>
      <c r="CB492" s="249"/>
      <c r="CC492" s="249"/>
      <c r="CD492" s="249"/>
      <c r="CE492" s="249"/>
      <c r="CF492" s="430"/>
    </row>
    <row r="493" spans="2:84" ht="13.5" customHeight="1">
      <c r="AP493" s="110"/>
      <c r="AQ493" s="180"/>
      <c r="AR493" s="230"/>
      <c r="AS493" s="249"/>
      <c r="AT493" s="249"/>
      <c r="AU493" s="249"/>
      <c r="AV493" s="249"/>
      <c r="AW493" s="249"/>
      <c r="AX493" s="249"/>
      <c r="AY493" s="249"/>
      <c r="AZ493" s="249"/>
      <c r="BA493" s="249"/>
      <c r="BB493" s="249"/>
      <c r="BC493" s="249"/>
      <c r="BD493" s="249"/>
      <c r="BE493" s="249"/>
      <c r="BF493" s="249"/>
      <c r="BG493" s="249"/>
      <c r="BH493" s="249"/>
      <c r="BI493" s="249"/>
      <c r="BJ493" s="249"/>
      <c r="BK493" s="249"/>
      <c r="BL493" s="249"/>
      <c r="BM493" s="249"/>
      <c r="BN493" s="249"/>
      <c r="BO493" s="249"/>
      <c r="BP493" s="249"/>
      <c r="BQ493" s="249"/>
      <c r="BR493" s="249"/>
      <c r="BS493" s="249"/>
      <c r="BT493" s="249"/>
      <c r="BU493" s="249"/>
      <c r="BV493" s="249"/>
      <c r="BW493" s="249"/>
      <c r="BX493" s="249"/>
      <c r="BY493" s="249"/>
      <c r="BZ493" s="249"/>
      <c r="CA493" s="249"/>
      <c r="CB493" s="249"/>
      <c r="CC493" s="249"/>
      <c r="CD493" s="249"/>
      <c r="CE493" s="249"/>
      <c r="CF493" s="430"/>
    </row>
    <row r="494" spans="2:84" ht="13.5" customHeight="1">
      <c r="AP494" s="110"/>
      <c r="AQ494" s="180"/>
      <c r="AR494" s="230"/>
      <c r="AS494" s="249"/>
      <c r="AT494" s="249"/>
      <c r="AU494" s="249"/>
      <c r="AV494" s="249"/>
      <c r="AW494" s="249"/>
      <c r="AX494" s="249"/>
      <c r="AY494" s="249"/>
      <c r="AZ494" s="249"/>
      <c r="BA494" s="249"/>
      <c r="BB494" s="249"/>
      <c r="BC494" s="249"/>
      <c r="BD494" s="249"/>
      <c r="BE494" s="249"/>
      <c r="BF494" s="249"/>
      <c r="BG494" s="249"/>
      <c r="BH494" s="249"/>
      <c r="BI494" s="249"/>
      <c r="BJ494" s="249"/>
      <c r="BK494" s="249"/>
      <c r="BL494" s="249"/>
      <c r="BM494" s="249"/>
      <c r="BN494" s="249"/>
      <c r="BO494" s="249"/>
      <c r="BP494" s="249"/>
      <c r="BQ494" s="249"/>
      <c r="BR494" s="249"/>
      <c r="BS494" s="249"/>
      <c r="BT494" s="249"/>
      <c r="BU494" s="249"/>
      <c r="BV494" s="249"/>
      <c r="BW494" s="249"/>
      <c r="BX494" s="249"/>
      <c r="BY494" s="249"/>
      <c r="BZ494" s="249"/>
      <c r="CA494" s="249"/>
      <c r="CB494" s="249"/>
      <c r="CC494" s="249"/>
      <c r="CD494" s="249"/>
      <c r="CE494" s="249"/>
      <c r="CF494" s="430"/>
    </row>
    <row r="495" spans="2:84" ht="13.5" customHeight="1">
      <c r="AP495" s="110"/>
      <c r="AQ495" s="180"/>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430"/>
    </row>
    <row r="496" spans="2:84" ht="13.5" customHeight="1">
      <c r="AP496" s="110"/>
      <c r="AQ496" s="180"/>
      <c r="AR496" s="230" t="s">
        <v>488</v>
      </c>
      <c r="AS496" s="249" t="s">
        <v>219</v>
      </c>
      <c r="AT496" s="249"/>
      <c r="AU496" s="249"/>
      <c r="AV496" s="249"/>
      <c r="AW496" s="249"/>
      <c r="AX496" s="249"/>
      <c r="AY496" s="249"/>
      <c r="AZ496" s="249"/>
      <c r="BA496" s="249"/>
      <c r="BB496" s="249"/>
      <c r="BC496" s="249"/>
      <c r="BD496" s="249"/>
      <c r="BE496" s="249"/>
      <c r="BF496" s="249"/>
      <c r="BG496" s="249"/>
      <c r="BH496" s="249"/>
      <c r="BI496" s="249"/>
      <c r="BJ496" s="249"/>
      <c r="BK496" s="249"/>
      <c r="BL496" s="249"/>
      <c r="BM496" s="249"/>
      <c r="BN496" s="249"/>
      <c r="BO496" s="249"/>
      <c r="BP496" s="249"/>
      <c r="BQ496" s="249"/>
      <c r="BR496" s="249"/>
      <c r="BS496" s="249"/>
      <c r="BT496" s="249"/>
      <c r="BU496" s="249"/>
      <c r="BV496" s="249"/>
      <c r="BW496" s="249"/>
      <c r="BX496" s="249"/>
      <c r="BY496" s="249"/>
      <c r="BZ496" s="249"/>
      <c r="CA496" s="249"/>
      <c r="CB496" s="249"/>
      <c r="CC496" s="249"/>
      <c r="CD496" s="249"/>
      <c r="CE496" s="249"/>
      <c r="CF496" s="430"/>
    </row>
    <row r="497" spans="2:84" ht="13.5" customHeight="1">
      <c r="AP497" s="110"/>
      <c r="AQ497" s="180"/>
      <c r="AR497" s="230"/>
      <c r="AS497" s="249"/>
      <c r="AT497" s="249"/>
      <c r="AU497" s="249"/>
      <c r="AV497" s="249"/>
      <c r="AW497" s="249"/>
      <c r="AX497" s="249"/>
      <c r="AY497" s="249"/>
      <c r="AZ497" s="249"/>
      <c r="BA497" s="249"/>
      <c r="BB497" s="249"/>
      <c r="BC497" s="249"/>
      <c r="BD497" s="249"/>
      <c r="BE497" s="249"/>
      <c r="BF497" s="249"/>
      <c r="BG497" s="249"/>
      <c r="BH497" s="249"/>
      <c r="BI497" s="249"/>
      <c r="BJ497" s="249"/>
      <c r="BK497" s="249"/>
      <c r="BL497" s="249"/>
      <c r="BM497" s="249"/>
      <c r="BN497" s="249"/>
      <c r="BO497" s="249"/>
      <c r="BP497" s="249"/>
      <c r="BQ497" s="249"/>
      <c r="BR497" s="249"/>
      <c r="BS497" s="249"/>
      <c r="BT497" s="249"/>
      <c r="BU497" s="249"/>
      <c r="BV497" s="249"/>
      <c r="BW497" s="249"/>
      <c r="BX497" s="249"/>
      <c r="BY497" s="249"/>
      <c r="BZ497" s="249"/>
      <c r="CA497" s="249"/>
      <c r="CB497" s="249"/>
      <c r="CC497" s="249"/>
      <c r="CD497" s="249"/>
      <c r="CE497" s="249"/>
      <c r="CF497" s="430"/>
    </row>
    <row r="498" spans="2:84" ht="13.5" customHeight="1">
      <c r="AP498" s="110"/>
      <c r="AQ498" s="180"/>
      <c r="AR498" s="230"/>
      <c r="AS498" s="249"/>
      <c r="AT498" s="249"/>
      <c r="AU498" s="249"/>
      <c r="AV498" s="249"/>
      <c r="AW498" s="249"/>
      <c r="AX498" s="249"/>
      <c r="AY498" s="249"/>
      <c r="AZ498" s="249"/>
      <c r="BA498" s="249"/>
      <c r="BB498" s="249"/>
      <c r="BC498" s="249"/>
      <c r="BD498" s="249"/>
      <c r="BE498" s="249"/>
      <c r="BF498" s="249"/>
      <c r="BG498" s="249"/>
      <c r="BH498" s="249"/>
      <c r="BI498" s="249"/>
      <c r="BJ498" s="249"/>
      <c r="BK498" s="249"/>
      <c r="BL498" s="249"/>
      <c r="BM498" s="249"/>
      <c r="BN498" s="249"/>
      <c r="BO498" s="249"/>
      <c r="BP498" s="249"/>
      <c r="BQ498" s="249"/>
      <c r="BR498" s="249"/>
      <c r="BS498" s="249"/>
      <c r="BT498" s="249"/>
      <c r="BU498" s="249"/>
      <c r="BV498" s="249"/>
      <c r="BW498" s="249"/>
      <c r="BX498" s="249"/>
      <c r="BY498" s="249"/>
      <c r="BZ498" s="249"/>
      <c r="CA498" s="249"/>
      <c r="CB498" s="249"/>
      <c r="CC498" s="249"/>
      <c r="CD498" s="249"/>
      <c r="CE498" s="249"/>
      <c r="CF498" s="430"/>
    </row>
    <row r="499" spans="2:84" ht="13.5" customHeight="1">
      <c r="AP499" s="110"/>
      <c r="AQ499" s="180"/>
      <c r="AR499" s="230"/>
      <c r="AS499" s="249"/>
      <c r="AT499" s="249"/>
      <c r="AU499" s="249"/>
      <c r="AV499" s="249"/>
      <c r="AW499" s="249"/>
      <c r="AX499" s="249"/>
      <c r="AY499" s="249"/>
      <c r="AZ499" s="249"/>
      <c r="BA499" s="249"/>
      <c r="BB499" s="249"/>
      <c r="BC499" s="249"/>
      <c r="BD499" s="249"/>
      <c r="BE499" s="249"/>
      <c r="BF499" s="249"/>
      <c r="BG499" s="249"/>
      <c r="BH499" s="249"/>
      <c r="BI499" s="249"/>
      <c r="BJ499" s="249"/>
      <c r="BK499" s="249"/>
      <c r="BL499" s="249"/>
      <c r="BM499" s="249"/>
      <c r="BN499" s="249"/>
      <c r="BO499" s="249"/>
      <c r="BP499" s="249"/>
      <c r="BQ499" s="249"/>
      <c r="BR499" s="249"/>
      <c r="BS499" s="249"/>
      <c r="BT499" s="249"/>
      <c r="BU499" s="249"/>
      <c r="BV499" s="249"/>
      <c r="BW499" s="249"/>
      <c r="BX499" s="249"/>
      <c r="BY499" s="249"/>
      <c r="BZ499" s="249"/>
      <c r="CA499" s="249"/>
      <c r="CB499" s="249"/>
      <c r="CC499" s="249"/>
      <c r="CD499" s="249"/>
      <c r="CE499" s="249"/>
      <c r="CF499" s="430"/>
    </row>
    <row r="500" spans="2:84" ht="13.5" customHeight="1">
      <c r="B500" s="11">
        <v>1</v>
      </c>
      <c r="D500" s="1" t="s">
        <v>622</v>
      </c>
      <c r="AP500" s="110"/>
      <c r="AQ500" s="180"/>
      <c r="AR500" s="239" t="s">
        <v>20</v>
      </c>
      <c r="AS500" s="249" t="s">
        <v>522</v>
      </c>
      <c r="AT500" s="249"/>
      <c r="AU500" s="249"/>
      <c r="AV500" s="249"/>
      <c r="AW500" s="249"/>
      <c r="AX500" s="249"/>
      <c r="AY500" s="249"/>
      <c r="AZ500" s="249"/>
      <c r="BA500" s="249"/>
      <c r="BB500" s="249"/>
      <c r="BC500" s="249"/>
      <c r="BD500" s="249"/>
      <c r="BE500" s="249"/>
      <c r="BF500" s="249"/>
      <c r="BG500" s="249"/>
      <c r="BH500" s="249"/>
      <c r="BI500" s="249"/>
      <c r="BJ500" s="249"/>
      <c r="BK500" s="249"/>
      <c r="BL500" s="249"/>
      <c r="BM500" s="249"/>
      <c r="BN500" s="249"/>
      <c r="BO500" s="249"/>
      <c r="BP500" s="249"/>
      <c r="BQ500" s="249"/>
      <c r="BR500" s="249"/>
      <c r="BS500" s="249"/>
      <c r="BT500" s="249"/>
      <c r="BU500" s="249"/>
      <c r="BV500" s="249"/>
      <c r="BW500" s="249"/>
      <c r="BX500" s="249"/>
      <c r="BY500" s="249"/>
      <c r="BZ500" s="249"/>
      <c r="CA500" s="249"/>
      <c r="CB500" s="249"/>
      <c r="CC500" s="249"/>
      <c r="CD500" s="249"/>
      <c r="CE500" s="249"/>
      <c r="CF500" s="430"/>
    </row>
    <row r="501" spans="2:84" ht="13.5" customHeight="1">
      <c r="AP501" s="110"/>
      <c r="AQ501" s="180"/>
      <c r="AR501" s="239"/>
      <c r="AS501" s="249"/>
      <c r="AT501" s="249"/>
      <c r="AU501" s="249"/>
      <c r="AV501" s="249"/>
      <c r="AW501" s="249"/>
      <c r="AX501" s="249"/>
      <c r="AY501" s="249"/>
      <c r="AZ501" s="249"/>
      <c r="BA501" s="249"/>
      <c r="BB501" s="249"/>
      <c r="BC501" s="249"/>
      <c r="BD501" s="249"/>
      <c r="BE501" s="249"/>
      <c r="BF501" s="249"/>
      <c r="BG501" s="249"/>
      <c r="BH501" s="249"/>
      <c r="BI501" s="249"/>
      <c r="BJ501" s="249"/>
      <c r="BK501" s="249"/>
      <c r="BL501" s="249"/>
      <c r="BM501" s="249"/>
      <c r="BN501" s="249"/>
      <c r="BO501" s="249"/>
      <c r="BP501" s="249"/>
      <c r="BQ501" s="249"/>
      <c r="BR501" s="249"/>
      <c r="BS501" s="249"/>
      <c r="BT501" s="249"/>
      <c r="BU501" s="249"/>
      <c r="BV501" s="249"/>
      <c r="BW501" s="249"/>
      <c r="BX501" s="249"/>
      <c r="BY501" s="249"/>
      <c r="BZ501" s="249"/>
      <c r="CA501" s="249"/>
      <c r="CB501" s="249"/>
      <c r="CC501" s="249"/>
      <c r="CD501" s="249"/>
      <c r="CE501" s="249"/>
      <c r="CF501" s="430"/>
    </row>
    <row r="502" spans="2:84" ht="13.5" customHeight="1">
      <c r="AP502" s="110"/>
      <c r="AQ502" s="180"/>
      <c r="AR502" s="239"/>
      <c r="AS502" s="249"/>
      <c r="AT502" s="249"/>
      <c r="AU502" s="249"/>
      <c r="AV502" s="249"/>
      <c r="AW502" s="249"/>
      <c r="AX502" s="249"/>
      <c r="AY502" s="249"/>
      <c r="AZ502" s="249"/>
      <c r="BA502" s="249"/>
      <c r="BB502" s="249"/>
      <c r="BC502" s="249"/>
      <c r="BD502" s="249"/>
      <c r="BE502" s="249"/>
      <c r="BF502" s="249"/>
      <c r="BG502" s="249"/>
      <c r="BH502" s="249"/>
      <c r="BI502" s="249"/>
      <c r="BJ502" s="249"/>
      <c r="BK502" s="249"/>
      <c r="BL502" s="249"/>
      <c r="BM502" s="249"/>
      <c r="BN502" s="249"/>
      <c r="BO502" s="249"/>
      <c r="BP502" s="249"/>
      <c r="BQ502" s="249"/>
      <c r="BR502" s="249"/>
      <c r="BS502" s="249"/>
      <c r="BT502" s="249"/>
      <c r="BU502" s="249"/>
      <c r="BV502" s="249"/>
      <c r="BW502" s="249"/>
      <c r="BX502" s="249"/>
      <c r="BY502" s="249"/>
      <c r="BZ502" s="249"/>
      <c r="CA502" s="249"/>
      <c r="CB502" s="249"/>
      <c r="CC502" s="249"/>
      <c r="CD502" s="249"/>
      <c r="CE502" s="249"/>
      <c r="CF502" s="430"/>
    </row>
    <row r="503" spans="2:84" ht="13.5" customHeight="1">
      <c r="AP503" s="110"/>
      <c r="AQ503" s="180"/>
      <c r="AR503" s="239"/>
      <c r="AS503" s="249"/>
      <c r="AT503" s="249"/>
      <c r="AU503" s="249"/>
      <c r="AV503" s="249"/>
      <c r="AW503" s="249"/>
      <c r="AX503" s="249"/>
      <c r="AY503" s="249"/>
      <c r="AZ503" s="249"/>
      <c r="BA503" s="249"/>
      <c r="BB503" s="249"/>
      <c r="BC503" s="249"/>
      <c r="BD503" s="249"/>
      <c r="BE503" s="249"/>
      <c r="BF503" s="249"/>
      <c r="BG503" s="249"/>
      <c r="BH503" s="249"/>
      <c r="BI503" s="249"/>
      <c r="BJ503" s="249"/>
      <c r="BK503" s="249"/>
      <c r="BL503" s="249"/>
      <c r="BM503" s="249"/>
      <c r="BN503" s="249"/>
      <c r="BO503" s="249"/>
      <c r="BP503" s="249"/>
      <c r="BQ503" s="249"/>
      <c r="BR503" s="249"/>
      <c r="BS503" s="249"/>
      <c r="BT503" s="249"/>
      <c r="BU503" s="249"/>
      <c r="BV503" s="249"/>
      <c r="BW503" s="249"/>
      <c r="BX503" s="249"/>
      <c r="BY503" s="249"/>
      <c r="BZ503" s="249"/>
      <c r="CA503" s="249"/>
      <c r="CB503" s="249"/>
      <c r="CC503" s="249"/>
      <c r="CD503" s="249"/>
      <c r="CE503" s="249"/>
      <c r="CF503" s="430"/>
    </row>
    <row r="504" spans="2:84" ht="13.5" customHeight="1">
      <c r="AP504" s="111"/>
      <c r="AQ504" s="181"/>
      <c r="AR504" s="240"/>
      <c r="AS504" s="283"/>
      <c r="AT504" s="283"/>
      <c r="AU504" s="283"/>
      <c r="AV504" s="283"/>
      <c r="AW504" s="283"/>
      <c r="AX504" s="283"/>
      <c r="AY504" s="283"/>
      <c r="AZ504" s="283"/>
      <c r="BA504" s="283"/>
      <c r="BB504" s="283"/>
      <c r="BC504" s="283"/>
      <c r="BD504" s="283"/>
      <c r="BE504" s="283"/>
      <c r="BF504" s="283"/>
      <c r="BG504" s="283"/>
      <c r="BH504" s="283"/>
      <c r="BI504" s="283"/>
      <c r="BJ504" s="283"/>
      <c r="BK504" s="283"/>
      <c r="BL504" s="283"/>
      <c r="BM504" s="283"/>
      <c r="BN504" s="283"/>
      <c r="BO504" s="283"/>
      <c r="BP504" s="283"/>
      <c r="BQ504" s="283"/>
      <c r="BR504" s="283"/>
      <c r="BS504" s="283"/>
      <c r="BT504" s="283"/>
      <c r="BU504" s="283"/>
      <c r="BV504" s="283"/>
      <c r="BW504" s="283"/>
      <c r="BX504" s="283"/>
      <c r="BY504" s="283"/>
      <c r="BZ504" s="283"/>
      <c r="CA504" s="283"/>
      <c r="CB504" s="283"/>
      <c r="CC504" s="283"/>
      <c r="CD504" s="283"/>
      <c r="CE504" s="283"/>
      <c r="CF504" s="433"/>
    </row>
  </sheetData>
  <mergeCells count="456">
    <mergeCell ref="AQ3:AR3"/>
    <mergeCell ref="AS3:AT3"/>
    <mergeCell ref="AU3:AW3"/>
    <mergeCell ref="I5:J5"/>
    <mergeCell ref="G7:AB7"/>
    <mergeCell ref="AP7:CE7"/>
    <mergeCell ref="G9:M9"/>
    <mergeCell ref="BS9:BZ9"/>
    <mergeCell ref="BS10:BZ10"/>
    <mergeCell ref="G11:M11"/>
    <mergeCell ref="BS11:BZ11"/>
    <mergeCell ref="I13:O13"/>
    <mergeCell ref="I15:O15"/>
    <mergeCell ref="CH39:CI39"/>
    <mergeCell ref="CH41:CI41"/>
    <mergeCell ref="L42:M42"/>
    <mergeCell ref="AR42:AS42"/>
    <mergeCell ref="AV43:AZ43"/>
    <mergeCell ref="BB43:BC43"/>
    <mergeCell ref="L44:M44"/>
    <mergeCell ref="AV44:AZ44"/>
    <mergeCell ref="BB44:BC44"/>
    <mergeCell ref="CR44:CT44"/>
    <mergeCell ref="DG44:DI44"/>
    <mergeCell ref="CR45:CT45"/>
    <mergeCell ref="DG45:DI45"/>
    <mergeCell ref="AR46:AS46"/>
    <mergeCell ref="CH47:CI47"/>
    <mergeCell ref="CJ47:DQ47"/>
    <mergeCell ref="AR55:AS55"/>
    <mergeCell ref="AR57:AS57"/>
    <mergeCell ref="L68:R68"/>
    <mergeCell ref="BR68:BY68"/>
    <mergeCell ref="BZ68:CE68"/>
    <mergeCell ref="D74:Q74"/>
    <mergeCell ref="D76:Q76"/>
    <mergeCell ref="AQ77:AR77"/>
    <mergeCell ref="AS77:CE77"/>
    <mergeCell ref="D78:Q78"/>
    <mergeCell ref="AQ79:AR79"/>
    <mergeCell ref="AS79:CE79"/>
    <mergeCell ref="D80:Q80"/>
    <mergeCell ref="D82:Q82"/>
    <mergeCell ref="AQ86:AR86"/>
    <mergeCell ref="AQ91:AR91"/>
    <mergeCell ref="AQ96:AR96"/>
    <mergeCell ref="AQ101:AR101"/>
    <mergeCell ref="AQ107:AR107"/>
    <mergeCell ref="AS117:CE117"/>
    <mergeCell ref="AQ121:AR121"/>
    <mergeCell ref="AQ127:AR127"/>
    <mergeCell ref="AQ146:AR146"/>
    <mergeCell ref="AQ150:AR150"/>
    <mergeCell ref="AS150:BZ150"/>
    <mergeCell ref="AS151:CE151"/>
    <mergeCell ref="AQ156:AR156"/>
    <mergeCell ref="AS156:CE156"/>
    <mergeCell ref="AQ166:AR166"/>
    <mergeCell ref="AS166:CE166"/>
    <mergeCell ref="L203:R203"/>
    <mergeCell ref="AS205:CE205"/>
    <mergeCell ref="P209:Y209"/>
    <mergeCell ref="AE209:AN209"/>
    <mergeCell ref="AS209:AZ209"/>
    <mergeCell ref="N211:Q211"/>
    <mergeCell ref="W211:AD211"/>
    <mergeCell ref="AH211:AN211"/>
    <mergeCell ref="AS211:BA211"/>
    <mergeCell ref="BB211:CE211"/>
    <mergeCell ref="AS212:AZ212"/>
    <mergeCell ref="BA212:CE212"/>
    <mergeCell ref="P213:S213"/>
    <mergeCell ref="Y213:AB213"/>
    <mergeCell ref="BA213:CE213"/>
    <mergeCell ref="P215:T215"/>
    <mergeCell ref="Z215:AC215"/>
    <mergeCell ref="AI215:AL215"/>
    <mergeCell ref="P217:Y217"/>
    <mergeCell ref="AE217:AG217"/>
    <mergeCell ref="AS217:BG217"/>
    <mergeCell ref="BH217:CE217"/>
    <mergeCell ref="X220:Y220"/>
    <mergeCell ref="P226:Y226"/>
    <mergeCell ref="AD226:AM226"/>
    <mergeCell ref="AS226:BA226"/>
    <mergeCell ref="BB226:CE226"/>
    <mergeCell ref="AS227:CE227"/>
    <mergeCell ref="P230:Y230"/>
    <mergeCell ref="AD230:AM230"/>
    <mergeCell ref="AS230:BA230"/>
    <mergeCell ref="P232:T232"/>
    <mergeCell ref="AJ234:AN234"/>
    <mergeCell ref="AJ236:AN236"/>
    <mergeCell ref="AS236:AZ236"/>
    <mergeCell ref="J238:Q238"/>
    <mergeCell ref="U238:AB238"/>
    <mergeCell ref="AF238:AM238"/>
    <mergeCell ref="AS238:AZ238"/>
    <mergeCell ref="BA238:CE238"/>
    <mergeCell ref="P241:Y241"/>
    <mergeCell ref="AS241:BD241"/>
    <mergeCell ref="BE241:CE241"/>
    <mergeCell ref="U243:Z243"/>
    <mergeCell ref="AX244:BE244"/>
    <mergeCell ref="BK244:BR244"/>
    <mergeCell ref="G247:N247"/>
    <mergeCell ref="T247:AA247"/>
    <mergeCell ref="AG247:AN247"/>
    <mergeCell ref="AS247:AZ247"/>
    <mergeCell ref="BA247:CE247"/>
    <mergeCell ref="CN247:CU247"/>
    <mergeCell ref="DA247:DH247"/>
    <mergeCell ref="DN247:DU247"/>
    <mergeCell ref="AS250:CE250"/>
    <mergeCell ref="Q251:R251"/>
    <mergeCell ref="Y251:Z251"/>
    <mergeCell ref="AG251:AH251"/>
    <mergeCell ref="AS251:CE251"/>
    <mergeCell ref="Q253:R253"/>
    <mergeCell ref="Y253:Z253"/>
    <mergeCell ref="AG253:AH253"/>
    <mergeCell ref="G269:L269"/>
    <mergeCell ref="U269:X269"/>
    <mergeCell ref="Y269:AB269"/>
    <mergeCell ref="AS277:BB277"/>
    <mergeCell ref="BC277:CE277"/>
    <mergeCell ref="AS282:AZ282"/>
    <mergeCell ref="BA282:CE282"/>
    <mergeCell ref="AS287:AZ287"/>
    <mergeCell ref="BA287:CE287"/>
    <mergeCell ref="O293:V293"/>
    <mergeCell ref="AE293:AL293"/>
    <mergeCell ref="AS293:AZ293"/>
    <mergeCell ref="AS295:BA295"/>
    <mergeCell ref="BB295:CE295"/>
    <mergeCell ref="P296:R296"/>
    <mergeCell ref="AC296:AJ296"/>
    <mergeCell ref="N298:U298"/>
    <mergeCell ref="AD298:AF298"/>
    <mergeCell ref="AL298:AN298"/>
    <mergeCell ref="AS298:CE298"/>
    <mergeCell ref="AU299:CE299"/>
    <mergeCell ref="P300:R300"/>
    <mergeCell ref="AS300:AZ300"/>
    <mergeCell ref="AS304:AZ304"/>
    <mergeCell ref="M305:T305"/>
    <mergeCell ref="AB305:AI305"/>
    <mergeCell ref="O307:Q307"/>
    <mergeCell ref="W307:Y307"/>
    <mergeCell ref="AC307:AJ307"/>
    <mergeCell ref="AS307:CE307"/>
    <mergeCell ref="BA308:CE308"/>
    <mergeCell ref="N309:U309"/>
    <mergeCell ref="AB309:AI309"/>
    <mergeCell ref="P311:R311"/>
    <mergeCell ref="X311:Z311"/>
    <mergeCell ref="AC311:AJ311"/>
    <mergeCell ref="AT312:CE312"/>
    <mergeCell ref="BA313:CE313"/>
    <mergeCell ref="P315:R315"/>
    <mergeCell ref="AS315:AZ315"/>
    <mergeCell ref="BA315:CE315"/>
    <mergeCell ref="AS316:CE316"/>
    <mergeCell ref="L317:R317"/>
    <mergeCell ref="BB317:BG317"/>
    <mergeCell ref="BB318:BG318"/>
    <mergeCell ref="L319:N319"/>
    <mergeCell ref="X319:Z319"/>
    <mergeCell ref="AJ319:AL319"/>
    <mergeCell ref="BB319:BG319"/>
    <mergeCell ref="AS320:AZ320"/>
    <mergeCell ref="P321:V321"/>
    <mergeCell ref="AC321:AJ321"/>
    <mergeCell ref="BB322:CE322"/>
    <mergeCell ref="O323:V323"/>
    <mergeCell ref="AF323:AH323"/>
    <mergeCell ref="R327:U327"/>
    <mergeCell ref="AC327:AJ327"/>
    <mergeCell ref="BA328:CC328"/>
    <mergeCell ref="N329:P329"/>
    <mergeCell ref="W329:Y329"/>
    <mergeCell ref="AI329:AK329"/>
    <mergeCell ref="BA329:CC329"/>
    <mergeCell ref="BA330:CC330"/>
    <mergeCell ref="R331:U331"/>
    <mergeCell ref="AC331:AJ331"/>
    <mergeCell ref="BA331:CC331"/>
    <mergeCell ref="AS332:AZ332"/>
    <mergeCell ref="N333:P333"/>
    <mergeCell ref="W333:Y333"/>
    <mergeCell ref="AI333:AK333"/>
    <mergeCell ref="AS333:AY333"/>
    <mergeCell ref="O335:U335"/>
    <mergeCell ref="AC335:AJ335"/>
    <mergeCell ref="AU335:CC335"/>
    <mergeCell ref="AU336:CC336"/>
    <mergeCell ref="L338:N338"/>
    <mergeCell ref="U338:W338"/>
    <mergeCell ref="AF338:AG338"/>
    <mergeCell ref="AK338:AL338"/>
    <mergeCell ref="AS338:AZ338"/>
    <mergeCell ref="K340:P340"/>
    <mergeCell ref="U340:AA340"/>
    <mergeCell ref="L342:S342"/>
    <mergeCell ref="Y342:AA342"/>
    <mergeCell ref="AH342:AJ342"/>
    <mergeCell ref="AS342:AZ342"/>
    <mergeCell ref="P344:V344"/>
    <mergeCell ref="AD344:AK344"/>
    <mergeCell ref="Q346:S346"/>
    <mergeCell ref="Z346:AB346"/>
    <mergeCell ref="BF346:CE346"/>
    <mergeCell ref="AS347:AZ347"/>
    <mergeCell ref="O351:T351"/>
    <mergeCell ref="Y351:AE351"/>
    <mergeCell ref="AS352:AW352"/>
    <mergeCell ref="AX352:BF352"/>
    <mergeCell ref="BG352:BT352"/>
    <mergeCell ref="BU352:CD352"/>
    <mergeCell ref="P353:W353"/>
    <mergeCell ref="AC353:AE353"/>
    <mergeCell ref="AL353:AN353"/>
    <mergeCell ref="R355:T355"/>
    <mergeCell ref="AS363:AZ363"/>
    <mergeCell ref="BA363:CE363"/>
    <mergeCell ref="AS364:CE364"/>
    <mergeCell ref="O367:V367"/>
    <mergeCell ref="AF367:AJ367"/>
    <mergeCell ref="AS367:AZ367"/>
    <mergeCell ref="AS368:CE368"/>
    <mergeCell ref="P371:V371"/>
    <mergeCell ref="AS371:AZ371"/>
    <mergeCell ref="AT372:CE372"/>
    <mergeCell ref="AT373:CE373"/>
    <mergeCell ref="AT374:CE374"/>
    <mergeCell ref="M375:T375"/>
    <mergeCell ref="AB375:AG375"/>
    <mergeCell ref="AT375:CE375"/>
    <mergeCell ref="AT376:CE376"/>
    <mergeCell ref="S377:Z377"/>
    <mergeCell ref="AH377:AM377"/>
    <mergeCell ref="AT377:CE377"/>
    <mergeCell ref="P379:S379"/>
    <mergeCell ref="Z379:AE379"/>
    <mergeCell ref="P381:S381"/>
    <mergeCell ref="Z381:AE381"/>
    <mergeCell ref="R384:U384"/>
    <mergeCell ref="AB384:AG384"/>
    <mergeCell ref="O386:T386"/>
    <mergeCell ref="Y386:AB386"/>
    <mergeCell ref="AI386:AN386"/>
    <mergeCell ref="AS388:AZ388"/>
    <mergeCell ref="BA388:CE388"/>
    <mergeCell ref="AS391:AZ391"/>
    <mergeCell ref="BA391:CE391"/>
    <mergeCell ref="AS392:CE392"/>
    <mergeCell ref="K396:N396"/>
    <mergeCell ref="AS398:AZ398"/>
    <mergeCell ref="K402:N402"/>
    <mergeCell ref="AS402:AZ402"/>
    <mergeCell ref="AS407:AZ407"/>
    <mergeCell ref="BA407:BH407"/>
    <mergeCell ref="N412:R412"/>
    <mergeCell ref="Z412:AD412"/>
    <mergeCell ref="AL412:AN412"/>
    <mergeCell ref="N414:R414"/>
    <mergeCell ref="Z414:AD414"/>
    <mergeCell ref="AL414:AN414"/>
    <mergeCell ref="AS414:AZ414"/>
    <mergeCell ref="BA414:CE414"/>
    <mergeCell ref="AS418:BB418"/>
    <mergeCell ref="BC418:BJ418"/>
    <mergeCell ref="O422:T422"/>
    <mergeCell ref="AS424:BG424"/>
    <mergeCell ref="Y425:Z425"/>
    <mergeCell ref="AF425:AN425"/>
    <mergeCell ref="AT425:CE425"/>
    <mergeCell ref="AT426:AY426"/>
    <mergeCell ref="AZ426:BN426"/>
    <mergeCell ref="BO426:CB426"/>
    <mergeCell ref="J427:L427"/>
    <mergeCell ref="Q427:R427"/>
    <mergeCell ref="V427:W427"/>
    <mergeCell ref="X427:AB427"/>
    <mergeCell ref="AC427:AF427"/>
    <mergeCell ref="AG427:AH427"/>
    <mergeCell ref="AL427:AM427"/>
    <mergeCell ref="J428:L428"/>
    <mergeCell ref="Q428:R428"/>
    <mergeCell ref="V428:W428"/>
    <mergeCell ref="X428:AB428"/>
    <mergeCell ref="AC428:AF428"/>
    <mergeCell ref="AG428:AH428"/>
    <mergeCell ref="AL428:AM428"/>
    <mergeCell ref="AS434:AZ434"/>
    <mergeCell ref="BA434:CE434"/>
    <mergeCell ref="P435:R435"/>
    <mergeCell ref="AS442:CE442"/>
    <mergeCell ref="AS443:AZ443"/>
    <mergeCell ref="BA443:CC443"/>
    <mergeCell ref="BA444:CC444"/>
    <mergeCell ref="BA445:CC445"/>
    <mergeCell ref="BA446:CC446"/>
    <mergeCell ref="BA447:CC447"/>
    <mergeCell ref="BA448:CC448"/>
    <mergeCell ref="BA449:CC449"/>
    <mergeCell ref="BA450:CC450"/>
    <mergeCell ref="M460:O460"/>
    <mergeCell ref="AS460:BB460"/>
    <mergeCell ref="BC460:CE460"/>
    <mergeCell ref="Q462:S462"/>
    <mergeCell ref="X462:Z462"/>
    <mergeCell ref="AT464:CE464"/>
    <mergeCell ref="AP470:AQ470"/>
    <mergeCell ref="BE470:CE470"/>
    <mergeCell ref="AP471:AQ471"/>
    <mergeCell ref="AS471:CE471"/>
    <mergeCell ref="AS479:CE479"/>
    <mergeCell ref="AS481:CE481"/>
    <mergeCell ref="BD4:BM5"/>
    <mergeCell ref="BY14:BZ15"/>
    <mergeCell ref="BY16:BZ17"/>
    <mergeCell ref="BY18:BZ19"/>
    <mergeCell ref="BY20:BZ21"/>
    <mergeCell ref="BY22:BZ23"/>
    <mergeCell ref="BY24:BZ25"/>
    <mergeCell ref="BY26:BZ27"/>
    <mergeCell ref="BY28:BZ29"/>
    <mergeCell ref="BY30:BZ31"/>
    <mergeCell ref="BY32:BZ33"/>
    <mergeCell ref="BY34:BZ35"/>
    <mergeCell ref="Q38:W39"/>
    <mergeCell ref="CJ41:DQ42"/>
    <mergeCell ref="AU47:CE48"/>
    <mergeCell ref="AS51:CE52"/>
    <mergeCell ref="BB67:BO68"/>
    <mergeCell ref="AQ72:CE73"/>
    <mergeCell ref="AS80:CE82"/>
    <mergeCell ref="AS83:CE84"/>
    <mergeCell ref="AS86:CE87"/>
    <mergeCell ref="AS91:CE94"/>
    <mergeCell ref="AS96:CE99"/>
    <mergeCell ref="AS101:CE105"/>
    <mergeCell ref="AS108:CE112"/>
    <mergeCell ref="AS113:CE116"/>
    <mergeCell ref="AS121:CE123"/>
    <mergeCell ref="AS124:CE125"/>
    <mergeCell ref="AS127:CE128"/>
    <mergeCell ref="BC135:BP136"/>
    <mergeCell ref="AR140:CE142"/>
    <mergeCell ref="AS146:CE148"/>
    <mergeCell ref="AS152:CE154"/>
    <mergeCell ref="AS157:CE158"/>
    <mergeCell ref="AS159:CE161"/>
    <mergeCell ref="AS162:CE164"/>
    <mergeCell ref="AS167:CE169"/>
    <mergeCell ref="AS170:CE172"/>
    <mergeCell ref="AR176:CE178"/>
    <mergeCell ref="AR182:CE184"/>
    <mergeCell ref="AR188:CE190"/>
    <mergeCell ref="AR194:CE197"/>
    <mergeCell ref="BB202:BO203"/>
    <mergeCell ref="BR202:BY203"/>
    <mergeCell ref="BZ202:CE203"/>
    <mergeCell ref="AP204:AQ207"/>
    <mergeCell ref="BA209:CE210"/>
    <mergeCell ref="AS214:CE216"/>
    <mergeCell ref="AS218:CE220"/>
    <mergeCell ref="AS221:CE223"/>
    <mergeCell ref="AP225:AQ228"/>
    <mergeCell ref="BB230:CE231"/>
    <mergeCell ref="AS232:CE233"/>
    <mergeCell ref="AS234:CE235"/>
    <mergeCell ref="BA236:CE237"/>
    <mergeCell ref="AP240:AQ245"/>
    <mergeCell ref="AS242:CE243"/>
    <mergeCell ref="AS248:CE249"/>
    <mergeCell ref="AS252:CE253"/>
    <mergeCell ref="AS254:CE259"/>
    <mergeCell ref="CG255:DG259"/>
    <mergeCell ref="AS270:CE271"/>
    <mergeCell ref="AP276:AQ280"/>
    <mergeCell ref="AS278:CE280"/>
    <mergeCell ref="AP281:AP283"/>
    <mergeCell ref="AQ281:AQ283"/>
    <mergeCell ref="AS283:CE286"/>
    <mergeCell ref="AP284:AQ288"/>
    <mergeCell ref="AS291:CE292"/>
    <mergeCell ref="BA293:CE294"/>
    <mergeCell ref="AS296:CE297"/>
    <mergeCell ref="AS305:CE306"/>
    <mergeCell ref="AS310:CE311"/>
    <mergeCell ref="BA320:CE321"/>
    <mergeCell ref="AS323:CE324"/>
    <mergeCell ref="AS325:CE326"/>
    <mergeCell ref="AS339:CE341"/>
    <mergeCell ref="AS343:CE345"/>
    <mergeCell ref="AV348:CE349"/>
    <mergeCell ref="BD350:CE351"/>
    <mergeCell ref="AS361:AW362"/>
    <mergeCell ref="AX361:BF362"/>
    <mergeCell ref="BG361:BT362"/>
    <mergeCell ref="BU361:CD362"/>
    <mergeCell ref="AS369:CE370"/>
    <mergeCell ref="AT378:CE382"/>
    <mergeCell ref="AT383:CE385"/>
    <mergeCell ref="AP388:AQ389"/>
    <mergeCell ref="AS393:CE395"/>
    <mergeCell ref="C397:U400"/>
    <mergeCell ref="AS399:CE401"/>
    <mergeCell ref="AS403:CE404"/>
    <mergeCell ref="C405:U407"/>
    <mergeCell ref="AS408:CE409"/>
    <mergeCell ref="C415:K417"/>
    <mergeCell ref="AS415:CE417"/>
    <mergeCell ref="AS419:CE421"/>
    <mergeCell ref="AT427:CE428"/>
    <mergeCell ref="AT429:CE431"/>
    <mergeCell ref="AS435:CE437"/>
    <mergeCell ref="AS438:CE439"/>
    <mergeCell ref="AS440:CE441"/>
    <mergeCell ref="AS444:AZ445"/>
    <mergeCell ref="AS446:AZ448"/>
    <mergeCell ref="AS449:AZ450"/>
    <mergeCell ref="AS451:AZ455"/>
    <mergeCell ref="BA451:CC455"/>
    <mergeCell ref="AS456:AZ457"/>
    <mergeCell ref="BA456:CC457"/>
    <mergeCell ref="AS461:CE463"/>
    <mergeCell ref="AT465:CE467"/>
    <mergeCell ref="AS476:CE478"/>
    <mergeCell ref="AS483:CE484"/>
    <mergeCell ref="AS486:CE487"/>
    <mergeCell ref="AS491:CE494"/>
    <mergeCell ref="AS496:CE499"/>
    <mergeCell ref="AS500:CE504"/>
    <mergeCell ref="AP208:AQ224"/>
    <mergeCell ref="AP229:AQ239"/>
    <mergeCell ref="AP246:AQ259"/>
    <mergeCell ref="AP260:AQ275"/>
    <mergeCell ref="AS261:CE267"/>
    <mergeCell ref="AP289:AQ301"/>
    <mergeCell ref="AP303:AQ365"/>
    <mergeCell ref="AS353:AW360"/>
    <mergeCell ref="AX353:BF360"/>
    <mergeCell ref="BG353:BT360"/>
    <mergeCell ref="BU353:CD360"/>
    <mergeCell ref="AP366:AQ385"/>
    <mergeCell ref="AP390:AQ396"/>
    <mergeCell ref="AP397:AQ405"/>
    <mergeCell ref="AP406:AQ412"/>
    <mergeCell ref="AP413:AQ422"/>
    <mergeCell ref="AP423:AQ432"/>
    <mergeCell ref="AP433:AQ458"/>
    <mergeCell ref="AP459:AQ468"/>
    <mergeCell ref="AP475:AQ504"/>
  </mergeCells>
  <phoneticPr fontId="24"/>
  <conditionalFormatting sqref="AR217:CE220">
    <cfRule type="expression" dxfId="104" priority="22" stopIfTrue="1">
      <formula>$B$220=0</formula>
    </cfRule>
  </conditionalFormatting>
  <conditionalFormatting sqref="AT217:CE220">
    <cfRule type="expression" dxfId="103" priority="23" stopIfTrue="1">
      <formula>$B$220=0</formula>
    </cfRule>
  </conditionalFormatting>
  <conditionalFormatting sqref="AS221 AR221:AR223">
    <cfRule type="expression" dxfId="102" priority="21">
      <formula>$B$222=0</formula>
    </cfRule>
  </conditionalFormatting>
  <conditionalFormatting sqref="AR209:AZ210">
    <cfRule type="expression" dxfId="101" priority="29" stopIfTrue="1">
      <formula>$B$209=0</formula>
    </cfRule>
  </conditionalFormatting>
  <conditionalFormatting sqref="AR211:AS211">
    <cfRule type="expression" dxfId="100" priority="30" stopIfTrue="1">
      <formula>$B$211=0</formula>
    </cfRule>
  </conditionalFormatting>
  <conditionalFormatting sqref="AR212:AZ212 AS213:AZ213">
    <cfRule type="expression" dxfId="99" priority="31" stopIfTrue="1">
      <formula>$B$213=0</formula>
    </cfRule>
  </conditionalFormatting>
  <conditionalFormatting sqref="AR214:AS214 AR215:AR216">
    <cfRule type="expression" dxfId="98" priority="33" stopIfTrue="1">
      <formula>$B$217=0</formula>
    </cfRule>
  </conditionalFormatting>
  <conditionalFormatting sqref="BA209:CE210">
    <cfRule type="expression" dxfId="97" priority="38" stopIfTrue="1">
      <formula>$B$209=0</formula>
    </cfRule>
  </conditionalFormatting>
  <conditionalFormatting sqref="AT211:CE211">
    <cfRule type="expression" dxfId="96" priority="39" stopIfTrue="1">
      <formula>$B$211=0</formula>
    </cfRule>
  </conditionalFormatting>
  <conditionalFormatting sqref="BA212:CE212">
    <cfRule type="expression" dxfId="95" priority="40" stopIfTrue="1">
      <formula>$B$213=0</formula>
    </cfRule>
  </conditionalFormatting>
  <conditionalFormatting sqref="BA213:CE213">
    <cfRule type="expression" dxfId="94" priority="41" stopIfTrue="1">
      <formula>$J$215=0</formula>
    </cfRule>
  </conditionalFormatting>
  <conditionalFormatting sqref="AS268:AZ268">
    <cfRule type="expression" dxfId="93" priority="17" stopIfTrue="1">
      <formula>$B$249=0</formula>
    </cfRule>
    <cfRule type="expression" dxfId="92" priority="16">
      <formula>$B$268=0</formula>
    </cfRule>
  </conditionalFormatting>
  <conditionalFormatting sqref="AR236:AZ237">
    <cfRule type="expression" dxfId="91" priority="27" stopIfTrue="1">
      <formula>$B$238=0</formula>
    </cfRule>
  </conditionalFormatting>
  <conditionalFormatting sqref="AR247:AZ247">
    <cfRule type="expression" dxfId="90" priority="28" stopIfTrue="1">
      <formula>$B$249=0</formula>
    </cfRule>
  </conditionalFormatting>
  <conditionalFormatting sqref="AS248:CE248 AT249:CE249 AS250:CE250 AT251:CE251 AS252:CE259">
    <cfRule type="expression" dxfId="89" priority="32" stopIfTrue="1">
      <formula>$D$251=0</formula>
    </cfRule>
  </conditionalFormatting>
  <conditionalFormatting sqref="AR226:AS227">
    <cfRule type="expression" dxfId="88" priority="34" stopIfTrue="1">
      <formula>$B$226=0</formula>
    </cfRule>
  </conditionalFormatting>
  <conditionalFormatting sqref="AR238:AZ238">
    <cfRule type="expression" dxfId="87" priority="35" stopIfTrue="1">
      <formula>$B$241=0</formula>
    </cfRule>
  </conditionalFormatting>
  <conditionalFormatting sqref="AS251">
    <cfRule type="expression" dxfId="86" priority="36" stopIfTrue="1">
      <formula>$D$251=0</formula>
    </cfRule>
  </conditionalFormatting>
  <conditionalFormatting sqref="AR241:BD244">
    <cfRule type="expression" dxfId="85" priority="37" stopIfTrue="1">
      <formula>$B$243=0</formula>
    </cfRule>
  </conditionalFormatting>
  <conditionalFormatting sqref="AT226:CE227">
    <cfRule type="expression" dxfId="84" priority="42" stopIfTrue="1">
      <formula>$B$226=0</formula>
    </cfRule>
  </conditionalFormatting>
  <conditionalFormatting sqref="AR230:CE231">
    <cfRule type="expression" dxfId="83" priority="43" stopIfTrue="1">
      <formula>$B$232=0</formula>
    </cfRule>
  </conditionalFormatting>
  <conditionalFormatting sqref="AS232:CE233">
    <cfRule type="expression" dxfId="82" priority="44" stopIfTrue="1">
      <formula>$D$234=0</formula>
    </cfRule>
  </conditionalFormatting>
  <conditionalFormatting sqref="AS234:CE235">
    <cfRule type="expression" dxfId="81" priority="45" stopIfTrue="1">
      <formula>$D$236=0</formula>
    </cfRule>
  </conditionalFormatting>
  <conditionalFormatting sqref="BA236:CE237">
    <cfRule type="expression" dxfId="80" priority="46" stopIfTrue="1">
      <formula>$B$238=0</formula>
    </cfRule>
  </conditionalFormatting>
  <conditionalFormatting sqref="BA238:CE238">
    <cfRule type="expression" dxfId="79" priority="47" stopIfTrue="1">
      <formula>$B$241=0</formula>
    </cfRule>
  </conditionalFormatting>
  <conditionalFormatting sqref="BE241:CE244">
    <cfRule type="expression" dxfId="78" priority="48" stopIfTrue="1">
      <formula>$B$243=0</formula>
    </cfRule>
  </conditionalFormatting>
  <conditionalFormatting sqref="BA247:CE247">
    <cfRule type="expression" dxfId="77" priority="49" stopIfTrue="1">
      <formula>$B$249=0</formula>
    </cfRule>
  </conditionalFormatting>
  <conditionalFormatting sqref="AS249">
    <cfRule type="expression" dxfId="76" priority="50" stopIfTrue="1">
      <formula>$D$251=0</formula>
    </cfRule>
  </conditionalFormatting>
  <conditionalFormatting sqref="AR262:AR275">
    <cfRule type="expression" dxfId="75" priority="51" stopIfTrue="1">
      <formula>$B$268=0</formula>
    </cfRule>
  </conditionalFormatting>
  <conditionalFormatting sqref="AR277:CE280">
    <cfRule type="expression" dxfId="74" priority="52" stopIfTrue="1">
      <formula>$B$277=0</formula>
    </cfRule>
  </conditionalFormatting>
  <conditionalFormatting sqref="AR282:CE282 AR283:AS283 AR284:AR286">
    <cfRule type="expression" dxfId="73" priority="53" stopIfTrue="1">
      <formula>$B$282=0</formula>
    </cfRule>
  </conditionalFormatting>
  <conditionalFormatting sqref="AR287:CE287">
    <cfRule type="expression" dxfId="72" priority="54" stopIfTrue="1">
      <formula>$B$287=0</formula>
    </cfRule>
  </conditionalFormatting>
  <conditionalFormatting sqref="AR347:AS347 AR348:AV348 AR349:AU349 AS474:BC474">
    <cfRule type="expression" dxfId="71" priority="24" stopIfTrue="1">
      <formula>$B$355=0</formula>
    </cfRule>
  </conditionalFormatting>
  <conditionalFormatting sqref="AR300:CE300 AR302">
    <cfRule type="expression" dxfId="70" priority="26" stopIfTrue="1">
      <formula>$B$300=0</formula>
    </cfRule>
  </conditionalFormatting>
  <conditionalFormatting sqref="AR293:CE294">
    <cfRule type="expression" dxfId="69" priority="55" stopIfTrue="1">
      <formula>$B$293=0</formula>
    </cfRule>
  </conditionalFormatting>
  <conditionalFormatting sqref="AR295:CE298 AR299:AU299">
    <cfRule type="expression" dxfId="68" priority="56" stopIfTrue="1">
      <formula>$B$298=0</formula>
    </cfRule>
  </conditionalFormatting>
  <conditionalFormatting sqref="AR304:CE309 AR310:AS310 AR311:AR312 AR313:BA313">
    <cfRule type="expression" dxfId="67" priority="57" stopIfTrue="1">
      <formula>$B$305=0</formula>
    </cfRule>
  </conditionalFormatting>
  <conditionalFormatting sqref="AR315:BA315 AR316:AS316 AR317:CE319">
    <cfRule type="expression" dxfId="66" priority="58" stopIfTrue="1">
      <formula>$B$315=0</formula>
    </cfRule>
  </conditionalFormatting>
  <conditionalFormatting sqref="AR320:CE321">
    <cfRule type="expression" dxfId="65" priority="59" stopIfTrue="1">
      <formula>$B$321=0</formula>
    </cfRule>
  </conditionalFormatting>
  <conditionalFormatting sqref="AT328:CD328">
    <cfRule type="expression" dxfId="64" priority="60" stopIfTrue="1">
      <formula>$C$327=0</formula>
    </cfRule>
  </conditionalFormatting>
  <conditionalFormatting sqref="AT329:CD329">
    <cfRule type="expression" dxfId="63" priority="61" stopIfTrue="1">
      <formula>$C$331=0</formula>
    </cfRule>
  </conditionalFormatting>
  <conditionalFormatting sqref="AT330:CD330">
    <cfRule type="expression" dxfId="62" priority="62" stopIfTrue="1">
      <formula>$C$335=0</formula>
    </cfRule>
  </conditionalFormatting>
  <conditionalFormatting sqref="AT331:CD331">
    <cfRule type="expression" dxfId="61" priority="63" stopIfTrue="1">
      <formula>$C$340=0</formula>
    </cfRule>
  </conditionalFormatting>
  <conditionalFormatting sqref="CD332:CD337">
    <cfRule type="expression" dxfId="60" priority="64" stopIfTrue="1">
      <formula>#REF!=0</formula>
    </cfRule>
  </conditionalFormatting>
  <conditionalFormatting sqref="AR338:CE341">
    <cfRule type="expression" dxfId="59" priority="65" stopIfTrue="1">
      <formula>$B$344=0</formula>
    </cfRule>
  </conditionalFormatting>
  <conditionalFormatting sqref="AR342:CE345">
    <cfRule type="expression" dxfId="58" priority="66" stopIfTrue="1">
      <formula>$B$351=0</formula>
    </cfRule>
  </conditionalFormatting>
  <conditionalFormatting sqref="AR346:AT346 BF346">
    <cfRule type="expression" dxfId="57" priority="67" stopIfTrue="1">
      <formula>$B$355=0</formula>
    </cfRule>
  </conditionalFormatting>
  <conditionalFormatting sqref="AR322:CE327">
    <cfRule type="expression" dxfId="56" priority="93" stopIfTrue="1">
      <formula>$B$325=0</formula>
    </cfRule>
  </conditionalFormatting>
  <conditionalFormatting sqref="AS332 BA332:CC332 AS333:CC337">
    <cfRule type="expression" dxfId="55" priority="94" stopIfTrue="1">
      <formula>$B$325=0</formula>
    </cfRule>
  </conditionalFormatting>
  <conditionalFormatting sqref="AR350:CE351 AR352:AX352 BG352:BG353 BU352:CE352 AR353:AS353 AX353 BU353 CE353:CE360 AR354:AR360 AR361:AX361 BG361 BU361:CE362 AR362:AW362">
    <cfRule type="expression" dxfId="54" priority="68" stopIfTrue="1">
      <formula>$B$357=0</formula>
    </cfRule>
  </conditionalFormatting>
  <conditionalFormatting sqref="AR363:CE364">
    <cfRule type="expression" dxfId="53" priority="87" stopIfTrue="1">
      <formula>$B$359=0</formula>
    </cfRule>
  </conditionalFormatting>
  <conditionalFormatting sqref="AR367:CE368 AR369:AS369 AR370">
    <cfRule type="expression" dxfId="52" priority="90" stopIfTrue="1">
      <formula>$B$367=0</formula>
    </cfRule>
  </conditionalFormatting>
  <conditionalFormatting sqref="AS419:CE421">
    <cfRule type="expression" dxfId="51" priority="18">
      <formula>$B$422=0</formula>
    </cfRule>
  </conditionalFormatting>
  <conditionalFormatting sqref="AR371:AZ371">
    <cfRule type="expression" dxfId="50" priority="69" stopIfTrue="1">
      <formula>$B$373=0</formula>
    </cfRule>
  </conditionalFormatting>
  <conditionalFormatting sqref="AS372:CE372">
    <cfRule type="expression" dxfId="49" priority="70" stopIfTrue="1">
      <formula>$C$375=0</formula>
    </cfRule>
  </conditionalFormatting>
  <conditionalFormatting sqref="AS373:CE373">
    <cfRule type="expression" dxfId="48" priority="71" stopIfTrue="1">
      <formula>$C$377=0</formula>
    </cfRule>
  </conditionalFormatting>
  <conditionalFormatting sqref="AS374:CE374">
    <cfRule type="expression" dxfId="47" priority="72" stopIfTrue="1">
      <formula>$C$379=0</formula>
    </cfRule>
  </conditionalFormatting>
  <conditionalFormatting sqref="AS375:CE375">
    <cfRule type="expression" dxfId="46" priority="73" stopIfTrue="1">
      <formula>$C$381=0</formula>
    </cfRule>
  </conditionalFormatting>
  <conditionalFormatting sqref="AS377:CE377">
    <cfRule type="expression" dxfId="45" priority="88" stopIfTrue="1">
      <formula>$C$386=0</formula>
    </cfRule>
  </conditionalFormatting>
  <conditionalFormatting sqref="AS376:CE376">
    <cfRule type="expression" dxfId="44" priority="89" stopIfTrue="1">
      <formula>$C$384=0</formula>
    </cfRule>
  </conditionalFormatting>
  <conditionalFormatting sqref="AS387:BC387">
    <cfRule type="expression" dxfId="43" priority="25" stopIfTrue="1">
      <formula>$B$355=0</formula>
    </cfRule>
  </conditionalFormatting>
  <conditionalFormatting sqref="AR391:CE395">
    <cfRule type="expression" dxfId="42" priority="91" stopIfTrue="1">
      <formula>$B$393=0</formula>
    </cfRule>
  </conditionalFormatting>
  <conditionalFormatting sqref="AR388:CE390">
    <cfRule type="expression" dxfId="41" priority="92" stopIfTrue="1">
      <formula>$B$391=0</formula>
    </cfRule>
  </conditionalFormatting>
  <conditionalFormatting sqref="BI407:CE407 AS408 AS410:AS411 AU410:BT411 CA410:CD411">
    <cfRule type="expression" dxfId="40" priority="74" stopIfTrue="1">
      <formula>$B$414=0</formula>
    </cfRule>
  </conditionalFormatting>
  <conditionalFormatting sqref="AR398:CE401">
    <cfRule type="expression" dxfId="39" priority="75" stopIfTrue="1">
      <formula>$B$396=0</formula>
    </cfRule>
  </conditionalFormatting>
  <conditionalFormatting sqref="AR402:CE404">
    <cfRule type="expression" dxfId="38" priority="76" stopIfTrue="1">
      <formula>$B$402=0</formula>
    </cfRule>
  </conditionalFormatting>
  <conditionalFormatting sqref="AR407:BH407">
    <cfRule type="expression" dxfId="37" priority="77" stopIfTrue="1">
      <formula>$B$412=0</formula>
    </cfRule>
  </conditionalFormatting>
  <conditionalFormatting sqref="AR418:BJ418">
    <cfRule type="expression" dxfId="36" priority="78" stopIfTrue="1">
      <formula>$B$422=0</formula>
    </cfRule>
  </conditionalFormatting>
  <conditionalFormatting sqref="AR424:AS424 BH424:CE424 AR425:CE425 AR426:AT426 CC426:CE426 AR427:CE428 AR429:AT429 AR430:AS431">
    <cfRule type="expression" dxfId="35" priority="79" stopIfTrue="1">
      <formula>$B$425=0</formula>
    </cfRule>
  </conditionalFormatting>
  <conditionalFormatting sqref="AR414:CE417">
    <cfRule type="expression" dxfId="34" priority="81" stopIfTrue="1">
      <formula>$B$418=0</formula>
    </cfRule>
  </conditionalFormatting>
  <conditionalFormatting sqref="AS378:CE382">
    <cfRule type="expression" dxfId="33" priority="20">
      <formula>$C$388=0</formula>
    </cfRule>
  </conditionalFormatting>
  <conditionalFormatting sqref="AS383:CE385">
    <cfRule type="expression" dxfId="32" priority="19">
      <formula>$C$389=0</formula>
    </cfRule>
  </conditionalFormatting>
  <conditionalFormatting sqref="AS261:CE267">
    <cfRule type="expression" dxfId="31" priority="15">
      <formula>$B$261=0</formula>
    </cfRule>
  </conditionalFormatting>
  <conditionalFormatting sqref="AR261">
    <cfRule type="expression" dxfId="30" priority="14">
      <formula>$B$261=0</formula>
    </cfRule>
  </conditionalFormatting>
  <conditionalFormatting sqref="AS269">
    <cfRule type="expression" dxfId="29" priority="13">
      <formula>$B$268=0</formula>
    </cfRule>
    <cfRule type="expression" dxfId="28" priority="8">
      <formula>$D$269=0</formula>
    </cfRule>
  </conditionalFormatting>
  <conditionalFormatting sqref="AS270:CE271">
    <cfRule type="expression" dxfId="27" priority="12">
      <formula>$B$268=0</formula>
    </cfRule>
    <cfRule type="expression" dxfId="26" priority="7">
      <formula>$D$270=0</formula>
    </cfRule>
  </conditionalFormatting>
  <conditionalFormatting sqref="AS272">
    <cfRule type="expression" dxfId="25" priority="11">
      <formula>$B$268=0</formula>
    </cfRule>
    <cfRule type="expression" dxfId="24" priority="6">
      <formula>$D$271=0</formula>
    </cfRule>
  </conditionalFormatting>
  <conditionalFormatting sqref="AS273">
    <cfRule type="expression" dxfId="23" priority="10">
      <formula>$B$268=0</formula>
    </cfRule>
    <cfRule type="expression" dxfId="22" priority="5">
      <formula>$D$272=0</formula>
    </cfRule>
  </conditionalFormatting>
  <conditionalFormatting sqref="AS274">
    <cfRule type="expression" dxfId="21" priority="9">
      <formula>$B$268=0</formula>
    </cfRule>
    <cfRule type="expression" dxfId="20" priority="4">
      <formula>$D$273=0</formula>
    </cfRule>
  </conditionalFormatting>
  <conditionalFormatting sqref="AR372:CF385">
    <cfRule type="expression" dxfId="19" priority="3">
      <formula>$B$373=0</formula>
    </cfRule>
  </conditionalFormatting>
  <conditionalFormatting sqref="AR434:CE434">
    <cfRule type="expression" dxfId="18" priority="80" stopIfTrue="1">
      <formula>$B$435=0</formula>
    </cfRule>
  </conditionalFormatting>
  <conditionalFormatting sqref="AR460:CE460 AR461:AS461 AR462:AR463">
    <cfRule type="expression" dxfId="17" priority="84" stopIfTrue="1">
      <formula>$B$458=0</formula>
    </cfRule>
  </conditionalFormatting>
  <conditionalFormatting sqref="AS435:CE457">
    <cfRule type="expression" dxfId="16" priority="95" stopIfTrue="1">
      <formula>$P$435=$DA$435</formula>
    </cfRule>
  </conditionalFormatting>
  <conditionalFormatting sqref="AS465:CE467">
    <cfRule type="expression" dxfId="15" priority="82" stopIfTrue="1">
      <formula>$D$462=0</formula>
    </cfRule>
  </conditionalFormatting>
  <conditionalFormatting sqref="AS464:CE464">
    <cfRule type="expression" dxfId="14" priority="83" stopIfTrue="1">
      <formula>$D$460=0</formula>
    </cfRule>
  </conditionalFormatting>
  <conditionalFormatting sqref="AS470:CE471">
    <cfRule type="expression" dxfId="13" priority="85" stopIfTrue="1">
      <formula>$B$468=0</formula>
    </cfRule>
  </conditionalFormatting>
  <conditionalFormatting sqref="AR470">
    <cfRule type="expression" dxfId="12" priority="86" stopIfTrue="1">
      <formula>$B$468=0</formula>
    </cfRule>
  </conditionalFormatting>
  <conditionalFormatting sqref="AR491:CE494">
    <cfRule type="expression" dxfId="11" priority="2">
      <formula>$B$491=0</formula>
    </cfRule>
  </conditionalFormatting>
  <conditionalFormatting sqref="AR500:CE504">
    <cfRule type="expression" dxfId="10" priority="1">
      <formula>$B$500=0</formula>
    </cfRule>
  </conditionalFormatting>
  <dataValidations count="20">
    <dataValidation type="list" allowBlank="1" showDropDown="0" showInputMessage="1" showErrorMessage="1" sqref="WVQ983078:WVW983078 WLU983078:WMA983078 WBY983078:WCE983078 VSC983078:VSI983078 VIG983078:VIM983078 UYK983078:UYQ983078 UOO983078:UOU983078 UES983078:UEY983078 TUW983078:TVC983078 TLA983078:TLG983078 TBE983078:TBK983078 SRI983078:SRO983078 SHM983078:SHS983078 RXQ983078:RXW983078 RNU983078:ROA983078 RDY983078:REE983078 QUC983078:QUI983078 QKG983078:QKM983078 QAK983078:QAQ983078 PQO983078:PQU983078 PGS983078:PGY983078 OWW983078:OXC983078 ONA983078:ONG983078 ODE983078:ODK983078 NTI983078:NTO983078 NJM983078:NJS983078 MZQ983078:MZW983078 MPU983078:MQA983078 MFY983078:MGE983078 LWC983078:LWI983078 LMG983078:LMM983078 LCK983078:LCQ983078 KSO983078:KSU983078 KIS983078:KIY983078 JYW983078:JZC983078 JPA983078:JPG983078 JFE983078:JFK983078 IVI983078:IVO983078 ILM983078:ILS983078 IBQ983078:IBW983078 HRU983078:HSA983078 HHY983078:HIE983078 GYC983078:GYI983078 GOG983078:GOM983078 GEK983078:GEQ983078 FUO983078:FUU983078 FKS983078:FKY983078 FAW983078:FBC983078 ERA983078:ERG983078 EHE983078:EHK983078 DXI983078:DXO983078 DNM983078:DNS983078 DDQ983078:DDW983078 CTU983078:CUA983078 CJY983078:CKE983078 CAC983078:CAI983078 BQG983078:BQM983078 BGK983078:BGQ983078 AWO983078:AWU983078 AMS983078:AMY983078 ACW983078:ADC983078 TA983078:TG983078 JE983078:JK983078 WVQ917542:WVW917542 WLU917542:WMA917542 WBY917542:WCE917542 VSC917542:VSI917542 VIG917542:VIM917542 UYK917542:UYQ917542 UOO917542:UOU917542 UES917542:UEY917542 TUW917542:TVC917542 TLA917542:TLG917542 TBE917542:TBK917542 SRI917542:SRO917542 SHM917542:SHS917542 RXQ917542:RXW917542 RNU917542:ROA917542 RDY917542:REE917542 QUC917542:QUI917542 QKG917542:QKM917542 QAK917542:QAQ917542 PQO917542:PQU917542 PGS917542:PGY917542 OWW917542:OXC917542 ONA917542:ONG917542 ODE917542:ODK917542 NTI917542:NTO917542 NJM917542:NJS917542 MZQ917542:MZW917542 MPU917542:MQA917542 MFY917542:MGE917542 LWC917542:LWI917542 LMG917542:LMM917542 LCK917542:LCQ917542 KSO917542:KSU917542 KIS917542:KIY917542 JYW917542:JZC917542 JPA917542:JPG917542 JFE917542:JFK917542 IVI917542:IVO917542 ILM917542:ILS917542 IBQ917542:IBW917542 HRU917542:HSA917542 HHY917542:HIE917542 GYC917542:GYI917542 GOG917542:GOM917542 GEK917542:GEQ917542 FUO917542:FUU917542 FKS917542:FKY917542 FAW917542:FBC917542 ERA917542:ERG917542 EHE917542:EHK917542 DXI917542:DXO917542 DNM917542:DNS917542 DDQ917542:DDW917542 CTU917542:CUA917542 CJY917542:CKE917542 CAC917542:CAI917542 BQG917542:BQM917542 BGK917542:BGQ917542 AWO917542:AWU917542 AMS917542:AMY917542 ACW917542:ADC917542 TA917542:TG917542 JE917542:JK917542 WVQ852006:WVW852006 WLU852006:WMA852006 WBY852006:WCE852006 VSC852006:VSI852006 VIG852006:VIM852006 UYK852006:UYQ852006 UOO852006:UOU852006 UES852006:UEY852006 TUW852006:TVC852006 TLA852006:TLG852006 TBE852006:TBK852006 SRI852006:SRO852006 SHM852006:SHS852006 RXQ852006:RXW852006 RNU852006:ROA852006 RDY852006:REE852006 QUC852006:QUI852006 QKG852006:QKM852006 QAK852006:QAQ852006 PQO852006:PQU852006 PGS852006:PGY852006 OWW852006:OXC852006 ONA852006:ONG852006 ODE852006:ODK852006 NTI852006:NTO852006 NJM852006:NJS852006 MZQ852006:MZW852006 MPU852006:MQA852006 MFY852006:MGE852006 LWC852006:LWI852006 LMG852006:LMM852006 LCK852006:LCQ852006 KSO852006:KSU852006 KIS852006:KIY852006 JYW852006:JZC852006 JPA852006:JPG852006 JFE852006:JFK852006 IVI852006:IVO852006 ILM852006:ILS852006 IBQ852006:IBW852006 HRU852006:HSA852006 HHY852006:HIE852006 GYC852006:GYI852006 GOG852006:GOM852006 GEK852006:GEQ852006 FUO852006:FUU852006 FKS852006:FKY852006 FAW852006:FBC852006 ERA852006:ERG852006 EHE852006:EHK852006 DXI852006:DXO852006 DNM852006:DNS852006 DDQ852006:DDW852006 CTU852006:CUA852006 CJY852006:CKE852006 CAC852006:CAI852006 BQG852006:BQM852006 BGK852006:BGQ852006 AWO852006:AWU852006 AMS852006:AMY852006 ACW852006:ADC852006 TA852006:TG852006 JE852006:JK852006 WVQ786470:WVW786470 WLU786470:WMA786470 WBY786470:WCE786470 VSC786470:VSI786470 VIG786470:VIM786470 UYK786470:UYQ786470 UOO786470:UOU786470 UES786470:UEY786470 TUW786470:TVC786470 TLA786470:TLG786470 TBE786470:TBK786470 SRI786470:SRO786470 SHM786470:SHS786470 RXQ786470:RXW786470 RNU786470:ROA786470 RDY786470:REE786470 QUC786470:QUI786470 QKG786470:QKM786470 QAK786470:QAQ786470 PQO786470:PQU786470 PGS786470:PGY786470 OWW786470:OXC786470 ONA786470:ONG786470 ODE786470:ODK786470 NTI786470:NTO786470 NJM786470:NJS786470 MZQ786470:MZW786470 MPU786470:MQA786470 MFY786470:MGE786470 LWC786470:LWI786470 LMG786470:LMM786470 LCK786470:LCQ786470 KSO786470:KSU786470 KIS786470:KIY786470 JYW786470:JZC786470 JPA786470:JPG786470 JFE786470:JFK786470 IVI786470:IVO786470 ILM786470:ILS786470 IBQ786470:IBW786470 HRU786470:HSA786470 HHY786470:HIE786470 GYC786470:GYI786470 GOG786470:GOM786470 GEK786470:GEQ786470 FUO786470:FUU786470 FKS786470:FKY786470 FAW786470:FBC786470 ERA786470:ERG786470 EHE786470:EHK786470 DXI786470:DXO786470 DNM786470:DNS786470 DDQ786470:DDW786470 CTU786470:CUA786470 CJY786470:CKE786470 CAC786470:CAI786470 BQG786470:BQM786470 BGK786470:BGQ786470 AWO786470:AWU786470 AMS786470:AMY786470 ACW786470:ADC786470 TA786470:TG786470 JE786470:JK786470 WVQ720934:WVW720934 WLU720934:WMA720934 WBY720934:WCE720934 VSC720934:VSI720934 VIG720934:VIM720934 UYK720934:UYQ720934 UOO720934:UOU720934 UES720934:UEY720934 TUW720934:TVC720934 TLA720934:TLG720934 TBE720934:TBK720934 SRI720934:SRO720934 SHM720934:SHS720934 RXQ720934:RXW720934 RNU720934:ROA720934 RDY720934:REE720934 QUC720934:QUI720934 QKG720934:QKM720934 QAK720934:QAQ720934 PQO720934:PQU720934 PGS720934:PGY720934 OWW720934:OXC720934 ONA720934:ONG720934 ODE720934:ODK720934 NTI720934:NTO720934 NJM720934:NJS720934 MZQ720934:MZW720934 MPU720934:MQA720934 MFY720934:MGE720934 LWC720934:LWI720934 LMG720934:LMM720934 LCK720934:LCQ720934 KSO720934:KSU720934 KIS720934:KIY720934 JYW720934:JZC720934 JPA720934:JPG720934 JFE720934:JFK720934 IVI720934:IVO720934 ILM720934:ILS720934 IBQ720934:IBW720934 HRU720934:HSA720934 HHY720934:HIE720934 GYC720934:GYI720934 GOG720934:GOM720934 GEK720934:GEQ720934 FUO720934:FUU720934 FKS720934:FKY720934 FAW720934:FBC720934 ERA720934:ERG720934 EHE720934:EHK720934 DXI720934:DXO720934 DNM720934:DNS720934 DDQ720934:DDW720934 CTU720934:CUA720934 CJY720934:CKE720934 CAC720934:CAI720934 BQG720934:BQM720934 BGK720934:BGQ720934 AWO720934:AWU720934 AMS720934:AMY720934 ACW720934:ADC720934 TA720934:TG720934 JE720934:JK720934 WVQ655398:WVW655398 WLU655398:WMA655398 WBY655398:WCE655398 VSC655398:VSI655398 VIG655398:VIM655398 UYK655398:UYQ655398 UOO655398:UOU655398 UES655398:UEY655398 TUW655398:TVC655398 TLA655398:TLG655398 TBE655398:TBK655398 SRI655398:SRO655398 SHM655398:SHS655398 RXQ655398:RXW655398 RNU655398:ROA655398 RDY655398:REE655398 QUC655398:QUI655398 QKG655398:QKM655398 QAK655398:QAQ655398 PQO655398:PQU655398 PGS655398:PGY655398 OWW655398:OXC655398 ONA655398:ONG655398 ODE655398:ODK655398 NTI655398:NTO655398 NJM655398:NJS655398 MZQ655398:MZW655398 MPU655398:MQA655398 MFY655398:MGE655398 LWC655398:LWI655398 LMG655398:LMM655398 LCK655398:LCQ655398 KSO655398:KSU655398 KIS655398:KIY655398 JYW655398:JZC655398 JPA655398:JPG655398 JFE655398:JFK655398 IVI655398:IVO655398 ILM655398:ILS655398 IBQ655398:IBW655398 HRU655398:HSA655398 HHY655398:HIE655398 GYC655398:GYI655398 GOG655398:GOM655398 GEK655398:GEQ655398 FUO655398:FUU655398 FKS655398:FKY655398 FAW655398:FBC655398 ERA655398:ERG655398 EHE655398:EHK655398 DXI655398:DXO655398 DNM655398:DNS655398 DDQ655398:DDW655398 CTU655398:CUA655398 CJY655398:CKE655398 CAC655398:CAI655398 BQG655398:BQM655398 BGK655398:BGQ655398 AWO655398:AWU655398 AMS655398:AMY655398 ACW655398:ADC655398 TA655398:TG655398 JE655398:JK655398 WVQ589862:WVW589862 WLU589862:WMA589862 WBY589862:WCE589862 VSC589862:VSI589862 VIG589862:VIM589862 UYK589862:UYQ589862 UOO589862:UOU589862 UES589862:UEY589862 TUW589862:TVC589862 TLA589862:TLG589862 TBE589862:TBK589862 SRI589862:SRO589862 SHM589862:SHS589862 RXQ589862:RXW589862 RNU589862:ROA589862 RDY589862:REE589862 QUC589862:QUI589862 QKG589862:QKM589862 QAK589862:QAQ589862 PQO589862:PQU589862 PGS589862:PGY589862 OWW589862:OXC589862 ONA589862:ONG589862 ODE589862:ODK589862 NTI589862:NTO589862 NJM589862:NJS589862 MZQ589862:MZW589862 MPU589862:MQA589862 MFY589862:MGE589862 LWC589862:LWI589862 LMG589862:LMM589862 LCK589862:LCQ589862 KSO589862:KSU589862 KIS589862:KIY589862 JYW589862:JZC589862 JPA589862:JPG589862 JFE589862:JFK589862 IVI589862:IVO589862 ILM589862:ILS589862 IBQ589862:IBW589862 HRU589862:HSA589862 HHY589862:HIE589862 GYC589862:GYI589862 GOG589862:GOM589862 GEK589862:GEQ589862 FUO589862:FUU589862 FKS589862:FKY589862 FAW589862:FBC589862 ERA589862:ERG589862 EHE589862:EHK589862 DXI589862:DXO589862 DNM589862:DNS589862 DDQ589862:DDW589862 CTU589862:CUA589862 CJY589862:CKE589862 CAC589862:CAI589862 BQG589862:BQM589862 BGK589862:BGQ589862 AWO589862:AWU589862 AMS589862:AMY589862 ACW589862:ADC589862 TA589862:TG589862 JE589862:JK589862 WVQ524326:WVW524326 WLU524326:WMA524326 WBY524326:WCE524326 VSC524326:VSI524326 VIG524326:VIM524326 UYK524326:UYQ524326 UOO524326:UOU524326 UES524326:UEY524326 TUW524326:TVC524326 TLA524326:TLG524326 TBE524326:TBK524326 SRI524326:SRO524326 SHM524326:SHS524326 RXQ524326:RXW524326 RNU524326:ROA524326 RDY524326:REE524326 QUC524326:QUI524326 QKG524326:QKM524326 QAK524326:QAQ524326 PQO524326:PQU524326 PGS524326:PGY524326 OWW524326:OXC524326 ONA524326:ONG524326 ODE524326:ODK524326 NTI524326:NTO524326 NJM524326:NJS524326 MZQ524326:MZW524326 MPU524326:MQA524326 MFY524326:MGE524326 LWC524326:LWI524326 LMG524326:LMM524326 LCK524326:LCQ524326 KSO524326:KSU524326 KIS524326:KIY524326 JYW524326:JZC524326 JPA524326:JPG524326 JFE524326:JFK524326 IVI524326:IVO524326 ILM524326:ILS524326 IBQ524326:IBW524326 HRU524326:HSA524326 HHY524326:HIE524326 GYC524326:GYI524326 GOG524326:GOM524326 GEK524326:GEQ524326 FUO524326:FUU524326 FKS524326:FKY524326 FAW524326:FBC524326 ERA524326:ERG524326 EHE524326:EHK524326 DXI524326:DXO524326 DNM524326:DNS524326 DDQ524326:DDW524326 CTU524326:CUA524326 CJY524326:CKE524326 CAC524326:CAI524326 BQG524326:BQM524326 BGK524326:BGQ524326 AWO524326:AWU524326 AMS524326:AMY524326 ACW524326:ADC524326 TA524326:TG524326 JE524326:JK524326 WVQ458790:WVW458790 WLU458790:WMA458790 WBY458790:WCE458790 VSC458790:VSI458790 VIG458790:VIM458790 UYK458790:UYQ458790 UOO458790:UOU458790 UES458790:UEY458790 TUW458790:TVC458790 TLA458790:TLG458790 TBE458790:TBK458790 SRI458790:SRO458790 SHM458790:SHS458790 RXQ458790:RXW458790 RNU458790:ROA458790 RDY458790:REE458790 QUC458790:QUI458790 QKG458790:QKM458790 QAK458790:QAQ458790 PQO458790:PQU458790 PGS458790:PGY458790 OWW458790:OXC458790 ONA458790:ONG458790 ODE458790:ODK458790 NTI458790:NTO458790 NJM458790:NJS458790 MZQ458790:MZW458790 MPU458790:MQA458790 MFY458790:MGE458790 LWC458790:LWI458790 LMG458790:LMM458790 LCK458790:LCQ458790 KSO458790:KSU458790 KIS458790:KIY458790 JYW458790:JZC458790 JPA458790:JPG458790 JFE458790:JFK458790 IVI458790:IVO458790 ILM458790:ILS458790 IBQ458790:IBW458790 HRU458790:HSA458790 HHY458790:HIE458790 GYC458790:GYI458790 GOG458790:GOM458790 GEK458790:GEQ458790 FUO458790:FUU458790 FKS458790:FKY458790 FAW458790:FBC458790 ERA458790:ERG458790 EHE458790:EHK458790 DXI458790:DXO458790 DNM458790:DNS458790 DDQ458790:DDW458790 CTU458790:CUA458790 CJY458790:CKE458790 CAC458790:CAI458790 BQG458790:BQM458790 BGK458790:BGQ458790 AWO458790:AWU458790 AMS458790:AMY458790 ACW458790:ADC458790 TA458790:TG458790 JE458790:JK458790 WVQ393254:WVW393254 WLU393254:WMA393254 WBY393254:WCE393254 VSC393254:VSI393254 VIG393254:VIM393254 UYK393254:UYQ393254 UOO393254:UOU393254 UES393254:UEY393254 TUW393254:TVC393254 TLA393254:TLG393254 TBE393254:TBK393254 SRI393254:SRO393254 SHM393254:SHS393254 RXQ393254:RXW393254 RNU393254:ROA393254 RDY393254:REE393254 QUC393254:QUI393254 QKG393254:QKM393254 QAK393254:QAQ393254 PQO393254:PQU393254 PGS393254:PGY393254 OWW393254:OXC393254 ONA393254:ONG393254 ODE393254:ODK393254 NTI393254:NTO393254 NJM393254:NJS393254 MZQ393254:MZW393254 MPU393254:MQA393254 MFY393254:MGE393254 LWC393254:LWI393254 LMG393254:LMM393254 LCK393254:LCQ393254 KSO393254:KSU393254 KIS393254:KIY393254 JYW393254:JZC393254 JPA393254:JPG393254 JFE393254:JFK393254 IVI393254:IVO393254 ILM393254:ILS393254 IBQ393254:IBW393254 HRU393254:HSA393254 HHY393254:HIE393254 GYC393254:GYI393254 GOG393254:GOM393254 GEK393254:GEQ393254 FUO393254:FUU393254 FKS393254:FKY393254 FAW393254:FBC393254 ERA393254:ERG393254 EHE393254:EHK393254 DXI393254:DXO393254 DNM393254:DNS393254 DDQ393254:DDW393254 CTU393254:CUA393254 CJY393254:CKE393254 CAC393254:CAI393254 BQG393254:BQM393254 BGK393254:BGQ393254 AWO393254:AWU393254 AMS393254:AMY393254 ACW393254:ADC393254 TA393254:TG393254 JE393254:JK393254 WVQ327718:WVW327718 WLU327718:WMA327718 WBY327718:WCE327718 VSC327718:VSI327718 VIG327718:VIM327718 UYK327718:UYQ327718 UOO327718:UOU327718 UES327718:UEY327718 TUW327718:TVC327718 TLA327718:TLG327718 TBE327718:TBK327718 SRI327718:SRO327718 SHM327718:SHS327718 RXQ327718:RXW327718 RNU327718:ROA327718 RDY327718:REE327718 QUC327718:QUI327718 QKG327718:QKM327718 QAK327718:QAQ327718 PQO327718:PQU327718 PGS327718:PGY327718 OWW327718:OXC327718 ONA327718:ONG327718 ODE327718:ODK327718 NTI327718:NTO327718 NJM327718:NJS327718 MZQ327718:MZW327718 MPU327718:MQA327718 MFY327718:MGE327718 LWC327718:LWI327718 LMG327718:LMM327718 LCK327718:LCQ327718 KSO327718:KSU327718 KIS327718:KIY327718 JYW327718:JZC327718 JPA327718:JPG327718 JFE327718:JFK327718 IVI327718:IVO327718 ILM327718:ILS327718 IBQ327718:IBW327718 HRU327718:HSA327718 HHY327718:HIE327718 GYC327718:GYI327718 GOG327718:GOM327718 GEK327718:GEQ327718 FUO327718:FUU327718 FKS327718:FKY327718 FAW327718:FBC327718 ERA327718:ERG327718 EHE327718:EHK327718 DXI327718:DXO327718 DNM327718:DNS327718 DDQ327718:DDW327718 CTU327718:CUA327718 CJY327718:CKE327718 CAC327718:CAI327718 BQG327718:BQM327718 BGK327718:BGQ327718 AWO327718:AWU327718 AMS327718:AMY327718 ACW327718:ADC327718 TA327718:TG327718 JE327718:JK327718 WVQ262182:WVW262182 WLU262182:WMA262182 WBY262182:WCE262182 VSC262182:VSI262182 VIG262182:VIM262182 UYK262182:UYQ262182 UOO262182:UOU262182 UES262182:UEY262182 TUW262182:TVC262182 TLA262182:TLG262182 TBE262182:TBK262182 SRI262182:SRO262182 SHM262182:SHS262182 RXQ262182:RXW262182 RNU262182:ROA262182 RDY262182:REE262182 QUC262182:QUI262182 QKG262182:QKM262182 QAK262182:QAQ262182 PQO262182:PQU262182 PGS262182:PGY262182 OWW262182:OXC262182 ONA262182:ONG262182 ODE262182:ODK262182 NTI262182:NTO262182 NJM262182:NJS262182 MZQ262182:MZW262182 MPU262182:MQA262182 MFY262182:MGE262182 LWC262182:LWI262182 LMG262182:LMM262182 LCK262182:LCQ262182 KSO262182:KSU262182 KIS262182:KIY262182 JYW262182:JZC262182 JPA262182:JPG262182 JFE262182:JFK262182 IVI262182:IVO262182 ILM262182:ILS262182 IBQ262182:IBW262182 HRU262182:HSA262182 HHY262182:HIE262182 GYC262182:GYI262182 GOG262182:GOM262182 GEK262182:GEQ262182 FUO262182:FUU262182 FKS262182:FKY262182 FAW262182:FBC262182 ERA262182:ERG262182 EHE262182:EHK262182 DXI262182:DXO262182 DNM262182:DNS262182 DDQ262182:DDW262182 CTU262182:CUA262182 CJY262182:CKE262182 CAC262182:CAI262182 BQG262182:BQM262182 BGK262182:BGQ262182 AWO262182:AWU262182 AMS262182:AMY262182 ACW262182:ADC262182 TA262182:TG262182 JE262182:JK262182 WVQ196646:WVW196646 WLU196646:WMA196646 WBY196646:WCE196646 VSC196646:VSI196646 VIG196646:VIM196646 UYK196646:UYQ196646 UOO196646:UOU196646 UES196646:UEY196646 TUW196646:TVC196646 TLA196646:TLG196646 TBE196646:TBK196646 SRI196646:SRO196646 SHM196646:SHS196646 RXQ196646:RXW196646 RNU196646:ROA196646 RDY196646:REE196646 QUC196646:QUI196646 QKG196646:QKM196646 QAK196646:QAQ196646 PQO196646:PQU196646 PGS196646:PGY196646 OWW196646:OXC196646 ONA196646:ONG196646 ODE196646:ODK196646 NTI196646:NTO196646 NJM196646:NJS196646 MZQ196646:MZW196646 MPU196646:MQA196646 MFY196646:MGE196646 LWC196646:LWI196646 LMG196646:LMM196646 LCK196646:LCQ196646 KSO196646:KSU196646 KIS196646:KIY196646 JYW196646:JZC196646 JPA196646:JPG196646 JFE196646:JFK196646 IVI196646:IVO196646 ILM196646:ILS196646 IBQ196646:IBW196646 HRU196646:HSA196646 HHY196646:HIE196646 GYC196646:GYI196646 GOG196646:GOM196646 GEK196646:GEQ196646 FUO196646:FUU196646 FKS196646:FKY196646 FAW196646:FBC196646 ERA196646:ERG196646 EHE196646:EHK196646 DXI196646:DXO196646 DNM196646:DNS196646 DDQ196646:DDW196646 CTU196646:CUA196646 CJY196646:CKE196646 CAC196646:CAI196646 BQG196646:BQM196646 BGK196646:BGQ196646 AWO196646:AWU196646 AMS196646:AMY196646 ACW196646:ADC196646 TA196646:TG196646 JE196646:JK196646 WVQ131110:WVW131110 WLU131110:WMA131110 WBY131110:WCE131110 VSC131110:VSI131110 VIG131110:VIM131110 UYK131110:UYQ131110 UOO131110:UOU131110 UES131110:UEY131110 TUW131110:TVC131110 TLA131110:TLG131110 TBE131110:TBK131110 SRI131110:SRO131110 SHM131110:SHS131110 RXQ131110:RXW131110 RNU131110:ROA131110 RDY131110:REE131110 QUC131110:QUI131110 QKG131110:QKM131110 QAK131110:QAQ131110 PQO131110:PQU131110 PGS131110:PGY131110 OWW131110:OXC131110 ONA131110:ONG131110 ODE131110:ODK131110 NTI131110:NTO131110 NJM131110:NJS131110 MZQ131110:MZW131110 MPU131110:MQA131110 MFY131110:MGE131110 LWC131110:LWI131110 LMG131110:LMM131110 LCK131110:LCQ131110 KSO131110:KSU131110 KIS131110:KIY131110 JYW131110:JZC131110 JPA131110:JPG131110 JFE131110:JFK131110 IVI131110:IVO131110 ILM131110:ILS131110 IBQ131110:IBW131110 HRU131110:HSA131110 HHY131110:HIE131110 GYC131110:GYI131110 GOG131110:GOM131110 GEK131110:GEQ131110 FUO131110:FUU131110 FKS131110:FKY131110 FAW131110:FBC131110 ERA131110:ERG131110 EHE131110:EHK131110 DXI131110:DXO131110 DNM131110:DNS131110 DDQ131110:DDW131110 CTU131110:CUA131110 CJY131110:CKE131110 CAC131110:CAI131110 BQG131110:BQM131110 BGK131110:BGQ131110 AWO131110:AWU131110 AMS131110:AMY131110 ACW131110:ADC131110 TA131110:TG131110 JE131110:JK131110 WVQ65574:WVW65574 WLU65574:WMA65574 WBY65574:WCE65574 VSC65574:VSI65574 VIG65574:VIM65574 UYK65574:UYQ65574 UOO65574:UOU65574 UES65574:UEY65574 TUW65574:TVC65574 TLA65574:TLG65574 TBE65574:TBK65574 SRI65574:SRO65574 SHM65574:SHS65574 RXQ65574:RXW65574 RNU65574:ROA65574 RDY65574:REE65574 QUC65574:QUI65574 QKG65574:QKM65574 QAK65574:QAQ65574 PQO65574:PQU65574 PGS65574:PGY65574 OWW65574:OXC65574 ONA65574:ONG65574 ODE65574:ODK65574 NTI65574:NTO65574 NJM65574:NJS65574 MZQ65574:MZW65574 MPU65574:MQA65574 MFY65574:MGE65574 LWC65574:LWI65574 LMG65574:LMM65574 LCK65574:LCQ65574 KSO65574:KSU65574 KIS65574:KIY65574 JYW65574:JZC65574 JPA65574:JPG65574 JFE65574:JFK65574 IVI65574:IVO65574 ILM65574:ILS65574 IBQ65574:IBW65574 HRU65574:HSA65574 HHY65574:HIE65574 GYC65574:GYI65574 GOG65574:GOM65574 GEK65574:GEQ65574 FUO65574:FUU65574 FKS65574:FKY65574 FAW65574:FBC65574 ERA65574:ERG65574 EHE65574:EHK65574 DXI65574:DXO65574 DNM65574:DNS65574 DDQ65574:DDW65574 CTU65574:CUA65574 CJY65574:CKE65574 CAC65574:CAI65574 BQG65574:BQM65574 BGK65574:BGQ65574 AWO65574:AWU65574 AMS65574:AMY65574 ACW65574:ADC65574 TA65574:TG65574 JE65574:JK65574 I65572:O65572 I131108:O131108 I196644:O196644 I262180:O262180 I327716:O327716 I393252:O393252 I458788:O458788 I524324:O524324 I589860:O589860 I655396:O655396 I720932:O720932 I786468:O786468 I852004:O852004 I917540:O917540 I983076:O983076 I13:O13 JE13:JK13 TA13:TG13 ACW13:ADC13 AMS13:AMY13 AWO13:AWU13 BGK13:BGQ13 BQG13:BQM13 CAC13:CAI13 CJY13:CKE13 CTU13:CUA13 DDQ13:DDW13 DNM13:DNS13 DXI13:DXO13 EHE13:EHK13 ERA13:ERG13 FAW13:FBC13 FKS13:FKY13 FUO13:FUU13 GEK13:GEQ13 GOG13:GOM13 GYC13:GYI13 HHY13:HIE13 HRU13:HSA13 IBQ13:IBW13 ILM13:ILS13 IVI13:IVO13 JFE13:JFK13 JPA13:JPG13 JYW13:JZC13 KIS13:KIY13 KSO13:KSU13 LCK13:LCQ13 LMG13:LMM13 LWC13:LWI13 MFY13:MGE13 MPU13:MQA13 MZQ13:MZW13 NJM13:NJS13 NTI13:NTO13 ODE13:ODK13 ONA13:ONG13 OWW13:OXC13 PGS13:PGY13 PQO13:PQU13 QAK13:QAQ13 QKG13:QKM13 QUC13:QUI13 RDY13:REE13 RNU13:ROA13 RXQ13:RXW13 SHM13:SHS13 SRI13:SRO13 TBE13:TBK13 TLA13:TLG13 TUW13:TVC13 UES13:UEY13 UOO13:UOU13 UYK13:UYQ13 VIG13:VIM13 VSC13:VSI13 WBY13:WCE13 WLU13:WMA13 WVQ13:WVW13">
      <formula1>$CG$15:$CG$22</formula1>
    </dataValidation>
    <dataValidation type="list" allowBlank="1" showDropDown="0" showInputMessage="1" showErrorMessage="1" sqref="WVQ983080:WVW983080 WLU983080:WMA983080 WBY983080:WCE983080 VSC983080:VSI983080 VIG983080:VIM983080 UYK983080:UYQ983080 UOO983080:UOU983080 UES983080:UEY983080 TUW983080:TVC983080 TLA983080:TLG983080 TBE983080:TBK983080 SRI983080:SRO983080 SHM983080:SHS983080 RXQ983080:RXW983080 RNU983080:ROA983080 RDY983080:REE983080 QUC983080:QUI983080 QKG983080:QKM983080 QAK983080:QAQ983080 PQO983080:PQU983080 PGS983080:PGY983080 OWW983080:OXC983080 ONA983080:ONG983080 ODE983080:ODK983080 NTI983080:NTO983080 NJM983080:NJS983080 MZQ983080:MZW983080 MPU983080:MQA983080 MFY983080:MGE983080 LWC983080:LWI983080 LMG983080:LMM983080 LCK983080:LCQ983080 KSO983080:KSU983080 KIS983080:KIY983080 JYW983080:JZC983080 JPA983080:JPG983080 JFE983080:JFK983080 IVI983080:IVO983080 ILM983080:ILS983080 IBQ983080:IBW983080 HRU983080:HSA983080 HHY983080:HIE983080 GYC983080:GYI983080 GOG983080:GOM983080 GEK983080:GEQ983080 FUO983080:FUU983080 FKS983080:FKY983080 FAW983080:FBC983080 ERA983080:ERG983080 EHE983080:EHK983080 DXI983080:DXO983080 DNM983080:DNS983080 DDQ983080:DDW983080 CTU983080:CUA983080 CJY983080:CKE983080 CAC983080:CAI983080 BQG983080:BQM983080 BGK983080:BGQ983080 AWO983080:AWU983080 AMS983080:AMY983080 ACW983080:ADC983080 TA983080:TG983080 JE983080:JK983080 WVQ917544:WVW917544 WLU917544:WMA917544 WBY917544:WCE917544 VSC917544:VSI917544 VIG917544:VIM917544 UYK917544:UYQ917544 UOO917544:UOU917544 UES917544:UEY917544 TUW917544:TVC917544 TLA917544:TLG917544 TBE917544:TBK917544 SRI917544:SRO917544 SHM917544:SHS917544 RXQ917544:RXW917544 RNU917544:ROA917544 RDY917544:REE917544 QUC917544:QUI917544 QKG917544:QKM917544 QAK917544:QAQ917544 PQO917544:PQU917544 PGS917544:PGY917544 OWW917544:OXC917544 ONA917544:ONG917544 ODE917544:ODK917544 NTI917544:NTO917544 NJM917544:NJS917544 MZQ917544:MZW917544 MPU917544:MQA917544 MFY917544:MGE917544 LWC917544:LWI917544 LMG917544:LMM917544 LCK917544:LCQ917544 KSO917544:KSU917544 KIS917544:KIY917544 JYW917544:JZC917544 JPA917544:JPG917544 JFE917544:JFK917544 IVI917544:IVO917544 ILM917544:ILS917544 IBQ917544:IBW917544 HRU917544:HSA917544 HHY917544:HIE917544 GYC917544:GYI917544 GOG917544:GOM917544 GEK917544:GEQ917544 FUO917544:FUU917544 FKS917544:FKY917544 FAW917544:FBC917544 ERA917544:ERG917544 EHE917544:EHK917544 DXI917544:DXO917544 DNM917544:DNS917544 DDQ917544:DDW917544 CTU917544:CUA917544 CJY917544:CKE917544 CAC917544:CAI917544 BQG917544:BQM917544 BGK917544:BGQ917544 AWO917544:AWU917544 AMS917544:AMY917544 ACW917544:ADC917544 TA917544:TG917544 JE917544:JK917544 WVQ852008:WVW852008 WLU852008:WMA852008 WBY852008:WCE852008 VSC852008:VSI852008 VIG852008:VIM852008 UYK852008:UYQ852008 UOO852008:UOU852008 UES852008:UEY852008 TUW852008:TVC852008 TLA852008:TLG852008 TBE852008:TBK852008 SRI852008:SRO852008 SHM852008:SHS852008 RXQ852008:RXW852008 RNU852008:ROA852008 RDY852008:REE852008 QUC852008:QUI852008 QKG852008:QKM852008 QAK852008:QAQ852008 PQO852008:PQU852008 PGS852008:PGY852008 OWW852008:OXC852008 ONA852008:ONG852008 ODE852008:ODK852008 NTI852008:NTO852008 NJM852008:NJS852008 MZQ852008:MZW852008 MPU852008:MQA852008 MFY852008:MGE852008 LWC852008:LWI852008 LMG852008:LMM852008 LCK852008:LCQ852008 KSO852008:KSU852008 KIS852008:KIY852008 JYW852008:JZC852008 JPA852008:JPG852008 JFE852008:JFK852008 IVI852008:IVO852008 ILM852008:ILS852008 IBQ852008:IBW852008 HRU852008:HSA852008 HHY852008:HIE852008 GYC852008:GYI852008 GOG852008:GOM852008 GEK852008:GEQ852008 FUO852008:FUU852008 FKS852008:FKY852008 FAW852008:FBC852008 ERA852008:ERG852008 EHE852008:EHK852008 DXI852008:DXO852008 DNM852008:DNS852008 DDQ852008:DDW852008 CTU852008:CUA852008 CJY852008:CKE852008 CAC852008:CAI852008 BQG852008:BQM852008 BGK852008:BGQ852008 AWO852008:AWU852008 AMS852008:AMY852008 ACW852008:ADC852008 TA852008:TG852008 JE852008:JK852008 WVQ786472:WVW786472 WLU786472:WMA786472 WBY786472:WCE786472 VSC786472:VSI786472 VIG786472:VIM786472 UYK786472:UYQ786472 UOO786472:UOU786472 UES786472:UEY786472 TUW786472:TVC786472 TLA786472:TLG786472 TBE786472:TBK786472 SRI786472:SRO786472 SHM786472:SHS786472 RXQ786472:RXW786472 RNU786472:ROA786472 RDY786472:REE786472 QUC786472:QUI786472 QKG786472:QKM786472 QAK786472:QAQ786472 PQO786472:PQU786472 PGS786472:PGY786472 OWW786472:OXC786472 ONA786472:ONG786472 ODE786472:ODK786472 NTI786472:NTO786472 NJM786472:NJS786472 MZQ786472:MZW786472 MPU786472:MQA786472 MFY786472:MGE786472 LWC786472:LWI786472 LMG786472:LMM786472 LCK786472:LCQ786472 KSO786472:KSU786472 KIS786472:KIY786472 JYW786472:JZC786472 JPA786472:JPG786472 JFE786472:JFK786472 IVI786472:IVO786472 ILM786472:ILS786472 IBQ786472:IBW786472 HRU786472:HSA786472 HHY786472:HIE786472 GYC786472:GYI786472 GOG786472:GOM786472 GEK786472:GEQ786472 FUO786472:FUU786472 FKS786472:FKY786472 FAW786472:FBC786472 ERA786472:ERG786472 EHE786472:EHK786472 DXI786472:DXO786472 DNM786472:DNS786472 DDQ786472:DDW786472 CTU786472:CUA786472 CJY786472:CKE786472 CAC786472:CAI786472 BQG786472:BQM786472 BGK786472:BGQ786472 AWO786472:AWU786472 AMS786472:AMY786472 ACW786472:ADC786472 TA786472:TG786472 JE786472:JK786472 WVQ720936:WVW720936 WLU720936:WMA720936 WBY720936:WCE720936 VSC720936:VSI720936 VIG720936:VIM720936 UYK720936:UYQ720936 UOO720936:UOU720936 UES720936:UEY720936 TUW720936:TVC720936 TLA720936:TLG720936 TBE720936:TBK720936 SRI720936:SRO720936 SHM720936:SHS720936 RXQ720936:RXW720936 RNU720936:ROA720936 RDY720936:REE720936 QUC720936:QUI720936 QKG720936:QKM720936 QAK720936:QAQ720936 PQO720936:PQU720936 PGS720936:PGY720936 OWW720936:OXC720936 ONA720936:ONG720936 ODE720936:ODK720936 NTI720936:NTO720936 NJM720936:NJS720936 MZQ720936:MZW720936 MPU720936:MQA720936 MFY720936:MGE720936 LWC720936:LWI720936 LMG720936:LMM720936 LCK720936:LCQ720936 KSO720936:KSU720936 KIS720936:KIY720936 JYW720936:JZC720936 JPA720936:JPG720936 JFE720936:JFK720936 IVI720936:IVO720936 ILM720936:ILS720936 IBQ720936:IBW720936 HRU720936:HSA720936 HHY720936:HIE720936 GYC720936:GYI720936 GOG720936:GOM720936 GEK720936:GEQ720936 FUO720936:FUU720936 FKS720936:FKY720936 FAW720936:FBC720936 ERA720936:ERG720936 EHE720936:EHK720936 DXI720936:DXO720936 DNM720936:DNS720936 DDQ720936:DDW720936 CTU720936:CUA720936 CJY720936:CKE720936 CAC720936:CAI720936 BQG720936:BQM720936 BGK720936:BGQ720936 AWO720936:AWU720936 AMS720936:AMY720936 ACW720936:ADC720936 TA720936:TG720936 JE720936:JK720936 WVQ655400:WVW655400 WLU655400:WMA655400 WBY655400:WCE655400 VSC655400:VSI655400 VIG655400:VIM655400 UYK655400:UYQ655400 UOO655400:UOU655400 UES655400:UEY655400 TUW655400:TVC655400 TLA655400:TLG655400 TBE655400:TBK655400 SRI655400:SRO655400 SHM655400:SHS655400 RXQ655400:RXW655400 RNU655400:ROA655400 RDY655400:REE655400 QUC655400:QUI655400 QKG655400:QKM655400 QAK655400:QAQ655400 PQO655400:PQU655400 PGS655400:PGY655400 OWW655400:OXC655400 ONA655400:ONG655400 ODE655400:ODK655400 NTI655400:NTO655400 NJM655400:NJS655400 MZQ655400:MZW655400 MPU655400:MQA655400 MFY655400:MGE655400 LWC655400:LWI655400 LMG655400:LMM655400 LCK655400:LCQ655400 KSO655400:KSU655400 KIS655400:KIY655400 JYW655400:JZC655400 JPA655400:JPG655400 JFE655400:JFK655400 IVI655400:IVO655400 ILM655400:ILS655400 IBQ655400:IBW655400 HRU655400:HSA655400 HHY655400:HIE655400 GYC655400:GYI655400 GOG655400:GOM655400 GEK655400:GEQ655400 FUO655400:FUU655400 FKS655400:FKY655400 FAW655400:FBC655400 ERA655400:ERG655400 EHE655400:EHK655400 DXI655400:DXO655400 DNM655400:DNS655400 DDQ655400:DDW655400 CTU655400:CUA655400 CJY655400:CKE655400 CAC655400:CAI655400 BQG655400:BQM655400 BGK655400:BGQ655400 AWO655400:AWU655400 AMS655400:AMY655400 ACW655400:ADC655400 TA655400:TG655400 JE655400:JK655400 WVQ589864:WVW589864 WLU589864:WMA589864 WBY589864:WCE589864 VSC589864:VSI589864 VIG589864:VIM589864 UYK589864:UYQ589864 UOO589864:UOU589864 UES589864:UEY589864 TUW589864:TVC589864 TLA589864:TLG589864 TBE589864:TBK589864 SRI589864:SRO589864 SHM589864:SHS589864 RXQ589864:RXW589864 RNU589864:ROA589864 RDY589864:REE589864 QUC589864:QUI589864 QKG589864:QKM589864 QAK589864:QAQ589864 PQO589864:PQU589864 PGS589864:PGY589864 OWW589864:OXC589864 ONA589864:ONG589864 ODE589864:ODK589864 NTI589864:NTO589864 NJM589864:NJS589864 MZQ589864:MZW589864 MPU589864:MQA589864 MFY589864:MGE589864 LWC589864:LWI589864 LMG589864:LMM589864 LCK589864:LCQ589864 KSO589864:KSU589864 KIS589864:KIY589864 JYW589864:JZC589864 JPA589864:JPG589864 JFE589864:JFK589864 IVI589864:IVO589864 ILM589864:ILS589864 IBQ589864:IBW589864 HRU589864:HSA589864 HHY589864:HIE589864 GYC589864:GYI589864 GOG589864:GOM589864 GEK589864:GEQ589864 FUO589864:FUU589864 FKS589864:FKY589864 FAW589864:FBC589864 ERA589864:ERG589864 EHE589864:EHK589864 DXI589864:DXO589864 DNM589864:DNS589864 DDQ589864:DDW589864 CTU589864:CUA589864 CJY589864:CKE589864 CAC589864:CAI589864 BQG589864:BQM589864 BGK589864:BGQ589864 AWO589864:AWU589864 AMS589864:AMY589864 ACW589864:ADC589864 TA589864:TG589864 JE589864:JK589864 WVQ524328:WVW524328 WLU524328:WMA524328 WBY524328:WCE524328 VSC524328:VSI524328 VIG524328:VIM524328 UYK524328:UYQ524328 UOO524328:UOU524328 UES524328:UEY524328 TUW524328:TVC524328 TLA524328:TLG524328 TBE524328:TBK524328 SRI524328:SRO524328 SHM524328:SHS524328 RXQ524328:RXW524328 RNU524328:ROA524328 RDY524328:REE524328 QUC524328:QUI524328 QKG524328:QKM524328 QAK524328:QAQ524328 PQO524328:PQU524328 PGS524328:PGY524328 OWW524328:OXC524328 ONA524328:ONG524328 ODE524328:ODK524328 NTI524328:NTO524328 NJM524328:NJS524328 MZQ524328:MZW524328 MPU524328:MQA524328 MFY524328:MGE524328 LWC524328:LWI524328 LMG524328:LMM524328 LCK524328:LCQ524328 KSO524328:KSU524328 KIS524328:KIY524328 JYW524328:JZC524328 JPA524328:JPG524328 JFE524328:JFK524328 IVI524328:IVO524328 ILM524328:ILS524328 IBQ524328:IBW524328 HRU524328:HSA524328 HHY524328:HIE524328 GYC524328:GYI524328 GOG524328:GOM524328 GEK524328:GEQ524328 FUO524328:FUU524328 FKS524328:FKY524328 FAW524328:FBC524328 ERA524328:ERG524328 EHE524328:EHK524328 DXI524328:DXO524328 DNM524328:DNS524328 DDQ524328:DDW524328 CTU524328:CUA524328 CJY524328:CKE524328 CAC524328:CAI524328 BQG524328:BQM524328 BGK524328:BGQ524328 AWO524328:AWU524328 AMS524328:AMY524328 ACW524328:ADC524328 TA524328:TG524328 JE524328:JK524328 WVQ458792:WVW458792 WLU458792:WMA458792 WBY458792:WCE458792 VSC458792:VSI458792 VIG458792:VIM458792 UYK458792:UYQ458792 UOO458792:UOU458792 UES458792:UEY458792 TUW458792:TVC458792 TLA458792:TLG458792 TBE458792:TBK458792 SRI458792:SRO458792 SHM458792:SHS458792 RXQ458792:RXW458792 RNU458792:ROA458792 RDY458792:REE458792 QUC458792:QUI458792 QKG458792:QKM458792 QAK458792:QAQ458792 PQO458792:PQU458792 PGS458792:PGY458792 OWW458792:OXC458792 ONA458792:ONG458792 ODE458792:ODK458792 NTI458792:NTO458792 NJM458792:NJS458792 MZQ458792:MZW458792 MPU458792:MQA458792 MFY458792:MGE458792 LWC458792:LWI458792 LMG458792:LMM458792 LCK458792:LCQ458792 KSO458792:KSU458792 KIS458792:KIY458792 JYW458792:JZC458792 JPA458792:JPG458792 JFE458792:JFK458792 IVI458792:IVO458792 ILM458792:ILS458792 IBQ458792:IBW458792 HRU458792:HSA458792 HHY458792:HIE458792 GYC458792:GYI458792 GOG458792:GOM458792 GEK458792:GEQ458792 FUO458792:FUU458792 FKS458792:FKY458792 FAW458792:FBC458792 ERA458792:ERG458792 EHE458792:EHK458792 DXI458792:DXO458792 DNM458792:DNS458792 DDQ458792:DDW458792 CTU458792:CUA458792 CJY458792:CKE458792 CAC458792:CAI458792 BQG458792:BQM458792 BGK458792:BGQ458792 AWO458792:AWU458792 AMS458792:AMY458792 ACW458792:ADC458792 TA458792:TG458792 JE458792:JK458792 WVQ393256:WVW393256 WLU393256:WMA393256 WBY393256:WCE393256 VSC393256:VSI393256 VIG393256:VIM393256 UYK393256:UYQ393256 UOO393256:UOU393256 UES393256:UEY393256 TUW393256:TVC393256 TLA393256:TLG393256 TBE393256:TBK393256 SRI393256:SRO393256 SHM393256:SHS393256 RXQ393256:RXW393256 RNU393256:ROA393256 RDY393256:REE393256 QUC393256:QUI393256 QKG393256:QKM393256 QAK393256:QAQ393256 PQO393256:PQU393256 PGS393256:PGY393256 OWW393256:OXC393256 ONA393256:ONG393256 ODE393256:ODK393256 NTI393256:NTO393256 NJM393256:NJS393256 MZQ393256:MZW393256 MPU393256:MQA393256 MFY393256:MGE393256 LWC393256:LWI393256 LMG393256:LMM393256 LCK393256:LCQ393256 KSO393256:KSU393256 KIS393256:KIY393256 JYW393256:JZC393256 JPA393256:JPG393256 JFE393256:JFK393256 IVI393256:IVO393256 ILM393256:ILS393256 IBQ393256:IBW393256 HRU393256:HSA393256 HHY393256:HIE393256 GYC393256:GYI393256 GOG393256:GOM393256 GEK393256:GEQ393256 FUO393256:FUU393256 FKS393256:FKY393256 FAW393256:FBC393256 ERA393256:ERG393256 EHE393256:EHK393256 DXI393256:DXO393256 DNM393256:DNS393256 DDQ393256:DDW393256 CTU393256:CUA393256 CJY393256:CKE393256 CAC393256:CAI393256 BQG393256:BQM393256 BGK393256:BGQ393256 AWO393256:AWU393256 AMS393256:AMY393256 ACW393256:ADC393256 TA393256:TG393256 JE393256:JK393256 WVQ327720:WVW327720 WLU327720:WMA327720 WBY327720:WCE327720 VSC327720:VSI327720 VIG327720:VIM327720 UYK327720:UYQ327720 UOO327720:UOU327720 UES327720:UEY327720 TUW327720:TVC327720 TLA327720:TLG327720 TBE327720:TBK327720 SRI327720:SRO327720 SHM327720:SHS327720 RXQ327720:RXW327720 RNU327720:ROA327720 RDY327720:REE327720 QUC327720:QUI327720 QKG327720:QKM327720 QAK327720:QAQ327720 PQO327720:PQU327720 PGS327720:PGY327720 OWW327720:OXC327720 ONA327720:ONG327720 ODE327720:ODK327720 NTI327720:NTO327720 NJM327720:NJS327720 MZQ327720:MZW327720 MPU327720:MQA327720 MFY327720:MGE327720 LWC327720:LWI327720 LMG327720:LMM327720 LCK327720:LCQ327720 KSO327720:KSU327720 KIS327720:KIY327720 JYW327720:JZC327720 JPA327720:JPG327720 JFE327720:JFK327720 IVI327720:IVO327720 ILM327720:ILS327720 IBQ327720:IBW327720 HRU327720:HSA327720 HHY327720:HIE327720 GYC327720:GYI327720 GOG327720:GOM327720 GEK327720:GEQ327720 FUO327720:FUU327720 FKS327720:FKY327720 FAW327720:FBC327720 ERA327720:ERG327720 EHE327720:EHK327720 DXI327720:DXO327720 DNM327720:DNS327720 DDQ327720:DDW327720 CTU327720:CUA327720 CJY327720:CKE327720 CAC327720:CAI327720 BQG327720:BQM327720 BGK327720:BGQ327720 AWO327720:AWU327720 AMS327720:AMY327720 ACW327720:ADC327720 TA327720:TG327720 JE327720:JK327720 WVQ262184:WVW262184 WLU262184:WMA262184 WBY262184:WCE262184 VSC262184:VSI262184 VIG262184:VIM262184 UYK262184:UYQ262184 UOO262184:UOU262184 UES262184:UEY262184 TUW262184:TVC262184 TLA262184:TLG262184 TBE262184:TBK262184 SRI262184:SRO262184 SHM262184:SHS262184 RXQ262184:RXW262184 RNU262184:ROA262184 RDY262184:REE262184 QUC262184:QUI262184 QKG262184:QKM262184 QAK262184:QAQ262184 PQO262184:PQU262184 PGS262184:PGY262184 OWW262184:OXC262184 ONA262184:ONG262184 ODE262184:ODK262184 NTI262184:NTO262184 NJM262184:NJS262184 MZQ262184:MZW262184 MPU262184:MQA262184 MFY262184:MGE262184 LWC262184:LWI262184 LMG262184:LMM262184 LCK262184:LCQ262184 KSO262184:KSU262184 KIS262184:KIY262184 JYW262184:JZC262184 JPA262184:JPG262184 JFE262184:JFK262184 IVI262184:IVO262184 ILM262184:ILS262184 IBQ262184:IBW262184 HRU262184:HSA262184 HHY262184:HIE262184 GYC262184:GYI262184 GOG262184:GOM262184 GEK262184:GEQ262184 FUO262184:FUU262184 FKS262184:FKY262184 FAW262184:FBC262184 ERA262184:ERG262184 EHE262184:EHK262184 DXI262184:DXO262184 DNM262184:DNS262184 DDQ262184:DDW262184 CTU262184:CUA262184 CJY262184:CKE262184 CAC262184:CAI262184 BQG262184:BQM262184 BGK262184:BGQ262184 AWO262184:AWU262184 AMS262184:AMY262184 ACW262184:ADC262184 TA262184:TG262184 JE262184:JK262184 WVQ196648:WVW196648 WLU196648:WMA196648 WBY196648:WCE196648 VSC196648:VSI196648 VIG196648:VIM196648 UYK196648:UYQ196648 UOO196648:UOU196648 UES196648:UEY196648 TUW196648:TVC196648 TLA196648:TLG196648 TBE196648:TBK196648 SRI196648:SRO196648 SHM196648:SHS196648 RXQ196648:RXW196648 RNU196648:ROA196648 RDY196648:REE196648 QUC196648:QUI196648 QKG196648:QKM196648 QAK196648:QAQ196648 PQO196648:PQU196648 PGS196648:PGY196648 OWW196648:OXC196648 ONA196648:ONG196648 ODE196648:ODK196648 NTI196648:NTO196648 NJM196648:NJS196648 MZQ196648:MZW196648 MPU196648:MQA196648 MFY196648:MGE196648 LWC196648:LWI196648 LMG196648:LMM196648 LCK196648:LCQ196648 KSO196648:KSU196648 KIS196648:KIY196648 JYW196648:JZC196648 JPA196648:JPG196648 JFE196648:JFK196648 IVI196648:IVO196648 ILM196648:ILS196648 IBQ196648:IBW196648 HRU196648:HSA196648 HHY196648:HIE196648 GYC196648:GYI196648 GOG196648:GOM196648 GEK196648:GEQ196648 FUO196648:FUU196648 FKS196648:FKY196648 FAW196648:FBC196648 ERA196648:ERG196648 EHE196648:EHK196648 DXI196648:DXO196648 DNM196648:DNS196648 DDQ196648:DDW196648 CTU196648:CUA196648 CJY196648:CKE196648 CAC196648:CAI196648 BQG196648:BQM196648 BGK196648:BGQ196648 AWO196648:AWU196648 AMS196648:AMY196648 ACW196648:ADC196648 TA196648:TG196648 JE196648:JK196648 WVQ131112:WVW131112 WLU131112:WMA131112 WBY131112:WCE131112 VSC131112:VSI131112 VIG131112:VIM131112 UYK131112:UYQ131112 UOO131112:UOU131112 UES131112:UEY131112 TUW131112:TVC131112 TLA131112:TLG131112 TBE131112:TBK131112 SRI131112:SRO131112 SHM131112:SHS131112 RXQ131112:RXW131112 RNU131112:ROA131112 RDY131112:REE131112 QUC131112:QUI131112 QKG131112:QKM131112 QAK131112:QAQ131112 PQO131112:PQU131112 PGS131112:PGY131112 OWW131112:OXC131112 ONA131112:ONG131112 ODE131112:ODK131112 NTI131112:NTO131112 NJM131112:NJS131112 MZQ131112:MZW131112 MPU131112:MQA131112 MFY131112:MGE131112 LWC131112:LWI131112 LMG131112:LMM131112 LCK131112:LCQ131112 KSO131112:KSU131112 KIS131112:KIY131112 JYW131112:JZC131112 JPA131112:JPG131112 JFE131112:JFK131112 IVI131112:IVO131112 ILM131112:ILS131112 IBQ131112:IBW131112 HRU131112:HSA131112 HHY131112:HIE131112 GYC131112:GYI131112 GOG131112:GOM131112 GEK131112:GEQ131112 FUO131112:FUU131112 FKS131112:FKY131112 FAW131112:FBC131112 ERA131112:ERG131112 EHE131112:EHK131112 DXI131112:DXO131112 DNM131112:DNS131112 DDQ131112:DDW131112 CTU131112:CUA131112 CJY131112:CKE131112 CAC131112:CAI131112 BQG131112:BQM131112 BGK131112:BGQ131112 AWO131112:AWU131112 AMS131112:AMY131112 ACW131112:ADC131112 TA131112:TG131112 JE131112:JK131112 WVQ65576:WVW65576 WLU65576:WMA65576 WBY65576:WCE65576 VSC65576:VSI65576 VIG65576:VIM65576 UYK65576:UYQ65576 UOO65576:UOU65576 UES65576:UEY65576 TUW65576:TVC65576 TLA65576:TLG65576 TBE65576:TBK65576 SRI65576:SRO65576 SHM65576:SHS65576 RXQ65576:RXW65576 RNU65576:ROA65576 RDY65576:REE65576 QUC65576:QUI65576 QKG65576:QKM65576 QAK65576:QAQ65576 PQO65576:PQU65576 PGS65576:PGY65576 OWW65576:OXC65576 ONA65576:ONG65576 ODE65576:ODK65576 NTI65576:NTO65576 NJM65576:NJS65576 MZQ65576:MZW65576 MPU65576:MQA65576 MFY65576:MGE65576 LWC65576:LWI65576 LMG65576:LMM65576 LCK65576:LCQ65576 KSO65576:KSU65576 KIS65576:KIY65576 JYW65576:JZC65576 JPA65576:JPG65576 JFE65576:JFK65576 IVI65576:IVO65576 ILM65576:ILS65576 IBQ65576:IBW65576 HRU65576:HSA65576 HHY65576:HIE65576 GYC65576:GYI65576 GOG65576:GOM65576 GEK65576:GEQ65576 FUO65576:FUU65576 FKS65576:FKY65576 FAW65576:FBC65576 ERA65576:ERG65576 EHE65576:EHK65576 DXI65576:DXO65576 DNM65576:DNS65576 DDQ65576:DDW65576 CTU65576:CUA65576 CJY65576:CKE65576 CAC65576:CAI65576 BQG65576:BQM65576 BGK65576:BGQ65576 AWO65576:AWU65576 AMS65576:AMY65576 ACW65576:ADC65576 TA65576:TG65576 JE65576:JK65576 I65574:O65574 I131110:O131110 I196646:O196646 I262182:O262182 I327718:O327718 I393254:O393254 I458790:O458790 I524326:O524326 I589862:O589862 I655398:O655398 I720934:O720934 I786470:O786470 I852006:O852006 I917542:O917542 I983078:O983078 JE15:JK15 TA15:TG15 ACW15:ADC15 AMS15:AMY15 AWO15:AWU15 BGK15:BGQ15 BQG15:BQM15 CAC15:CAI15 CJY15:CKE15 CTU15:CUA15 DDQ15:DDW15 DNM15:DNS15 DXI15:DXO15 EHE15:EHK15 ERA15:ERG15 FAW15:FBC15 FKS15:FKY15 FUO15:FUU15 GEK15:GEQ15 GOG15:GOM15 GYC15:GYI15 HHY15:HIE15 HRU15:HSA15 IBQ15:IBW15 ILM15:ILS15 IVI15:IVO15 JFE15:JFK15 JPA15:JPG15 JYW15:JZC15 KIS15:KIY15 KSO15:KSU15 LCK15:LCQ15 LMG15:LMM15 LWC15:LWI15 MFY15:MGE15 MPU15:MQA15 MZQ15:MZW15 NJM15:NJS15 NTI15:NTO15 ODE15:ODK15 ONA15:ONG15 OWW15:OXC15 PGS15:PGY15 PQO15:PQU15 QAK15:QAQ15 QKG15:QKM15 QUC15:QUI15 RDY15:REE15 RNU15:ROA15 RXQ15:RXW15 SHM15:SHS15 SRI15:SRO15 TBE15:TBK15 TLA15:TLG15 TUW15:TVC15 UES15:UEY15 UOO15:UOU15 UYK15:UYQ15 VIG15:VIM15 VSC15:VSI15 WBY15:WCE15 WLU15:WMA15 WVQ15:WVW15 I15:O15">
      <formula1>$CP$15:$CP$22</formula1>
    </dataValidation>
    <dataValidation type="list" allowBlank="1" showDropDown="0" showInputMessage="1" showErrorMessage="1" sqref="B222:B223 S80 S76 S74 S78 S82 J215 B217 B211 B209 B213 B220 B500 B468 D460 B458 B435 D462:D463 B491 D269:D273 B249 B241 B232 B226 B238 B243 D251 B268 B261 B282 B277 B287 B367 B357 B351 B325 B315 B305 B298 B293 B300 B309 B321 B344 B355 B359 AG407 AG402 AG396 W400 W405 W409 B422 B414 B402 B393 B391 B396 B412 B418 B425 W396 W407 W402 W398 AG398 AG405 AG409 C384 C379 C375 B373 C377 C381 C388:C389 C386 C340 C335 C331 C327">
      <formula1>$Z$200:$Z$201</formula1>
    </dataValidation>
    <dataValidation type="list" allowBlank="1" showDropDown="0" showInputMessage="1" showErrorMessage="1" sqref="N65770:Q65770 N131306:Q131306 N196842:Q196842 N262378:Q262378 N327914:Q327914 N393450:Q393450 N458986:Q458986 N524522:Q524522 N590058:Q590058 N655594:Q655594 N721130:Q721130 N786666:Q786666 N852202:Q852202 N917738:Q917738 N983274:Q983274 WVV983276:WVY983276 WLZ983276:WMC983276 WCD983276:WCG983276 VSH983276:VSK983276 VIL983276:VIO983276 UYP983276:UYS983276 UOT983276:UOW983276 UEX983276:UFA983276 TVB983276:TVE983276 TLF983276:TLI983276 TBJ983276:TBM983276 SRN983276:SRQ983276 SHR983276:SHU983276 RXV983276:RXY983276 RNZ983276:ROC983276 RED983276:REG983276 QUH983276:QUK983276 QKL983276:QKO983276 QAP983276:QAS983276 PQT983276:PQW983276 PGX983276:PHA983276 OXB983276:OXE983276 ONF983276:ONI983276 ODJ983276:ODM983276 NTN983276:NTQ983276 NJR983276:NJU983276 MZV983276:MZY983276 MPZ983276:MQC983276 MGD983276:MGG983276 LWH983276:LWK983276 LML983276:LMO983276 LCP983276:LCS983276 KST983276:KSW983276 KIX983276:KJA983276 JZB983276:JZE983276 JPF983276:JPI983276 JFJ983276:JFM983276 IVN983276:IVQ983276 ILR983276:ILU983276 IBV983276:IBY983276 HRZ983276:HSC983276 HID983276:HIG983276 GYH983276:GYK983276 GOL983276:GOO983276 GEP983276:GES983276 FUT983276:FUW983276 FKX983276:FLA983276 FBB983276:FBE983276 ERF983276:ERI983276 EHJ983276:EHM983276 DXN983276:DXQ983276 DNR983276:DNU983276 DDV983276:DDY983276 CTZ983276:CUC983276 CKD983276:CKG983276 CAH983276:CAK983276 BQL983276:BQO983276 BGP983276:BGS983276 AWT983276:AWW983276 AMX983276:ANA983276 ADB983276:ADE983276 TF983276:TI983276 JJ983276:JM983276 WVV917740:WVY917740 WLZ917740:WMC917740 WCD917740:WCG917740 VSH917740:VSK917740 VIL917740:VIO917740 UYP917740:UYS917740 UOT917740:UOW917740 UEX917740:UFA917740 TVB917740:TVE917740 TLF917740:TLI917740 TBJ917740:TBM917740 SRN917740:SRQ917740 SHR917740:SHU917740 RXV917740:RXY917740 RNZ917740:ROC917740 RED917740:REG917740 QUH917740:QUK917740 QKL917740:QKO917740 QAP917740:QAS917740 PQT917740:PQW917740 PGX917740:PHA917740 OXB917740:OXE917740 ONF917740:ONI917740 ODJ917740:ODM917740 NTN917740:NTQ917740 NJR917740:NJU917740 MZV917740:MZY917740 MPZ917740:MQC917740 MGD917740:MGG917740 LWH917740:LWK917740 LML917740:LMO917740 LCP917740:LCS917740 KST917740:KSW917740 KIX917740:KJA917740 JZB917740:JZE917740 JPF917740:JPI917740 JFJ917740:JFM917740 IVN917740:IVQ917740 ILR917740:ILU917740 IBV917740:IBY917740 HRZ917740:HSC917740 HID917740:HIG917740 GYH917740:GYK917740 GOL917740:GOO917740 GEP917740:GES917740 FUT917740:FUW917740 FKX917740:FLA917740 FBB917740:FBE917740 ERF917740:ERI917740 EHJ917740:EHM917740 DXN917740:DXQ917740 DNR917740:DNU917740 DDV917740:DDY917740 CTZ917740:CUC917740 CKD917740:CKG917740 CAH917740:CAK917740 BQL917740:BQO917740 BGP917740:BGS917740 AWT917740:AWW917740 AMX917740:ANA917740 ADB917740:ADE917740 TF917740:TI917740 JJ917740:JM917740 WVV852204:WVY852204 WLZ852204:WMC852204 WCD852204:WCG852204 VSH852204:VSK852204 VIL852204:VIO852204 UYP852204:UYS852204 UOT852204:UOW852204 UEX852204:UFA852204 TVB852204:TVE852204 TLF852204:TLI852204 TBJ852204:TBM852204 SRN852204:SRQ852204 SHR852204:SHU852204 RXV852204:RXY852204 RNZ852204:ROC852204 RED852204:REG852204 QUH852204:QUK852204 QKL852204:QKO852204 QAP852204:QAS852204 PQT852204:PQW852204 PGX852204:PHA852204 OXB852204:OXE852204 ONF852204:ONI852204 ODJ852204:ODM852204 NTN852204:NTQ852204 NJR852204:NJU852204 MZV852204:MZY852204 MPZ852204:MQC852204 MGD852204:MGG852204 LWH852204:LWK852204 LML852204:LMO852204 LCP852204:LCS852204 KST852204:KSW852204 KIX852204:KJA852204 JZB852204:JZE852204 JPF852204:JPI852204 JFJ852204:JFM852204 IVN852204:IVQ852204 ILR852204:ILU852204 IBV852204:IBY852204 HRZ852204:HSC852204 HID852204:HIG852204 GYH852204:GYK852204 GOL852204:GOO852204 GEP852204:GES852204 FUT852204:FUW852204 FKX852204:FLA852204 FBB852204:FBE852204 ERF852204:ERI852204 EHJ852204:EHM852204 DXN852204:DXQ852204 DNR852204:DNU852204 DDV852204:DDY852204 CTZ852204:CUC852204 CKD852204:CKG852204 CAH852204:CAK852204 BQL852204:BQO852204 BGP852204:BGS852204 AWT852204:AWW852204 AMX852204:ANA852204 ADB852204:ADE852204 TF852204:TI852204 JJ852204:JM852204 WVV786668:WVY786668 WLZ786668:WMC786668 WCD786668:WCG786668 VSH786668:VSK786668 VIL786668:VIO786668 UYP786668:UYS786668 UOT786668:UOW786668 UEX786668:UFA786668 TVB786668:TVE786668 TLF786668:TLI786668 TBJ786668:TBM786668 SRN786668:SRQ786668 SHR786668:SHU786668 RXV786668:RXY786668 RNZ786668:ROC786668 RED786668:REG786668 QUH786668:QUK786668 QKL786668:QKO786668 QAP786668:QAS786668 PQT786668:PQW786668 PGX786668:PHA786668 OXB786668:OXE786668 ONF786668:ONI786668 ODJ786668:ODM786668 NTN786668:NTQ786668 NJR786668:NJU786668 MZV786668:MZY786668 MPZ786668:MQC786668 MGD786668:MGG786668 LWH786668:LWK786668 LML786668:LMO786668 LCP786668:LCS786668 KST786668:KSW786668 KIX786668:KJA786668 JZB786668:JZE786668 JPF786668:JPI786668 JFJ786668:JFM786668 IVN786668:IVQ786668 ILR786668:ILU786668 IBV786668:IBY786668 HRZ786668:HSC786668 HID786668:HIG786668 GYH786668:GYK786668 GOL786668:GOO786668 GEP786668:GES786668 FUT786668:FUW786668 FKX786668:FLA786668 FBB786668:FBE786668 ERF786668:ERI786668 EHJ786668:EHM786668 DXN786668:DXQ786668 DNR786668:DNU786668 DDV786668:DDY786668 CTZ786668:CUC786668 CKD786668:CKG786668 CAH786668:CAK786668 BQL786668:BQO786668 BGP786668:BGS786668 AWT786668:AWW786668 AMX786668:ANA786668 ADB786668:ADE786668 TF786668:TI786668 JJ786668:JM786668 WVV721132:WVY721132 WLZ721132:WMC721132 WCD721132:WCG721132 VSH721132:VSK721132 VIL721132:VIO721132 UYP721132:UYS721132 UOT721132:UOW721132 UEX721132:UFA721132 TVB721132:TVE721132 TLF721132:TLI721132 TBJ721132:TBM721132 SRN721132:SRQ721132 SHR721132:SHU721132 RXV721132:RXY721132 RNZ721132:ROC721132 RED721132:REG721132 QUH721132:QUK721132 QKL721132:QKO721132 QAP721132:QAS721132 PQT721132:PQW721132 PGX721132:PHA721132 OXB721132:OXE721132 ONF721132:ONI721132 ODJ721132:ODM721132 NTN721132:NTQ721132 NJR721132:NJU721132 MZV721132:MZY721132 MPZ721132:MQC721132 MGD721132:MGG721132 LWH721132:LWK721132 LML721132:LMO721132 LCP721132:LCS721132 KST721132:KSW721132 KIX721132:KJA721132 JZB721132:JZE721132 JPF721132:JPI721132 JFJ721132:JFM721132 IVN721132:IVQ721132 ILR721132:ILU721132 IBV721132:IBY721132 HRZ721132:HSC721132 HID721132:HIG721132 GYH721132:GYK721132 GOL721132:GOO721132 GEP721132:GES721132 FUT721132:FUW721132 FKX721132:FLA721132 FBB721132:FBE721132 ERF721132:ERI721132 EHJ721132:EHM721132 DXN721132:DXQ721132 DNR721132:DNU721132 DDV721132:DDY721132 CTZ721132:CUC721132 CKD721132:CKG721132 CAH721132:CAK721132 BQL721132:BQO721132 BGP721132:BGS721132 AWT721132:AWW721132 AMX721132:ANA721132 ADB721132:ADE721132 TF721132:TI721132 JJ721132:JM721132 WVV655596:WVY655596 WLZ655596:WMC655596 WCD655596:WCG655596 VSH655596:VSK655596 VIL655596:VIO655596 UYP655596:UYS655596 UOT655596:UOW655596 UEX655596:UFA655596 TVB655596:TVE655596 TLF655596:TLI655596 TBJ655596:TBM655596 SRN655596:SRQ655596 SHR655596:SHU655596 RXV655596:RXY655596 RNZ655596:ROC655596 RED655596:REG655596 QUH655596:QUK655596 QKL655596:QKO655596 QAP655596:QAS655596 PQT655596:PQW655596 PGX655596:PHA655596 OXB655596:OXE655596 ONF655596:ONI655596 ODJ655596:ODM655596 NTN655596:NTQ655596 NJR655596:NJU655596 MZV655596:MZY655596 MPZ655596:MQC655596 MGD655596:MGG655596 LWH655596:LWK655596 LML655596:LMO655596 LCP655596:LCS655596 KST655596:KSW655596 KIX655596:KJA655596 JZB655596:JZE655596 JPF655596:JPI655596 JFJ655596:JFM655596 IVN655596:IVQ655596 ILR655596:ILU655596 IBV655596:IBY655596 HRZ655596:HSC655596 HID655596:HIG655596 GYH655596:GYK655596 GOL655596:GOO655596 GEP655596:GES655596 FUT655596:FUW655596 FKX655596:FLA655596 FBB655596:FBE655596 ERF655596:ERI655596 EHJ655596:EHM655596 DXN655596:DXQ655596 DNR655596:DNU655596 DDV655596:DDY655596 CTZ655596:CUC655596 CKD655596:CKG655596 CAH655596:CAK655596 BQL655596:BQO655596 BGP655596:BGS655596 AWT655596:AWW655596 AMX655596:ANA655596 ADB655596:ADE655596 TF655596:TI655596 JJ655596:JM655596 WVV590060:WVY590060 WLZ590060:WMC590060 WCD590060:WCG590060 VSH590060:VSK590060 VIL590060:VIO590060 UYP590060:UYS590060 UOT590060:UOW590060 UEX590060:UFA590060 TVB590060:TVE590060 TLF590060:TLI590060 TBJ590060:TBM590060 SRN590060:SRQ590060 SHR590060:SHU590060 RXV590060:RXY590060 RNZ590060:ROC590060 RED590060:REG590060 QUH590060:QUK590060 QKL590060:QKO590060 QAP590060:QAS590060 PQT590060:PQW590060 PGX590060:PHA590060 OXB590060:OXE590060 ONF590060:ONI590060 ODJ590060:ODM590060 NTN590060:NTQ590060 NJR590060:NJU590060 MZV590060:MZY590060 MPZ590060:MQC590060 MGD590060:MGG590060 LWH590060:LWK590060 LML590060:LMO590060 LCP590060:LCS590060 KST590060:KSW590060 KIX590060:KJA590060 JZB590060:JZE590060 JPF590060:JPI590060 JFJ590060:JFM590060 IVN590060:IVQ590060 ILR590060:ILU590060 IBV590060:IBY590060 HRZ590060:HSC590060 HID590060:HIG590060 GYH590060:GYK590060 GOL590060:GOO590060 GEP590060:GES590060 FUT590060:FUW590060 FKX590060:FLA590060 FBB590060:FBE590060 ERF590060:ERI590060 EHJ590060:EHM590060 DXN590060:DXQ590060 DNR590060:DNU590060 DDV590060:DDY590060 CTZ590060:CUC590060 CKD590060:CKG590060 CAH590060:CAK590060 BQL590060:BQO590060 BGP590060:BGS590060 AWT590060:AWW590060 AMX590060:ANA590060 ADB590060:ADE590060 TF590060:TI590060 JJ590060:JM590060 WVV524524:WVY524524 WLZ524524:WMC524524 WCD524524:WCG524524 VSH524524:VSK524524 VIL524524:VIO524524 UYP524524:UYS524524 UOT524524:UOW524524 UEX524524:UFA524524 TVB524524:TVE524524 TLF524524:TLI524524 TBJ524524:TBM524524 SRN524524:SRQ524524 SHR524524:SHU524524 RXV524524:RXY524524 RNZ524524:ROC524524 RED524524:REG524524 QUH524524:QUK524524 QKL524524:QKO524524 QAP524524:QAS524524 PQT524524:PQW524524 PGX524524:PHA524524 OXB524524:OXE524524 ONF524524:ONI524524 ODJ524524:ODM524524 NTN524524:NTQ524524 NJR524524:NJU524524 MZV524524:MZY524524 MPZ524524:MQC524524 MGD524524:MGG524524 LWH524524:LWK524524 LML524524:LMO524524 LCP524524:LCS524524 KST524524:KSW524524 KIX524524:KJA524524 JZB524524:JZE524524 JPF524524:JPI524524 JFJ524524:JFM524524 IVN524524:IVQ524524 ILR524524:ILU524524 IBV524524:IBY524524 HRZ524524:HSC524524 HID524524:HIG524524 GYH524524:GYK524524 GOL524524:GOO524524 GEP524524:GES524524 FUT524524:FUW524524 FKX524524:FLA524524 FBB524524:FBE524524 ERF524524:ERI524524 EHJ524524:EHM524524 DXN524524:DXQ524524 DNR524524:DNU524524 DDV524524:DDY524524 CTZ524524:CUC524524 CKD524524:CKG524524 CAH524524:CAK524524 BQL524524:BQO524524 BGP524524:BGS524524 AWT524524:AWW524524 AMX524524:ANA524524 ADB524524:ADE524524 TF524524:TI524524 JJ524524:JM524524 WVV458988:WVY458988 WLZ458988:WMC458988 WCD458988:WCG458988 VSH458988:VSK458988 VIL458988:VIO458988 UYP458988:UYS458988 UOT458988:UOW458988 UEX458988:UFA458988 TVB458988:TVE458988 TLF458988:TLI458988 TBJ458988:TBM458988 SRN458988:SRQ458988 SHR458988:SHU458988 RXV458988:RXY458988 RNZ458988:ROC458988 RED458988:REG458988 QUH458988:QUK458988 QKL458988:QKO458988 QAP458988:QAS458988 PQT458988:PQW458988 PGX458988:PHA458988 OXB458988:OXE458988 ONF458988:ONI458988 ODJ458988:ODM458988 NTN458988:NTQ458988 NJR458988:NJU458988 MZV458988:MZY458988 MPZ458988:MQC458988 MGD458988:MGG458988 LWH458988:LWK458988 LML458988:LMO458988 LCP458988:LCS458988 KST458988:KSW458988 KIX458988:KJA458988 JZB458988:JZE458988 JPF458988:JPI458988 JFJ458988:JFM458988 IVN458988:IVQ458988 ILR458988:ILU458988 IBV458988:IBY458988 HRZ458988:HSC458988 HID458988:HIG458988 GYH458988:GYK458988 GOL458988:GOO458988 GEP458988:GES458988 FUT458988:FUW458988 FKX458988:FLA458988 FBB458988:FBE458988 ERF458988:ERI458988 EHJ458988:EHM458988 DXN458988:DXQ458988 DNR458988:DNU458988 DDV458988:DDY458988 CTZ458988:CUC458988 CKD458988:CKG458988 CAH458988:CAK458988 BQL458988:BQO458988 BGP458988:BGS458988 AWT458988:AWW458988 AMX458988:ANA458988 ADB458988:ADE458988 TF458988:TI458988 JJ458988:JM458988 WVV393452:WVY393452 WLZ393452:WMC393452 WCD393452:WCG393452 VSH393452:VSK393452 VIL393452:VIO393452 UYP393452:UYS393452 UOT393452:UOW393452 UEX393452:UFA393452 TVB393452:TVE393452 TLF393452:TLI393452 TBJ393452:TBM393452 SRN393452:SRQ393452 SHR393452:SHU393452 RXV393452:RXY393452 RNZ393452:ROC393452 RED393452:REG393452 QUH393452:QUK393452 QKL393452:QKO393452 QAP393452:QAS393452 PQT393452:PQW393452 PGX393452:PHA393452 OXB393452:OXE393452 ONF393452:ONI393452 ODJ393452:ODM393452 NTN393452:NTQ393452 NJR393452:NJU393452 MZV393452:MZY393452 MPZ393452:MQC393452 MGD393452:MGG393452 LWH393452:LWK393452 LML393452:LMO393452 LCP393452:LCS393452 KST393452:KSW393452 KIX393452:KJA393452 JZB393452:JZE393452 JPF393452:JPI393452 JFJ393452:JFM393452 IVN393452:IVQ393452 ILR393452:ILU393452 IBV393452:IBY393452 HRZ393452:HSC393452 HID393452:HIG393452 GYH393452:GYK393452 GOL393452:GOO393452 GEP393452:GES393452 FUT393452:FUW393452 FKX393452:FLA393452 FBB393452:FBE393452 ERF393452:ERI393452 EHJ393452:EHM393452 DXN393452:DXQ393452 DNR393452:DNU393452 DDV393452:DDY393452 CTZ393452:CUC393452 CKD393452:CKG393452 CAH393452:CAK393452 BQL393452:BQO393452 BGP393452:BGS393452 AWT393452:AWW393452 AMX393452:ANA393452 ADB393452:ADE393452 TF393452:TI393452 JJ393452:JM393452 WVV327916:WVY327916 WLZ327916:WMC327916 WCD327916:WCG327916 VSH327916:VSK327916 VIL327916:VIO327916 UYP327916:UYS327916 UOT327916:UOW327916 UEX327916:UFA327916 TVB327916:TVE327916 TLF327916:TLI327916 TBJ327916:TBM327916 SRN327916:SRQ327916 SHR327916:SHU327916 RXV327916:RXY327916 RNZ327916:ROC327916 RED327916:REG327916 QUH327916:QUK327916 QKL327916:QKO327916 QAP327916:QAS327916 PQT327916:PQW327916 PGX327916:PHA327916 OXB327916:OXE327916 ONF327916:ONI327916 ODJ327916:ODM327916 NTN327916:NTQ327916 NJR327916:NJU327916 MZV327916:MZY327916 MPZ327916:MQC327916 MGD327916:MGG327916 LWH327916:LWK327916 LML327916:LMO327916 LCP327916:LCS327916 KST327916:KSW327916 KIX327916:KJA327916 JZB327916:JZE327916 JPF327916:JPI327916 JFJ327916:JFM327916 IVN327916:IVQ327916 ILR327916:ILU327916 IBV327916:IBY327916 HRZ327916:HSC327916 HID327916:HIG327916 GYH327916:GYK327916 GOL327916:GOO327916 GEP327916:GES327916 FUT327916:FUW327916 FKX327916:FLA327916 FBB327916:FBE327916 ERF327916:ERI327916 EHJ327916:EHM327916 DXN327916:DXQ327916 DNR327916:DNU327916 DDV327916:DDY327916 CTZ327916:CUC327916 CKD327916:CKG327916 CAH327916:CAK327916 BQL327916:BQO327916 BGP327916:BGS327916 AWT327916:AWW327916 AMX327916:ANA327916 ADB327916:ADE327916 TF327916:TI327916 JJ327916:JM327916 WVV262380:WVY262380 WLZ262380:WMC262380 WCD262380:WCG262380 VSH262380:VSK262380 VIL262380:VIO262380 UYP262380:UYS262380 UOT262380:UOW262380 UEX262380:UFA262380 TVB262380:TVE262380 TLF262380:TLI262380 TBJ262380:TBM262380 SRN262380:SRQ262380 SHR262380:SHU262380 RXV262380:RXY262380 RNZ262380:ROC262380 RED262380:REG262380 QUH262380:QUK262380 QKL262380:QKO262380 QAP262380:QAS262380 PQT262380:PQW262380 PGX262380:PHA262380 OXB262380:OXE262380 ONF262380:ONI262380 ODJ262380:ODM262380 NTN262380:NTQ262380 NJR262380:NJU262380 MZV262380:MZY262380 MPZ262380:MQC262380 MGD262380:MGG262380 LWH262380:LWK262380 LML262380:LMO262380 LCP262380:LCS262380 KST262380:KSW262380 KIX262380:KJA262380 JZB262380:JZE262380 JPF262380:JPI262380 JFJ262380:JFM262380 IVN262380:IVQ262380 ILR262380:ILU262380 IBV262380:IBY262380 HRZ262380:HSC262380 HID262380:HIG262380 GYH262380:GYK262380 GOL262380:GOO262380 GEP262380:GES262380 FUT262380:FUW262380 FKX262380:FLA262380 FBB262380:FBE262380 ERF262380:ERI262380 EHJ262380:EHM262380 DXN262380:DXQ262380 DNR262380:DNU262380 DDV262380:DDY262380 CTZ262380:CUC262380 CKD262380:CKG262380 CAH262380:CAK262380 BQL262380:BQO262380 BGP262380:BGS262380 AWT262380:AWW262380 AMX262380:ANA262380 ADB262380:ADE262380 TF262380:TI262380 JJ262380:JM262380 WVV196844:WVY196844 WLZ196844:WMC196844 WCD196844:WCG196844 VSH196844:VSK196844 VIL196844:VIO196844 UYP196844:UYS196844 UOT196844:UOW196844 UEX196844:UFA196844 TVB196844:TVE196844 TLF196844:TLI196844 TBJ196844:TBM196844 SRN196844:SRQ196844 SHR196844:SHU196844 RXV196844:RXY196844 RNZ196844:ROC196844 RED196844:REG196844 QUH196844:QUK196844 QKL196844:QKO196844 QAP196844:QAS196844 PQT196844:PQW196844 PGX196844:PHA196844 OXB196844:OXE196844 ONF196844:ONI196844 ODJ196844:ODM196844 NTN196844:NTQ196844 NJR196844:NJU196844 MZV196844:MZY196844 MPZ196844:MQC196844 MGD196844:MGG196844 LWH196844:LWK196844 LML196844:LMO196844 LCP196844:LCS196844 KST196844:KSW196844 KIX196844:KJA196844 JZB196844:JZE196844 JPF196844:JPI196844 JFJ196844:JFM196844 IVN196844:IVQ196844 ILR196844:ILU196844 IBV196844:IBY196844 HRZ196844:HSC196844 HID196844:HIG196844 GYH196844:GYK196844 GOL196844:GOO196844 GEP196844:GES196844 FUT196844:FUW196844 FKX196844:FLA196844 FBB196844:FBE196844 ERF196844:ERI196844 EHJ196844:EHM196844 DXN196844:DXQ196844 DNR196844:DNU196844 DDV196844:DDY196844 CTZ196844:CUC196844 CKD196844:CKG196844 CAH196844:CAK196844 BQL196844:BQO196844 BGP196844:BGS196844 AWT196844:AWW196844 AMX196844:ANA196844 ADB196844:ADE196844 TF196844:TI196844 JJ196844:JM196844 WVV131308:WVY131308 WLZ131308:WMC131308 WCD131308:WCG131308 VSH131308:VSK131308 VIL131308:VIO131308 UYP131308:UYS131308 UOT131308:UOW131308 UEX131308:UFA131308 TVB131308:TVE131308 TLF131308:TLI131308 TBJ131308:TBM131308 SRN131308:SRQ131308 SHR131308:SHU131308 RXV131308:RXY131308 RNZ131308:ROC131308 RED131308:REG131308 QUH131308:QUK131308 QKL131308:QKO131308 QAP131308:QAS131308 PQT131308:PQW131308 PGX131308:PHA131308 OXB131308:OXE131308 ONF131308:ONI131308 ODJ131308:ODM131308 NTN131308:NTQ131308 NJR131308:NJU131308 MZV131308:MZY131308 MPZ131308:MQC131308 MGD131308:MGG131308 LWH131308:LWK131308 LML131308:LMO131308 LCP131308:LCS131308 KST131308:KSW131308 KIX131308:KJA131308 JZB131308:JZE131308 JPF131308:JPI131308 JFJ131308:JFM131308 IVN131308:IVQ131308 ILR131308:ILU131308 IBV131308:IBY131308 HRZ131308:HSC131308 HID131308:HIG131308 GYH131308:GYK131308 GOL131308:GOO131308 GEP131308:GES131308 FUT131308:FUW131308 FKX131308:FLA131308 FBB131308:FBE131308 ERF131308:ERI131308 EHJ131308:EHM131308 DXN131308:DXQ131308 DNR131308:DNU131308 DDV131308:DDY131308 CTZ131308:CUC131308 CKD131308:CKG131308 CAH131308:CAK131308 BQL131308:BQO131308 BGP131308:BGS131308 AWT131308:AWW131308 AMX131308:ANA131308 ADB131308:ADE131308 TF131308:TI131308 JJ131308:JM131308 WVV65772:WVY65772 WLZ65772:WMC65772 WCD65772:WCG65772 VSH65772:VSK65772 VIL65772:VIO65772 UYP65772:UYS65772 UOT65772:UOW65772 UEX65772:UFA65772 TVB65772:TVE65772 TLF65772:TLI65772 TBJ65772:TBM65772 SRN65772:SRQ65772 SHR65772:SHU65772 RXV65772:RXY65772 RNZ65772:ROC65772 RED65772:REG65772 QUH65772:QUK65772 QKL65772:QKO65772 QAP65772:QAS65772 PQT65772:PQW65772 PGX65772:PHA65772 OXB65772:OXE65772 ONF65772:ONI65772 ODJ65772:ODM65772 NTN65772:NTQ65772 NJR65772:NJU65772 MZV65772:MZY65772 MPZ65772:MQC65772 MGD65772:MGG65772 LWH65772:LWK65772 LML65772:LMO65772 LCP65772:LCS65772 KST65772:KSW65772 KIX65772:KJA65772 JZB65772:JZE65772 JPF65772:JPI65772 JFJ65772:JFM65772 IVN65772:IVQ65772 ILR65772:ILU65772 IBV65772:IBY65772 HRZ65772:HSC65772 HID65772:HIG65772 GYH65772:GYK65772 GOL65772:GOO65772 GEP65772:GES65772 FUT65772:FUW65772 FKX65772:FLA65772 FBB65772:FBE65772 ERF65772:ERI65772 EHJ65772:EHM65772 DXN65772:DXQ65772 DNR65772:DNU65772 DDV65772:DDY65772 CTZ65772:CUC65772 CKD65772:CKG65772 CAH65772:CAK65772 BQL65772:BQO65772 BGP65772:BGS65772 AWT65772:AWW65772 AMX65772:ANA65772 ADB65772:ADE65772 TF65772:TI65772 JJ65772:JM65772 N211:Q211 JJ211:JM211 TF211:TI211 ADB211:ADE211 AMX211:ANA211 AWT211:AWW211 BGP211:BGS211 BQL211:BQO211 CAH211:CAK211 CKD211:CKG211 CTZ211:CUC211 DDV211:DDY211 DNR211:DNU211 DXN211:DXQ211 EHJ211:EHM211 ERF211:ERI211 FBB211:FBE211 FKX211:FLA211 FUT211:FUW211 GEP211:GES211 GOL211:GOO211 GYH211:GYK211 HID211:HIG211 HRZ211:HSC211 IBV211:IBY211 ILR211:ILU211 IVN211:IVQ211 JFJ211:JFM211 JPF211:JPI211 JZB211:JZE211 KIX211:KJA211 KST211:KSW211 LCP211:LCS211 LML211:LMO211 LWH211:LWK211 MGD211:MGG211 MPZ211:MQC211 MZV211:MZY211 NJR211:NJU211 NTN211:NTQ211 ODJ211:ODM211 ONF211:ONI211 OXB211:OXE211 PGX211:PHA211 PQT211:PQW211 QAP211:QAS211 QKL211:QKO211 QUH211:QUK211 RED211:REG211 RNZ211:ROC211 RXV211:RXY211 SHR211:SHU211 SRN211:SRQ211 TBJ211:TBM211 TLF211:TLI211 TVB211:TVE211 UEX211:UFA211 UOT211:UOW211 UYP211:UYS211 VIL211:VIO211 VSH211:VSK211 WCD211:WCG211 WLZ211:WMC211 WVV211:WVY211">
      <formula1>$CG$211:$CG$212</formula1>
    </dataValidation>
    <dataValidation type="list" allowBlank="1" showDropDown="0" showInputMessage="1" showErrorMessage="1" sqref="WVX983293:WWB983293 WMB983293:WMF983293 WCF983293:WCJ983293 VSJ983293:VSN983293 VIN983293:VIR983293 UYR983293:UYV983293 UOV983293:UOZ983293 UEZ983293:UFD983293 TVD983293:TVH983293 TLH983293:TLL983293 TBL983293:TBP983293 SRP983293:SRT983293 SHT983293:SHX983293 RXX983293:RYB983293 ROB983293:ROF983293 REF983293:REJ983293 QUJ983293:QUN983293 QKN983293:QKR983293 QAR983293:QAV983293 PQV983293:PQZ983293 PGZ983293:PHD983293 OXD983293:OXH983293 ONH983293:ONL983293 ODL983293:ODP983293 NTP983293:NTT983293 NJT983293:NJX983293 MZX983293:NAB983293 MQB983293:MQF983293 MGF983293:MGJ983293 LWJ983293:LWN983293 LMN983293:LMR983293 LCR983293:LCV983293 KSV983293:KSZ983293 KIZ983293:KJD983293 JZD983293:JZH983293 JPH983293:JPL983293 JFL983293:JFP983293 IVP983293:IVT983293 ILT983293:ILX983293 IBX983293:ICB983293 HSB983293:HSF983293 HIF983293:HIJ983293 GYJ983293:GYN983293 GON983293:GOR983293 GER983293:GEV983293 FUV983293:FUZ983293 FKZ983293:FLD983293 FBD983293:FBH983293 ERH983293:ERL983293 EHL983293:EHP983293 DXP983293:DXT983293 DNT983293:DNX983293 DDX983293:DEB983293 CUB983293:CUF983293 CKF983293:CKJ983293 CAJ983293:CAN983293 BQN983293:BQR983293 BGR983293:BGV983293 AWV983293:AWZ983293 AMZ983293:AND983293 ADD983293:ADH983293 TH983293:TL983293 JL983293:JP983293 WVX917757:WWB917757 WMB917757:WMF917757 WCF917757:WCJ917757 VSJ917757:VSN917757 VIN917757:VIR917757 UYR917757:UYV917757 UOV917757:UOZ917757 UEZ917757:UFD917757 TVD917757:TVH917757 TLH917757:TLL917757 TBL917757:TBP917757 SRP917757:SRT917757 SHT917757:SHX917757 RXX917757:RYB917757 ROB917757:ROF917757 REF917757:REJ917757 QUJ917757:QUN917757 QKN917757:QKR917757 QAR917757:QAV917757 PQV917757:PQZ917757 PGZ917757:PHD917757 OXD917757:OXH917757 ONH917757:ONL917757 ODL917757:ODP917757 NTP917757:NTT917757 NJT917757:NJX917757 MZX917757:NAB917757 MQB917757:MQF917757 MGF917757:MGJ917757 LWJ917757:LWN917757 LMN917757:LMR917757 LCR917757:LCV917757 KSV917757:KSZ917757 KIZ917757:KJD917757 JZD917757:JZH917757 JPH917757:JPL917757 JFL917757:JFP917757 IVP917757:IVT917757 ILT917757:ILX917757 IBX917757:ICB917757 HSB917757:HSF917757 HIF917757:HIJ917757 GYJ917757:GYN917757 GON917757:GOR917757 GER917757:GEV917757 FUV917757:FUZ917757 FKZ917757:FLD917757 FBD917757:FBH917757 ERH917757:ERL917757 EHL917757:EHP917757 DXP917757:DXT917757 DNT917757:DNX917757 DDX917757:DEB917757 CUB917757:CUF917757 CKF917757:CKJ917757 CAJ917757:CAN917757 BQN917757:BQR917757 BGR917757:BGV917757 AWV917757:AWZ917757 AMZ917757:AND917757 ADD917757:ADH917757 TH917757:TL917757 JL917757:JP917757 WVX852221:WWB852221 WMB852221:WMF852221 WCF852221:WCJ852221 VSJ852221:VSN852221 VIN852221:VIR852221 UYR852221:UYV852221 UOV852221:UOZ852221 UEZ852221:UFD852221 TVD852221:TVH852221 TLH852221:TLL852221 TBL852221:TBP852221 SRP852221:SRT852221 SHT852221:SHX852221 RXX852221:RYB852221 ROB852221:ROF852221 REF852221:REJ852221 QUJ852221:QUN852221 QKN852221:QKR852221 QAR852221:QAV852221 PQV852221:PQZ852221 PGZ852221:PHD852221 OXD852221:OXH852221 ONH852221:ONL852221 ODL852221:ODP852221 NTP852221:NTT852221 NJT852221:NJX852221 MZX852221:NAB852221 MQB852221:MQF852221 MGF852221:MGJ852221 LWJ852221:LWN852221 LMN852221:LMR852221 LCR852221:LCV852221 KSV852221:KSZ852221 KIZ852221:KJD852221 JZD852221:JZH852221 JPH852221:JPL852221 JFL852221:JFP852221 IVP852221:IVT852221 ILT852221:ILX852221 IBX852221:ICB852221 HSB852221:HSF852221 HIF852221:HIJ852221 GYJ852221:GYN852221 GON852221:GOR852221 GER852221:GEV852221 FUV852221:FUZ852221 FKZ852221:FLD852221 FBD852221:FBH852221 ERH852221:ERL852221 EHL852221:EHP852221 DXP852221:DXT852221 DNT852221:DNX852221 DDX852221:DEB852221 CUB852221:CUF852221 CKF852221:CKJ852221 CAJ852221:CAN852221 BQN852221:BQR852221 BGR852221:BGV852221 AWV852221:AWZ852221 AMZ852221:AND852221 ADD852221:ADH852221 TH852221:TL852221 JL852221:JP852221 WVX786685:WWB786685 WMB786685:WMF786685 WCF786685:WCJ786685 VSJ786685:VSN786685 VIN786685:VIR786685 UYR786685:UYV786685 UOV786685:UOZ786685 UEZ786685:UFD786685 TVD786685:TVH786685 TLH786685:TLL786685 TBL786685:TBP786685 SRP786685:SRT786685 SHT786685:SHX786685 RXX786685:RYB786685 ROB786685:ROF786685 REF786685:REJ786685 QUJ786685:QUN786685 QKN786685:QKR786685 QAR786685:QAV786685 PQV786685:PQZ786685 PGZ786685:PHD786685 OXD786685:OXH786685 ONH786685:ONL786685 ODL786685:ODP786685 NTP786685:NTT786685 NJT786685:NJX786685 MZX786685:NAB786685 MQB786685:MQF786685 MGF786685:MGJ786685 LWJ786685:LWN786685 LMN786685:LMR786685 LCR786685:LCV786685 KSV786685:KSZ786685 KIZ786685:KJD786685 JZD786685:JZH786685 JPH786685:JPL786685 JFL786685:JFP786685 IVP786685:IVT786685 ILT786685:ILX786685 IBX786685:ICB786685 HSB786685:HSF786685 HIF786685:HIJ786685 GYJ786685:GYN786685 GON786685:GOR786685 GER786685:GEV786685 FUV786685:FUZ786685 FKZ786685:FLD786685 FBD786685:FBH786685 ERH786685:ERL786685 EHL786685:EHP786685 DXP786685:DXT786685 DNT786685:DNX786685 DDX786685:DEB786685 CUB786685:CUF786685 CKF786685:CKJ786685 CAJ786685:CAN786685 BQN786685:BQR786685 BGR786685:BGV786685 AWV786685:AWZ786685 AMZ786685:AND786685 ADD786685:ADH786685 TH786685:TL786685 JL786685:JP786685 WVX721149:WWB721149 WMB721149:WMF721149 WCF721149:WCJ721149 VSJ721149:VSN721149 VIN721149:VIR721149 UYR721149:UYV721149 UOV721149:UOZ721149 UEZ721149:UFD721149 TVD721149:TVH721149 TLH721149:TLL721149 TBL721149:TBP721149 SRP721149:SRT721149 SHT721149:SHX721149 RXX721149:RYB721149 ROB721149:ROF721149 REF721149:REJ721149 QUJ721149:QUN721149 QKN721149:QKR721149 QAR721149:QAV721149 PQV721149:PQZ721149 PGZ721149:PHD721149 OXD721149:OXH721149 ONH721149:ONL721149 ODL721149:ODP721149 NTP721149:NTT721149 NJT721149:NJX721149 MZX721149:NAB721149 MQB721149:MQF721149 MGF721149:MGJ721149 LWJ721149:LWN721149 LMN721149:LMR721149 LCR721149:LCV721149 KSV721149:KSZ721149 KIZ721149:KJD721149 JZD721149:JZH721149 JPH721149:JPL721149 JFL721149:JFP721149 IVP721149:IVT721149 ILT721149:ILX721149 IBX721149:ICB721149 HSB721149:HSF721149 HIF721149:HIJ721149 GYJ721149:GYN721149 GON721149:GOR721149 GER721149:GEV721149 FUV721149:FUZ721149 FKZ721149:FLD721149 FBD721149:FBH721149 ERH721149:ERL721149 EHL721149:EHP721149 DXP721149:DXT721149 DNT721149:DNX721149 DDX721149:DEB721149 CUB721149:CUF721149 CKF721149:CKJ721149 CAJ721149:CAN721149 BQN721149:BQR721149 BGR721149:BGV721149 AWV721149:AWZ721149 AMZ721149:AND721149 ADD721149:ADH721149 TH721149:TL721149 JL721149:JP721149 WVX655613:WWB655613 WMB655613:WMF655613 WCF655613:WCJ655613 VSJ655613:VSN655613 VIN655613:VIR655613 UYR655613:UYV655613 UOV655613:UOZ655613 UEZ655613:UFD655613 TVD655613:TVH655613 TLH655613:TLL655613 TBL655613:TBP655613 SRP655613:SRT655613 SHT655613:SHX655613 RXX655613:RYB655613 ROB655613:ROF655613 REF655613:REJ655613 QUJ655613:QUN655613 QKN655613:QKR655613 QAR655613:QAV655613 PQV655613:PQZ655613 PGZ655613:PHD655613 OXD655613:OXH655613 ONH655613:ONL655613 ODL655613:ODP655613 NTP655613:NTT655613 NJT655613:NJX655613 MZX655613:NAB655613 MQB655613:MQF655613 MGF655613:MGJ655613 LWJ655613:LWN655613 LMN655613:LMR655613 LCR655613:LCV655613 KSV655613:KSZ655613 KIZ655613:KJD655613 JZD655613:JZH655613 JPH655613:JPL655613 JFL655613:JFP655613 IVP655613:IVT655613 ILT655613:ILX655613 IBX655613:ICB655613 HSB655613:HSF655613 HIF655613:HIJ655613 GYJ655613:GYN655613 GON655613:GOR655613 GER655613:GEV655613 FUV655613:FUZ655613 FKZ655613:FLD655613 FBD655613:FBH655613 ERH655613:ERL655613 EHL655613:EHP655613 DXP655613:DXT655613 DNT655613:DNX655613 DDX655613:DEB655613 CUB655613:CUF655613 CKF655613:CKJ655613 CAJ655613:CAN655613 BQN655613:BQR655613 BGR655613:BGV655613 AWV655613:AWZ655613 AMZ655613:AND655613 ADD655613:ADH655613 TH655613:TL655613 JL655613:JP655613 WVX590077:WWB590077 WMB590077:WMF590077 WCF590077:WCJ590077 VSJ590077:VSN590077 VIN590077:VIR590077 UYR590077:UYV590077 UOV590077:UOZ590077 UEZ590077:UFD590077 TVD590077:TVH590077 TLH590077:TLL590077 TBL590077:TBP590077 SRP590077:SRT590077 SHT590077:SHX590077 RXX590077:RYB590077 ROB590077:ROF590077 REF590077:REJ590077 QUJ590077:QUN590077 QKN590077:QKR590077 QAR590077:QAV590077 PQV590077:PQZ590077 PGZ590077:PHD590077 OXD590077:OXH590077 ONH590077:ONL590077 ODL590077:ODP590077 NTP590077:NTT590077 NJT590077:NJX590077 MZX590077:NAB590077 MQB590077:MQF590077 MGF590077:MGJ590077 LWJ590077:LWN590077 LMN590077:LMR590077 LCR590077:LCV590077 KSV590077:KSZ590077 KIZ590077:KJD590077 JZD590077:JZH590077 JPH590077:JPL590077 JFL590077:JFP590077 IVP590077:IVT590077 ILT590077:ILX590077 IBX590077:ICB590077 HSB590077:HSF590077 HIF590077:HIJ590077 GYJ590077:GYN590077 GON590077:GOR590077 GER590077:GEV590077 FUV590077:FUZ590077 FKZ590077:FLD590077 FBD590077:FBH590077 ERH590077:ERL590077 EHL590077:EHP590077 DXP590077:DXT590077 DNT590077:DNX590077 DDX590077:DEB590077 CUB590077:CUF590077 CKF590077:CKJ590077 CAJ590077:CAN590077 BQN590077:BQR590077 BGR590077:BGV590077 AWV590077:AWZ590077 AMZ590077:AND590077 ADD590077:ADH590077 TH590077:TL590077 JL590077:JP590077 WVX524541:WWB524541 WMB524541:WMF524541 WCF524541:WCJ524541 VSJ524541:VSN524541 VIN524541:VIR524541 UYR524541:UYV524541 UOV524541:UOZ524541 UEZ524541:UFD524541 TVD524541:TVH524541 TLH524541:TLL524541 TBL524541:TBP524541 SRP524541:SRT524541 SHT524541:SHX524541 RXX524541:RYB524541 ROB524541:ROF524541 REF524541:REJ524541 QUJ524541:QUN524541 QKN524541:QKR524541 QAR524541:QAV524541 PQV524541:PQZ524541 PGZ524541:PHD524541 OXD524541:OXH524541 ONH524541:ONL524541 ODL524541:ODP524541 NTP524541:NTT524541 NJT524541:NJX524541 MZX524541:NAB524541 MQB524541:MQF524541 MGF524541:MGJ524541 LWJ524541:LWN524541 LMN524541:LMR524541 LCR524541:LCV524541 KSV524541:KSZ524541 KIZ524541:KJD524541 JZD524541:JZH524541 JPH524541:JPL524541 JFL524541:JFP524541 IVP524541:IVT524541 ILT524541:ILX524541 IBX524541:ICB524541 HSB524541:HSF524541 HIF524541:HIJ524541 GYJ524541:GYN524541 GON524541:GOR524541 GER524541:GEV524541 FUV524541:FUZ524541 FKZ524541:FLD524541 FBD524541:FBH524541 ERH524541:ERL524541 EHL524541:EHP524541 DXP524541:DXT524541 DNT524541:DNX524541 DDX524541:DEB524541 CUB524541:CUF524541 CKF524541:CKJ524541 CAJ524541:CAN524541 BQN524541:BQR524541 BGR524541:BGV524541 AWV524541:AWZ524541 AMZ524541:AND524541 ADD524541:ADH524541 TH524541:TL524541 JL524541:JP524541 WVX459005:WWB459005 WMB459005:WMF459005 WCF459005:WCJ459005 VSJ459005:VSN459005 VIN459005:VIR459005 UYR459005:UYV459005 UOV459005:UOZ459005 UEZ459005:UFD459005 TVD459005:TVH459005 TLH459005:TLL459005 TBL459005:TBP459005 SRP459005:SRT459005 SHT459005:SHX459005 RXX459005:RYB459005 ROB459005:ROF459005 REF459005:REJ459005 QUJ459005:QUN459005 QKN459005:QKR459005 QAR459005:QAV459005 PQV459005:PQZ459005 PGZ459005:PHD459005 OXD459005:OXH459005 ONH459005:ONL459005 ODL459005:ODP459005 NTP459005:NTT459005 NJT459005:NJX459005 MZX459005:NAB459005 MQB459005:MQF459005 MGF459005:MGJ459005 LWJ459005:LWN459005 LMN459005:LMR459005 LCR459005:LCV459005 KSV459005:KSZ459005 KIZ459005:KJD459005 JZD459005:JZH459005 JPH459005:JPL459005 JFL459005:JFP459005 IVP459005:IVT459005 ILT459005:ILX459005 IBX459005:ICB459005 HSB459005:HSF459005 HIF459005:HIJ459005 GYJ459005:GYN459005 GON459005:GOR459005 GER459005:GEV459005 FUV459005:FUZ459005 FKZ459005:FLD459005 FBD459005:FBH459005 ERH459005:ERL459005 EHL459005:EHP459005 DXP459005:DXT459005 DNT459005:DNX459005 DDX459005:DEB459005 CUB459005:CUF459005 CKF459005:CKJ459005 CAJ459005:CAN459005 BQN459005:BQR459005 BGR459005:BGV459005 AWV459005:AWZ459005 AMZ459005:AND459005 ADD459005:ADH459005 TH459005:TL459005 JL459005:JP459005 WVX393469:WWB393469 WMB393469:WMF393469 WCF393469:WCJ393469 VSJ393469:VSN393469 VIN393469:VIR393469 UYR393469:UYV393469 UOV393469:UOZ393469 UEZ393469:UFD393469 TVD393469:TVH393469 TLH393469:TLL393469 TBL393469:TBP393469 SRP393469:SRT393469 SHT393469:SHX393469 RXX393469:RYB393469 ROB393469:ROF393469 REF393469:REJ393469 QUJ393469:QUN393469 QKN393469:QKR393469 QAR393469:QAV393469 PQV393469:PQZ393469 PGZ393469:PHD393469 OXD393469:OXH393469 ONH393469:ONL393469 ODL393469:ODP393469 NTP393469:NTT393469 NJT393469:NJX393469 MZX393469:NAB393469 MQB393469:MQF393469 MGF393469:MGJ393469 LWJ393469:LWN393469 LMN393469:LMR393469 LCR393469:LCV393469 KSV393469:KSZ393469 KIZ393469:KJD393469 JZD393469:JZH393469 JPH393469:JPL393469 JFL393469:JFP393469 IVP393469:IVT393469 ILT393469:ILX393469 IBX393469:ICB393469 HSB393469:HSF393469 HIF393469:HIJ393469 GYJ393469:GYN393469 GON393469:GOR393469 GER393469:GEV393469 FUV393469:FUZ393469 FKZ393469:FLD393469 FBD393469:FBH393469 ERH393469:ERL393469 EHL393469:EHP393469 DXP393469:DXT393469 DNT393469:DNX393469 DDX393469:DEB393469 CUB393469:CUF393469 CKF393469:CKJ393469 CAJ393469:CAN393469 BQN393469:BQR393469 BGR393469:BGV393469 AWV393469:AWZ393469 AMZ393469:AND393469 ADD393469:ADH393469 TH393469:TL393469 JL393469:JP393469 WVX327933:WWB327933 WMB327933:WMF327933 WCF327933:WCJ327933 VSJ327933:VSN327933 VIN327933:VIR327933 UYR327933:UYV327933 UOV327933:UOZ327933 UEZ327933:UFD327933 TVD327933:TVH327933 TLH327933:TLL327933 TBL327933:TBP327933 SRP327933:SRT327933 SHT327933:SHX327933 RXX327933:RYB327933 ROB327933:ROF327933 REF327933:REJ327933 QUJ327933:QUN327933 QKN327933:QKR327933 QAR327933:QAV327933 PQV327933:PQZ327933 PGZ327933:PHD327933 OXD327933:OXH327933 ONH327933:ONL327933 ODL327933:ODP327933 NTP327933:NTT327933 NJT327933:NJX327933 MZX327933:NAB327933 MQB327933:MQF327933 MGF327933:MGJ327933 LWJ327933:LWN327933 LMN327933:LMR327933 LCR327933:LCV327933 KSV327933:KSZ327933 KIZ327933:KJD327933 JZD327933:JZH327933 JPH327933:JPL327933 JFL327933:JFP327933 IVP327933:IVT327933 ILT327933:ILX327933 IBX327933:ICB327933 HSB327933:HSF327933 HIF327933:HIJ327933 GYJ327933:GYN327933 GON327933:GOR327933 GER327933:GEV327933 FUV327933:FUZ327933 FKZ327933:FLD327933 FBD327933:FBH327933 ERH327933:ERL327933 EHL327933:EHP327933 DXP327933:DXT327933 DNT327933:DNX327933 DDX327933:DEB327933 CUB327933:CUF327933 CKF327933:CKJ327933 CAJ327933:CAN327933 BQN327933:BQR327933 BGR327933:BGV327933 AWV327933:AWZ327933 AMZ327933:AND327933 ADD327933:ADH327933 TH327933:TL327933 JL327933:JP327933 WVX262397:WWB262397 WMB262397:WMF262397 WCF262397:WCJ262397 VSJ262397:VSN262397 VIN262397:VIR262397 UYR262397:UYV262397 UOV262397:UOZ262397 UEZ262397:UFD262397 TVD262397:TVH262397 TLH262397:TLL262397 TBL262397:TBP262397 SRP262397:SRT262397 SHT262397:SHX262397 RXX262397:RYB262397 ROB262397:ROF262397 REF262397:REJ262397 QUJ262397:QUN262397 QKN262397:QKR262397 QAR262397:QAV262397 PQV262397:PQZ262397 PGZ262397:PHD262397 OXD262397:OXH262397 ONH262397:ONL262397 ODL262397:ODP262397 NTP262397:NTT262397 NJT262397:NJX262397 MZX262397:NAB262397 MQB262397:MQF262397 MGF262397:MGJ262397 LWJ262397:LWN262397 LMN262397:LMR262397 LCR262397:LCV262397 KSV262397:KSZ262397 KIZ262397:KJD262397 JZD262397:JZH262397 JPH262397:JPL262397 JFL262397:JFP262397 IVP262397:IVT262397 ILT262397:ILX262397 IBX262397:ICB262397 HSB262397:HSF262397 HIF262397:HIJ262397 GYJ262397:GYN262397 GON262397:GOR262397 GER262397:GEV262397 FUV262397:FUZ262397 FKZ262397:FLD262397 FBD262397:FBH262397 ERH262397:ERL262397 EHL262397:EHP262397 DXP262397:DXT262397 DNT262397:DNX262397 DDX262397:DEB262397 CUB262397:CUF262397 CKF262397:CKJ262397 CAJ262397:CAN262397 BQN262397:BQR262397 BGR262397:BGV262397 AWV262397:AWZ262397 AMZ262397:AND262397 ADD262397:ADH262397 TH262397:TL262397 JL262397:JP262397 WVX196861:WWB196861 WMB196861:WMF196861 WCF196861:WCJ196861 VSJ196861:VSN196861 VIN196861:VIR196861 UYR196861:UYV196861 UOV196861:UOZ196861 UEZ196861:UFD196861 TVD196861:TVH196861 TLH196861:TLL196861 TBL196861:TBP196861 SRP196861:SRT196861 SHT196861:SHX196861 RXX196861:RYB196861 ROB196861:ROF196861 REF196861:REJ196861 QUJ196861:QUN196861 QKN196861:QKR196861 QAR196861:QAV196861 PQV196861:PQZ196861 PGZ196861:PHD196861 OXD196861:OXH196861 ONH196861:ONL196861 ODL196861:ODP196861 NTP196861:NTT196861 NJT196861:NJX196861 MZX196861:NAB196861 MQB196861:MQF196861 MGF196861:MGJ196861 LWJ196861:LWN196861 LMN196861:LMR196861 LCR196861:LCV196861 KSV196861:KSZ196861 KIZ196861:KJD196861 JZD196861:JZH196861 JPH196861:JPL196861 JFL196861:JFP196861 IVP196861:IVT196861 ILT196861:ILX196861 IBX196861:ICB196861 HSB196861:HSF196861 HIF196861:HIJ196861 GYJ196861:GYN196861 GON196861:GOR196861 GER196861:GEV196861 FUV196861:FUZ196861 FKZ196861:FLD196861 FBD196861:FBH196861 ERH196861:ERL196861 EHL196861:EHP196861 DXP196861:DXT196861 DNT196861:DNX196861 DDX196861:DEB196861 CUB196861:CUF196861 CKF196861:CKJ196861 CAJ196861:CAN196861 BQN196861:BQR196861 BGR196861:BGV196861 AWV196861:AWZ196861 AMZ196861:AND196861 ADD196861:ADH196861 TH196861:TL196861 JL196861:JP196861 WVX131325:WWB131325 WMB131325:WMF131325 WCF131325:WCJ131325 VSJ131325:VSN131325 VIN131325:VIR131325 UYR131325:UYV131325 UOV131325:UOZ131325 UEZ131325:UFD131325 TVD131325:TVH131325 TLH131325:TLL131325 TBL131325:TBP131325 SRP131325:SRT131325 SHT131325:SHX131325 RXX131325:RYB131325 ROB131325:ROF131325 REF131325:REJ131325 QUJ131325:QUN131325 QKN131325:QKR131325 QAR131325:QAV131325 PQV131325:PQZ131325 PGZ131325:PHD131325 OXD131325:OXH131325 ONH131325:ONL131325 ODL131325:ODP131325 NTP131325:NTT131325 NJT131325:NJX131325 MZX131325:NAB131325 MQB131325:MQF131325 MGF131325:MGJ131325 LWJ131325:LWN131325 LMN131325:LMR131325 LCR131325:LCV131325 KSV131325:KSZ131325 KIZ131325:KJD131325 JZD131325:JZH131325 JPH131325:JPL131325 JFL131325:JFP131325 IVP131325:IVT131325 ILT131325:ILX131325 IBX131325:ICB131325 HSB131325:HSF131325 HIF131325:HIJ131325 GYJ131325:GYN131325 GON131325:GOR131325 GER131325:GEV131325 FUV131325:FUZ131325 FKZ131325:FLD131325 FBD131325:FBH131325 ERH131325:ERL131325 EHL131325:EHP131325 DXP131325:DXT131325 DNT131325:DNX131325 DDX131325:DEB131325 CUB131325:CUF131325 CKF131325:CKJ131325 CAJ131325:CAN131325 BQN131325:BQR131325 BGR131325:BGV131325 AWV131325:AWZ131325 AMZ131325:AND131325 ADD131325:ADH131325 TH131325:TL131325 JL131325:JP131325 WVX65789:WWB65789 WMB65789:WMF65789 WCF65789:WCJ65789 VSJ65789:VSN65789 VIN65789:VIR65789 UYR65789:UYV65789 UOV65789:UOZ65789 UEZ65789:UFD65789 TVD65789:TVH65789 TLH65789:TLL65789 TBL65789:TBP65789 SRP65789:SRT65789 SHT65789:SHX65789 RXX65789:RYB65789 ROB65789:ROF65789 REF65789:REJ65789 QUJ65789:QUN65789 QKN65789:QKR65789 QAR65789:QAV65789 PQV65789:PQZ65789 PGZ65789:PHD65789 OXD65789:OXH65789 ONH65789:ONL65789 ODL65789:ODP65789 NTP65789:NTT65789 NJT65789:NJX65789 MZX65789:NAB65789 MQB65789:MQF65789 MGF65789:MGJ65789 LWJ65789:LWN65789 LMN65789:LMR65789 LCR65789:LCV65789 KSV65789:KSZ65789 KIZ65789:KJD65789 JZD65789:JZH65789 JPH65789:JPL65789 JFL65789:JFP65789 IVP65789:IVT65789 ILT65789:ILX65789 IBX65789:ICB65789 HSB65789:HSF65789 HIF65789:HIJ65789 GYJ65789:GYN65789 GON65789:GOR65789 GER65789:GEV65789 FUV65789:FUZ65789 FKZ65789:FLD65789 FBD65789:FBH65789 ERH65789:ERL65789 EHL65789:EHP65789 DXP65789:DXT65789 DNT65789:DNX65789 DDX65789:DEB65789 CUB65789:CUF65789 CKF65789:CKJ65789 CAJ65789:CAN65789 BQN65789:BQR65789 BGR65789:BGV65789 AWV65789:AWZ65789 AMZ65789:AND65789 ADD65789:ADH65789 TH65789:TL65789 JL65789:JP65789 P65787:T65787 P131323:T131323 P196859:T196859 P262395:T262395 P327931:T327931 P393467:T393467 P459003:T459003 P524539:T524539 P590075:T590075 P655611:T655611 P721147:T721147 P786683:T786683 P852219:T852219 P917755:T917755 P983291:T983291 P232:T232 JL232:JP232 TH232:TL232 ADD232:ADH232 AMZ232:AND232 AWV232:AWZ232 BGR232:BGV232 BQN232:BQR232 CAJ232:CAN232 CKF232:CKJ232 CUB232:CUF232 DDX232:DEB232 DNT232:DNX232 DXP232:DXT232 EHL232:EHP232 ERH232:ERL232 FBD232:FBH232 FKZ232:FLD232 FUV232:FUZ232 GER232:GEV232 GON232:GOR232 GYJ232:GYN232 HIF232:HIJ232 HSB232:HSF232 IBX232:ICB232 ILT232:ILX232 IVP232:IVT232 JFL232:JFP232 JPH232:JPL232 JZD232:JZH232 KIZ232:KJD232 KSV232:KSZ232 LCR232:LCV232 LMN232:LMR232 LWJ232:LWN232 MGF232:MGJ232 MQB232:MQF232 MZX232:NAB232 NJT232:NJX232 NTP232:NTT232 ODL232:ODP232 ONH232:ONL232 OXD232:OXH232 PGZ232:PHD232 PQV232:PQZ232 QAR232:QAV232 QKN232:QKR232 QUJ232:QUN232 REF232:REJ232 ROB232:ROF232 RXX232:RYB232 SHT232:SHX232 SRP232:SRT232 TBL232:TBP232 TLH232:TLL232 TVD232:TVH232 UEZ232:UFD232 UOV232:UOZ232 UYR232:UYV232 VIN232:VIR232 VSJ232:VSN232 WCF232:WCJ232 WMB232:WMF232 WVX232:WWB232">
      <formula1>$CG$230:$CG$233</formula1>
    </dataValidation>
    <dataValidation type="list" allowBlank="1" showDropDown="0" showInputMessage="1" showErrorMessage="1" sqref="WWC983304:WWH983306 WMG983304:WML983306 WCK983304:WCP983306 VSO983304:VST983306 VIS983304:VIX983306 UYW983304:UZB983306 UPA983304:UPF983306 UFE983304:UFJ983306 TVI983304:TVN983306 TLM983304:TLR983306 TBQ983304:TBV983306 SRU983304:SRZ983306 SHY983304:SID983306 RYC983304:RYH983306 ROG983304:ROL983306 REK983304:REP983306 QUO983304:QUT983306 QKS983304:QKX983306 QAW983304:QBB983306 PRA983304:PRF983306 PHE983304:PHJ983306 OXI983304:OXN983306 ONM983304:ONR983306 ODQ983304:ODV983306 NTU983304:NTZ983306 NJY983304:NKD983306 NAC983304:NAH983306 MQG983304:MQL983306 MGK983304:MGP983306 LWO983304:LWT983306 LMS983304:LMX983306 LCW983304:LDB983306 KTA983304:KTF983306 KJE983304:KJJ983306 JZI983304:JZN983306 JPM983304:JPR983306 JFQ983304:JFV983306 IVU983304:IVZ983306 ILY983304:IMD983306 ICC983304:ICH983306 HSG983304:HSL983306 HIK983304:HIP983306 GYO983304:GYT983306 GOS983304:GOX983306 GEW983304:GFB983306 FVA983304:FVF983306 FLE983304:FLJ983306 FBI983304:FBN983306 ERM983304:ERR983306 EHQ983304:EHV983306 DXU983304:DXZ983306 DNY983304:DOD983306 DEC983304:DEH983306 CUG983304:CUL983306 CKK983304:CKP983306 CAO983304:CAT983306 BQS983304:BQX983306 BGW983304:BHB983306 AXA983304:AXF983306 ANE983304:ANJ983306 ADI983304:ADN983306 TM983304:TR983306 JQ983304:JV983306 WWC917768:WWH917770 WMG917768:WML917770 WCK917768:WCP917770 VSO917768:VST917770 VIS917768:VIX917770 UYW917768:UZB917770 UPA917768:UPF917770 UFE917768:UFJ917770 TVI917768:TVN917770 TLM917768:TLR917770 TBQ917768:TBV917770 SRU917768:SRZ917770 SHY917768:SID917770 RYC917768:RYH917770 ROG917768:ROL917770 REK917768:REP917770 QUO917768:QUT917770 QKS917768:QKX917770 QAW917768:QBB917770 PRA917768:PRF917770 PHE917768:PHJ917770 OXI917768:OXN917770 ONM917768:ONR917770 ODQ917768:ODV917770 NTU917768:NTZ917770 NJY917768:NKD917770 NAC917768:NAH917770 MQG917768:MQL917770 MGK917768:MGP917770 LWO917768:LWT917770 LMS917768:LMX917770 LCW917768:LDB917770 KTA917768:KTF917770 KJE917768:KJJ917770 JZI917768:JZN917770 JPM917768:JPR917770 JFQ917768:JFV917770 IVU917768:IVZ917770 ILY917768:IMD917770 ICC917768:ICH917770 HSG917768:HSL917770 HIK917768:HIP917770 GYO917768:GYT917770 GOS917768:GOX917770 GEW917768:GFB917770 FVA917768:FVF917770 FLE917768:FLJ917770 FBI917768:FBN917770 ERM917768:ERR917770 EHQ917768:EHV917770 DXU917768:DXZ917770 DNY917768:DOD917770 DEC917768:DEH917770 CUG917768:CUL917770 CKK917768:CKP917770 CAO917768:CAT917770 BQS917768:BQX917770 BGW917768:BHB917770 AXA917768:AXF917770 ANE917768:ANJ917770 ADI917768:ADN917770 TM917768:TR917770 JQ917768:JV917770 WWC852232:WWH852234 WMG852232:WML852234 WCK852232:WCP852234 VSO852232:VST852234 VIS852232:VIX852234 UYW852232:UZB852234 UPA852232:UPF852234 UFE852232:UFJ852234 TVI852232:TVN852234 TLM852232:TLR852234 TBQ852232:TBV852234 SRU852232:SRZ852234 SHY852232:SID852234 RYC852232:RYH852234 ROG852232:ROL852234 REK852232:REP852234 QUO852232:QUT852234 QKS852232:QKX852234 QAW852232:QBB852234 PRA852232:PRF852234 PHE852232:PHJ852234 OXI852232:OXN852234 ONM852232:ONR852234 ODQ852232:ODV852234 NTU852232:NTZ852234 NJY852232:NKD852234 NAC852232:NAH852234 MQG852232:MQL852234 MGK852232:MGP852234 LWO852232:LWT852234 LMS852232:LMX852234 LCW852232:LDB852234 KTA852232:KTF852234 KJE852232:KJJ852234 JZI852232:JZN852234 JPM852232:JPR852234 JFQ852232:JFV852234 IVU852232:IVZ852234 ILY852232:IMD852234 ICC852232:ICH852234 HSG852232:HSL852234 HIK852232:HIP852234 GYO852232:GYT852234 GOS852232:GOX852234 GEW852232:GFB852234 FVA852232:FVF852234 FLE852232:FLJ852234 FBI852232:FBN852234 ERM852232:ERR852234 EHQ852232:EHV852234 DXU852232:DXZ852234 DNY852232:DOD852234 DEC852232:DEH852234 CUG852232:CUL852234 CKK852232:CKP852234 CAO852232:CAT852234 BQS852232:BQX852234 BGW852232:BHB852234 AXA852232:AXF852234 ANE852232:ANJ852234 ADI852232:ADN852234 TM852232:TR852234 JQ852232:JV852234 WWC786696:WWH786698 WMG786696:WML786698 WCK786696:WCP786698 VSO786696:VST786698 VIS786696:VIX786698 UYW786696:UZB786698 UPA786696:UPF786698 UFE786696:UFJ786698 TVI786696:TVN786698 TLM786696:TLR786698 TBQ786696:TBV786698 SRU786696:SRZ786698 SHY786696:SID786698 RYC786696:RYH786698 ROG786696:ROL786698 REK786696:REP786698 QUO786696:QUT786698 QKS786696:QKX786698 QAW786696:QBB786698 PRA786696:PRF786698 PHE786696:PHJ786698 OXI786696:OXN786698 ONM786696:ONR786698 ODQ786696:ODV786698 NTU786696:NTZ786698 NJY786696:NKD786698 NAC786696:NAH786698 MQG786696:MQL786698 MGK786696:MGP786698 LWO786696:LWT786698 LMS786696:LMX786698 LCW786696:LDB786698 KTA786696:KTF786698 KJE786696:KJJ786698 JZI786696:JZN786698 JPM786696:JPR786698 JFQ786696:JFV786698 IVU786696:IVZ786698 ILY786696:IMD786698 ICC786696:ICH786698 HSG786696:HSL786698 HIK786696:HIP786698 GYO786696:GYT786698 GOS786696:GOX786698 GEW786696:GFB786698 FVA786696:FVF786698 FLE786696:FLJ786698 FBI786696:FBN786698 ERM786696:ERR786698 EHQ786696:EHV786698 DXU786696:DXZ786698 DNY786696:DOD786698 DEC786696:DEH786698 CUG786696:CUL786698 CKK786696:CKP786698 CAO786696:CAT786698 BQS786696:BQX786698 BGW786696:BHB786698 AXA786696:AXF786698 ANE786696:ANJ786698 ADI786696:ADN786698 TM786696:TR786698 JQ786696:JV786698 WWC721160:WWH721162 WMG721160:WML721162 WCK721160:WCP721162 VSO721160:VST721162 VIS721160:VIX721162 UYW721160:UZB721162 UPA721160:UPF721162 UFE721160:UFJ721162 TVI721160:TVN721162 TLM721160:TLR721162 TBQ721160:TBV721162 SRU721160:SRZ721162 SHY721160:SID721162 RYC721160:RYH721162 ROG721160:ROL721162 REK721160:REP721162 QUO721160:QUT721162 QKS721160:QKX721162 QAW721160:QBB721162 PRA721160:PRF721162 PHE721160:PHJ721162 OXI721160:OXN721162 ONM721160:ONR721162 ODQ721160:ODV721162 NTU721160:NTZ721162 NJY721160:NKD721162 NAC721160:NAH721162 MQG721160:MQL721162 MGK721160:MGP721162 LWO721160:LWT721162 LMS721160:LMX721162 LCW721160:LDB721162 KTA721160:KTF721162 KJE721160:KJJ721162 JZI721160:JZN721162 JPM721160:JPR721162 JFQ721160:JFV721162 IVU721160:IVZ721162 ILY721160:IMD721162 ICC721160:ICH721162 HSG721160:HSL721162 HIK721160:HIP721162 GYO721160:GYT721162 GOS721160:GOX721162 GEW721160:GFB721162 FVA721160:FVF721162 FLE721160:FLJ721162 FBI721160:FBN721162 ERM721160:ERR721162 EHQ721160:EHV721162 DXU721160:DXZ721162 DNY721160:DOD721162 DEC721160:DEH721162 CUG721160:CUL721162 CKK721160:CKP721162 CAO721160:CAT721162 BQS721160:BQX721162 BGW721160:BHB721162 AXA721160:AXF721162 ANE721160:ANJ721162 ADI721160:ADN721162 TM721160:TR721162 JQ721160:JV721162 WWC655624:WWH655626 WMG655624:WML655626 WCK655624:WCP655626 VSO655624:VST655626 VIS655624:VIX655626 UYW655624:UZB655626 UPA655624:UPF655626 UFE655624:UFJ655626 TVI655624:TVN655626 TLM655624:TLR655626 TBQ655624:TBV655626 SRU655624:SRZ655626 SHY655624:SID655626 RYC655624:RYH655626 ROG655624:ROL655626 REK655624:REP655626 QUO655624:QUT655626 QKS655624:QKX655626 QAW655624:QBB655626 PRA655624:PRF655626 PHE655624:PHJ655626 OXI655624:OXN655626 ONM655624:ONR655626 ODQ655624:ODV655626 NTU655624:NTZ655626 NJY655624:NKD655626 NAC655624:NAH655626 MQG655624:MQL655626 MGK655624:MGP655626 LWO655624:LWT655626 LMS655624:LMX655626 LCW655624:LDB655626 KTA655624:KTF655626 KJE655624:KJJ655626 JZI655624:JZN655626 JPM655624:JPR655626 JFQ655624:JFV655626 IVU655624:IVZ655626 ILY655624:IMD655626 ICC655624:ICH655626 HSG655624:HSL655626 HIK655624:HIP655626 GYO655624:GYT655626 GOS655624:GOX655626 GEW655624:GFB655626 FVA655624:FVF655626 FLE655624:FLJ655626 FBI655624:FBN655626 ERM655624:ERR655626 EHQ655624:EHV655626 DXU655624:DXZ655626 DNY655624:DOD655626 DEC655624:DEH655626 CUG655624:CUL655626 CKK655624:CKP655626 CAO655624:CAT655626 BQS655624:BQX655626 BGW655624:BHB655626 AXA655624:AXF655626 ANE655624:ANJ655626 ADI655624:ADN655626 TM655624:TR655626 JQ655624:JV655626 WWC590088:WWH590090 WMG590088:WML590090 WCK590088:WCP590090 VSO590088:VST590090 VIS590088:VIX590090 UYW590088:UZB590090 UPA590088:UPF590090 UFE590088:UFJ590090 TVI590088:TVN590090 TLM590088:TLR590090 TBQ590088:TBV590090 SRU590088:SRZ590090 SHY590088:SID590090 RYC590088:RYH590090 ROG590088:ROL590090 REK590088:REP590090 QUO590088:QUT590090 QKS590088:QKX590090 QAW590088:QBB590090 PRA590088:PRF590090 PHE590088:PHJ590090 OXI590088:OXN590090 ONM590088:ONR590090 ODQ590088:ODV590090 NTU590088:NTZ590090 NJY590088:NKD590090 NAC590088:NAH590090 MQG590088:MQL590090 MGK590088:MGP590090 LWO590088:LWT590090 LMS590088:LMX590090 LCW590088:LDB590090 KTA590088:KTF590090 KJE590088:KJJ590090 JZI590088:JZN590090 JPM590088:JPR590090 JFQ590088:JFV590090 IVU590088:IVZ590090 ILY590088:IMD590090 ICC590088:ICH590090 HSG590088:HSL590090 HIK590088:HIP590090 GYO590088:GYT590090 GOS590088:GOX590090 GEW590088:GFB590090 FVA590088:FVF590090 FLE590088:FLJ590090 FBI590088:FBN590090 ERM590088:ERR590090 EHQ590088:EHV590090 DXU590088:DXZ590090 DNY590088:DOD590090 DEC590088:DEH590090 CUG590088:CUL590090 CKK590088:CKP590090 CAO590088:CAT590090 BQS590088:BQX590090 BGW590088:BHB590090 AXA590088:AXF590090 ANE590088:ANJ590090 ADI590088:ADN590090 TM590088:TR590090 JQ590088:JV590090 WWC524552:WWH524554 WMG524552:WML524554 WCK524552:WCP524554 VSO524552:VST524554 VIS524552:VIX524554 UYW524552:UZB524554 UPA524552:UPF524554 UFE524552:UFJ524554 TVI524552:TVN524554 TLM524552:TLR524554 TBQ524552:TBV524554 SRU524552:SRZ524554 SHY524552:SID524554 RYC524552:RYH524554 ROG524552:ROL524554 REK524552:REP524554 QUO524552:QUT524554 QKS524552:QKX524554 QAW524552:QBB524554 PRA524552:PRF524554 PHE524552:PHJ524554 OXI524552:OXN524554 ONM524552:ONR524554 ODQ524552:ODV524554 NTU524552:NTZ524554 NJY524552:NKD524554 NAC524552:NAH524554 MQG524552:MQL524554 MGK524552:MGP524554 LWO524552:LWT524554 LMS524552:LMX524554 LCW524552:LDB524554 KTA524552:KTF524554 KJE524552:KJJ524554 JZI524552:JZN524554 JPM524552:JPR524554 JFQ524552:JFV524554 IVU524552:IVZ524554 ILY524552:IMD524554 ICC524552:ICH524554 HSG524552:HSL524554 HIK524552:HIP524554 GYO524552:GYT524554 GOS524552:GOX524554 GEW524552:GFB524554 FVA524552:FVF524554 FLE524552:FLJ524554 FBI524552:FBN524554 ERM524552:ERR524554 EHQ524552:EHV524554 DXU524552:DXZ524554 DNY524552:DOD524554 DEC524552:DEH524554 CUG524552:CUL524554 CKK524552:CKP524554 CAO524552:CAT524554 BQS524552:BQX524554 BGW524552:BHB524554 AXA524552:AXF524554 ANE524552:ANJ524554 ADI524552:ADN524554 TM524552:TR524554 JQ524552:JV524554 WWC459016:WWH459018 WMG459016:WML459018 WCK459016:WCP459018 VSO459016:VST459018 VIS459016:VIX459018 UYW459016:UZB459018 UPA459016:UPF459018 UFE459016:UFJ459018 TVI459016:TVN459018 TLM459016:TLR459018 TBQ459016:TBV459018 SRU459016:SRZ459018 SHY459016:SID459018 RYC459016:RYH459018 ROG459016:ROL459018 REK459016:REP459018 QUO459016:QUT459018 QKS459016:QKX459018 QAW459016:QBB459018 PRA459016:PRF459018 PHE459016:PHJ459018 OXI459016:OXN459018 ONM459016:ONR459018 ODQ459016:ODV459018 NTU459016:NTZ459018 NJY459016:NKD459018 NAC459016:NAH459018 MQG459016:MQL459018 MGK459016:MGP459018 LWO459016:LWT459018 LMS459016:LMX459018 LCW459016:LDB459018 KTA459016:KTF459018 KJE459016:KJJ459018 JZI459016:JZN459018 JPM459016:JPR459018 JFQ459016:JFV459018 IVU459016:IVZ459018 ILY459016:IMD459018 ICC459016:ICH459018 HSG459016:HSL459018 HIK459016:HIP459018 GYO459016:GYT459018 GOS459016:GOX459018 GEW459016:GFB459018 FVA459016:FVF459018 FLE459016:FLJ459018 FBI459016:FBN459018 ERM459016:ERR459018 EHQ459016:EHV459018 DXU459016:DXZ459018 DNY459016:DOD459018 DEC459016:DEH459018 CUG459016:CUL459018 CKK459016:CKP459018 CAO459016:CAT459018 BQS459016:BQX459018 BGW459016:BHB459018 AXA459016:AXF459018 ANE459016:ANJ459018 ADI459016:ADN459018 TM459016:TR459018 JQ459016:JV459018 WWC393480:WWH393482 WMG393480:WML393482 WCK393480:WCP393482 VSO393480:VST393482 VIS393480:VIX393482 UYW393480:UZB393482 UPA393480:UPF393482 UFE393480:UFJ393482 TVI393480:TVN393482 TLM393480:TLR393482 TBQ393480:TBV393482 SRU393480:SRZ393482 SHY393480:SID393482 RYC393480:RYH393482 ROG393480:ROL393482 REK393480:REP393482 QUO393480:QUT393482 QKS393480:QKX393482 QAW393480:QBB393482 PRA393480:PRF393482 PHE393480:PHJ393482 OXI393480:OXN393482 ONM393480:ONR393482 ODQ393480:ODV393482 NTU393480:NTZ393482 NJY393480:NKD393482 NAC393480:NAH393482 MQG393480:MQL393482 MGK393480:MGP393482 LWO393480:LWT393482 LMS393480:LMX393482 LCW393480:LDB393482 KTA393480:KTF393482 KJE393480:KJJ393482 JZI393480:JZN393482 JPM393480:JPR393482 JFQ393480:JFV393482 IVU393480:IVZ393482 ILY393480:IMD393482 ICC393480:ICH393482 HSG393480:HSL393482 HIK393480:HIP393482 GYO393480:GYT393482 GOS393480:GOX393482 GEW393480:GFB393482 FVA393480:FVF393482 FLE393480:FLJ393482 FBI393480:FBN393482 ERM393480:ERR393482 EHQ393480:EHV393482 DXU393480:DXZ393482 DNY393480:DOD393482 DEC393480:DEH393482 CUG393480:CUL393482 CKK393480:CKP393482 CAO393480:CAT393482 BQS393480:BQX393482 BGW393480:BHB393482 AXA393480:AXF393482 ANE393480:ANJ393482 ADI393480:ADN393482 TM393480:TR393482 JQ393480:JV393482 WWC327944:WWH327946 WMG327944:WML327946 WCK327944:WCP327946 VSO327944:VST327946 VIS327944:VIX327946 UYW327944:UZB327946 UPA327944:UPF327946 UFE327944:UFJ327946 TVI327944:TVN327946 TLM327944:TLR327946 TBQ327944:TBV327946 SRU327944:SRZ327946 SHY327944:SID327946 RYC327944:RYH327946 ROG327944:ROL327946 REK327944:REP327946 QUO327944:QUT327946 QKS327944:QKX327946 QAW327944:QBB327946 PRA327944:PRF327946 PHE327944:PHJ327946 OXI327944:OXN327946 ONM327944:ONR327946 ODQ327944:ODV327946 NTU327944:NTZ327946 NJY327944:NKD327946 NAC327944:NAH327946 MQG327944:MQL327946 MGK327944:MGP327946 LWO327944:LWT327946 LMS327944:LMX327946 LCW327944:LDB327946 KTA327944:KTF327946 KJE327944:KJJ327946 JZI327944:JZN327946 JPM327944:JPR327946 JFQ327944:JFV327946 IVU327944:IVZ327946 ILY327944:IMD327946 ICC327944:ICH327946 HSG327944:HSL327946 HIK327944:HIP327946 GYO327944:GYT327946 GOS327944:GOX327946 GEW327944:GFB327946 FVA327944:FVF327946 FLE327944:FLJ327946 FBI327944:FBN327946 ERM327944:ERR327946 EHQ327944:EHV327946 DXU327944:DXZ327946 DNY327944:DOD327946 DEC327944:DEH327946 CUG327944:CUL327946 CKK327944:CKP327946 CAO327944:CAT327946 BQS327944:BQX327946 BGW327944:BHB327946 AXA327944:AXF327946 ANE327944:ANJ327946 ADI327944:ADN327946 TM327944:TR327946 JQ327944:JV327946 WWC262408:WWH262410 WMG262408:WML262410 WCK262408:WCP262410 VSO262408:VST262410 VIS262408:VIX262410 UYW262408:UZB262410 UPA262408:UPF262410 UFE262408:UFJ262410 TVI262408:TVN262410 TLM262408:TLR262410 TBQ262408:TBV262410 SRU262408:SRZ262410 SHY262408:SID262410 RYC262408:RYH262410 ROG262408:ROL262410 REK262408:REP262410 QUO262408:QUT262410 QKS262408:QKX262410 QAW262408:QBB262410 PRA262408:PRF262410 PHE262408:PHJ262410 OXI262408:OXN262410 ONM262408:ONR262410 ODQ262408:ODV262410 NTU262408:NTZ262410 NJY262408:NKD262410 NAC262408:NAH262410 MQG262408:MQL262410 MGK262408:MGP262410 LWO262408:LWT262410 LMS262408:LMX262410 LCW262408:LDB262410 KTA262408:KTF262410 KJE262408:KJJ262410 JZI262408:JZN262410 JPM262408:JPR262410 JFQ262408:JFV262410 IVU262408:IVZ262410 ILY262408:IMD262410 ICC262408:ICH262410 HSG262408:HSL262410 HIK262408:HIP262410 GYO262408:GYT262410 GOS262408:GOX262410 GEW262408:GFB262410 FVA262408:FVF262410 FLE262408:FLJ262410 FBI262408:FBN262410 ERM262408:ERR262410 EHQ262408:EHV262410 DXU262408:DXZ262410 DNY262408:DOD262410 DEC262408:DEH262410 CUG262408:CUL262410 CKK262408:CKP262410 CAO262408:CAT262410 BQS262408:BQX262410 BGW262408:BHB262410 AXA262408:AXF262410 ANE262408:ANJ262410 ADI262408:ADN262410 TM262408:TR262410 JQ262408:JV262410 WWC196872:WWH196874 WMG196872:WML196874 WCK196872:WCP196874 VSO196872:VST196874 VIS196872:VIX196874 UYW196872:UZB196874 UPA196872:UPF196874 UFE196872:UFJ196874 TVI196872:TVN196874 TLM196872:TLR196874 TBQ196872:TBV196874 SRU196872:SRZ196874 SHY196872:SID196874 RYC196872:RYH196874 ROG196872:ROL196874 REK196872:REP196874 QUO196872:QUT196874 QKS196872:QKX196874 QAW196872:QBB196874 PRA196872:PRF196874 PHE196872:PHJ196874 OXI196872:OXN196874 ONM196872:ONR196874 ODQ196872:ODV196874 NTU196872:NTZ196874 NJY196872:NKD196874 NAC196872:NAH196874 MQG196872:MQL196874 MGK196872:MGP196874 LWO196872:LWT196874 LMS196872:LMX196874 LCW196872:LDB196874 KTA196872:KTF196874 KJE196872:KJJ196874 JZI196872:JZN196874 JPM196872:JPR196874 JFQ196872:JFV196874 IVU196872:IVZ196874 ILY196872:IMD196874 ICC196872:ICH196874 HSG196872:HSL196874 HIK196872:HIP196874 GYO196872:GYT196874 GOS196872:GOX196874 GEW196872:GFB196874 FVA196872:FVF196874 FLE196872:FLJ196874 FBI196872:FBN196874 ERM196872:ERR196874 EHQ196872:EHV196874 DXU196872:DXZ196874 DNY196872:DOD196874 DEC196872:DEH196874 CUG196872:CUL196874 CKK196872:CKP196874 CAO196872:CAT196874 BQS196872:BQX196874 BGW196872:BHB196874 AXA196872:AXF196874 ANE196872:ANJ196874 ADI196872:ADN196874 TM196872:TR196874 JQ196872:JV196874 WWC131336:WWH131338 WMG131336:WML131338 WCK131336:WCP131338 VSO131336:VST131338 VIS131336:VIX131338 UYW131336:UZB131338 UPA131336:UPF131338 UFE131336:UFJ131338 TVI131336:TVN131338 TLM131336:TLR131338 TBQ131336:TBV131338 SRU131336:SRZ131338 SHY131336:SID131338 RYC131336:RYH131338 ROG131336:ROL131338 REK131336:REP131338 QUO131336:QUT131338 QKS131336:QKX131338 QAW131336:QBB131338 PRA131336:PRF131338 PHE131336:PHJ131338 OXI131336:OXN131338 ONM131336:ONR131338 ODQ131336:ODV131338 NTU131336:NTZ131338 NJY131336:NKD131338 NAC131336:NAH131338 MQG131336:MQL131338 MGK131336:MGP131338 LWO131336:LWT131338 LMS131336:LMX131338 LCW131336:LDB131338 KTA131336:KTF131338 KJE131336:KJJ131338 JZI131336:JZN131338 JPM131336:JPR131338 JFQ131336:JFV131338 IVU131336:IVZ131338 ILY131336:IMD131338 ICC131336:ICH131338 HSG131336:HSL131338 HIK131336:HIP131338 GYO131336:GYT131338 GOS131336:GOX131338 GEW131336:GFB131338 FVA131336:FVF131338 FLE131336:FLJ131338 FBI131336:FBN131338 ERM131336:ERR131338 EHQ131336:EHV131338 DXU131336:DXZ131338 DNY131336:DOD131338 DEC131336:DEH131338 CUG131336:CUL131338 CKK131336:CKP131338 CAO131336:CAT131338 BQS131336:BQX131338 BGW131336:BHB131338 AXA131336:AXF131338 ANE131336:ANJ131338 ADI131336:ADN131338 TM131336:TR131338 JQ131336:JV131338 WWC65800:WWH65802 WMG65800:WML65802 WCK65800:WCP65802 VSO65800:VST65802 VIS65800:VIX65802 UYW65800:UZB65802 UPA65800:UPF65802 UFE65800:UFJ65802 TVI65800:TVN65802 TLM65800:TLR65802 TBQ65800:TBV65802 SRU65800:SRZ65802 SHY65800:SID65802 RYC65800:RYH65802 ROG65800:ROL65802 REK65800:REP65802 QUO65800:QUT65802 QKS65800:QKX65802 QAW65800:QBB65802 PRA65800:PRF65802 PHE65800:PHJ65802 OXI65800:OXN65802 ONM65800:ONR65802 ODQ65800:ODV65802 NTU65800:NTZ65802 NJY65800:NKD65802 NAC65800:NAH65802 MQG65800:MQL65802 MGK65800:MGP65802 LWO65800:LWT65802 LMS65800:LMX65802 LCW65800:LDB65802 KTA65800:KTF65802 KJE65800:KJJ65802 JZI65800:JZN65802 JPM65800:JPR65802 JFQ65800:JFV65802 IVU65800:IVZ65802 ILY65800:IMD65802 ICC65800:ICH65802 HSG65800:HSL65802 HIK65800:HIP65802 GYO65800:GYT65802 GOS65800:GOX65802 GEW65800:GFB65802 FVA65800:FVF65802 FLE65800:FLJ65802 FBI65800:FBN65802 ERM65800:ERR65802 EHQ65800:EHV65802 DXU65800:DXZ65802 DNY65800:DOD65802 DEC65800:DEH65802 CUG65800:CUL65802 CKK65800:CKP65802 CAO65800:CAT65802 BQS65800:BQX65802 BGW65800:BHB65802 AXA65800:AXF65802 ANE65800:ANJ65802 ADI65800:ADN65802 TM65800:TR65802 JQ65800:JV65802 U65798:Z65800 U131334:Z131336 U196870:Z196872 U262406:Z262408 U327942:Z327944 U393478:Z393480 U459014:Z459016 U524550:Z524552 U590086:Z590088 U655622:Z655624 U721158:Z721160 U786694:Z786696 U852230:Z852232 U917766:Z917768 U983302:Z983304 U243:Z245 JQ243:JV245 TM243:TR245 ADI243:ADN245 ANE243:ANJ245 AXA243:AXF245 BGW243:BHB245 BQS243:BQX245 CAO243:CAT245 CKK243:CKP245 CUG243:CUL245 DEC243:DEH245 DNY243:DOD245 DXU243:DXZ245 EHQ243:EHV245 ERM243:ERR245 FBI243:FBN245 FLE243:FLJ245 FVA243:FVF245 GEW243:GFB245 GOS243:GOX245 GYO243:GYT245 HIK243:HIP245 HSG243:HSL245 ICC243:ICH245 ILY243:IMD245 IVU243:IVZ245 JFQ243:JFV245 JPM243:JPR245 JZI243:JZN245 KJE243:KJJ245 KTA243:KTF245 LCW243:LDB245 LMS243:LMX245 LWO243:LWT245 MGK243:MGP245 MQG243:MQL245 NAC243:NAH245 NJY243:NKD245 NTU243:NTZ245 ODQ243:ODV245 ONM243:ONR245 OXI243:OXN245 PHE243:PHJ245 PRA243:PRF245 QAW243:QBB245 QKS243:QKX245 QUO243:QUT245 REK243:REP245 ROG243:ROL245 RYC243:RYH245 SHY243:SID245 SRU243:SRZ245 TBQ243:TBV245 TLM243:TLR245 TVI243:TVN245 UFE243:UFJ245 UPA243:UPF245 UYW243:UZB245 VIS243:VIX245 VSO243:VST245 WCK243:WCP245 WMG243:WML245 WWC243:WWH245">
      <formula1>$AG$243:$AG$245</formula1>
    </dataValidation>
    <dataValidation type="list" allowBlank="1" showDropDown="0" showInputMessage="1" showErrorMessage="1" sqref="D236 L236 P236 T236 X236 AB236 AF236 AF234 AB234 X234 T234 P234 L234 D234">
      <formula1>$AB$200:$AB$201</formula1>
    </dataValidation>
    <dataValidation type="list" allowBlank="1" showDropDown="0" showInputMessage="1" showErrorMessage="1" sqref="P983365:V983365 P917829:V917829 P852293:V852293 P786757:V786757 P721221:V721221 P655685:V655685 P590149:V590149 P524613:V524613 P459077:V459077 P393541:V393541 P328005:V328005 P262469:V262469 P196933:V196933 P131397:V131397 P65861:V65861 JL65863:JR65863 TH65863:TN65863 ADD65863:ADJ65863 AMZ65863:ANF65863 AWV65863:AXB65863 BGR65863:BGX65863 BQN65863:BQT65863 CAJ65863:CAP65863 CKF65863:CKL65863 CUB65863:CUH65863 DDX65863:DED65863 DNT65863:DNZ65863 DXP65863:DXV65863 EHL65863:EHR65863 ERH65863:ERN65863 FBD65863:FBJ65863 FKZ65863:FLF65863 FUV65863:FVB65863 GER65863:GEX65863 GON65863:GOT65863 GYJ65863:GYP65863 HIF65863:HIL65863 HSB65863:HSH65863 IBX65863:ICD65863 ILT65863:ILZ65863 IVP65863:IVV65863 JFL65863:JFR65863 JPH65863:JPN65863 JZD65863:JZJ65863 KIZ65863:KJF65863 KSV65863:KTB65863 LCR65863:LCX65863 LMN65863:LMT65863 LWJ65863:LWP65863 MGF65863:MGL65863 MQB65863:MQH65863 MZX65863:NAD65863 NJT65863:NJZ65863 NTP65863:NTV65863 ODL65863:ODR65863 ONH65863:ONN65863 OXD65863:OXJ65863 PGZ65863:PHF65863 PQV65863:PRB65863 QAR65863:QAX65863 QKN65863:QKT65863 QUJ65863:QUP65863 REF65863:REL65863 ROB65863:ROH65863 RXX65863:RYD65863 SHT65863:SHZ65863 SRP65863:SRV65863 TBL65863:TBR65863 TLH65863:TLN65863 TVD65863:TVJ65863 UEZ65863:UFF65863 UOV65863:UPB65863 UYR65863:UYX65863 VIN65863:VIT65863 VSJ65863:VSP65863 WCF65863:WCL65863 WMB65863:WMH65863 WVX65863:WWD65863 JL131399:JR131399 TH131399:TN131399 ADD131399:ADJ131399 AMZ131399:ANF131399 AWV131399:AXB131399 BGR131399:BGX131399 BQN131399:BQT131399 CAJ131399:CAP131399 CKF131399:CKL131399 CUB131399:CUH131399 DDX131399:DED131399 DNT131399:DNZ131399 DXP131399:DXV131399 EHL131399:EHR131399 ERH131399:ERN131399 FBD131399:FBJ131399 FKZ131399:FLF131399 FUV131399:FVB131399 GER131399:GEX131399 GON131399:GOT131399 GYJ131399:GYP131399 HIF131399:HIL131399 HSB131399:HSH131399 IBX131399:ICD131399 ILT131399:ILZ131399 IVP131399:IVV131399 JFL131399:JFR131399 JPH131399:JPN131399 JZD131399:JZJ131399 KIZ131399:KJF131399 KSV131399:KTB131399 LCR131399:LCX131399 LMN131399:LMT131399 LWJ131399:LWP131399 MGF131399:MGL131399 MQB131399:MQH131399 MZX131399:NAD131399 NJT131399:NJZ131399 NTP131399:NTV131399 ODL131399:ODR131399 ONH131399:ONN131399 OXD131399:OXJ131399 PGZ131399:PHF131399 PQV131399:PRB131399 QAR131399:QAX131399 QKN131399:QKT131399 QUJ131399:QUP131399 REF131399:REL131399 ROB131399:ROH131399 RXX131399:RYD131399 SHT131399:SHZ131399 SRP131399:SRV131399 TBL131399:TBR131399 TLH131399:TLN131399 TVD131399:TVJ131399 UEZ131399:UFF131399 UOV131399:UPB131399 UYR131399:UYX131399 VIN131399:VIT131399 VSJ131399:VSP131399 WCF131399:WCL131399 WMB131399:WMH131399 WVX131399:WWD131399 JL196935:JR196935 TH196935:TN196935 ADD196935:ADJ196935 AMZ196935:ANF196935 AWV196935:AXB196935 BGR196935:BGX196935 BQN196935:BQT196935 CAJ196935:CAP196935 CKF196935:CKL196935 CUB196935:CUH196935 DDX196935:DED196935 DNT196935:DNZ196935 DXP196935:DXV196935 EHL196935:EHR196935 ERH196935:ERN196935 FBD196935:FBJ196935 FKZ196935:FLF196935 FUV196935:FVB196935 GER196935:GEX196935 GON196935:GOT196935 GYJ196935:GYP196935 HIF196935:HIL196935 HSB196935:HSH196935 IBX196935:ICD196935 ILT196935:ILZ196935 IVP196935:IVV196935 JFL196935:JFR196935 JPH196935:JPN196935 JZD196935:JZJ196935 KIZ196935:KJF196935 KSV196935:KTB196935 LCR196935:LCX196935 LMN196935:LMT196935 LWJ196935:LWP196935 MGF196935:MGL196935 MQB196935:MQH196935 MZX196935:NAD196935 NJT196935:NJZ196935 NTP196935:NTV196935 ODL196935:ODR196935 ONH196935:ONN196935 OXD196935:OXJ196935 PGZ196935:PHF196935 PQV196935:PRB196935 QAR196935:QAX196935 QKN196935:QKT196935 QUJ196935:QUP196935 REF196935:REL196935 ROB196935:ROH196935 RXX196935:RYD196935 SHT196935:SHZ196935 SRP196935:SRV196935 TBL196935:TBR196935 TLH196935:TLN196935 TVD196935:TVJ196935 UEZ196935:UFF196935 UOV196935:UPB196935 UYR196935:UYX196935 VIN196935:VIT196935 VSJ196935:VSP196935 WCF196935:WCL196935 WMB196935:WMH196935 WVX196935:WWD196935 JL262471:JR262471 TH262471:TN262471 ADD262471:ADJ262471 AMZ262471:ANF262471 AWV262471:AXB262471 BGR262471:BGX262471 BQN262471:BQT262471 CAJ262471:CAP262471 CKF262471:CKL262471 CUB262471:CUH262471 DDX262471:DED262471 DNT262471:DNZ262471 DXP262471:DXV262471 EHL262471:EHR262471 ERH262471:ERN262471 FBD262471:FBJ262471 FKZ262471:FLF262471 FUV262471:FVB262471 GER262471:GEX262471 GON262471:GOT262471 GYJ262471:GYP262471 HIF262471:HIL262471 HSB262471:HSH262471 IBX262471:ICD262471 ILT262471:ILZ262471 IVP262471:IVV262471 JFL262471:JFR262471 JPH262471:JPN262471 JZD262471:JZJ262471 KIZ262471:KJF262471 KSV262471:KTB262471 LCR262471:LCX262471 LMN262471:LMT262471 LWJ262471:LWP262471 MGF262471:MGL262471 MQB262471:MQH262471 MZX262471:NAD262471 NJT262471:NJZ262471 NTP262471:NTV262471 ODL262471:ODR262471 ONH262471:ONN262471 OXD262471:OXJ262471 PGZ262471:PHF262471 PQV262471:PRB262471 QAR262471:QAX262471 QKN262471:QKT262471 QUJ262471:QUP262471 REF262471:REL262471 ROB262471:ROH262471 RXX262471:RYD262471 SHT262471:SHZ262471 SRP262471:SRV262471 TBL262471:TBR262471 TLH262471:TLN262471 TVD262471:TVJ262471 UEZ262471:UFF262471 UOV262471:UPB262471 UYR262471:UYX262471 VIN262471:VIT262471 VSJ262471:VSP262471 WCF262471:WCL262471 WMB262471:WMH262471 WVX262471:WWD262471 JL328007:JR328007 TH328007:TN328007 ADD328007:ADJ328007 AMZ328007:ANF328007 AWV328007:AXB328007 BGR328007:BGX328007 BQN328007:BQT328007 CAJ328007:CAP328007 CKF328007:CKL328007 CUB328007:CUH328007 DDX328007:DED328007 DNT328007:DNZ328007 DXP328007:DXV328007 EHL328007:EHR328007 ERH328007:ERN328007 FBD328007:FBJ328007 FKZ328007:FLF328007 FUV328007:FVB328007 GER328007:GEX328007 GON328007:GOT328007 GYJ328007:GYP328007 HIF328007:HIL328007 HSB328007:HSH328007 IBX328007:ICD328007 ILT328007:ILZ328007 IVP328007:IVV328007 JFL328007:JFR328007 JPH328007:JPN328007 JZD328007:JZJ328007 KIZ328007:KJF328007 KSV328007:KTB328007 LCR328007:LCX328007 LMN328007:LMT328007 LWJ328007:LWP328007 MGF328007:MGL328007 MQB328007:MQH328007 MZX328007:NAD328007 NJT328007:NJZ328007 NTP328007:NTV328007 ODL328007:ODR328007 ONH328007:ONN328007 OXD328007:OXJ328007 PGZ328007:PHF328007 PQV328007:PRB328007 QAR328007:QAX328007 QKN328007:QKT328007 QUJ328007:QUP328007 REF328007:REL328007 ROB328007:ROH328007 RXX328007:RYD328007 SHT328007:SHZ328007 SRP328007:SRV328007 TBL328007:TBR328007 TLH328007:TLN328007 TVD328007:TVJ328007 UEZ328007:UFF328007 UOV328007:UPB328007 UYR328007:UYX328007 VIN328007:VIT328007 VSJ328007:VSP328007 WCF328007:WCL328007 WMB328007:WMH328007 WVX328007:WWD328007 JL393543:JR393543 TH393543:TN393543 ADD393543:ADJ393543 AMZ393543:ANF393543 AWV393543:AXB393543 BGR393543:BGX393543 BQN393543:BQT393543 CAJ393543:CAP393543 CKF393543:CKL393543 CUB393543:CUH393543 DDX393543:DED393543 DNT393543:DNZ393543 DXP393543:DXV393543 EHL393543:EHR393543 ERH393543:ERN393543 FBD393543:FBJ393543 FKZ393543:FLF393543 FUV393543:FVB393543 GER393543:GEX393543 GON393543:GOT393543 GYJ393543:GYP393543 HIF393543:HIL393543 HSB393543:HSH393543 IBX393543:ICD393543 ILT393543:ILZ393543 IVP393543:IVV393543 JFL393543:JFR393543 JPH393543:JPN393543 JZD393543:JZJ393543 KIZ393543:KJF393543 KSV393543:KTB393543 LCR393543:LCX393543 LMN393543:LMT393543 LWJ393543:LWP393543 MGF393543:MGL393543 MQB393543:MQH393543 MZX393543:NAD393543 NJT393543:NJZ393543 NTP393543:NTV393543 ODL393543:ODR393543 ONH393543:ONN393543 OXD393543:OXJ393543 PGZ393543:PHF393543 PQV393543:PRB393543 QAR393543:QAX393543 QKN393543:QKT393543 QUJ393543:QUP393543 REF393543:REL393543 ROB393543:ROH393543 RXX393543:RYD393543 SHT393543:SHZ393543 SRP393543:SRV393543 TBL393543:TBR393543 TLH393543:TLN393543 TVD393543:TVJ393543 UEZ393543:UFF393543 UOV393543:UPB393543 UYR393543:UYX393543 VIN393543:VIT393543 VSJ393543:VSP393543 WCF393543:WCL393543 WMB393543:WMH393543 WVX393543:WWD393543 JL459079:JR459079 TH459079:TN459079 ADD459079:ADJ459079 AMZ459079:ANF459079 AWV459079:AXB459079 BGR459079:BGX459079 BQN459079:BQT459079 CAJ459079:CAP459079 CKF459079:CKL459079 CUB459079:CUH459079 DDX459079:DED459079 DNT459079:DNZ459079 DXP459079:DXV459079 EHL459079:EHR459079 ERH459079:ERN459079 FBD459079:FBJ459079 FKZ459079:FLF459079 FUV459079:FVB459079 GER459079:GEX459079 GON459079:GOT459079 GYJ459079:GYP459079 HIF459079:HIL459079 HSB459079:HSH459079 IBX459079:ICD459079 ILT459079:ILZ459079 IVP459079:IVV459079 JFL459079:JFR459079 JPH459079:JPN459079 JZD459079:JZJ459079 KIZ459079:KJF459079 KSV459079:KTB459079 LCR459079:LCX459079 LMN459079:LMT459079 LWJ459079:LWP459079 MGF459079:MGL459079 MQB459079:MQH459079 MZX459079:NAD459079 NJT459079:NJZ459079 NTP459079:NTV459079 ODL459079:ODR459079 ONH459079:ONN459079 OXD459079:OXJ459079 PGZ459079:PHF459079 PQV459079:PRB459079 QAR459079:QAX459079 QKN459079:QKT459079 QUJ459079:QUP459079 REF459079:REL459079 ROB459079:ROH459079 RXX459079:RYD459079 SHT459079:SHZ459079 SRP459079:SRV459079 TBL459079:TBR459079 TLH459079:TLN459079 TVD459079:TVJ459079 UEZ459079:UFF459079 UOV459079:UPB459079 UYR459079:UYX459079 VIN459079:VIT459079 VSJ459079:VSP459079 WCF459079:WCL459079 WMB459079:WMH459079 WVX459079:WWD459079 JL524615:JR524615 TH524615:TN524615 ADD524615:ADJ524615 AMZ524615:ANF524615 AWV524615:AXB524615 BGR524615:BGX524615 BQN524615:BQT524615 CAJ524615:CAP524615 CKF524615:CKL524615 CUB524615:CUH524615 DDX524615:DED524615 DNT524615:DNZ524615 DXP524615:DXV524615 EHL524615:EHR524615 ERH524615:ERN524615 FBD524615:FBJ524615 FKZ524615:FLF524615 FUV524615:FVB524615 GER524615:GEX524615 GON524615:GOT524615 GYJ524615:GYP524615 HIF524615:HIL524615 HSB524615:HSH524615 IBX524615:ICD524615 ILT524615:ILZ524615 IVP524615:IVV524615 JFL524615:JFR524615 JPH524615:JPN524615 JZD524615:JZJ524615 KIZ524615:KJF524615 KSV524615:KTB524615 LCR524615:LCX524615 LMN524615:LMT524615 LWJ524615:LWP524615 MGF524615:MGL524615 MQB524615:MQH524615 MZX524615:NAD524615 NJT524615:NJZ524615 NTP524615:NTV524615 ODL524615:ODR524615 ONH524615:ONN524615 OXD524615:OXJ524615 PGZ524615:PHF524615 PQV524615:PRB524615 QAR524615:QAX524615 QKN524615:QKT524615 QUJ524615:QUP524615 REF524615:REL524615 ROB524615:ROH524615 RXX524615:RYD524615 SHT524615:SHZ524615 SRP524615:SRV524615 TBL524615:TBR524615 TLH524615:TLN524615 TVD524615:TVJ524615 UEZ524615:UFF524615 UOV524615:UPB524615 UYR524615:UYX524615 VIN524615:VIT524615 VSJ524615:VSP524615 WCF524615:WCL524615 WMB524615:WMH524615 WVX524615:WWD524615 JL590151:JR590151 TH590151:TN590151 ADD590151:ADJ590151 AMZ590151:ANF590151 AWV590151:AXB590151 BGR590151:BGX590151 BQN590151:BQT590151 CAJ590151:CAP590151 CKF590151:CKL590151 CUB590151:CUH590151 DDX590151:DED590151 DNT590151:DNZ590151 DXP590151:DXV590151 EHL590151:EHR590151 ERH590151:ERN590151 FBD590151:FBJ590151 FKZ590151:FLF590151 FUV590151:FVB590151 GER590151:GEX590151 GON590151:GOT590151 GYJ590151:GYP590151 HIF590151:HIL590151 HSB590151:HSH590151 IBX590151:ICD590151 ILT590151:ILZ590151 IVP590151:IVV590151 JFL590151:JFR590151 JPH590151:JPN590151 JZD590151:JZJ590151 KIZ590151:KJF590151 KSV590151:KTB590151 LCR590151:LCX590151 LMN590151:LMT590151 LWJ590151:LWP590151 MGF590151:MGL590151 MQB590151:MQH590151 MZX590151:NAD590151 NJT590151:NJZ590151 NTP590151:NTV590151 ODL590151:ODR590151 ONH590151:ONN590151 OXD590151:OXJ590151 PGZ590151:PHF590151 PQV590151:PRB590151 QAR590151:QAX590151 QKN590151:QKT590151 QUJ590151:QUP590151 REF590151:REL590151 ROB590151:ROH590151 RXX590151:RYD590151 SHT590151:SHZ590151 SRP590151:SRV590151 TBL590151:TBR590151 TLH590151:TLN590151 TVD590151:TVJ590151 UEZ590151:UFF590151 UOV590151:UPB590151 UYR590151:UYX590151 VIN590151:VIT590151 VSJ590151:VSP590151 WCF590151:WCL590151 WMB590151:WMH590151 WVX590151:WWD590151 JL655687:JR655687 TH655687:TN655687 ADD655687:ADJ655687 AMZ655687:ANF655687 AWV655687:AXB655687 BGR655687:BGX655687 BQN655687:BQT655687 CAJ655687:CAP655687 CKF655687:CKL655687 CUB655687:CUH655687 DDX655687:DED655687 DNT655687:DNZ655687 DXP655687:DXV655687 EHL655687:EHR655687 ERH655687:ERN655687 FBD655687:FBJ655687 FKZ655687:FLF655687 FUV655687:FVB655687 GER655687:GEX655687 GON655687:GOT655687 GYJ655687:GYP655687 HIF655687:HIL655687 HSB655687:HSH655687 IBX655687:ICD655687 ILT655687:ILZ655687 IVP655687:IVV655687 JFL655687:JFR655687 JPH655687:JPN655687 JZD655687:JZJ655687 KIZ655687:KJF655687 KSV655687:KTB655687 LCR655687:LCX655687 LMN655687:LMT655687 LWJ655687:LWP655687 MGF655687:MGL655687 MQB655687:MQH655687 MZX655687:NAD655687 NJT655687:NJZ655687 NTP655687:NTV655687 ODL655687:ODR655687 ONH655687:ONN655687 OXD655687:OXJ655687 PGZ655687:PHF655687 PQV655687:PRB655687 QAR655687:QAX655687 QKN655687:QKT655687 QUJ655687:QUP655687 REF655687:REL655687 ROB655687:ROH655687 RXX655687:RYD655687 SHT655687:SHZ655687 SRP655687:SRV655687 TBL655687:TBR655687 TLH655687:TLN655687 TVD655687:TVJ655687 UEZ655687:UFF655687 UOV655687:UPB655687 UYR655687:UYX655687 VIN655687:VIT655687 VSJ655687:VSP655687 WCF655687:WCL655687 WMB655687:WMH655687 WVX655687:WWD655687 JL721223:JR721223 TH721223:TN721223 ADD721223:ADJ721223 AMZ721223:ANF721223 AWV721223:AXB721223 BGR721223:BGX721223 BQN721223:BQT721223 CAJ721223:CAP721223 CKF721223:CKL721223 CUB721223:CUH721223 DDX721223:DED721223 DNT721223:DNZ721223 DXP721223:DXV721223 EHL721223:EHR721223 ERH721223:ERN721223 FBD721223:FBJ721223 FKZ721223:FLF721223 FUV721223:FVB721223 GER721223:GEX721223 GON721223:GOT721223 GYJ721223:GYP721223 HIF721223:HIL721223 HSB721223:HSH721223 IBX721223:ICD721223 ILT721223:ILZ721223 IVP721223:IVV721223 JFL721223:JFR721223 JPH721223:JPN721223 JZD721223:JZJ721223 KIZ721223:KJF721223 KSV721223:KTB721223 LCR721223:LCX721223 LMN721223:LMT721223 LWJ721223:LWP721223 MGF721223:MGL721223 MQB721223:MQH721223 MZX721223:NAD721223 NJT721223:NJZ721223 NTP721223:NTV721223 ODL721223:ODR721223 ONH721223:ONN721223 OXD721223:OXJ721223 PGZ721223:PHF721223 PQV721223:PRB721223 QAR721223:QAX721223 QKN721223:QKT721223 QUJ721223:QUP721223 REF721223:REL721223 ROB721223:ROH721223 RXX721223:RYD721223 SHT721223:SHZ721223 SRP721223:SRV721223 TBL721223:TBR721223 TLH721223:TLN721223 TVD721223:TVJ721223 UEZ721223:UFF721223 UOV721223:UPB721223 UYR721223:UYX721223 VIN721223:VIT721223 VSJ721223:VSP721223 WCF721223:WCL721223 WMB721223:WMH721223 WVX721223:WWD721223 JL786759:JR786759 TH786759:TN786759 ADD786759:ADJ786759 AMZ786759:ANF786759 AWV786759:AXB786759 BGR786759:BGX786759 BQN786759:BQT786759 CAJ786759:CAP786759 CKF786759:CKL786759 CUB786759:CUH786759 DDX786759:DED786759 DNT786759:DNZ786759 DXP786759:DXV786759 EHL786759:EHR786759 ERH786759:ERN786759 FBD786759:FBJ786759 FKZ786759:FLF786759 FUV786759:FVB786759 GER786759:GEX786759 GON786759:GOT786759 GYJ786759:GYP786759 HIF786759:HIL786759 HSB786759:HSH786759 IBX786759:ICD786759 ILT786759:ILZ786759 IVP786759:IVV786759 JFL786759:JFR786759 JPH786759:JPN786759 JZD786759:JZJ786759 KIZ786759:KJF786759 KSV786759:KTB786759 LCR786759:LCX786759 LMN786759:LMT786759 LWJ786759:LWP786759 MGF786759:MGL786759 MQB786759:MQH786759 MZX786759:NAD786759 NJT786759:NJZ786759 NTP786759:NTV786759 ODL786759:ODR786759 ONH786759:ONN786759 OXD786759:OXJ786759 PGZ786759:PHF786759 PQV786759:PRB786759 QAR786759:QAX786759 QKN786759:QKT786759 QUJ786759:QUP786759 REF786759:REL786759 ROB786759:ROH786759 RXX786759:RYD786759 SHT786759:SHZ786759 SRP786759:SRV786759 TBL786759:TBR786759 TLH786759:TLN786759 TVD786759:TVJ786759 UEZ786759:UFF786759 UOV786759:UPB786759 UYR786759:UYX786759 VIN786759:VIT786759 VSJ786759:VSP786759 WCF786759:WCL786759 WMB786759:WMH786759 WVX786759:WWD786759 JL852295:JR852295 TH852295:TN852295 ADD852295:ADJ852295 AMZ852295:ANF852295 AWV852295:AXB852295 BGR852295:BGX852295 BQN852295:BQT852295 CAJ852295:CAP852295 CKF852295:CKL852295 CUB852295:CUH852295 DDX852295:DED852295 DNT852295:DNZ852295 DXP852295:DXV852295 EHL852295:EHR852295 ERH852295:ERN852295 FBD852295:FBJ852295 FKZ852295:FLF852295 FUV852295:FVB852295 GER852295:GEX852295 GON852295:GOT852295 GYJ852295:GYP852295 HIF852295:HIL852295 HSB852295:HSH852295 IBX852295:ICD852295 ILT852295:ILZ852295 IVP852295:IVV852295 JFL852295:JFR852295 JPH852295:JPN852295 JZD852295:JZJ852295 KIZ852295:KJF852295 KSV852295:KTB852295 LCR852295:LCX852295 LMN852295:LMT852295 LWJ852295:LWP852295 MGF852295:MGL852295 MQB852295:MQH852295 MZX852295:NAD852295 NJT852295:NJZ852295 NTP852295:NTV852295 ODL852295:ODR852295 ONH852295:ONN852295 OXD852295:OXJ852295 PGZ852295:PHF852295 PQV852295:PRB852295 QAR852295:QAX852295 QKN852295:QKT852295 QUJ852295:QUP852295 REF852295:REL852295 ROB852295:ROH852295 RXX852295:RYD852295 SHT852295:SHZ852295 SRP852295:SRV852295 TBL852295:TBR852295 TLH852295:TLN852295 TVD852295:TVJ852295 UEZ852295:UFF852295 UOV852295:UPB852295 UYR852295:UYX852295 VIN852295:VIT852295 VSJ852295:VSP852295 WCF852295:WCL852295 WMB852295:WMH852295 WVX852295:WWD852295 JL917831:JR917831 TH917831:TN917831 ADD917831:ADJ917831 AMZ917831:ANF917831 AWV917831:AXB917831 BGR917831:BGX917831 BQN917831:BQT917831 CAJ917831:CAP917831 CKF917831:CKL917831 CUB917831:CUH917831 DDX917831:DED917831 DNT917831:DNZ917831 DXP917831:DXV917831 EHL917831:EHR917831 ERH917831:ERN917831 FBD917831:FBJ917831 FKZ917831:FLF917831 FUV917831:FVB917831 GER917831:GEX917831 GON917831:GOT917831 GYJ917831:GYP917831 HIF917831:HIL917831 HSB917831:HSH917831 IBX917831:ICD917831 ILT917831:ILZ917831 IVP917831:IVV917831 JFL917831:JFR917831 JPH917831:JPN917831 JZD917831:JZJ917831 KIZ917831:KJF917831 KSV917831:KTB917831 LCR917831:LCX917831 LMN917831:LMT917831 LWJ917831:LWP917831 MGF917831:MGL917831 MQB917831:MQH917831 MZX917831:NAD917831 NJT917831:NJZ917831 NTP917831:NTV917831 ODL917831:ODR917831 ONH917831:ONN917831 OXD917831:OXJ917831 PGZ917831:PHF917831 PQV917831:PRB917831 QAR917831:QAX917831 QKN917831:QKT917831 QUJ917831:QUP917831 REF917831:REL917831 ROB917831:ROH917831 RXX917831:RYD917831 SHT917831:SHZ917831 SRP917831:SRV917831 TBL917831:TBR917831 TLH917831:TLN917831 TVD917831:TVJ917831 UEZ917831:UFF917831 UOV917831:UPB917831 UYR917831:UYX917831 VIN917831:VIT917831 VSJ917831:VSP917831 WCF917831:WCL917831 WMB917831:WMH917831 WVX917831:WWD917831 JL983367:JR983367 TH983367:TN983367 ADD983367:ADJ983367 AMZ983367:ANF983367 AWV983367:AXB983367 BGR983367:BGX983367 BQN983367:BQT983367 CAJ983367:CAP983367 CKF983367:CKL983367 CUB983367:CUH983367 DDX983367:DED983367 DNT983367:DNZ983367 DXP983367:DXV983367 EHL983367:EHR983367 ERH983367:ERN983367 FBD983367:FBJ983367 FKZ983367:FLF983367 FUV983367:FVB983367 GER983367:GEX983367 GON983367:GOT983367 GYJ983367:GYP983367 HIF983367:HIL983367 HSB983367:HSH983367 IBX983367:ICD983367 ILT983367:ILZ983367 IVP983367:IVV983367 JFL983367:JFR983367 JPH983367:JPN983367 JZD983367:JZJ983367 KIZ983367:KJF983367 KSV983367:KTB983367 LCR983367:LCX983367 LMN983367:LMT983367 LWJ983367:LWP983367 MGF983367:MGL983367 MQB983367:MQH983367 MZX983367:NAD983367 NJT983367:NJZ983367 NTP983367:NTV983367 ODL983367:ODR983367 ONH983367:ONN983367 OXD983367:OXJ983367 PGZ983367:PHF983367 PQV983367:PRB983367 QAR983367:QAX983367 QKN983367:QKT983367 QUJ983367:QUP983367 REF983367:REL983367 ROB983367:ROH983367 RXX983367:RYD983367 SHT983367:SHZ983367 SRP983367:SRV983367 TBL983367:TBR983367 TLH983367:TLN983367 TVD983367:TVJ983367 UEZ983367:UFF983367 UOV983367:UPB983367 UYR983367:UYX983367 VIN983367:VIT983367 VSJ983367:VSP983367 WCF983367:WCL983367 WMB983367:WMH983367 WVX983367:WWD983367 P321:V321 JL321:JR321 TH321:TN321 ADD321:ADJ321 AMZ321:ANF321 AWV321:AXB321 BGR321:BGX321 BQN321:BQT321 CAJ321:CAP321 CKF321:CKL321 CUB321:CUH321 DDX321:DED321 DNT321:DNZ321 DXP321:DXV321 EHL321:EHR321 ERH321:ERN321 FBD321:FBJ321 FKZ321:FLF321 FUV321:FVB321 GER321:GEX321 GON321:GOT321 GYJ321:GYP321 HIF321:HIL321 HSB321:HSH321 IBX321:ICD321 ILT321:ILZ321 IVP321:IVV321 JFL321:JFR321 JPH321:JPN321 JZD321:JZJ321 KIZ321:KJF321 KSV321:KTB321 LCR321:LCX321 LMN321:LMT321 LWJ321:LWP321 MGF321:MGL321 MQB321:MQH321 MZX321:NAD321 NJT321:NJZ321 NTP321:NTV321 ODL321:ODR321 ONH321:ONN321 OXD321:OXJ321 PGZ321:PHF321 PQV321:PRB321 QAR321:QAX321 QKN321:QKT321 QUJ321:QUP321 REF321:REL321 ROB321:ROH321 RXX321:RYD321 SHT321:SHZ321 SRP321:SRV321 TBL321:TBR321 TLH321:TLN321 TVD321:TVJ321 UEZ321:UFF321 UOV321:UPB321 UYR321:UYX321 VIN321:VIT321 VSJ321:VSP321 WCF321:WCL321 WMB321:WMH321 WVX321:WWD321">
      <formula1>$CG$319:$CG$325</formula1>
    </dataValidation>
    <dataValidation type="list" allowBlank="1" showDropDown="0" showInputMessage="1" showErrorMessage="1" sqref="P983359:R983359 P917823:R917823 P852287:R852287 P786751:R786751 P721215:R721215 P655679:R655679 P590143:R590143 P524607:R524607 P459071:R459071 P393535:R393535 P327999:R327999 P262463:R262463 P196927:R196927 P131391:R131391 P65855:R65855 JL65857:JN65857 TH65857:TJ65857 ADD65857:ADF65857 AMZ65857:ANB65857 AWV65857:AWX65857 BGR65857:BGT65857 BQN65857:BQP65857 CAJ65857:CAL65857 CKF65857:CKH65857 CUB65857:CUD65857 DDX65857:DDZ65857 DNT65857:DNV65857 DXP65857:DXR65857 EHL65857:EHN65857 ERH65857:ERJ65857 FBD65857:FBF65857 FKZ65857:FLB65857 FUV65857:FUX65857 GER65857:GET65857 GON65857:GOP65857 GYJ65857:GYL65857 HIF65857:HIH65857 HSB65857:HSD65857 IBX65857:IBZ65857 ILT65857:ILV65857 IVP65857:IVR65857 JFL65857:JFN65857 JPH65857:JPJ65857 JZD65857:JZF65857 KIZ65857:KJB65857 KSV65857:KSX65857 LCR65857:LCT65857 LMN65857:LMP65857 LWJ65857:LWL65857 MGF65857:MGH65857 MQB65857:MQD65857 MZX65857:MZZ65857 NJT65857:NJV65857 NTP65857:NTR65857 ODL65857:ODN65857 ONH65857:ONJ65857 OXD65857:OXF65857 PGZ65857:PHB65857 PQV65857:PQX65857 QAR65857:QAT65857 QKN65857:QKP65857 QUJ65857:QUL65857 REF65857:REH65857 ROB65857:ROD65857 RXX65857:RXZ65857 SHT65857:SHV65857 SRP65857:SRR65857 TBL65857:TBN65857 TLH65857:TLJ65857 TVD65857:TVF65857 UEZ65857:UFB65857 UOV65857:UOX65857 UYR65857:UYT65857 VIN65857:VIP65857 VSJ65857:VSL65857 WCF65857:WCH65857 WMB65857:WMD65857 WVX65857:WVZ65857 JL131393:JN131393 TH131393:TJ131393 ADD131393:ADF131393 AMZ131393:ANB131393 AWV131393:AWX131393 BGR131393:BGT131393 BQN131393:BQP131393 CAJ131393:CAL131393 CKF131393:CKH131393 CUB131393:CUD131393 DDX131393:DDZ131393 DNT131393:DNV131393 DXP131393:DXR131393 EHL131393:EHN131393 ERH131393:ERJ131393 FBD131393:FBF131393 FKZ131393:FLB131393 FUV131393:FUX131393 GER131393:GET131393 GON131393:GOP131393 GYJ131393:GYL131393 HIF131393:HIH131393 HSB131393:HSD131393 IBX131393:IBZ131393 ILT131393:ILV131393 IVP131393:IVR131393 JFL131393:JFN131393 JPH131393:JPJ131393 JZD131393:JZF131393 KIZ131393:KJB131393 KSV131393:KSX131393 LCR131393:LCT131393 LMN131393:LMP131393 LWJ131393:LWL131393 MGF131393:MGH131393 MQB131393:MQD131393 MZX131393:MZZ131393 NJT131393:NJV131393 NTP131393:NTR131393 ODL131393:ODN131393 ONH131393:ONJ131393 OXD131393:OXF131393 PGZ131393:PHB131393 PQV131393:PQX131393 QAR131393:QAT131393 QKN131393:QKP131393 QUJ131393:QUL131393 REF131393:REH131393 ROB131393:ROD131393 RXX131393:RXZ131393 SHT131393:SHV131393 SRP131393:SRR131393 TBL131393:TBN131393 TLH131393:TLJ131393 TVD131393:TVF131393 UEZ131393:UFB131393 UOV131393:UOX131393 UYR131393:UYT131393 VIN131393:VIP131393 VSJ131393:VSL131393 WCF131393:WCH131393 WMB131393:WMD131393 WVX131393:WVZ131393 JL196929:JN196929 TH196929:TJ196929 ADD196929:ADF196929 AMZ196929:ANB196929 AWV196929:AWX196929 BGR196929:BGT196929 BQN196929:BQP196929 CAJ196929:CAL196929 CKF196929:CKH196929 CUB196929:CUD196929 DDX196929:DDZ196929 DNT196929:DNV196929 DXP196929:DXR196929 EHL196929:EHN196929 ERH196929:ERJ196929 FBD196929:FBF196929 FKZ196929:FLB196929 FUV196929:FUX196929 GER196929:GET196929 GON196929:GOP196929 GYJ196929:GYL196929 HIF196929:HIH196929 HSB196929:HSD196929 IBX196929:IBZ196929 ILT196929:ILV196929 IVP196929:IVR196929 JFL196929:JFN196929 JPH196929:JPJ196929 JZD196929:JZF196929 KIZ196929:KJB196929 KSV196929:KSX196929 LCR196929:LCT196929 LMN196929:LMP196929 LWJ196929:LWL196929 MGF196929:MGH196929 MQB196929:MQD196929 MZX196929:MZZ196929 NJT196929:NJV196929 NTP196929:NTR196929 ODL196929:ODN196929 ONH196929:ONJ196929 OXD196929:OXF196929 PGZ196929:PHB196929 PQV196929:PQX196929 QAR196929:QAT196929 QKN196929:QKP196929 QUJ196929:QUL196929 REF196929:REH196929 ROB196929:ROD196929 RXX196929:RXZ196929 SHT196929:SHV196929 SRP196929:SRR196929 TBL196929:TBN196929 TLH196929:TLJ196929 TVD196929:TVF196929 UEZ196929:UFB196929 UOV196929:UOX196929 UYR196929:UYT196929 VIN196929:VIP196929 VSJ196929:VSL196929 WCF196929:WCH196929 WMB196929:WMD196929 WVX196929:WVZ196929 JL262465:JN262465 TH262465:TJ262465 ADD262465:ADF262465 AMZ262465:ANB262465 AWV262465:AWX262465 BGR262465:BGT262465 BQN262465:BQP262465 CAJ262465:CAL262465 CKF262465:CKH262465 CUB262465:CUD262465 DDX262465:DDZ262465 DNT262465:DNV262465 DXP262465:DXR262465 EHL262465:EHN262465 ERH262465:ERJ262465 FBD262465:FBF262465 FKZ262465:FLB262465 FUV262465:FUX262465 GER262465:GET262465 GON262465:GOP262465 GYJ262465:GYL262465 HIF262465:HIH262465 HSB262465:HSD262465 IBX262465:IBZ262465 ILT262465:ILV262465 IVP262465:IVR262465 JFL262465:JFN262465 JPH262465:JPJ262465 JZD262465:JZF262465 KIZ262465:KJB262465 KSV262465:KSX262465 LCR262465:LCT262465 LMN262465:LMP262465 LWJ262465:LWL262465 MGF262465:MGH262465 MQB262465:MQD262465 MZX262465:MZZ262465 NJT262465:NJV262465 NTP262465:NTR262465 ODL262465:ODN262465 ONH262465:ONJ262465 OXD262465:OXF262465 PGZ262465:PHB262465 PQV262465:PQX262465 QAR262465:QAT262465 QKN262465:QKP262465 QUJ262465:QUL262465 REF262465:REH262465 ROB262465:ROD262465 RXX262465:RXZ262465 SHT262465:SHV262465 SRP262465:SRR262465 TBL262465:TBN262465 TLH262465:TLJ262465 TVD262465:TVF262465 UEZ262465:UFB262465 UOV262465:UOX262465 UYR262465:UYT262465 VIN262465:VIP262465 VSJ262465:VSL262465 WCF262465:WCH262465 WMB262465:WMD262465 WVX262465:WVZ262465 JL328001:JN328001 TH328001:TJ328001 ADD328001:ADF328001 AMZ328001:ANB328001 AWV328001:AWX328001 BGR328001:BGT328001 BQN328001:BQP328001 CAJ328001:CAL328001 CKF328001:CKH328001 CUB328001:CUD328001 DDX328001:DDZ328001 DNT328001:DNV328001 DXP328001:DXR328001 EHL328001:EHN328001 ERH328001:ERJ328001 FBD328001:FBF328001 FKZ328001:FLB328001 FUV328001:FUX328001 GER328001:GET328001 GON328001:GOP328001 GYJ328001:GYL328001 HIF328001:HIH328001 HSB328001:HSD328001 IBX328001:IBZ328001 ILT328001:ILV328001 IVP328001:IVR328001 JFL328001:JFN328001 JPH328001:JPJ328001 JZD328001:JZF328001 KIZ328001:KJB328001 KSV328001:KSX328001 LCR328001:LCT328001 LMN328001:LMP328001 LWJ328001:LWL328001 MGF328001:MGH328001 MQB328001:MQD328001 MZX328001:MZZ328001 NJT328001:NJV328001 NTP328001:NTR328001 ODL328001:ODN328001 ONH328001:ONJ328001 OXD328001:OXF328001 PGZ328001:PHB328001 PQV328001:PQX328001 QAR328001:QAT328001 QKN328001:QKP328001 QUJ328001:QUL328001 REF328001:REH328001 ROB328001:ROD328001 RXX328001:RXZ328001 SHT328001:SHV328001 SRP328001:SRR328001 TBL328001:TBN328001 TLH328001:TLJ328001 TVD328001:TVF328001 UEZ328001:UFB328001 UOV328001:UOX328001 UYR328001:UYT328001 VIN328001:VIP328001 VSJ328001:VSL328001 WCF328001:WCH328001 WMB328001:WMD328001 WVX328001:WVZ328001 JL393537:JN393537 TH393537:TJ393537 ADD393537:ADF393537 AMZ393537:ANB393537 AWV393537:AWX393537 BGR393537:BGT393537 BQN393537:BQP393537 CAJ393537:CAL393537 CKF393537:CKH393537 CUB393537:CUD393537 DDX393537:DDZ393537 DNT393537:DNV393537 DXP393537:DXR393537 EHL393537:EHN393537 ERH393537:ERJ393537 FBD393537:FBF393537 FKZ393537:FLB393537 FUV393537:FUX393537 GER393537:GET393537 GON393537:GOP393537 GYJ393537:GYL393537 HIF393537:HIH393537 HSB393537:HSD393537 IBX393537:IBZ393537 ILT393537:ILV393537 IVP393537:IVR393537 JFL393537:JFN393537 JPH393537:JPJ393537 JZD393537:JZF393537 KIZ393537:KJB393537 KSV393537:KSX393537 LCR393537:LCT393537 LMN393537:LMP393537 LWJ393537:LWL393537 MGF393537:MGH393537 MQB393537:MQD393537 MZX393537:MZZ393537 NJT393537:NJV393537 NTP393537:NTR393537 ODL393537:ODN393537 ONH393537:ONJ393537 OXD393537:OXF393537 PGZ393537:PHB393537 PQV393537:PQX393537 QAR393537:QAT393537 QKN393537:QKP393537 QUJ393537:QUL393537 REF393537:REH393537 ROB393537:ROD393537 RXX393537:RXZ393537 SHT393537:SHV393537 SRP393537:SRR393537 TBL393537:TBN393537 TLH393537:TLJ393537 TVD393537:TVF393537 UEZ393537:UFB393537 UOV393537:UOX393537 UYR393537:UYT393537 VIN393537:VIP393537 VSJ393537:VSL393537 WCF393537:WCH393537 WMB393537:WMD393537 WVX393537:WVZ393537 JL459073:JN459073 TH459073:TJ459073 ADD459073:ADF459073 AMZ459073:ANB459073 AWV459073:AWX459073 BGR459073:BGT459073 BQN459073:BQP459073 CAJ459073:CAL459073 CKF459073:CKH459073 CUB459073:CUD459073 DDX459073:DDZ459073 DNT459073:DNV459073 DXP459073:DXR459073 EHL459073:EHN459073 ERH459073:ERJ459073 FBD459073:FBF459073 FKZ459073:FLB459073 FUV459073:FUX459073 GER459073:GET459073 GON459073:GOP459073 GYJ459073:GYL459073 HIF459073:HIH459073 HSB459073:HSD459073 IBX459073:IBZ459073 ILT459073:ILV459073 IVP459073:IVR459073 JFL459073:JFN459073 JPH459073:JPJ459073 JZD459073:JZF459073 KIZ459073:KJB459073 KSV459073:KSX459073 LCR459073:LCT459073 LMN459073:LMP459073 LWJ459073:LWL459073 MGF459073:MGH459073 MQB459073:MQD459073 MZX459073:MZZ459073 NJT459073:NJV459073 NTP459073:NTR459073 ODL459073:ODN459073 ONH459073:ONJ459073 OXD459073:OXF459073 PGZ459073:PHB459073 PQV459073:PQX459073 QAR459073:QAT459073 QKN459073:QKP459073 QUJ459073:QUL459073 REF459073:REH459073 ROB459073:ROD459073 RXX459073:RXZ459073 SHT459073:SHV459073 SRP459073:SRR459073 TBL459073:TBN459073 TLH459073:TLJ459073 TVD459073:TVF459073 UEZ459073:UFB459073 UOV459073:UOX459073 UYR459073:UYT459073 VIN459073:VIP459073 VSJ459073:VSL459073 WCF459073:WCH459073 WMB459073:WMD459073 WVX459073:WVZ459073 JL524609:JN524609 TH524609:TJ524609 ADD524609:ADF524609 AMZ524609:ANB524609 AWV524609:AWX524609 BGR524609:BGT524609 BQN524609:BQP524609 CAJ524609:CAL524609 CKF524609:CKH524609 CUB524609:CUD524609 DDX524609:DDZ524609 DNT524609:DNV524609 DXP524609:DXR524609 EHL524609:EHN524609 ERH524609:ERJ524609 FBD524609:FBF524609 FKZ524609:FLB524609 FUV524609:FUX524609 GER524609:GET524609 GON524609:GOP524609 GYJ524609:GYL524609 HIF524609:HIH524609 HSB524609:HSD524609 IBX524609:IBZ524609 ILT524609:ILV524609 IVP524609:IVR524609 JFL524609:JFN524609 JPH524609:JPJ524609 JZD524609:JZF524609 KIZ524609:KJB524609 KSV524609:KSX524609 LCR524609:LCT524609 LMN524609:LMP524609 LWJ524609:LWL524609 MGF524609:MGH524609 MQB524609:MQD524609 MZX524609:MZZ524609 NJT524609:NJV524609 NTP524609:NTR524609 ODL524609:ODN524609 ONH524609:ONJ524609 OXD524609:OXF524609 PGZ524609:PHB524609 PQV524609:PQX524609 QAR524609:QAT524609 QKN524609:QKP524609 QUJ524609:QUL524609 REF524609:REH524609 ROB524609:ROD524609 RXX524609:RXZ524609 SHT524609:SHV524609 SRP524609:SRR524609 TBL524609:TBN524609 TLH524609:TLJ524609 TVD524609:TVF524609 UEZ524609:UFB524609 UOV524609:UOX524609 UYR524609:UYT524609 VIN524609:VIP524609 VSJ524609:VSL524609 WCF524609:WCH524609 WMB524609:WMD524609 WVX524609:WVZ524609 JL590145:JN590145 TH590145:TJ590145 ADD590145:ADF590145 AMZ590145:ANB590145 AWV590145:AWX590145 BGR590145:BGT590145 BQN590145:BQP590145 CAJ590145:CAL590145 CKF590145:CKH590145 CUB590145:CUD590145 DDX590145:DDZ590145 DNT590145:DNV590145 DXP590145:DXR590145 EHL590145:EHN590145 ERH590145:ERJ590145 FBD590145:FBF590145 FKZ590145:FLB590145 FUV590145:FUX590145 GER590145:GET590145 GON590145:GOP590145 GYJ590145:GYL590145 HIF590145:HIH590145 HSB590145:HSD590145 IBX590145:IBZ590145 ILT590145:ILV590145 IVP590145:IVR590145 JFL590145:JFN590145 JPH590145:JPJ590145 JZD590145:JZF590145 KIZ590145:KJB590145 KSV590145:KSX590145 LCR590145:LCT590145 LMN590145:LMP590145 LWJ590145:LWL590145 MGF590145:MGH590145 MQB590145:MQD590145 MZX590145:MZZ590145 NJT590145:NJV590145 NTP590145:NTR590145 ODL590145:ODN590145 ONH590145:ONJ590145 OXD590145:OXF590145 PGZ590145:PHB590145 PQV590145:PQX590145 QAR590145:QAT590145 QKN590145:QKP590145 QUJ590145:QUL590145 REF590145:REH590145 ROB590145:ROD590145 RXX590145:RXZ590145 SHT590145:SHV590145 SRP590145:SRR590145 TBL590145:TBN590145 TLH590145:TLJ590145 TVD590145:TVF590145 UEZ590145:UFB590145 UOV590145:UOX590145 UYR590145:UYT590145 VIN590145:VIP590145 VSJ590145:VSL590145 WCF590145:WCH590145 WMB590145:WMD590145 WVX590145:WVZ590145 JL655681:JN655681 TH655681:TJ655681 ADD655681:ADF655681 AMZ655681:ANB655681 AWV655681:AWX655681 BGR655681:BGT655681 BQN655681:BQP655681 CAJ655681:CAL655681 CKF655681:CKH655681 CUB655681:CUD655681 DDX655681:DDZ655681 DNT655681:DNV655681 DXP655681:DXR655681 EHL655681:EHN655681 ERH655681:ERJ655681 FBD655681:FBF655681 FKZ655681:FLB655681 FUV655681:FUX655681 GER655681:GET655681 GON655681:GOP655681 GYJ655681:GYL655681 HIF655681:HIH655681 HSB655681:HSD655681 IBX655681:IBZ655681 ILT655681:ILV655681 IVP655681:IVR655681 JFL655681:JFN655681 JPH655681:JPJ655681 JZD655681:JZF655681 KIZ655681:KJB655681 KSV655681:KSX655681 LCR655681:LCT655681 LMN655681:LMP655681 LWJ655681:LWL655681 MGF655681:MGH655681 MQB655681:MQD655681 MZX655681:MZZ655681 NJT655681:NJV655681 NTP655681:NTR655681 ODL655681:ODN655681 ONH655681:ONJ655681 OXD655681:OXF655681 PGZ655681:PHB655681 PQV655681:PQX655681 QAR655681:QAT655681 QKN655681:QKP655681 QUJ655681:QUL655681 REF655681:REH655681 ROB655681:ROD655681 RXX655681:RXZ655681 SHT655681:SHV655681 SRP655681:SRR655681 TBL655681:TBN655681 TLH655681:TLJ655681 TVD655681:TVF655681 UEZ655681:UFB655681 UOV655681:UOX655681 UYR655681:UYT655681 VIN655681:VIP655681 VSJ655681:VSL655681 WCF655681:WCH655681 WMB655681:WMD655681 WVX655681:WVZ655681 JL721217:JN721217 TH721217:TJ721217 ADD721217:ADF721217 AMZ721217:ANB721217 AWV721217:AWX721217 BGR721217:BGT721217 BQN721217:BQP721217 CAJ721217:CAL721217 CKF721217:CKH721217 CUB721217:CUD721217 DDX721217:DDZ721217 DNT721217:DNV721217 DXP721217:DXR721217 EHL721217:EHN721217 ERH721217:ERJ721217 FBD721217:FBF721217 FKZ721217:FLB721217 FUV721217:FUX721217 GER721217:GET721217 GON721217:GOP721217 GYJ721217:GYL721217 HIF721217:HIH721217 HSB721217:HSD721217 IBX721217:IBZ721217 ILT721217:ILV721217 IVP721217:IVR721217 JFL721217:JFN721217 JPH721217:JPJ721217 JZD721217:JZF721217 KIZ721217:KJB721217 KSV721217:KSX721217 LCR721217:LCT721217 LMN721217:LMP721217 LWJ721217:LWL721217 MGF721217:MGH721217 MQB721217:MQD721217 MZX721217:MZZ721217 NJT721217:NJV721217 NTP721217:NTR721217 ODL721217:ODN721217 ONH721217:ONJ721217 OXD721217:OXF721217 PGZ721217:PHB721217 PQV721217:PQX721217 QAR721217:QAT721217 QKN721217:QKP721217 QUJ721217:QUL721217 REF721217:REH721217 ROB721217:ROD721217 RXX721217:RXZ721217 SHT721217:SHV721217 SRP721217:SRR721217 TBL721217:TBN721217 TLH721217:TLJ721217 TVD721217:TVF721217 UEZ721217:UFB721217 UOV721217:UOX721217 UYR721217:UYT721217 VIN721217:VIP721217 VSJ721217:VSL721217 WCF721217:WCH721217 WMB721217:WMD721217 WVX721217:WVZ721217 JL786753:JN786753 TH786753:TJ786753 ADD786753:ADF786753 AMZ786753:ANB786753 AWV786753:AWX786753 BGR786753:BGT786753 BQN786753:BQP786753 CAJ786753:CAL786753 CKF786753:CKH786753 CUB786753:CUD786753 DDX786753:DDZ786753 DNT786753:DNV786753 DXP786753:DXR786753 EHL786753:EHN786753 ERH786753:ERJ786753 FBD786753:FBF786753 FKZ786753:FLB786753 FUV786753:FUX786753 GER786753:GET786753 GON786753:GOP786753 GYJ786753:GYL786753 HIF786753:HIH786753 HSB786753:HSD786753 IBX786753:IBZ786753 ILT786753:ILV786753 IVP786753:IVR786753 JFL786753:JFN786753 JPH786753:JPJ786753 JZD786753:JZF786753 KIZ786753:KJB786753 KSV786753:KSX786753 LCR786753:LCT786753 LMN786753:LMP786753 LWJ786753:LWL786753 MGF786753:MGH786753 MQB786753:MQD786753 MZX786753:MZZ786753 NJT786753:NJV786753 NTP786753:NTR786753 ODL786753:ODN786753 ONH786753:ONJ786753 OXD786753:OXF786753 PGZ786753:PHB786753 PQV786753:PQX786753 QAR786753:QAT786753 QKN786753:QKP786753 QUJ786753:QUL786753 REF786753:REH786753 ROB786753:ROD786753 RXX786753:RXZ786753 SHT786753:SHV786753 SRP786753:SRR786753 TBL786753:TBN786753 TLH786753:TLJ786753 TVD786753:TVF786753 UEZ786753:UFB786753 UOV786753:UOX786753 UYR786753:UYT786753 VIN786753:VIP786753 VSJ786753:VSL786753 WCF786753:WCH786753 WMB786753:WMD786753 WVX786753:WVZ786753 JL852289:JN852289 TH852289:TJ852289 ADD852289:ADF852289 AMZ852289:ANB852289 AWV852289:AWX852289 BGR852289:BGT852289 BQN852289:BQP852289 CAJ852289:CAL852289 CKF852289:CKH852289 CUB852289:CUD852289 DDX852289:DDZ852289 DNT852289:DNV852289 DXP852289:DXR852289 EHL852289:EHN852289 ERH852289:ERJ852289 FBD852289:FBF852289 FKZ852289:FLB852289 FUV852289:FUX852289 GER852289:GET852289 GON852289:GOP852289 GYJ852289:GYL852289 HIF852289:HIH852289 HSB852289:HSD852289 IBX852289:IBZ852289 ILT852289:ILV852289 IVP852289:IVR852289 JFL852289:JFN852289 JPH852289:JPJ852289 JZD852289:JZF852289 KIZ852289:KJB852289 KSV852289:KSX852289 LCR852289:LCT852289 LMN852289:LMP852289 LWJ852289:LWL852289 MGF852289:MGH852289 MQB852289:MQD852289 MZX852289:MZZ852289 NJT852289:NJV852289 NTP852289:NTR852289 ODL852289:ODN852289 ONH852289:ONJ852289 OXD852289:OXF852289 PGZ852289:PHB852289 PQV852289:PQX852289 QAR852289:QAT852289 QKN852289:QKP852289 QUJ852289:QUL852289 REF852289:REH852289 ROB852289:ROD852289 RXX852289:RXZ852289 SHT852289:SHV852289 SRP852289:SRR852289 TBL852289:TBN852289 TLH852289:TLJ852289 TVD852289:TVF852289 UEZ852289:UFB852289 UOV852289:UOX852289 UYR852289:UYT852289 VIN852289:VIP852289 VSJ852289:VSL852289 WCF852289:WCH852289 WMB852289:WMD852289 WVX852289:WVZ852289 JL917825:JN917825 TH917825:TJ917825 ADD917825:ADF917825 AMZ917825:ANB917825 AWV917825:AWX917825 BGR917825:BGT917825 BQN917825:BQP917825 CAJ917825:CAL917825 CKF917825:CKH917825 CUB917825:CUD917825 DDX917825:DDZ917825 DNT917825:DNV917825 DXP917825:DXR917825 EHL917825:EHN917825 ERH917825:ERJ917825 FBD917825:FBF917825 FKZ917825:FLB917825 FUV917825:FUX917825 GER917825:GET917825 GON917825:GOP917825 GYJ917825:GYL917825 HIF917825:HIH917825 HSB917825:HSD917825 IBX917825:IBZ917825 ILT917825:ILV917825 IVP917825:IVR917825 JFL917825:JFN917825 JPH917825:JPJ917825 JZD917825:JZF917825 KIZ917825:KJB917825 KSV917825:KSX917825 LCR917825:LCT917825 LMN917825:LMP917825 LWJ917825:LWL917825 MGF917825:MGH917825 MQB917825:MQD917825 MZX917825:MZZ917825 NJT917825:NJV917825 NTP917825:NTR917825 ODL917825:ODN917825 ONH917825:ONJ917825 OXD917825:OXF917825 PGZ917825:PHB917825 PQV917825:PQX917825 QAR917825:QAT917825 QKN917825:QKP917825 QUJ917825:QUL917825 REF917825:REH917825 ROB917825:ROD917825 RXX917825:RXZ917825 SHT917825:SHV917825 SRP917825:SRR917825 TBL917825:TBN917825 TLH917825:TLJ917825 TVD917825:TVF917825 UEZ917825:UFB917825 UOV917825:UOX917825 UYR917825:UYT917825 VIN917825:VIP917825 VSJ917825:VSL917825 WCF917825:WCH917825 WMB917825:WMD917825 WVX917825:WVZ917825 JL983361:JN983361 TH983361:TJ983361 ADD983361:ADF983361 AMZ983361:ANB983361 AWV983361:AWX983361 BGR983361:BGT983361 BQN983361:BQP983361 CAJ983361:CAL983361 CKF983361:CKH983361 CUB983361:CUD983361 DDX983361:DDZ983361 DNT983361:DNV983361 DXP983361:DXR983361 EHL983361:EHN983361 ERH983361:ERJ983361 FBD983361:FBF983361 FKZ983361:FLB983361 FUV983361:FUX983361 GER983361:GET983361 GON983361:GOP983361 GYJ983361:GYL983361 HIF983361:HIH983361 HSB983361:HSD983361 IBX983361:IBZ983361 ILT983361:ILV983361 IVP983361:IVR983361 JFL983361:JFN983361 JPH983361:JPJ983361 JZD983361:JZF983361 KIZ983361:KJB983361 KSV983361:KSX983361 LCR983361:LCT983361 LMN983361:LMP983361 LWJ983361:LWL983361 MGF983361:MGH983361 MQB983361:MQD983361 MZX983361:MZZ983361 NJT983361:NJV983361 NTP983361:NTR983361 ODL983361:ODN983361 ONH983361:ONJ983361 OXD983361:OXF983361 PGZ983361:PHB983361 PQV983361:PQX983361 QAR983361:QAT983361 QKN983361:QKP983361 QUJ983361:QUL983361 REF983361:REH983361 ROB983361:ROD983361 RXX983361:RXZ983361 SHT983361:SHV983361 SRP983361:SRR983361 TBL983361:TBN983361 TLH983361:TLJ983361 TVD983361:TVF983361 UEZ983361:UFB983361 UOV983361:UOX983361 UYR983361:UYT983361 VIN983361:VIP983361 VSJ983361:VSL983361 WCF983361:WCH983361 WMB983361:WMD983361 WVX983361:WVZ983361 P315:R315 JL315:JN315 TH315:TJ315 ADD315:ADF315 AMZ315:ANB315 AWV315:AWX315 BGR315:BGT315 BQN315:BQP315 CAJ315:CAL315 CKF315:CKH315 CUB315:CUD315 DDX315:DDZ315 DNT315:DNV315 DXP315:DXR315 EHL315:EHN315 ERH315:ERJ315 FBD315:FBF315 FKZ315:FLB315 FUV315:FUX315 GER315:GET315 GON315:GOP315 GYJ315:GYL315 HIF315:HIH315 HSB315:HSD315 IBX315:IBZ315 ILT315:ILV315 IVP315:IVR315 JFL315:JFN315 JPH315:JPJ315 JZD315:JZF315 KIZ315:KJB315 KSV315:KSX315 LCR315:LCT315 LMN315:LMP315 LWJ315:LWL315 MGF315:MGH315 MQB315:MQD315 MZX315:MZZ315 NJT315:NJV315 NTP315:NTR315 ODL315:ODN315 ONH315:ONJ315 OXD315:OXF315 PGZ315:PHB315 PQV315:PQX315 QAR315:QAT315 QKN315:QKP315 QUJ315:QUL315 REF315:REH315 ROB315:ROD315 RXX315:RXZ315 SHT315:SHV315 SRP315:SRR315 TBL315:TBN315 TLH315:TLJ315 TVD315:TVF315 UEZ315:UFB315 UOV315:UOX315 UYR315:UYT315 VIN315:VIP315 VSJ315:VSL315 WCF315:WCH315 WMB315:WMD315 WVX315:WVZ315">
      <formula1>$T$315:$T$317</formula1>
    </dataValidation>
    <dataValidation type="list" allowBlank="1" showDropDown="0" showInputMessage="1" showErrorMessage="1" sqref="L983361 L917825 L852289 L786753 L721217 L655681 L590145 L524609 L459073 L393537 L328001 L262465 L196929 L131393 L65857 JH65859 TD65859 ACZ65859 AMV65859 AWR65859 BGN65859 BQJ65859 CAF65859 CKB65859 CTX65859 DDT65859 DNP65859 DXL65859 EHH65859 ERD65859 FAZ65859 FKV65859 FUR65859 GEN65859 GOJ65859 GYF65859 HIB65859 HRX65859 IBT65859 ILP65859 IVL65859 JFH65859 JPD65859 JYZ65859 KIV65859 KSR65859 LCN65859 LMJ65859 LWF65859 MGB65859 MPX65859 MZT65859 NJP65859 NTL65859 ODH65859 OND65859 OWZ65859 PGV65859 PQR65859 QAN65859 QKJ65859 QUF65859 REB65859 RNX65859 RXT65859 SHP65859 SRL65859 TBH65859 TLD65859 TUZ65859 UEV65859 UOR65859 UYN65859 VIJ65859 VSF65859 WCB65859 WLX65859 WVT65859 JH131395 TD131395 ACZ131395 AMV131395 AWR131395 BGN131395 BQJ131395 CAF131395 CKB131395 CTX131395 DDT131395 DNP131395 DXL131395 EHH131395 ERD131395 FAZ131395 FKV131395 FUR131395 GEN131395 GOJ131395 GYF131395 HIB131395 HRX131395 IBT131395 ILP131395 IVL131395 JFH131395 JPD131395 JYZ131395 KIV131395 KSR131395 LCN131395 LMJ131395 LWF131395 MGB131395 MPX131395 MZT131395 NJP131395 NTL131395 ODH131395 OND131395 OWZ131395 PGV131395 PQR131395 QAN131395 QKJ131395 QUF131395 REB131395 RNX131395 RXT131395 SHP131395 SRL131395 TBH131395 TLD131395 TUZ131395 UEV131395 UOR131395 UYN131395 VIJ131395 VSF131395 WCB131395 WLX131395 WVT131395 JH196931 TD196931 ACZ196931 AMV196931 AWR196931 BGN196931 BQJ196931 CAF196931 CKB196931 CTX196931 DDT196931 DNP196931 DXL196931 EHH196931 ERD196931 FAZ196931 FKV196931 FUR196931 GEN196931 GOJ196931 GYF196931 HIB196931 HRX196931 IBT196931 ILP196931 IVL196931 JFH196931 JPD196931 JYZ196931 KIV196931 KSR196931 LCN196931 LMJ196931 LWF196931 MGB196931 MPX196931 MZT196931 NJP196931 NTL196931 ODH196931 OND196931 OWZ196931 PGV196931 PQR196931 QAN196931 QKJ196931 QUF196931 REB196931 RNX196931 RXT196931 SHP196931 SRL196931 TBH196931 TLD196931 TUZ196931 UEV196931 UOR196931 UYN196931 VIJ196931 VSF196931 WCB196931 WLX196931 WVT196931 JH262467 TD262467 ACZ262467 AMV262467 AWR262467 BGN262467 BQJ262467 CAF262467 CKB262467 CTX262467 DDT262467 DNP262467 DXL262467 EHH262467 ERD262467 FAZ262467 FKV262467 FUR262467 GEN262467 GOJ262467 GYF262467 HIB262467 HRX262467 IBT262467 ILP262467 IVL262467 JFH262467 JPD262467 JYZ262467 KIV262467 KSR262467 LCN262467 LMJ262467 LWF262467 MGB262467 MPX262467 MZT262467 NJP262467 NTL262467 ODH262467 OND262467 OWZ262467 PGV262467 PQR262467 QAN262467 QKJ262467 QUF262467 REB262467 RNX262467 RXT262467 SHP262467 SRL262467 TBH262467 TLD262467 TUZ262467 UEV262467 UOR262467 UYN262467 VIJ262467 VSF262467 WCB262467 WLX262467 WVT262467 JH328003 TD328003 ACZ328003 AMV328003 AWR328003 BGN328003 BQJ328003 CAF328003 CKB328003 CTX328003 DDT328003 DNP328003 DXL328003 EHH328003 ERD328003 FAZ328003 FKV328003 FUR328003 GEN328003 GOJ328003 GYF328003 HIB328003 HRX328003 IBT328003 ILP328003 IVL328003 JFH328003 JPD328003 JYZ328003 KIV328003 KSR328003 LCN328003 LMJ328003 LWF328003 MGB328003 MPX328003 MZT328003 NJP328003 NTL328003 ODH328003 OND328003 OWZ328003 PGV328003 PQR328003 QAN328003 QKJ328003 QUF328003 REB328003 RNX328003 RXT328003 SHP328003 SRL328003 TBH328003 TLD328003 TUZ328003 UEV328003 UOR328003 UYN328003 VIJ328003 VSF328003 WCB328003 WLX328003 WVT328003 JH393539 TD393539 ACZ393539 AMV393539 AWR393539 BGN393539 BQJ393539 CAF393539 CKB393539 CTX393539 DDT393539 DNP393539 DXL393539 EHH393539 ERD393539 FAZ393539 FKV393539 FUR393539 GEN393539 GOJ393539 GYF393539 HIB393539 HRX393539 IBT393539 ILP393539 IVL393539 JFH393539 JPD393539 JYZ393539 KIV393539 KSR393539 LCN393539 LMJ393539 LWF393539 MGB393539 MPX393539 MZT393539 NJP393539 NTL393539 ODH393539 OND393539 OWZ393539 PGV393539 PQR393539 QAN393539 QKJ393539 QUF393539 REB393539 RNX393539 RXT393539 SHP393539 SRL393539 TBH393539 TLD393539 TUZ393539 UEV393539 UOR393539 UYN393539 VIJ393539 VSF393539 WCB393539 WLX393539 WVT393539 JH459075 TD459075 ACZ459075 AMV459075 AWR459075 BGN459075 BQJ459075 CAF459075 CKB459075 CTX459075 DDT459075 DNP459075 DXL459075 EHH459075 ERD459075 FAZ459075 FKV459075 FUR459075 GEN459075 GOJ459075 GYF459075 HIB459075 HRX459075 IBT459075 ILP459075 IVL459075 JFH459075 JPD459075 JYZ459075 KIV459075 KSR459075 LCN459075 LMJ459075 LWF459075 MGB459075 MPX459075 MZT459075 NJP459075 NTL459075 ODH459075 OND459075 OWZ459075 PGV459075 PQR459075 QAN459075 QKJ459075 QUF459075 REB459075 RNX459075 RXT459075 SHP459075 SRL459075 TBH459075 TLD459075 TUZ459075 UEV459075 UOR459075 UYN459075 VIJ459075 VSF459075 WCB459075 WLX459075 WVT459075 JH524611 TD524611 ACZ524611 AMV524611 AWR524611 BGN524611 BQJ524611 CAF524611 CKB524611 CTX524611 DDT524611 DNP524611 DXL524611 EHH524611 ERD524611 FAZ524611 FKV524611 FUR524611 GEN524611 GOJ524611 GYF524611 HIB524611 HRX524611 IBT524611 ILP524611 IVL524611 JFH524611 JPD524611 JYZ524611 KIV524611 KSR524611 LCN524611 LMJ524611 LWF524611 MGB524611 MPX524611 MZT524611 NJP524611 NTL524611 ODH524611 OND524611 OWZ524611 PGV524611 PQR524611 QAN524611 QKJ524611 QUF524611 REB524611 RNX524611 RXT524611 SHP524611 SRL524611 TBH524611 TLD524611 TUZ524611 UEV524611 UOR524611 UYN524611 VIJ524611 VSF524611 WCB524611 WLX524611 WVT524611 JH590147 TD590147 ACZ590147 AMV590147 AWR590147 BGN590147 BQJ590147 CAF590147 CKB590147 CTX590147 DDT590147 DNP590147 DXL590147 EHH590147 ERD590147 FAZ590147 FKV590147 FUR590147 GEN590147 GOJ590147 GYF590147 HIB590147 HRX590147 IBT590147 ILP590147 IVL590147 JFH590147 JPD590147 JYZ590147 KIV590147 KSR590147 LCN590147 LMJ590147 LWF590147 MGB590147 MPX590147 MZT590147 NJP590147 NTL590147 ODH590147 OND590147 OWZ590147 PGV590147 PQR590147 QAN590147 QKJ590147 QUF590147 REB590147 RNX590147 RXT590147 SHP590147 SRL590147 TBH590147 TLD590147 TUZ590147 UEV590147 UOR590147 UYN590147 VIJ590147 VSF590147 WCB590147 WLX590147 WVT590147 JH655683 TD655683 ACZ655683 AMV655683 AWR655683 BGN655683 BQJ655683 CAF655683 CKB655683 CTX655683 DDT655683 DNP655683 DXL655683 EHH655683 ERD655683 FAZ655683 FKV655683 FUR655683 GEN655683 GOJ655683 GYF655683 HIB655683 HRX655683 IBT655683 ILP655683 IVL655683 JFH655683 JPD655683 JYZ655683 KIV655683 KSR655683 LCN655683 LMJ655683 LWF655683 MGB655683 MPX655683 MZT655683 NJP655683 NTL655683 ODH655683 OND655683 OWZ655683 PGV655683 PQR655683 QAN655683 QKJ655683 QUF655683 REB655683 RNX655683 RXT655683 SHP655683 SRL655683 TBH655683 TLD655683 TUZ655683 UEV655683 UOR655683 UYN655683 VIJ655683 VSF655683 WCB655683 WLX655683 WVT655683 JH721219 TD721219 ACZ721219 AMV721219 AWR721219 BGN721219 BQJ721219 CAF721219 CKB721219 CTX721219 DDT721219 DNP721219 DXL721219 EHH721219 ERD721219 FAZ721219 FKV721219 FUR721219 GEN721219 GOJ721219 GYF721219 HIB721219 HRX721219 IBT721219 ILP721219 IVL721219 JFH721219 JPD721219 JYZ721219 KIV721219 KSR721219 LCN721219 LMJ721219 LWF721219 MGB721219 MPX721219 MZT721219 NJP721219 NTL721219 ODH721219 OND721219 OWZ721219 PGV721219 PQR721219 QAN721219 QKJ721219 QUF721219 REB721219 RNX721219 RXT721219 SHP721219 SRL721219 TBH721219 TLD721219 TUZ721219 UEV721219 UOR721219 UYN721219 VIJ721219 VSF721219 WCB721219 WLX721219 WVT721219 JH786755 TD786755 ACZ786755 AMV786755 AWR786755 BGN786755 BQJ786755 CAF786755 CKB786755 CTX786755 DDT786755 DNP786755 DXL786755 EHH786755 ERD786755 FAZ786755 FKV786755 FUR786755 GEN786755 GOJ786755 GYF786755 HIB786755 HRX786755 IBT786755 ILP786755 IVL786755 JFH786755 JPD786755 JYZ786755 KIV786755 KSR786755 LCN786755 LMJ786755 LWF786755 MGB786755 MPX786755 MZT786755 NJP786755 NTL786755 ODH786755 OND786755 OWZ786755 PGV786755 PQR786755 QAN786755 QKJ786755 QUF786755 REB786755 RNX786755 RXT786755 SHP786755 SRL786755 TBH786755 TLD786755 TUZ786755 UEV786755 UOR786755 UYN786755 VIJ786755 VSF786755 WCB786755 WLX786755 WVT786755 JH852291 TD852291 ACZ852291 AMV852291 AWR852291 BGN852291 BQJ852291 CAF852291 CKB852291 CTX852291 DDT852291 DNP852291 DXL852291 EHH852291 ERD852291 FAZ852291 FKV852291 FUR852291 GEN852291 GOJ852291 GYF852291 HIB852291 HRX852291 IBT852291 ILP852291 IVL852291 JFH852291 JPD852291 JYZ852291 KIV852291 KSR852291 LCN852291 LMJ852291 LWF852291 MGB852291 MPX852291 MZT852291 NJP852291 NTL852291 ODH852291 OND852291 OWZ852291 PGV852291 PQR852291 QAN852291 QKJ852291 QUF852291 REB852291 RNX852291 RXT852291 SHP852291 SRL852291 TBH852291 TLD852291 TUZ852291 UEV852291 UOR852291 UYN852291 VIJ852291 VSF852291 WCB852291 WLX852291 WVT852291 JH917827 TD917827 ACZ917827 AMV917827 AWR917827 BGN917827 BQJ917827 CAF917827 CKB917827 CTX917827 DDT917827 DNP917827 DXL917827 EHH917827 ERD917827 FAZ917827 FKV917827 FUR917827 GEN917827 GOJ917827 GYF917827 HIB917827 HRX917827 IBT917827 ILP917827 IVL917827 JFH917827 JPD917827 JYZ917827 KIV917827 KSR917827 LCN917827 LMJ917827 LWF917827 MGB917827 MPX917827 MZT917827 NJP917827 NTL917827 ODH917827 OND917827 OWZ917827 PGV917827 PQR917827 QAN917827 QKJ917827 QUF917827 REB917827 RNX917827 RXT917827 SHP917827 SRL917827 TBH917827 TLD917827 TUZ917827 UEV917827 UOR917827 UYN917827 VIJ917827 VSF917827 WCB917827 WLX917827 WVT917827 JH983363 TD983363 ACZ983363 AMV983363 AWR983363 BGN983363 BQJ983363 CAF983363 CKB983363 CTX983363 DDT983363 DNP983363 DXL983363 EHH983363 ERD983363 FAZ983363 FKV983363 FUR983363 GEN983363 GOJ983363 GYF983363 HIB983363 HRX983363 IBT983363 ILP983363 IVL983363 JFH983363 JPD983363 JYZ983363 KIV983363 KSR983363 LCN983363 LMJ983363 LWF983363 MGB983363 MPX983363 MZT983363 NJP983363 NTL983363 ODH983363 OND983363 OWZ983363 PGV983363 PQR983363 QAN983363 QKJ983363 QUF983363 REB983363 RNX983363 RXT983363 SHP983363 SRL983363 TBH983363 TLD983363 TUZ983363 UEV983363 UOR983363 UYN983363 VIJ983363 VSF983363 WCB983363 WLX983363 WVT983363 L317 JH317 TD317 ACZ317 AMV317 AWR317 BGN317 BQJ317 CAF317 CKB317 CTX317 DDT317 DNP317 DXL317 EHH317 ERD317 FAZ317 FKV317 FUR317 GEN317 GOJ317 GYF317 HIB317 HRX317 IBT317 ILP317 IVL317 JFH317 JPD317 JYZ317 KIV317 KSR317 LCN317 LMJ317 LWF317 MGB317 MPX317 MZT317 NJP317 NTL317 ODH317 OND317 OWZ317 PGV317 PQR317 QAN317 QKJ317 QUF317 REB317 RNX317 RXT317 SHP317 SRL317 TBH317 TLD317 TUZ317 UEV317 UOR317 UYN317 VIJ317 VSF317 WCB317 WLX317 WVT317">
      <formula1>$CG$316:$CG$316</formula1>
    </dataValidation>
    <dataValidation type="list" allowBlank="1" showDropDown="0" showInputMessage="1" showErrorMessage="1" sqref="AF65904:AJ65904 AF131440:AJ131440 AF196976:AJ196976 AF262512:AJ262512 AF328048:AJ328048 AF393584:AJ393584 AF459120:AJ459120 AF524656:AJ524656 AF590192:AJ590192 AF655728:AJ655728 AF721264:AJ721264 AF786800:AJ786800 AF852336:AJ852336 AF917872:AJ917872 AF983408:AJ983408 WWN983410:WWR983410 WMR983410:WMV983410 WCV983410:WCZ983410 VSZ983410:VTD983410 VJD983410:VJH983410 UZH983410:UZL983410 UPL983410:UPP983410 UFP983410:UFT983410 TVT983410:TVX983410 TLX983410:TMB983410 TCB983410:TCF983410 SSF983410:SSJ983410 SIJ983410:SIN983410 RYN983410:RYR983410 ROR983410:ROV983410 REV983410:REZ983410 QUZ983410:QVD983410 QLD983410:QLH983410 QBH983410:QBL983410 PRL983410:PRP983410 PHP983410:PHT983410 OXT983410:OXX983410 ONX983410:OOB983410 OEB983410:OEF983410 NUF983410:NUJ983410 NKJ983410:NKN983410 NAN983410:NAR983410 MQR983410:MQV983410 MGV983410:MGZ983410 LWZ983410:LXD983410 LND983410:LNH983410 LDH983410:LDL983410 KTL983410:KTP983410 KJP983410:KJT983410 JZT983410:JZX983410 JPX983410:JQB983410 JGB983410:JGF983410 IWF983410:IWJ983410 IMJ983410:IMN983410 ICN983410:ICR983410 HSR983410:HSV983410 HIV983410:HIZ983410 GYZ983410:GZD983410 GPD983410:GPH983410 GFH983410:GFL983410 FVL983410:FVP983410 FLP983410:FLT983410 FBT983410:FBX983410 ERX983410:ESB983410 EIB983410:EIF983410 DYF983410:DYJ983410 DOJ983410:DON983410 DEN983410:DER983410 CUR983410:CUV983410 CKV983410:CKZ983410 CAZ983410:CBD983410 BRD983410:BRH983410 BHH983410:BHL983410 AXL983410:AXP983410 ANP983410:ANT983410 ADT983410:ADX983410 TX983410:UB983410 KB983410:KF983410 WWN917874:WWR917874 WMR917874:WMV917874 WCV917874:WCZ917874 VSZ917874:VTD917874 VJD917874:VJH917874 UZH917874:UZL917874 UPL917874:UPP917874 UFP917874:UFT917874 TVT917874:TVX917874 TLX917874:TMB917874 TCB917874:TCF917874 SSF917874:SSJ917874 SIJ917874:SIN917874 RYN917874:RYR917874 ROR917874:ROV917874 REV917874:REZ917874 QUZ917874:QVD917874 QLD917874:QLH917874 QBH917874:QBL917874 PRL917874:PRP917874 PHP917874:PHT917874 OXT917874:OXX917874 ONX917874:OOB917874 OEB917874:OEF917874 NUF917874:NUJ917874 NKJ917874:NKN917874 NAN917874:NAR917874 MQR917874:MQV917874 MGV917874:MGZ917874 LWZ917874:LXD917874 LND917874:LNH917874 LDH917874:LDL917874 KTL917874:KTP917874 KJP917874:KJT917874 JZT917874:JZX917874 JPX917874:JQB917874 JGB917874:JGF917874 IWF917874:IWJ917874 IMJ917874:IMN917874 ICN917874:ICR917874 HSR917874:HSV917874 HIV917874:HIZ917874 GYZ917874:GZD917874 GPD917874:GPH917874 GFH917874:GFL917874 FVL917874:FVP917874 FLP917874:FLT917874 FBT917874:FBX917874 ERX917874:ESB917874 EIB917874:EIF917874 DYF917874:DYJ917874 DOJ917874:DON917874 DEN917874:DER917874 CUR917874:CUV917874 CKV917874:CKZ917874 CAZ917874:CBD917874 BRD917874:BRH917874 BHH917874:BHL917874 AXL917874:AXP917874 ANP917874:ANT917874 ADT917874:ADX917874 TX917874:UB917874 KB917874:KF917874 WWN852338:WWR852338 WMR852338:WMV852338 WCV852338:WCZ852338 VSZ852338:VTD852338 VJD852338:VJH852338 UZH852338:UZL852338 UPL852338:UPP852338 UFP852338:UFT852338 TVT852338:TVX852338 TLX852338:TMB852338 TCB852338:TCF852338 SSF852338:SSJ852338 SIJ852338:SIN852338 RYN852338:RYR852338 ROR852338:ROV852338 REV852338:REZ852338 QUZ852338:QVD852338 QLD852338:QLH852338 QBH852338:QBL852338 PRL852338:PRP852338 PHP852338:PHT852338 OXT852338:OXX852338 ONX852338:OOB852338 OEB852338:OEF852338 NUF852338:NUJ852338 NKJ852338:NKN852338 NAN852338:NAR852338 MQR852338:MQV852338 MGV852338:MGZ852338 LWZ852338:LXD852338 LND852338:LNH852338 LDH852338:LDL852338 KTL852338:KTP852338 KJP852338:KJT852338 JZT852338:JZX852338 JPX852338:JQB852338 JGB852338:JGF852338 IWF852338:IWJ852338 IMJ852338:IMN852338 ICN852338:ICR852338 HSR852338:HSV852338 HIV852338:HIZ852338 GYZ852338:GZD852338 GPD852338:GPH852338 GFH852338:GFL852338 FVL852338:FVP852338 FLP852338:FLT852338 FBT852338:FBX852338 ERX852338:ESB852338 EIB852338:EIF852338 DYF852338:DYJ852338 DOJ852338:DON852338 DEN852338:DER852338 CUR852338:CUV852338 CKV852338:CKZ852338 CAZ852338:CBD852338 BRD852338:BRH852338 BHH852338:BHL852338 AXL852338:AXP852338 ANP852338:ANT852338 ADT852338:ADX852338 TX852338:UB852338 KB852338:KF852338 WWN786802:WWR786802 WMR786802:WMV786802 WCV786802:WCZ786802 VSZ786802:VTD786802 VJD786802:VJH786802 UZH786802:UZL786802 UPL786802:UPP786802 UFP786802:UFT786802 TVT786802:TVX786802 TLX786802:TMB786802 TCB786802:TCF786802 SSF786802:SSJ786802 SIJ786802:SIN786802 RYN786802:RYR786802 ROR786802:ROV786802 REV786802:REZ786802 QUZ786802:QVD786802 QLD786802:QLH786802 QBH786802:QBL786802 PRL786802:PRP786802 PHP786802:PHT786802 OXT786802:OXX786802 ONX786802:OOB786802 OEB786802:OEF786802 NUF786802:NUJ786802 NKJ786802:NKN786802 NAN786802:NAR786802 MQR786802:MQV786802 MGV786802:MGZ786802 LWZ786802:LXD786802 LND786802:LNH786802 LDH786802:LDL786802 KTL786802:KTP786802 KJP786802:KJT786802 JZT786802:JZX786802 JPX786802:JQB786802 JGB786802:JGF786802 IWF786802:IWJ786802 IMJ786802:IMN786802 ICN786802:ICR786802 HSR786802:HSV786802 HIV786802:HIZ786802 GYZ786802:GZD786802 GPD786802:GPH786802 GFH786802:GFL786802 FVL786802:FVP786802 FLP786802:FLT786802 FBT786802:FBX786802 ERX786802:ESB786802 EIB786802:EIF786802 DYF786802:DYJ786802 DOJ786802:DON786802 DEN786802:DER786802 CUR786802:CUV786802 CKV786802:CKZ786802 CAZ786802:CBD786802 BRD786802:BRH786802 BHH786802:BHL786802 AXL786802:AXP786802 ANP786802:ANT786802 ADT786802:ADX786802 TX786802:UB786802 KB786802:KF786802 WWN721266:WWR721266 WMR721266:WMV721266 WCV721266:WCZ721266 VSZ721266:VTD721266 VJD721266:VJH721266 UZH721266:UZL721266 UPL721266:UPP721266 UFP721266:UFT721266 TVT721266:TVX721266 TLX721266:TMB721266 TCB721266:TCF721266 SSF721266:SSJ721266 SIJ721266:SIN721266 RYN721266:RYR721266 ROR721266:ROV721266 REV721266:REZ721266 QUZ721266:QVD721266 QLD721266:QLH721266 QBH721266:QBL721266 PRL721266:PRP721266 PHP721266:PHT721266 OXT721266:OXX721266 ONX721266:OOB721266 OEB721266:OEF721266 NUF721266:NUJ721266 NKJ721266:NKN721266 NAN721266:NAR721266 MQR721266:MQV721266 MGV721266:MGZ721266 LWZ721266:LXD721266 LND721266:LNH721266 LDH721266:LDL721266 KTL721266:KTP721266 KJP721266:KJT721266 JZT721266:JZX721266 JPX721266:JQB721266 JGB721266:JGF721266 IWF721266:IWJ721266 IMJ721266:IMN721266 ICN721266:ICR721266 HSR721266:HSV721266 HIV721266:HIZ721266 GYZ721266:GZD721266 GPD721266:GPH721266 GFH721266:GFL721266 FVL721266:FVP721266 FLP721266:FLT721266 FBT721266:FBX721266 ERX721266:ESB721266 EIB721266:EIF721266 DYF721266:DYJ721266 DOJ721266:DON721266 DEN721266:DER721266 CUR721266:CUV721266 CKV721266:CKZ721266 CAZ721266:CBD721266 BRD721266:BRH721266 BHH721266:BHL721266 AXL721266:AXP721266 ANP721266:ANT721266 ADT721266:ADX721266 TX721266:UB721266 KB721266:KF721266 WWN655730:WWR655730 WMR655730:WMV655730 WCV655730:WCZ655730 VSZ655730:VTD655730 VJD655730:VJH655730 UZH655730:UZL655730 UPL655730:UPP655730 UFP655730:UFT655730 TVT655730:TVX655730 TLX655730:TMB655730 TCB655730:TCF655730 SSF655730:SSJ655730 SIJ655730:SIN655730 RYN655730:RYR655730 ROR655730:ROV655730 REV655730:REZ655730 QUZ655730:QVD655730 QLD655730:QLH655730 QBH655730:QBL655730 PRL655730:PRP655730 PHP655730:PHT655730 OXT655730:OXX655730 ONX655730:OOB655730 OEB655730:OEF655730 NUF655730:NUJ655730 NKJ655730:NKN655730 NAN655730:NAR655730 MQR655730:MQV655730 MGV655730:MGZ655730 LWZ655730:LXD655730 LND655730:LNH655730 LDH655730:LDL655730 KTL655730:KTP655730 KJP655730:KJT655730 JZT655730:JZX655730 JPX655730:JQB655730 JGB655730:JGF655730 IWF655730:IWJ655730 IMJ655730:IMN655730 ICN655730:ICR655730 HSR655730:HSV655730 HIV655730:HIZ655730 GYZ655730:GZD655730 GPD655730:GPH655730 GFH655730:GFL655730 FVL655730:FVP655730 FLP655730:FLT655730 FBT655730:FBX655730 ERX655730:ESB655730 EIB655730:EIF655730 DYF655730:DYJ655730 DOJ655730:DON655730 DEN655730:DER655730 CUR655730:CUV655730 CKV655730:CKZ655730 CAZ655730:CBD655730 BRD655730:BRH655730 BHH655730:BHL655730 AXL655730:AXP655730 ANP655730:ANT655730 ADT655730:ADX655730 TX655730:UB655730 KB655730:KF655730 WWN590194:WWR590194 WMR590194:WMV590194 WCV590194:WCZ590194 VSZ590194:VTD590194 VJD590194:VJH590194 UZH590194:UZL590194 UPL590194:UPP590194 UFP590194:UFT590194 TVT590194:TVX590194 TLX590194:TMB590194 TCB590194:TCF590194 SSF590194:SSJ590194 SIJ590194:SIN590194 RYN590194:RYR590194 ROR590194:ROV590194 REV590194:REZ590194 QUZ590194:QVD590194 QLD590194:QLH590194 QBH590194:QBL590194 PRL590194:PRP590194 PHP590194:PHT590194 OXT590194:OXX590194 ONX590194:OOB590194 OEB590194:OEF590194 NUF590194:NUJ590194 NKJ590194:NKN590194 NAN590194:NAR590194 MQR590194:MQV590194 MGV590194:MGZ590194 LWZ590194:LXD590194 LND590194:LNH590194 LDH590194:LDL590194 KTL590194:KTP590194 KJP590194:KJT590194 JZT590194:JZX590194 JPX590194:JQB590194 JGB590194:JGF590194 IWF590194:IWJ590194 IMJ590194:IMN590194 ICN590194:ICR590194 HSR590194:HSV590194 HIV590194:HIZ590194 GYZ590194:GZD590194 GPD590194:GPH590194 GFH590194:GFL590194 FVL590194:FVP590194 FLP590194:FLT590194 FBT590194:FBX590194 ERX590194:ESB590194 EIB590194:EIF590194 DYF590194:DYJ590194 DOJ590194:DON590194 DEN590194:DER590194 CUR590194:CUV590194 CKV590194:CKZ590194 CAZ590194:CBD590194 BRD590194:BRH590194 BHH590194:BHL590194 AXL590194:AXP590194 ANP590194:ANT590194 ADT590194:ADX590194 TX590194:UB590194 KB590194:KF590194 WWN524658:WWR524658 WMR524658:WMV524658 WCV524658:WCZ524658 VSZ524658:VTD524658 VJD524658:VJH524658 UZH524658:UZL524658 UPL524658:UPP524658 UFP524658:UFT524658 TVT524658:TVX524658 TLX524658:TMB524658 TCB524658:TCF524658 SSF524658:SSJ524658 SIJ524658:SIN524658 RYN524658:RYR524658 ROR524658:ROV524658 REV524658:REZ524658 QUZ524658:QVD524658 QLD524658:QLH524658 QBH524658:QBL524658 PRL524658:PRP524658 PHP524658:PHT524658 OXT524658:OXX524658 ONX524658:OOB524658 OEB524658:OEF524658 NUF524658:NUJ524658 NKJ524658:NKN524658 NAN524658:NAR524658 MQR524658:MQV524658 MGV524658:MGZ524658 LWZ524658:LXD524658 LND524658:LNH524658 LDH524658:LDL524658 KTL524658:KTP524658 KJP524658:KJT524658 JZT524658:JZX524658 JPX524658:JQB524658 JGB524658:JGF524658 IWF524658:IWJ524658 IMJ524658:IMN524658 ICN524658:ICR524658 HSR524658:HSV524658 HIV524658:HIZ524658 GYZ524658:GZD524658 GPD524658:GPH524658 GFH524658:GFL524658 FVL524658:FVP524658 FLP524658:FLT524658 FBT524658:FBX524658 ERX524658:ESB524658 EIB524658:EIF524658 DYF524658:DYJ524658 DOJ524658:DON524658 DEN524658:DER524658 CUR524658:CUV524658 CKV524658:CKZ524658 CAZ524658:CBD524658 BRD524658:BRH524658 BHH524658:BHL524658 AXL524658:AXP524658 ANP524658:ANT524658 ADT524658:ADX524658 TX524658:UB524658 KB524658:KF524658 WWN459122:WWR459122 WMR459122:WMV459122 WCV459122:WCZ459122 VSZ459122:VTD459122 VJD459122:VJH459122 UZH459122:UZL459122 UPL459122:UPP459122 UFP459122:UFT459122 TVT459122:TVX459122 TLX459122:TMB459122 TCB459122:TCF459122 SSF459122:SSJ459122 SIJ459122:SIN459122 RYN459122:RYR459122 ROR459122:ROV459122 REV459122:REZ459122 QUZ459122:QVD459122 QLD459122:QLH459122 QBH459122:QBL459122 PRL459122:PRP459122 PHP459122:PHT459122 OXT459122:OXX459122 ONX459122:OOB459122 OEB459122:OEF459122 NUF459122:NUJ459122 NKJ459122:NKN459122 NAN459122:NAR459122 MQR459122:MQV459122 MGV459122:MGZ459122 LWZ459122:LXD459122 LND459122:LNH459122 LDH459122:LDL459122 KTL459122:KTP459122 KJP459122:KJT459122 JZT459122:JZX459122 JPX459122:JQB459122 JGB459122:JGF459122 IWF459122:IWJ459122 IMJ459122:IMN459122 ICN459122:ICR459122 HSR459122:HSV459122 HIV459122:HIZ459122 GYZ459122:GZD459122 GPD459122:GPH459122 GFH459122:GFL459122 FVL459122:FVP459122 FLP459122:FLT459122 FBT459122:FBX459122 ERX459122:ESB459122 EIB459122:EIF459122 DYF459122:DYJ459122 DOJ459122:DON459122 DEN459122:DER459122 CUR459122:CUV459122 CKV459122:CKZ459122 CAZ459122:CBD459122 BRD459122:BRH459122 BHH459122:BHL459122 AXL459122:AXP459122 ANP459122:ANT459122 ADT459122:ADX459122 TX459122:UB459122 KB459122:KF459122 WWN393586:WWR393586 WMR393586:WMV393586 WCV393586:WCZ393586 VSZ393586:VTD393586 VJD393586:VJH393586 UZH393586:UZL393586 UPL393586:UPP393586 UFP393586:UFT393586 TVT393586:TVX393586 TLX393586:TMB393586 TCB393586:TCF393586 SSF393586:SSJ393586 SIJ393586:SIN393586 RYN393586:RYR393586 ROR393586:ROV393586 REV393586:REZ393586 QUZ393586:QVD393586 QLD393586:QLH393586 QBH393586:QBL393586 PRL393586:PRP393586 PHP393586:PHT393586 OXT393586:OXX393586 ONX393586:OOB393586 OEB393586:OEF393586 NUF393586:NUJ393586 NKJ393586:NKN393586 NAN393586:NAR393586 MQR393586:MQV393586 MGV393586:MGZ393586 LWZ393586:LXD393586 LND393586:LNH393586 LDH393586:LDL393586 KTL393586:KTP393586 KJP393586:KJT393586 JZT393586:JZX393586 JPX393586:JQB393586 JGB393586:JGF393586 IWF393586:IWJ393586 IMJ393586:IMN393586 ICN393586:ICR393586 HSR393586:HSV393586 HIV393586:HIZ393586 GYZ393586:GZD393586 GPD393586:GPH393586 GFH393586:GFL393586 FVL393586:FVP393586 FLP393586:FLT393586 FBT393586:FBX393586 ERX393586:ESB393586 EIB393586:EIF393586 DYF393586:DYJ393586 DOJ393586:DON393586 DEN393586:DER393586 CUR393586:CUV393586 CKV393586:CKZ393586 CAZ393586:CBD393586 BRD393586:BRH393586 BHH393586:BHL393586 AXL393586:AXP393586 ANP393586:ANT393586 ADT393586:ADX393586 TX393586:UB393586 KB393586:KF393586 WWN328050:WWR328050 WMR328050:WMV328050 WCV328050:WCZ328050 VSZ328050:VTD328050 VJD328050:VJH328050 UZH328050:UZL328050 UPL328050:UPP328050 UFP328050:UFT328050 TVT328050:TVX328050 TLX328050:TMB328050 TCB328050:TCF328050 SSF328050:SSJ328050 SIJ328050:SIN328050 RYN328050:RYR328050 ROR328050:ROV328050 REV328050:REZ328050 QUZ328050:QVD328050 QLD328050:QLH328050 QBH328050:QBL328050 PRL328050:PRP328050 PHP328050:PHT328050 OXT328050:OXX328050 ONX328050:OOB328050 OEB328050:OEF328050 NUF328050:NUJ328050 NKJ328050:NKN328050 NAN328050:NAR328050 MQR328050:MQV328050 MGV328050:MGZ328050 LWZ328050:LXD328050 LND328050:LNH328050 LDH328050:LDL328050 KTL328050:KTP328050 KJP328050:KJT328050 JZT328050:JZX328050 JPX328050:JQB328050 JGB328050:JGF328050 IWF328050:IWJ328050 IMJ328050:IMN328050 ICN328050:ICR328050 HSR328050:HSV328050 HIV328050:HIZ328050 GYZ328050:GZD328050 GPD328050:GPH328050 GFH328050:GFL328050 FVL328050:FVP328050 FLP328050:FLT328050 FBT328050:FBX328050 ERX328050:ESB328050 EIB328050:EIF328050 DYF328050:DYJ328050 DOJ328050:DON328050 DEN328050:DER328050 CUR328050:CUV328050 CKV328050:CKZ328050 CAZ328050:CBD328050 BRD328050:BRH328050 BHH328050:BHL328050 AXL328050:AXP328050 ANP328050:ANT328050 ADT328050:ADX328050 TX328050:UB328050 KB328050:KF328050 WWN262514:WWR262514 WMR262514:WMV262514 WCV262514:WCZ262514 VSZ262514:VTD262514 VJD262514:VJH262514 UZH262514:UZL262514 UPL262514:UPP262514 UFP262514:UFT262514 TVT262514:TVX262514 TLX262514:TMB262514 TCB262514:TCF262514 SSF262514:SSJ262514 SIJ262514:SIN262514 RYN262514:RYR262514 ROR262514:ROV262514 REV262514:REZ262514 QUZ262514:QVD262514 QLD262514:QLH262514 QBH262514:QBL262514 PRL262514:PRP262514 PHP262514:PHT262514 OXT262514:OXX262514 ONX262514:OOB262514 OEB262514:OEF262514 NUF262514:NUJ262514 NKJ262514:NKN262514 NAN262514:NAR262514 MQR262514:MQV262514 MGV262514:MGZ262514 LWZ262514:LXD262514 LND262514:LNH262514 LDH262514:LDL262514 KTL262514:KTP262514 KJP262514:KJT262514 JZT262514:JZX262514 JPX262514:JQB262514 JGB262514:JGF262514 IWF262514:IWJ262514 IMJ262514:IMN262514 ICN262514:ICR262514 HSR262514:HSV262514 HIV262514:HIZ262514 GYZ262514:GZD262514 GPD262514:GPH262514 GFH262514:GFL262514 FVL262514:FVP262514 FLP262514:FLT262514 FBT262514:FBX262514 ERX262514:ESB262514 EIB262514:EIF262514 DYF262514:DYJ262514 DOJ262514:DON262514 DEN262514:DER262514 CUR262514:CUV262514 CKV262514:CKZ262514 CAZ262514:CBD262514 BRD262514:BRH262514 BHH262514:BHL262514 AXL262514:AXP262514 ANP262514:ANT262514 ADT262514:ADX262514 TX262514:UB262514 KB262514:KF262514 WWN196978:WWR196978 WMR196978:WMV196978 WCV196978:WCZ196978 VSZ196978:VTD196978 VJD196978:VJH196978 UZH196978:UZL196978 UPL196978:UPP196978 UFP196978:UFT196978 TVT196978:TVX196978 TLX196978:TMB196978 TCB196978:TCF196978 SSF196978:SSJ196978 SIJ196978:SIN196978 RYN196978:RYR196978 ROR196978:ROV196978 REV196978:REZ196978 QUZ196978:QVD196978 QLD196978:QLH196978 QBH196978:QBL196978 PRL196978:PRP196978 PHP196978:PHT196978 OXT196978:OXX196978 ONX196978:OOB196978 OEB196978:OEF196978 NUF196978:NUJ196978 NKJ196978:NKN196978 NAN196978:NAR196978 MQR196978:MQV196978 MGV196978:MGZ196978 LWZ196978:LXD196978 LND196978:LNH196978 LDH196978:LDL196978 KTL196978:KTP196978 KJP196978:KJT196978 JZT196978:JZX196978 JPX196978:JQB196978 JGB196978:JGF196978 IWF196978:IWJ196978 IMJ196978:IMN196978 ICN196978:ICR196978 HSR196978:HSV196978 HIV196978:HIZ196978 GYZ196978:GZD196978 GPD196978:GPH196978 GFH196978:GFL196978 FVL196978:FVP196978 FLP196978:FLT196978 FBT196978:FBX196978 ERX196978:ESB196978 EIB196978:EIF196978 DYF196978:DYJ196978 DOJ196978:DON196978 DEN196978:DER196978 CUR196978:CUV196978 CKV196978:CKZ196978 CAZ196978:CBD196978 BRD196978:BRH196978 BHH196978:BHL196978 AXL196978:AXP196978 ANP196978:ANT196978 ADT196978:ADX196978 TX196978:UB196978 KB196978:KF196978 WWN131442:WWR131442 WMR131442:WMV131442 WCV131442:WCZ131442 VSZ131442:VTD131442 VJD131442:VJH131442 UZH131442:UZL131442 UPL131442:UPP131442 UFP131442:UFT131442 TVT131442:TVX131442 TLX131442:TMB131442 TCB131442:TCF131442 SSF131442:SSJ131442 SIJ131442:SIN131442 RYN131442:RYR131442 ROR131442:ROV131442 REV131442:REZ131442 QUZ131442:QVD131442 QLD131442:QLH131442 QBH131442:QBL131442 PRL131442:PRP131442 PHP131442:PHT131442 OXT131442:OXX131442 ONX131442:OOB131442 OEB131442:OEF131442 NUF131442:NUJ131442 NKJ131442:NKN131442 NAN131442:NAR131442 MQR131442:MQV131442 MGV131442:MGZ131442 LWZ131442:LXD131442 LND131442:LNH131442 LDH131442:LDL131442 KTL131442:KTP131442 KJP131442:KJT131442 JZT131442:JZX131442 JPX131442:JQB131442 JGB131442:JGF131442 IWF131442:IWJ131442 IMJ131442:IMN131442 ICN131442:ICR131442 HSR131442:HSV131442 HIV131442:HIZ131442 GYZ131442:GZD131442 GPD131442:GPH131442 GFH131442:GFL131442 FVL131442:FVP131442 FLP131442:FLT131442 FBT131442:FBX131442 ERX131442:ESB131442 EIB131442:EIF131442 DYF131442:DYJ131442 DOJ131442:DON131442 DEN131442:DER131442 CUR131442:CUV131442 CKV131442:CKZ131442 CAZ131442:CBD131442 BRD131442:BRH131442 BHH131442:BHL131442 AXL131442:AXP131442 ANP131442:ANT131442 ADT131442:ADX131442 TX131442:UB131442 KB131442:KF131442 WWN65906:WWR65906 WMR65906:WMV65906 WCV65906:WCZ65906 VSZ65906:VTD65906 VJD65906:VJH65906 UZH65906:UZL65906 UPL65906:UPP65906 UFP65906:UFT65906 TVT65906:TVX65906 TLX65906:TMB65906 TCB65906:TCF65906 SSF65906:SSJ65906 SIJ65906:SIN65906 RYN65906:RYR65906 ROR65906:ROV65906 REV65906:REZ65906 QUZ65906:QVD65906 QLD65906:QLH65906 QBH65906:QBL65906 PRL65906:PRP65906 PHP65906:PHT65906 OXT65906:OXX65906 ONX65906:OOB65906 OEB65906:OEF65906 NUF65906:NUJ65906 NKJ65906:NKN65906 NAN65906:NAR65906 MQR65906:MQV65906 MGV65906:MGZ65906 LWZ65906:LXD65906 LND65906:LNH65906 LDH65906:LDL65906 KTL65906:KTP65906 KJP65906:KJT65906 JZT65906:JZX65906 JPX65906:JQB65906 JGB65906:JGF65906 IWF65906:IWJ65906 IMJ65906:IMN65906 ICN65906:ICR65906 HSR65906:HSV65906 HIV65906:HIZ65906 GYZ65906:GZD65906 GPD65906:GPH65906 GFH65906:GFL65906 FVL65906:FVP65906 FLP65906:FLT65906 FBT65906:FBX65906 ERX65906:ESB65906 EIB65906:EIF65906 DYF65906:DYJ65906 DOJ65906:DON65906 DEN65906:DER65906 CUR65906:CUV65906 CKV65906:CKZ65906 CAZ65906:CBD65906 BRD65906:BRH65906 BHH65906:BHL65906 AXL65906:AXP65906 ANP65906:ANT65906 ADT65906:ADX65906 TX65906:UB65906 KB65906:KF65906 AF367:AJ367 KB367:KF367 TX367:UB367 ADT367:ADX367 ANP367:ANT367 AXL367:AXP367 BHH367:BHL367 BRD367:BRH367 CAZ367:CBD367 CKV367:CKZ367 CUR367:CUV367 DEN367:DER367 DOJ367:DON367 DYF367:DYJ367 EIB367:EIF367 ERX367:ESB367 FBT367:FBX367 FLP367:FLT367 FVL367:FVP367 GFH367:GFL367 GPD367:GPH367 GYZ367:GZD367 HIV367:HIZ367 HSR367:HSV367 ICN367:ICR367 IMJ367:IMN367 IWF367:IWJ367 JGB367:JGF367 JPX367:JQB367 JZT367:JZX367 KJP367:KJT367 KTL367:KTP367 LDH367:LDL367 LND367:LNH367 LWZ367:LXD367 MGV367:MGZ367 MQR367:MQV367 NAN367:NAR367 NKJ367:NKN367 NUF367:NUJ367 OEB367:OEF367 ONX367:OOB367 OXT367:OXX367 PHP367:PHT367 PRL367:PRP367 QBH367:QBL367 QLD367:QLH367 QUZ367:QVD367 REV367:REZ367 ROR367:ROV367 RYN367:RYR367 SIJ367:SIN367 SSF367:SSJ367 TCB367:TCF367 TLX367:TMB367 TVT367:TVX367 UFP367:UFT367 UPL367:UPP367 UZH367:UZL367 VJD367:VJH367 VSZ367:VTD367 WCV367:WCZ367 WMR367:WMV367 WWN367:WWR367">
      <formula1>$CG$368:$CG$371</formula1>
    </dataValidation>
    <dataValidation type="list" allowBlank="1" showDropDown="0" showInputMessage="1" showErrorMessage="1" sqref="U65892 U131428 U196964 U262500 U328036 U393572 U459108 U524644 U590180 U655716 U721252 U786788 U852324 U917860 U983396 WWC983398 WMG983398 WCK983398 VSO983398 VIS983398 UYW983398 UPA983398 UFE983398 TVI983398 TLM983398 TBQ983398 SRU983398 SHY983398 RYC983398 ROG983398 REK983398 QUO983398 QKS983398 QAW983398 PRA983398 PHE983398 OXI983398 ONM983398 ODQ983398 NTU983398 NJY983398 NAC983398 MQG983398 MGK983398 LWO983398 LMS983398 LCW983398 KTA983398 KJE983398 JZI983398 JPM983398 JFQ983398 IVU983398 ILY983398 ICC983398 HSG983398 HIK983398 GYO983398 GOS983398 GEW983398 FVA983398 FLE983398 FBI983398 ERM983398 EHQ983398 DXU983398 DNY983398 DEC983398 CUG983398 CKK983398 CAO983398 BQS983398 BGW983398 AXA983398 ANE983398 ADI983398 TM983398 JQ983398 WWC917862 WMG917862 WCK917862 VSO917862 VIS917862 UYW917862 UPA917862 UFE917862 TVI917862 TLM917862 TBQ917862 SRU917862 SHY917862 RYC917862 ROG917862 REK917862 QUO917862 QKS917862 QAW917862 PRA917862 PHE917862 OXI917862 ONM917862 ODQ917862 NTU917862 NJY917862 NAC917862 MQG917862 MGK917862 LWO917862 LMS917862 LCW917862 KTA917862 KJE917862 JZI917862 JPM917862 JFQ917862 IVU917862 ILY917862 ICC917862 HSG917862 HIK917862 GYO917862 GOS917862 GEW917862 FVA917862 FLE917862 FBI917862 ERM917862 EHQ917862 DXU917862 DNY917862 DEC917862 CUG917862 CKK917862 CAO917862 BQS917862 BGW917862 AXA917862 ANE917862 ADI917862 TM917862 JQ917862 WWC852326 WMG852326 WCK852326 VSO852326 VIS852326 UYW852326 UPA852326 UFE852326 TVI852326 TLM852326 TBQ852326 SRU852326 SHY852326 RYC852326 ROG852326 REK852326 QUO852326 QKS852326 QAW852326 PRA852326 PHE852326 OXI852326 ONM852326 ODQ852326 NTU852326 NJY852326 NAC852326 MQG852326 MGK852326 LWO852326 LMS852326 LCW852326 KTA852326 KJE852326 JZI852326 JPM852326 JFQ852326 IVU852326 ILY852326 ICC852326 HSG852326 HIK852326 GYO852326 GOS852326 GEW852326 FVA852326 FLE852326 FBI852326 ERM852326 EHQ852326 DXU852326 DNY852326 DEC852326 CUG852326 CKK852326 CAO852326 BQS852326 BGW852326 AXA852326 ANE852326 ADI852326 TM852326 JQ852326 WWC786790 WMG786790 WCK786790 VSO786790 VIS786790 UYW786790 UPA786790 UFE786790 TVI786790 TLM786790 TBQ786790 SRU786790 SHY786790 RYC786790 ROG786790 REK786790 QUO786790 QKS786790 QAW786790 PRA786790 PHE786790 OXI786790 ONM786790 ODQ786790 NTU786790 NJY786790 NAC786790 MQG786790 MGK786790 LWO786790 LMS786790 LCW786790 KTA786790 KJE786790 JZI786790 JPM786790 JFQ786790 IVU786790 ILY786790 ICC786790 HSG786790 HIK786790 GYO786790 GOS786790 GEW786790 FVA786790 FLE786790 FBI786790 ERM786790 EHQ786790 DXU786790 DNY786790 DEC786790 CUG786790 CKK786790 CAO786790 BQS786790 BGW786790 AXA786790 ANE786790 ADI786790 TM786790 JQ786790 WWC721254 WMG721254 WCK721254 VSO721254 VIS721254 UYW721254 UPA721254 UFE721254 TVI721254 TLM721254 TBQ721254 SRU721254 SHY721254 RYC721254 ROG721254 REK721254 QUO721254 QKS721254 QAW721254 PRA721254 PHE721254 OXI721254 ONM721254 ODQ721254 NTU721254 NJY721254 NAC721254 MQG721254 MGK721254 LWO721254 LMS721254 LCW721254 KTA721254 KJE721254 JZI721254 JPM721254 JFQ721254 IVU721254 ILY721254 ICC721254 HSG721254 HIK721254 GYO721254 GOS721254 GEW721254 FVA721254 FLE721254 FBI721254 ERM721254 EHQ721254 DXU721254 DNY721254 DEC721254 CUG721254 CKK721254 CAO721254 BQS721254 BGW721254 AXA721254 ANE721254 ADI721254 TM721254 JQ721254 WWC655718 WMG655718 WCK655718 VSO655718 VIS655718 UYW655718 UPA655718 UFE655718 TVI655718 TLM655718 TBQ655718 SRU655718 SHY655718 RYC655718 ROG655718 REK655718 QUO655718 QKS655718 QAW655718 PRA655718 PHE655718 OXI655718 ONM655718 ODQ655718 NTU655718 NJY655718 NAC655718 MQG655718 MGK655718 LWO655718 LMS655718 LCW655718 KTA655718 KJE655718 JZI655718 JPM655718 JFQ655718 IVU655718 ILY655718 ICC655718 HSG655718 HIK655718 GYO655718 GOS655718 GEW655718 FVA655718 FLE655718 FBI655718 ERM655718 EHQ655718 DXU655718 DNY655718 DEC655718 CUG655718 CKK655718 CAO655718 BQS655718 BGW655718 AXA655718 ANE655718 ADI655718 TM655718 JQ655718 WWC590182 WMG590182 WCK590182 VSO590182 VIS590182 UYW590182 UPA590182 UFE590182 TVI590182 TLM590182 TBQ590182 SRU590182 SHY590182 RYC590182 ROG590182 REK590182 QUO590182 QKS590182 QAW590182 PRA590182 PHE590182 OXI590182 ONM590182 ODQ590182 NTU590182 NJY590182 NAC590182 MQG590182 MGK590182 LWO590182 LMS590182 LCW590182 KTA590182 KJE590182 JZI590182 JPM590182 JFQ590182 IVU590182 ILY590182 ICC590182 HSG590182 HIK590182 GYO590182 GOS590182 GEW590182 FVA590182 FLE590182 FBI590182 ERM590182 EHQ590182 DXU590182 DNY590182 DEC590182 CUG590182 CKK590182 CAO590182 BQS590182 BGW590182 AXA590182 ANE590182 ADI590182 TM590182 JQ590182 WWC524646 WMG524646 WCK524646 VSO524646 VIS524646 UYW524646 UPA524646 UFE524646 TVI524646 TLM524646 TBQ524646 SRU524646 SHY524646 RYC524646 ROG524646 REK524646 QUO524646 QKS524646 QAW524646 PRA524646 PHE524646 OXI524646 ONM524646 ODQ524646 NTU524646 NJY524646 NAC524646 MQG524646 MGK524646 LWO524646 LMS524646 LCW524646 KTA524646 KJE524646 JZI524646 JPM524646 JFQ524646 IVU524646 ILY524646 ICC524646 HSG524646 HIK524646 GYO524646 GOS524646 GEW524646 FVA524646 FLE524646 FBI524646 ERM524646 EHQ524646 DXU524646 DNY524646 DEC524646 CUG524646 CKK524646 CAO524646 BQS524646 BGW524646 AXA524646 ANE524646 ADI524646 TM524646 JQ524646 WWC459110 WMG459110 WCK459110 VSO459110 VIS459110 UYW459110 UPA459110 UFE459110 TVI459110 TLM459110 TBQ459110 SRU459110 SHY459110 RYC459110 ROG459110 REK459110 QUO459110 QKS459110 QAW459110 PRA459110 PHE459110 OXI459110 ONM459110 ODQ459110 NTU459110 NJY459110 NAC459110 MQG459110 MGK459110 LWO459110 LMS459110 LCW459110 KTA459110 KJE459110 JZI459110 JPM459110 JFQ459110 IVU459110 ILY459110 ICC459110 HSG459110 HIK459110 GYO459110 GOS459110 GEW459110 FVA459110 FLE459110 FBI459110 ERM459110 EHQ459110 DXU459110 DNY459110 DEC459110 CUG459110 CKK459110 CAO459110 BQS459110 BGW459110 AXA459110 ANE459110 ADI459110 TM459110 JQ459110 WWC393574 WMG393574 WCK393574 VSO393574 VIS393574 UYW393574 UPA393574 UFE393574 TVI393574 TLM393574 TBQ393574 SRU393574 SHY393574 RYC393574 ROG393574 REK393574 QUO393574 QKS393574 QAW393574 PRA393574 PHE393574 OXI393574 ONM393574 ODQ393574 NTU393574 NJY393574 NAC393574 MQG393574 MGK393574 LWO393574 LMS393574 LCW393574 KTA393574 KJE393574 JZI393574 JPM393574 JFQ393574 IVU393574 ILY393574 ICC393574 HSG393574 HIK393574 GYO393574 GOS393574 GEW393574 FVA393574 FLE393574 FBI393574 ERM393574 EHQ393574 DXU393574 DNY393574 DEC393574 CUG393574 CKK393574 CAO393574 BQS393574 BGW393574 AXA393574 ANE393574 ADI393574 TM393574 JQ393574 WWC328038 WMG328038 WCK328038 VSO328038 VIS328038 UYW328038 UPA328038 UFE328038 TVI328038 TLM328038 TBQ328038 SRU328038 SHY328038 RYC328038 ROG328038 REK328038 QUO328038 QKS328038 QAW328038 PRA328038 PHE328038 OXI328038 ONM328038 ODQ328038 NTU328038 NJY328038 NAC328038 MQG328038 MGK328038 LWO328038 LMS328038 LCW328038 KTA328038 KJE328038 JZI328038 JPM328038 JFQ328038 IVU328038 ILY328038 ICC328038 HSG328038 HIK328038 GYO328038 GOS328038 GEW328038 FVA328038 FLE328038 FBI328038 ERM328038 EHQ328038 DXU328038 DNY328038 DEC328038 CUG328038 CKK328038 CAO328038 BQS328038 BGW328038 AXA328038 ANE328038 ADI328038 TM328038 JQ328038 WWC262502 WMG262502 WCK262502 VSO262502 VIS262502 UYW262502 UPA262502 UFE262502 TVI262502 TLM262502 TBQ262502 SRU262502 SHY262502 RYC262502 ROG262502 REK262502 QUO262502 QKS262502 QAW262502 PRA262502 PHE262502 OXI262502 ONM262502 ODQ262502 NTU262502 NJY262502 NAC262502 MQG262502 MGK262502 LWO262502 LMS262502 LCW262502 KTA262502 KJE262502 JZI262502 JPM262502 JFQ262502 IVU262502 ILY262502 ICC262502 HSG262502 HIK262502 GYO262502 GOS262502 GEW262502 FVA262502 FLE262502 FBI262502 ERM262502 EHQ262502 DXU262502 DNY262502 DEC262502 CUG262502 CKK262502 CAO262502 BQS262502 BGW262502 AXA262502 ANE262502 ADI262502 TM262502 JQ262502 WWC196966 WMG196966 WCK196966 VSO196966 VIS196966 UYW196966 UPA196966 UFE196966 TVI196966 TLM196966 TBQ196966 SRU196966 SHY196966 RYC196966 ROG196966 REK196966 QUO196966 QKS196966 QAW196966 PRA196966 PHE196966 OXI196966 ONM196966 ODQ196966 NTU196966 NJY196966 NAC196966 MQG196966 MGK196966 LWO196966 LMS196966 LCW196966 KTA196966 KJE196966 JZI196966 JPM196966 JFQ196966 IVU196966 ILY196966 ICC196966 HSG196966 HIK196966 GYO196966 GOS196966 GEW196966 FVA196966 FLE196966 FBI196966 ERM196966 EHQ196966 DXU196966 DNY196966 DEC196966 CUG196966 CKK196966 CAO196966 BQS196966 BGW196966 AXA196966 ANE196966 ADI196966 TM196966 JQ196966 WWC131430 WMG131430 WCK131430 VSO131430 VIS131430 UYW131430 UPA131430 UFE131430 TVI131430 TLM131430 TBQ131430 SRU131430 SHY131430 RYC131430 ROG131430 REK131430 QUO131430 QKS131430 QAW131430 PRA131430 PHE131430 OXI131430 ONM131430 ODQ131430 NTU131430 NJY131430 NAC131430 MQG131430 MGK131430 LWO131430 LMS131430 LCW131430 KTA131430 KJE131430 JZI131430 JPM131430 JFQ131430 IVU131430 ILY131430 ICC131430 HSG131430 HIK131430 GYO131430 GOS131430 GEW131430 FVA131430 FLE131430 FBI131430 ERM131430 EHQ131430 DXU131430 DNY131430 DEC131430 CUG131430 CKK131430 CAO131430 BQS131430 BGW131430 AXA131430 ANE131430 ADI131430 TM131430 JQ131430 WWC65894 WMG65894 WCK65894 VSO65894 VIS65894 UYW65894 UPA65894 UFE65894 TVI65894 TLM65894 TBQ65894 SRU65894 SHY65894 RYC65894 ROG65894 REK65894 QUO65894 QKS65894 QAW65894 PRA65894 PHE65894 OXI65894 ONM65894 ODQ65894 NTU65894 NJY65894 NAC65894 MQG65894 MGK65894 LWO65894 LMS65894 LCW65894 KTA65894 KJE65894 JZI65894 JPM65894 JFQ65894 IVU65894 ILY65894 ICC65894 HSG65894 HIK65894 GYO65894 GOS65894 GEW65894 FVA65894 FLE65894 FBI65894 ERM65894 EHQ65894 DXU65894 DNY65894 DEC65894 CUG65894 CKK65894 CAO65894 BQS65894 BGW65894 AXA65894 ANE65894 ADI65894 TM65894 JQ65894 U355 JQ355 TM355 ADI355 ANE355 AXA355 BGW355 BQS355 CAO355 CKK355 CUG355 DEC355 DNY355 DXU355 EHQ355 ERM355 FBI355 FLE355 FVA355 GEW355 GOS355 GYO355 HIK355 HSG355 ICC355 ILY355 IVU355 JFQ355 JPM355 JZI355 KJE355 KTA355 LCW355 LMS355 LWO355 MGK355 MQG355 NAC355 NJY355 NTU355 ODQ355 ONM355 OXI355 PHE355 PRA355 QAW355 QKS355 QUO355 REK355 ROG355 RYC355 SHY355 SRU355 TBQ355 TLM355 TVI355 UFE355 UPA355 UYW355 VIS355 VSO355 WCK355 WMG355 WWC355">
      <formula1>$CG$357:$CG$357</formula1>
    </dataValidation>
    <dataValidation type="list" allowBlank="1" showDropDown="0" showInputMessage="1" showErrorMessage="1" sqref="JT65964:JX65964 TP65964:TT65964 ADL65964:ADP65964 ANH65964:ANL65964 AXD65964:AXH65964 BGZ65964:BHD65964 BQV65964:BQZ65964 CAR65964:CAV65964 CKN65964:CKR65964 CUJ65964:CUN65964 DEF65964:DEJ65964 DOB65964:DOF65964 DXX65964:DYB65964 EHT65964:EHX65964 ERP65964:ERT65964 FBL65964:FBP65964 FLH65964:FLL65964 FVD65964:FVH65964 GEZ65964:GFD65964 GOV65964:GOZ65964 GYR65964:GYV65964 HIN65964:HIR65964 HSJ65964:HSN65964 ICF65964:ICJ65964 IMB65964:IMF65964 IVX65964:IWB65964 JFT65964:JFX65964 JPP65964:JPT65964 JZL65964:JZP65964 KJH65964:KJL65964 KTD65964:KTH65964 LCZ65964:LDD65964 LMV65964:LMZ65964 LWR65964:LWV65964 MGN65964:MGR65964 MQJ65964:MQN65964 NAF65964:NAJ65964 NKB65964:NKF65964 NTX65964:NUB65964 ODT65964:ODX65964 ONP65964:ONT65964 OXL65964:OXP65964 PHH65964:PHL65964 PRD65964:PRH65964 QAZ65964:QBD65964 QKV65964:QKZ65964 QUR65964:QUV65964 REN65964:RER65964 ROJ65964:RON65964 RYF65964:RYJ65964 SIB65964:SIF65964 SRX65964:SSB65964 TBT65964:TBX65964 TLP65964:TLT65964 TVL65964:TVP65964 UFH65964:UFL65964 UPD65964:UPH65964 UYZ65964:UZD65964 VIV65964:VIZ65964 VSR65964:VSV65964 WCN65964:WCR65964 WMJ65964:WMN65964 WWF65964:WWJ65964 JT131500:JX131500 TP131500:TT131500 ADL131500:ADP131500 ANH131500:ANL131500 AXD131500:AXH131500 BGZ131500:BHD131500 BQV131500:BQZ131500 CAR131500:CAV131500 CKN131500:CKR131500 CUJ131500:CUN131500 DEF131500:DEJ131500 DOB131500:DOF131500 DXX131500:DYB131500 EHT131500:EHX131500 ERP131500:ERT131500 FBL131500:FBP131500 FLH131500:FLL131500 FVD131500:FVH131500 GEZ131500:GFD131500 GOV131500:GOZ131500 GYR131500:GYV131500 HIN131500:HIR131500 HSJ131500:HSN131500 ICF131500:ICJ131500 IMB131500:IMF131500 IVX131500:IWB131500 JFT131500:JFX131500 JPP131500:JPT131500 JZL131500:JZP131500 KJH131500:KJL131500 KTD131500:KTH131500 LCZ131500:LDD131500 LMV131500:LMZ131500 LWR131500:LWV131500 MGN131500:MGR131500 MQJ131500:MQN131500 NAF131500:NAJ131500 NKB131500:NKF131500 NTX131500:NUB131500 ODT131500:ODX131500 ONP131500:ONT131500 OXL131500:OXP131500 PHH131500:PHL131500 PRD131500:PRH131500 QAZ131500:QBD131500 QKV131500:QKZ131500 QUR131500:QUV131500 REN131500:RER131500 ROJ131500:RON131500 RYF131500:RYJ131500 SIB131500:SIF131500 SRX131500:SSB131500 TBT131500:TBX131500 TLP131500:TLT131500 TVL131500:TVP131500 UFH131500:UFL131500 UPD131500:UPH131500 UYZ131500:UZD131500 VIV131500:VIZ131500 VSR131500:VSV131500 WCN131500:WCR131500 WMJ131500:WMN131500 WWF131500:WWJ131500 JT197036:JX197036 TP197036:TT197036 ADL197036:ADP197036 ANH197036:ANL197036 AXD197036:AXH197036 BGZ197036:BHD197036 BQV197036:BQZ197036 CAR197036:CAV197036 CKN197036:CKR197036 CUJ197036:CUN197036 DEF197036:DEJ197036 DOB197036:DOF197036 DXX197036:DYB197036 EHT197036:EHX197036 ERP197036:ERT197036 FBL197036:FBP197036 FLH197036:FLL197036 FVD197036:FVH197036 GEZ197036:GFD197036 GOV197036:GOZ197036 GYR197036:GYV197036 HIN197036:HIR197036 HSJ197036:HSN197036 ICF197036:ICJ197036 IMB197036:IMF197036 IVX197036:IWB197036 JFT197036:JFX197036 JPP197036:JPT197036 JZL197036:JZP197036 KJH197036:KJL197036 KTD197036:KTH197036 LCZ197036:LDD197036 LMV197036:LMZ197036 LWR197036:LWV197036 MGN197036:MGR197036 MQJ197036:MQN197036 NAF197036:NAJ197036 NKB197036:NKF197036 NTX197036:NUB197036 ODT197036:ODX197036 ONP197036:ONT197036 OXL197036:OXP197036 PHH197036:PHL197036 PRD197036:PRH197036 QAZ197036:QBD197036 QKV197036:QKZ197036 QUR197036:QUV197036 REN197036:RER197036 ROJ197036:RON197036 RYF197036:RYJ197036 SIB197036:SIF197036 SRX197036:SSB197036 TBT197036:TBX197036 TLP197036:TLT197036 TVL197036:TVP197036 UFH197036:UFL197036 UPD197036:UPH197036 UYZ197036:UZD197036 VIV197036:VIZ197036 VSR197036:VSV197036 WCN197036:WCR197036 WMJ197036:WMN197036 WWF197036:WWJ197036 JT262572:JX262572 TP262572:TT262572 ADL262572:ADP262572 ANH262572:ANL262572 AXD262572:AXH262572 BGZ262572:BHD262572 BQV262572:BQZ262572 CAR262572:CAV262572 CKN262572:CKR262572 CUJ262572:CUN262572 DEF262572:DEJ262572 DOB262572:DOF262572 DXX262572:DYB262572 EHT262572:EHX262572 ERP262572:ERT262572 FBL262572:FBP262572 FLH262572:FLL262572 FVD262572:FVH262572 GEZ262572:GFD262572 GOV262572:GOZ262572 GYR262572:GYV262572 HIN262572:HIR262572 HSJ262572:HSN262572 ICF262572:ICJ262572 IMB262572:IMF262572 IVX262572:IWB262572 JFT262572:JFX262572 JPP262572:JPT262572 JZL262572:JZP262572 KJH262572:KJL262572 KTD262572:KTH262572 LCZ262572:LDD262572 LMV262572:LMZ262572 LWR262572:LWV262572 MGN262572:MGR262572 MQJ262572:MQN262572 NAF262572:NAJ262572 NKB262572:NKF262572 NTX262572:NUB262572 ODT262572:ODX262572 ONP262572:ONT262572 OXL262572:OXP262572 PHH262572:PHL262572 PRD262572:PRH262572 QAZ262572:QBD262572 QKV262572:QKZ262572 QUR262572:QUV262572 REN262572:RER262572 ROJ262572:RON262572 RYF262572:RYJ262572 SIB262572:SIF262572 SRX262572:SSB262572 TBT262572:TBX262572 TLP262572:TLT262572 TVL262572:TVP262572 UFH262572:UFL262572 UPD262572:UPH262572 UYZ262572:UZD262572 VIV262572:VIZ262572 VSR262572:VSV262572 WCN262572:WCR262572 WMJ262572:WMN262572 WWF262572:WWJ262572 JT328108:JX328108 TP328108:TT328108 ADL328108:ADP328108 ANH328108:ANL328108 AXD328108:AXH328108 BGZ328108:BHD328108 BQV328108:BQZ328108 CAR328108:CAV328108 CKN328108:CKR328108 CUJ328108:CUN328108 DEF328108:DEJ328108 DOB328108:DOF328108 DXX328108:DYB328108 EHT328108:EHX328108 ERP328108:ERT328108 FBL328108:FBP328108 FLH328108:FLL328108 FVD328108:FVH328108 GEZ328108:GFD328108 GOV328108:GOZ328108 GYR328108:GYV328108 HIN328108:HIR328108 HSJ328108:HSN328108 ICF328108:ICJ328108 IMB328108:IMF328108 IVX328108:IWB328108 JFT328108:JFX328108 JPP328108:JPT328108 JZL328108:JZP328108 KJH328108:KJL328108 KTD328108:KTH328108 LCZ328108:LDD328108 LMV328108:LMZ328108 LWR328108:LWV328108 MGN328108:MGR328108 MQJ328108:MQN328108 NAF328108:NAJ328108 NKB328108:NKF328108 NTX328108:NUB328108 ODT328108:ODX328108 ONP328108:ONT328108 OXL328108:OXP328108 PHH328108:PHL328108 PRD328108:PRH328108 QAZ328108:QBD328108 QKV328108:QKZ328108 QUR328108:QUV328108 REN328108:RER328108 ROJ328108:RON328108 RYF328108:RYJ328108 SIB328108:SIF328108 SRX328108:SSB328108 TBT328108:TBX328108 TLP328108:TLT328108 TVL328108:TVP328108 UFH328108:UFL328108 UPD328108:UPH328108 UYZ328108:UZD328108 VIV328108:VIZ328108 VSR328108:VSV328108 WCN328108:WCR328108 WMJ328108:WMN328108 WWF328108:WWJ328108 JT393644:JX393644 TP393644:TT393644 ADL393644:ADP393644 ANH393644:ANL393644 AXD393644:AXH393644 BGZ393644:BHD393644 BQV393644:BQZ393644 CAR393644:CAV393644 CKN393644:CKR393644 CUJ393644:CUN393644 DEF393644:DEJ393644 DOB393644:DOF393644 DXX393644:DYB393644 EHT393644:EHX393644 ERP393644:ERT393644 FBL393644:FBP393644 FLH393644:FLL393644 FVD393644:FVH393644 GEZ393644:GFD393644 GOV393644:GOZ393644 GYR393644:GYV393644 HIN393644:HIR393644 HSJ393644:HSN393644 ICF393644:ICJ393644 IMB393644:IMF393644 IVX393644:IWB393644 JFT393644:JFX393644 JPP393644:JPT393644 JZL393644:JZP393644 KJH393644:KJL393644 KTD393644:KTH393644 LCZ393644:LDD393644 LMV393644:LMZ393644 LWR393644:LWV393644 MGN393644:MGR393644 MQJ393644:MQN393644 NAF393644:NAJ393644 NKB393644:NKF393644 NTX393644:NUB393644 ODT393644:ODX393644 ONP393644:ONT393644 OXL393644:OXP393644 PHH393644:PHL393644 PRD393644:PRH393644 QAZ393644:QBD393644 QKV393644:QKZ393644 QUR393644:QUV393644 REN393644:RER393644 ROJ393644:RON393644 RYF393644:RYJ393644 SIB393644:SIF393644 SRX393644:SSB393644 TBT393644:TBX393644 TLP393644:TLT393644 TVL393644:TVP393644 UFH393644:UFL393644 UPD393644:UPH393644 UYZ393644:UZD393644 VIV393644:VIZ393644 VSR393644:VSV393644 WCN393644:WCR393644 WMJ393644:WMN393644 WWF393644:WWJ393644 JT459180:JX459180 TP459180:TT459180 ADL459180:ADP459180 ANH459180:ANL459180 AXD459180:AXH459180 BGZ459180:BHD459180 BQV459180:BQZ459180 CAR459180:CAV459180 CKN459180:CKR459180 CUJ459180:CUN459180 DEF459180:DEJ459180 DOB459180:DOF459180 DXX459180:DYB459180 EHT459180:EHX459180 ERP459180:ERT459180 FBL459180:FBP459180 FLH459180:FLL459180 FVD459180:FVH459180 GEZ459180:GFD459180 GOV459180:GOZ459180 GYR459180:GYV459180 HIN459180:HIR459180 HSJ459180:HSN459180 ICF459180:ICJ459180 IMB459180:IMF459180 IVX459180:IWB459180 JFT459180:JFX459180 JPP459180:JPT459180 JZL459180:JZP459180 KJH459180:KJL459180 KTD459180:KTH459180 LCZ459180:LDD459180 LMV459180:LMZ459180 LWR459180:LWV459180 MGN459180:MGR459180 MQJ459180:MQN459180 NAF459180:NAJ459180 NKB459180:NKF459180 NTX459180:NUB459180 ODT459180:ODX459180 ONP459180:ONT459180 OXL459180:OXP459180 PHH459180:PHL459180 PRD459180:PRH459180 QAZ459180:QBD459180 QKV459180:QKZ459180 QUR459180:QUV459180 REN459180:RER459180 ROJ459180:RON459180 RYF459180:RYJ459180 SIB459180:SIF459180 SRX459180:SSB459180 TBT459180:TBX459180 TLP459180:TLT459180 TVL459180:TVP459180 UFH459180:UFL459180 UPD459180:UPH459180 UYZ459180:UZD459180 VIV459180:VIZ459180 VSR459180:VSV459180 WCN459180:WCR459180 WMJ459180:WMN459180 WWF459180:WWJ459180 JT524716:JX524716 TP524716:TT524716 ADL524716:ADP524716 ANH524716:ANL524716 AXD524716:AXH524716 BGZ524716:BHD524716 BQV524716:BQZ524716 CAR524716:CAV524716 CKN524716:CKR524716 CUJ524716:CUN524716 DEF524716:DEJ524716 DOB524716:DOF524716 DXX524716:DYB524716 EHT524716:EHX524716 ERP524716:ERT524716 FBL524716:FBP524716 FLH524716:FLL524716 FVD524716:FVH524716 GEZ524716:GFD524716 GOV524716:GOZ524716 GYR524716:GYV524716 HIN524716:HIR524716 HSJ524716:HSN524716 ICF524716:ICJ524716 IMB524716:IMF524716 IVX524716:IWB524716 JFT524716:JFX524716 JPP524716:JPT524716 JZL524716:JZP524716 KJH524716:KJL524716 KTD524716:KTH524716 LCZ524716:LDD524716 LMV524716:LMZ524716 LWR524716:LWV524716 MGN524716:MGR524716 MQJ524716:MQN524716 NAF524716:NAJ524716 NKB524716:NKF524716 NTX524716:NUB524716 ODT524716:ODX524716 ONP524716:ONT524716 OXL524716:OXP524716 PHH524716:PHL524716 PRD524716:PRH524716 QAZ524716:QBD524716 QKV524716:QKZ524716 QUR524716:QUV524716 REN524716:RER524716 ROJ524716:RON524716 RYF524716:RYJ524716 SIB524716:SIF524716 SRX524716:SSB524716 TBT524716:TBX524716 TLP524716:TLT524716 TVL524716:TVP524716 UFH524716:UFL524716 UPD524716:UPH524716 UYZ524716:UZD524716 VIV524716:VIZ524716 VSR524716:VSV524716 WCN524716:WCR524716 WMJ524716:WMN524716 WWF524716:WWJ524716 JT590252:JX590252 TP590252:TT590252 ADL590252:ADP590252 ANH590252:ANL590252 AXD590252:AXH590252 BGZ590252:BHD590252 BQV590252:BQZ590252 CAR590252:CAV590252 CKN590252:CKR590252 CUJ590252:CUN590252 DEF590252:DEJ590252 DOB590252:DOF590252 DXX590252:DYB590252 EHT590252:EHX590252 ERP590252:ERT590252 FBL590252:FBP590252 FLH590252:FLL590252 FVD590252:FVH590252 GEZ590252:GFD590252 GOV590252:GOZ590252 GYR590252:GYV590252 HIN590252:HIR590252 HSJ590252:HSN590252 ICF590252:ICJ590252 IMB590252:IMF590252 IVX590252:IWB590252 JFT590252:JFX590252 JPP590252:JPT590252 JZL590252:JZP590252 KJH590252:KJL590252 KTD590252:KTH590252 LCZ590252:LDD590252 LMV590252:LMZ590252 LWR590252:LWV590252 MGN590252:MGR590252 MQJ590252:MQN590252 NAF590252:NAJ590252 NKB590252:NKF590252 NTX590252:NUB590252 ODT590252:ODX590252 ONP590252:ONT590252 OXL590252:OXP590252 PHH590252:PHL590252 PRD590252:PRH590252 QAZ590252:QBD590252 QKV590252:QKZ590252 QUR590252:QUV590252 REN590252:RER590252 ROJ590252:RON590252 RYF590252:RYJ590252 SIB590252:SIF590252 SRX590252:SSB590252 TBT590252:TBX590252 TLP590252:TLT590252 TVL590252:TVP590252 UFH590252:UFL590252 UPD590252:UPH590252 UYZ590252:UZD590252 VIV590252:VIZ590252 VSR590252:VSV590252 WCN590252:WCR590252 WMJ590252:WMN590252 WWF590252:WWJ590252 JT655788:JX655788 TP655788:TT655788 ADL655788:ADP655788 ANH655788:ANL655788 AXD655788:AXH655788 BGZ655788:BHD655788 BQV655788:BQZ655788 CAR655788:CAV655788 CKN655788:CKR655788 CUJ655788:CUN655788 DEF655788:DEJ655788 DOB655788:DOF655788 DXX655788:DYB655788 EHT655788:EHX655788 ERP655788:ERT655788 FBL655788:FBP655788 FLH655788:FLL655788 FVD655788:FVH655788 GEZ655788:GFD655788 GOV655788:GOZ655788 GYR655788:GYV655788 HIN655788:HIR655788 HSJ655788:HSN655788 ICF655788:ICJ655788 IMB655788:IMF655788 IVX655788:IWB655788 JFT655788:JFX655788 JPP655788:JPT655788 JZL655788:JZP655788 KJH655788:KJL655788 KTD655788:KTH655788 LCZ655788:LDD655788 LMV655788:LMZ655788 LWR655788:LWV655788 MGN655788:MGR655788 MQJ655788:MQN655788 NAF655788:NAJ655788 NKB655788:NKF655788 NTX655788:NUB655788 ODT655788:ODX655788 ONP655788:ONT655788 OXL655788:OXP655788 PHH655788:PHL655788 PRD655788:PRH655788 QAZ655788:QBD655788 QKV655788:QKZ655788 QUR655788:QUV655788 REN655788:RER655788 ROJ655788:RON655788 RYF655788:RYJ655788 SIB655788:SIF655788 SRX655788:SSB655788 TBT655788:TBX655788 TLP655788:TLT655788 TVL655788:TVP655788 UFH655788:UFL655788 UPD655788:UPH655788 UYZ655788:UZD655788 VIV655788:VIZ655788 VSR655788:VSV655788 WCN655788:WCR655788 WMJ655788:WMN655788 WWF655788:WWJ655788 JT721324:JX721324 TP721324:TT721324 ADL721324:ADP721324 ANH721324:ANL721324 AXD721324:AXH721324 BGZ721324:BHD721324 BQV721324:BQZ721324 CAR721324:CAV721324 CKN721324:CKR721324 CUJ721324:CUN721324 DEF721324:DEJ721324 DOB721324:DOF721324 DXX721324:DYB721324 EHT721324:EHX721324 ERP721324:ERT721324 FBL721324:FBP721324 FLH721324:FLL721324 FVD721324:FVH721324 GEZ721324:GFD721324 GOV721324:GOZ721324 GYR721324:GYV721324 HIN721324:HIR721324 HSJ721324:HSN721324 ICF721324:ICJ721324 IMB721324:IMF721324 IVX721324:IWB721324 JFT721324:JFX721324 JPP721324:JPT721324 JZL721324:JZP721324 KJH721324:KJL721324 KTD721324:KTH721324 LCZ721324:LDD721324 LMV721324:LMZ721324 LWR721324:LWV721324 MGN721324:MGR721324 MQJ721324:MQN721324 NAF721324:NAJ721324 NKB721324:NKF721324 NTX721324:NUB721324 ODT721324:ODX721324 ONP721324:ONT721324 OXL721324:OXP721324 PHH721324:PHL721324 PRD721324:PRH721324 QAZ721324:QBD721324 QKV721324:QKZ721324 QUR721324:QUV721324 REN721324:RER721324 ROJ721324:RON721324 RYF721324:RYJ721324 SIB721324:SIF721324 SRX721324:SSB721324 TBT721324:TBX721324 TLP721324:TLT721324 TVL721324:TVP721324 UFH721324:UFL721324 UPD721324:UPH721324 UYZ721324:UZD721324 VIV721324:VIZ721324 VSR721324:VSV721324 WCN721324:WCR721324 WMJ721324:WMN721324 WWF721324:WWJ721324 JT786860:JX786860 TP786860:TT786860 ADL786860:ADP786860 ANH786860:ANL786860 AXD786860:AXH786860 BGZ786860:BHD786860 BQV786860:BQZ786860 CAR786860:CAV786860 CKN786860:CKR786860 CUJ786860:CUN786860 DEF786860:DEJ786860 DOB786860:DOF786860 DXX786860:DYB786860 EHT786860:EHX786860 ERP786860:ERT786860 FBL786860:FBP786860 FLH786860:FLL786860 FVD786860:FVH786860 GEZ786860:GFD786860 GOV786860:GOZ786860 GYR786860:GYV786860 HIN786860:HIR786860 HSJ786860:HSN786860 ICF786860:ICJ786860 IMB786860:IMF786860 IVX786860:IWB786860 JFT786860:JFX786860 JPP786860:JPT786860 JZL786860:JZP786860 KJH786860:KJL786860 KTD786860:KTH786860 LCZ786860:LDD786860 LMV786860:LMZ786860 LWR786860:LWV786860 MGN786860:MGR786860 MQJ786860:MQN786860 NAF786860:NAJ786860 NKB786860:NKF786860 NTX786860:NUB786860 ODT786860:ODX786860 ONP786860:ONT786860 OXL786860:OXP786860 PHH786860:PHL786860 PRD786860:PRH786860 QAZ786860:QBD786860 QKV786860:QKZ786860 QUR786860:QUV786860 REN786860:RER786860 ROJ786860:RON786860 RYF786860:RYJ786860 SIB786860:SIF786860 SRX786860:SSB786860 TBT786860:TBX786860 TLP786860:TLT786860 TVL786860:TVP786860 UFH786860:UFL786860 UPD786860:UPH786860 UYZ786860:UZD786860 VIV786860:VIZ786860 VSR786860:VSV786860 WCN786860:WCR786860 WMJ786860:WMN786860 WWF786860:WWJ786860 JT852396:JX852396 TP852396:TT852396 ADL852396:ADP852396 ANH852396:ANL852396 AXD852396:AXH852396 BGZ852396:BHD852396 BQV852396:BQZ852396 CAR852396:CAV852396 CKN852396:CKR852396 CUJ852396:CUN852396 DEF852396:DEJ852396 DOB852396:DOF852396 DXX852396:DYB852396 EHT852396:EHX852396 ERP852396:ERT852396 FBL852396:FBP852396 FLH852396:FLL852396 FVD852396:FVH852396 GEZ852396:GFD852396 GOV852396:GOZ852396 GYR852396:GYV852396 HIN852396:HIR852396 HSJ852396:HSN852396 ICF852396:ICJ852396 IMB852396:IMF852396 IVX852396:IWB852396 JFT852396:JFX852396 JPP852396:JPT852396 JZL852396:JZP852396 KJH852396:KJL852396 KTD852396:KTH852396 LCZ852396:LDD852396 LMV852396:LMZ852396 LWR852396:LWV852396 MGN852396:MGR852396 MQJ852396:MQN852396 NAF852396:NAJ852396 NKB852396:NKF852396 NTX852396:NUB852396 ODT852396:ODX852396 ONP852396:ONT852396 OXL852396:OXP852396 PHH852396:PHL852396 PRD852396:PRH852396 QAZ852396:QBD852396 QKV852396:QKZ852396 QUR852396:QUV852396 REN852396:RER852396 ROJ852396:RON852396 RYF852396:RYJ852396 SIB852396:SIF852396 SRX852396:SSB852396 TBT852396:TBX852396 TLP852396:TLT852396 TVL852396:TVP852396 UFH852396:UFL852396 UPD852396:UPH852396 UYZ852396:UZD852396 VIV852396:VIZ852396 VSR852396:VSV852396 WCN852396:WCR852396 WMJ852396:WMN852396 WWF852396:WWJ852396 JT917932:JX917932 TP917932:TT917932 ADL917932:ADP917932 ANH917932:ANL917932 AXD917932:AXH917932 BGZ917932:BHD917932 BQV917932:BQZ917932 CAR917932:CAV917932 CKN917932:CKR917932 CUJ917932:CUN917932 DEF917932:DEJ917932 DOB917932:DOF917932 DXX917932:DYB917932 EHT917932:EHX917932 ERP917932:ERT917932 FBL917932:FBP917932 FLH917932:FLL917932 FVD917932:FVH917932 GEZ917932:GFD917932 GOV917932:GOZ917932 GYR917932:GYV917932 HIN917932:HIR917932 HSJ917932:HSN917932 ICF917932:ICJ917932 IMB917932:IMF917932 IVX917932:IWB917932 JFT917932:JFX917932 JPP917932:JPT917932 JZL917932:JZP917932 KJH917932:KJL917932 KTD917932:KTH917932 LCZ917932:LDD917932 LMV917932:LMZ917932 LWR917932:LWV917932 MGN917932:MGR917932 MQJ917932:MQN917932 NAF917932:NAJ917932 NKB917932:NKF917932 NTX917932:NUB917932 ODT917932:ODX917932 ONP917932:ONT917932 OXL917932:OXP917932 PHH917932:PHL917932 PRD917932:PRH917932 QAZ917932:QBD917932 QKV917932:QKZ917932 QUR917932:QUV917932 REN917932:RER917932 ROJ917932:RON917932 RYF917932:RYJ917932 SIB917932:SIF917932 SRX917932:SSB917932 TBT917932:TBX917932 TLP917932:TLT917932 TVL917932:TVP917932 UFH917932:UFL917932 UPD917932:UPH917932 UYZ917932:UZD917932 VIV917932:VIZ917932 VSR917932:VSV917932 WCN917932:WCR917932 WMJ917932:WMN917932 WWF917932:WWJ917932 JT983468:JX983468 TP983468:TT983468 ADL983468:ADP983468 ANH983468:ANL983468 AXD983468:AXH983468 BGZ983468:BHD983468 BQV983468:BQZ983468 CAR983468:CAV983468 CKN983468:CKR983468 CUJ983468:CUN983468 DEF983468:DEJ983468 DOB983468:DOF983468 DXX983468:DYB983468 EHT983468:EHX983468 ERP983468:ERT983468 FBL983468:FBP983468 FLH983468:FLL983468 FVD983468:FVH983468 GEZ983468:GFD983468 GOV983468:GOZ983468 GYR983468:GYV983468 HIN983468:HIR983468 HSJ983468:HSN983468 ICF983468:ICJ983468 IMB983468:IMF983468 IVX983468:IWB983468 JFT983468:JFX983468 JPP983468:JPT983468 JZL983468:JZP983468 KJH983468:KJL983468 KTD983468:KTH983468 LCZ983468:LDD983468 LMV983468:LMZ983468 LWR983468:LWV983468 MGN983468:MGR983468 MQJ983468:MQN983468 NAF983468:NAJ983468 NKB983468:NKF983468 NTX983468:NUB983468 ODT983468:ODX983468 ONP983468:ONT983468 OXL983468:OXP983468 PHH983468:PHL983468 PRD983468:PRH983468 QAZ983468:QBD983468 QKV983468:QKZ983468 QUR983468:QUV983468 REN983468:RER983468 ROJ983468:RON983468 RYF983468:RYJ983468 SIB983468:SIF983468 SRX983468:SSB983468 TBT983468:TBX983468 TLP983468:TLT983468 TVL983468:TVP983468 UFH983468:UFL983468 UPD983468:UPH983468 UYZ983468:UZD983468 VIV983468:VIZ983468 VSR983468:VSV983468 WCN983468:WCR983468 WMJ983468:WMN983468 WWF983468:WWJ983468 X983466:AB983466 X917930:AB917930 X852394:AB852394 X786858:AB786858 X721322:AB721322 X655786:AB655786 X590250:AB590250 X524714:AB524714 X459178:AB459178 X393642:AB393642 X328106:AB328106 X262570:AB262570 X197034:AB197034 X131498:AB131498 X65962:AB65962 WWF429:WWJ429 WMJ429:WMN429 WCN429:WCR429 VSR429:VSV429 VIV429:VIZ429 UYZ429:UZD429 UPD429:UPH429 UFH429:UFL429 TVL429:TVP429 TLP429:TLT429 TBT429:TBX429 SRX429:SSB429 SIB429:SIF429 RYF429:RYJ429 ROJ429:RON429 REN429:RER429 QUR429:QUV429 QKV429:QKZ429 QAZ429:QBD429 PRD429:PRH429 PHH429:PHL429 OXL429:OXP429 ONP429:ONT429 ODT429:ODX429 NTX429:NUB429 NKB429:NKF429 NAF429:NAJ429 MQJ429:MQN429 MGN429:MGR429 LWR429:LWV429 LMV429:LMZ429 LCZ429:LDD429 KTD429:KTH429 KJH429:KJL429 JZL429:JZP429 JPP429:JPT429 JFT429:JFX429 IVX429:IWB429 IMB429:IMF429 ICF429:ICJ429 HSJ429:HSN429 HIN429:HIR429 GYR429:GYV429 GOV429:GOZ429 GEZ429:GFD429 FVD429:FVH429 FLH429:FLL429 FBL429:FBP429 ERP429:ERT429 EHT429:EHX429 DXX429:DYB429 DOB429:DOF429 DEF429:DEJ429 CUJ429:CUN429 CKN429:CKR429 CAR429:CAV429 BQV429:BQZ429 BGZ429:BHD429 AXD429:AXH429 ANH429:ANL429 ADL429:ADP429 TP429:TT429 JT429:JX429 X427:AB428">
      <formula1>$CG$426:$CG$427</formula1>
    </dataValidation>
    <dataValidation type="list" allowBlank="1" showDropDown="0" showInputMessage="1" showErrorMessage="1" sqref="K983435 K917899 K852363 K786827 K721291 K655755 K590219 K524683 K459147 K393611 K328075 K262539 K197003 K131467 K65931 JG65933 TC65933 ACY65933 AMU65933 AWQ65933 BGM65933 BQI65933 CAE65933 CKA65933 CTW65933 DDS65933 DNO65933 DXK65933 EHG65933 ERC65933 FAY65933 FKU65933 FUQ65933 GEM65933 GOI65933 GYE65933 HIA65933 HRW65933 IBS65933 ILO65933 IVK65933 JFG65933 JPC65933 JYY65933 KIU65933 KSQ65933 LCM65933 LMI65933 LWE65933 MGA65933 MPW65933 MZS65933 NJO65933 NTK65933 ODG65933 ONC65933 OWY65933 PGU65933 PQQ65933 QAM65933 QKI65933 QUE65933 REA65933 RNW65933 RXS65933 SHO65933 SRK65933 TBG65933 TLC65933 TUY65933 UEU65933 UOQ65933 UYM65933 VII65933 VSE65933 WCA65933 WLW65933 WVS65933 JG131469 TC131469 ACY131469 AMU131469 AWQ131469 BGM131469 BQI131469 CAE131469 CKA131469 CTW131469 DDS131469 DNO131469 DXK131469 EHG131469 ERC131469 FAY131469 FKU131469 FUQ131469 GEM131469 GOI131469 GYE131469 HIA131469 HRW131469 IBS131469 ILO131469 IVK131469 JFG131469 JPC131469 JYY131469 KIU131469 KSQ131469 LCM131469 LMI131469 LWE131469 MGA131469 MPW131469 MZS131469 NJO131469 NTK131469 ODG131469 ONC131469 OWY131469 PGU131469 PQQ131469 QAM131469 QKI131469 QUE131469 REA131469 RNW131469 RXS131469 SHO131469 SRK131469 TBG131469 TLC131469 TUY131469 UEU131469 UOQ131469 UYM131469 VII131469 VSE131469 WCA131469 WLW131469 WVS131469 JG197005 TC197005 ACY197005 AMU197005 AWQ197005 BGM197005 BQI197005 CAE197005 CKA197005 CTW197005 DDS197005 DNO197005 DXK197005 EHG197005 ERC197005 FAY197005 FKU197005 FUQ197005 GEM197005 GOI197005 GYE197005 HIA197005 HRW197005 IBS197005 ILO197005 IVK197005 JFG197005 JPC197005 JYY197005 KIU197005 KSQ197005 LCM197005 LMI197005 LWE197005 MGA197005 MPW197005 MZS197005 NJO197005 NTK197005 ODG197005 ONC197005 OWY197005 PGU197005 PQQ197005 QAM197005 QKI197005 QUE197005 REA197005 RNW197005 RXS197005 SHO197005 SRK197005 TBG197005 TLC197005 TUY197005 UEU197005 UOQ197005 UYM197005 VII197005 VSE197005 WCA197005 WLW197005 WVS197005 JG262541 TC262541 ACY262541 AMU262541 AWQ262541 BGM262541 BQI262541 CAE262541 CKA262541 CTW262541 DDS262541 DNO262541 DXK262541 EHG262541 ERC262541 FAY262541 FKU262541 FUQ262541 GEM262541 GOI262541 GYE262541 HIA262541 HRW262541 IBS262541 ILO262541 IVK262541 JFG262541 JPC262541 JYY262541 KIU262541 KSQ262541 LCM262541 LMI262541 LWE262541 MGA262541 MPW262541 MZS262541 NJO262541 NTK262541 ODG262541 ONC262541 OWY262541 PGU262541 PQQ262541 QAM262541 QKI262541 QUE262541 REA262541 RNW262541 RXS262541 SHO262541 SRK262541 TBG262541 TLC262541 TUY262541 UEU262541 UOQ262541 UYM262541 VII262541 VSE262541 WCA262541 WLW262541 WVS262541 JG328077 TC328077 ACY328077 AMU328077 AWQ328077 BGM328077 BQI328077 CAE328077 CKA328077 CTW328077 DDS328077 DNO328077 DXK328077 EHG328077 ERC328077 FAY328077 FKU328077 FUQ328077 GEM328077 GOI328077 GYE328077 HIA328077 HRW328077 IBS328077 ILO328077 IVK328077 JFG328077 JPC328077 JYY328077 KIU328077 KSQ328077 LCM328077 LMI328077 LWE328077 MGA328077 MPW328077 MZS328077 NJO328077 NTK328077 ODG328077 ONC328077 OWY328077 PGU328077 PQQ328077 QAM328077 QKI328077 QUE328077 REA328077 RNW328077 RXS328077 SHO328077 SRK328077 TBG328077 TLC328077 TUY328077 UEU328077 UOQ328077 UYM328077 VII328077 VSE328077 WCA328077 WLW328077 WVS328077 JG393613 TC393613 ACY393613 AMU393613 AWQ393613 BGM393613 BQI393613 CAE393613 CKA393613 CTW393613 DDS393613 DNO393613 DXK393613 EHG393613 ERC393613 FAY393613 FKU393613 FUQ393613 GEM393613 GOI393613 GYE393613 HIA393613 HRW393613 IBS393613 ILO393613 IVK393613 JFG393613 JPC393613 JYY393613 KIU393613 KSQ393613 LCM393613 LMI393613 LWE393613 MGA393613 MPW393613 MZS393613 NJO393613 NTK393613 ODG393613 ONC393613 OWY393613 PGU393613 PQQ393613 QAM393613 QKI393613 QUE393613 REA393613 RNW393613 RXS393613 SHO393613 SRK393613 TBG393613 TLC393613 TUY393613 UEU393613 UOQ393613 UYM393613 VII393613 VSE393613 WCA393613 WLW393613 WVS393613 JG459149 TC459149 ACY459149 AMU459149 AWQ459149 BGM459149 BQI459149 CAE459149 CKA459149 CTW459149 DDS459149 DNO459149 DXK459149 EHG459149 ERC459149 FAY459149 FKU459149 FUQ459149 GEM459149 GOI459149 GYE459149 HIA459149 HRW459149 IBS459149 ILO459149 IVK459149 JFG459149 JPC459149 JYY459149 KIU459149 KSQ459149 LCM459149 LMI459149 LWE459149 MGA459149 MPW459149 MZS459149 NJO459149 NTK459149 ODG459149 ONC459149 OWY459149 PGU459149 PQQ459149 QAM459149 QKI459149 QUE459149 REA459149 RNW459149 RXS459149 SHO459149 SRK459149 TBG459149 TLC459149 TUY459149 UEU459149 UOQ459149 UYM459149 VII459149 VSE459149 WCA459149 WLW459149 WVS459149 JG524685 TC524685 ACY524685 AMU524685 AWQ524685 BGM524685 BQI524685 CAE524685 CKA524685 CTW524685 DDS524685 DNO524685 DXK524685 EHG524685 ERC524685 FAY524685 FKU524685 FUQ524685 GEM524685 GOI524685 GYE524685 HIA524685 HRW524685 IBS524685 ILO524685 IVK524685 JFG524685 JPC524685 JYY524685 KIU524685 KSQ524685 LCM524685 LMI524685 LWE524685 MGA524685 MPW524685 MZS524685 NJO524685 NTK524685 ODG524685 ONC524685 OWY524685 PGU524685 PQQ524685 QAM524685 QKI524685 QUE524685 REA524685 RNW524685 RXS524685 SHO524685 SRK524685 TBG524685 TLC524685 TUY524685 UEU524685 UOQ524685 UYM524685 VII524685 VSE524685 WCA524685 WLW524685 WVS524685 JG590221 TC590221 ACY590221 AMU590221 AWQ590221 BGM590221 BQI590221 CAE590221 CKA590221 CTW590221 DDS590221 DNO590221 DXK590221 EHG590221 ERC590221 FAY590221 FKU590221 FUQ590221 GEM590221 GOI590221 GYE590221 HIA590221 HRW590221 IBS590221 ILO590221 IVK590221 JFG590221 JPC590221 JYY590221 KIU590221 KSQ590221 LCM590221 LMI590221 LWE590221 MGA590221 MPW590221 MZS590221 NJO590221 NTK590221 ODG590221 ONC590221 OWY590221 PGU590221 PQQ590221 QAM590221 QKI590221 QUE590221 REA590221 RNW590221 RXS590221 SHO590221 SRK590221 TBG590221 TLC590221 TUY590221 UEU590221 UOQ590221 UYM590221 VII590221 VSE590221 WCA590221 WLW590221 WVS590221 JG655757 TC655757 ACY655757 AMU655757 AWQ655757 BGM655757 BQI655757 CAE655757 CKA655757 CTW655757 DDS655757 DNO655757 DXK655757 EHG655757 ERC655757 FAY655757 FKU655757 FUQ655757 GEM655757 GOI655757 GYE655757 HIA655757 HRW655757 IBS655757 ILO655757 IVK655757 JFG655757 JPC655757 JYY655757 KIU655757 KSQ655757 LCM655757 LMI655757 LWE655757 MGA655757 MPW655757 MZS655757 NJO655757 NTK655757 ODG655757 ONC655757 OWY655757 PGU655757 PQQ655757 QAM655757 QKI655757 QUE655757 REA655757 RNW655757 RXS655757 SHO655757 SRK655757 TBG655757 TLC655757 TUY655757 UEU655757 UOQ655757 UYM655757 VII655757 VSE655757 WCA655757 WLW655757 WVS655757 JG721293 TC721293 ACY721293 AMU721293 AWQ721293 BGM721293 BQI721293 CAE721293 CKA721293 CTW721293 DDS721293 DNO721293 DXK721293 EHG721293 ERC721293 FAY721293 FKU721293 FUQ721293 GEM721293 GOI721293 GYE721293 HIA721293 HRW721293 IBS721293 ILO721293 IVK721293 JFG721293 JPC721293 JYY721293 KIU721293 KSQ721293 LCM721293 LMI721293 LWE721293 MGA721293 MPW721293 MZS721293 NJO721293 NTK721293 ODG721293 ONC721293 OWY721293 PGU721293 PQQ721293 QAM721293 QKI721293 QUE721293 REA721293 RNW721293 RXS721293 SHO721293 SRK721293 TBG721293 TLC721293 TUY721293 UEU721293 UOQ721293 UYM721293 VII721293 VSE721293 WCA721293 WLW721293 WVS721293 JG786829 TC786829 ACY786829 AMU786829 AWQ786829 BGM786829 BQI786829 CAE786829 CKA786829 CTW786829 DDS786829 DNO786829 DXK786829 EHG786829 ERC786829 FAY786829 FKU786829 FUQ786829 GEM786829 GOI786829 GYE786829 HIA786829 HRW786829 IBS786829 ILO786829 IVK786829 JFG786829 JPC786829 JYY786829 KIU786829 KSQ786829 LCM786829 LMI786829 LWE786829 MGA786829 MPW786829 MZS786829 NJO786829 NTK786829 ODG786829 ONC786829 OWY786829 PGU786829 PQQ786829 QAM786829 QKI786829 QUE786829 REA786829 RNW786829 RXS786829 SHO786829 SRK786829 TBG786829 TLC786829 TUY786829 UEU786829 UOQ786829 UYM786829 VII786829 VSE786829 WCA786829 WLW786829 WVS786829 JG852365 TC852365 ACY852365 AMU852365 AWQ852365 BGM852365 BQI852365 CAE852365 CKA852365 CTW852365 DDS852365 DNO852365 DXK852365 EHG852365 ERC852365 FAY852365 FKU852365 FUQ852365 GEM852365 GOI852365 GYE852365 HIA852365 HRW852365 IBS852365 ILO852365 IVK852365 JFG852365 JPC852365 JYY852365 KIU852365 KSQ852365 LCM852365 LMI852365 LWE852365 MGA852365 MPW852365 MZS852365 NJO852365 NTK852365 ODG852365 ONC852365 OWY852365 PGU852365 PQQ852365 QAM852365 QKI852365 QUE852365 REA852365 RNW852365 RXS852365 SHO852365 SRK852365 TBG852365 TLC852365 TUY852365 UEU852365 UOQ852365 UYM852365 VII852365 VSE852365 WCA852365 WLW852365 WVS852365 JG917901 TC917901 ACY917901 AMU917901 AWQ917901 BGM917901 BQI917901 CAE917901 CKA917901 CTW917901 DDS917901 DNO917901 DXK917901 EHG917901 ERC917901 FAY917901 FKU917901 FUQ917901 GEM917901 GOI917901 GYE917901 HIA917901 HRW917901 IBS917901 ILO917901 IVK917901 JFG917901 JPC917901 JYY917901 KIU917901 KSQ917901 LCM917901 LMI917901 LWE917901 MGA917901 MPW917901 MZS917901 NJO917901 NTK917901 ODG917901 ONC917901 OWY917901 PGU917901 PQQ917901 QAM917901 QKI917901 QUE917901 REA917901 RNW917901 RXS917901 SHO917901 SRK917901 TBG917901 TLC917901 TUY917901 UEU917901 UOQ917901 UYM917901 VII917901 VSE917901 WCA917901 WLW917901 WVS917901 JG983437 TC983437 ACY983437 AMU983437 AWQ983437 BGM983437 BQI983437 CAE983437 CKA983437 CTW983437 DDS983437 DNO983437 DXK983437 EHG983437 ERC983437 FAY983437 FKU983437 FUQ983437 GEM983437 GOI983437 GYE983437 HIA983437 HRW983437 IBS983437 ILO983437 IVK983437 JFG983437 JPC983437 JYY983437 KIU983437 KSQ983437 LCM983437 LMI983437 LWE983437 MGA983437 MPW983437 MZS983437 NJO983437 NTK983437 ODG983437 ONC983437 OWY983437 PGU983437 PQQ983437 QAM983437 QKI983437 QUE983437 REA983437 RNW983437 RXS983437 SHO983437 SRK983437 TBG983437 TLC983437 TUY983437 UEU983437 UOQ983437 UYM983437 VII983437 VSE983437 WCA983437 WLW983437 WVS983437 K396 K402:N402 WVS398 WLW398 WCA398 VSE398 VII398 UYM398 UOQ398 UEU398 TUY398 TLC398 TBG398 SRK398 SHO398 RXS398 RNW398 REA398 QUE398 QKI398 QAM398 PQQ398 PGU398 OWY398 ONC398 ODG398 NTK398 NJO398 MZS398 MPW398 MGA398 LWE398 LMI398 LCM398 KSQ398 KIU398 JYY398 JPC398 JFG398 IVK398 ILO398 IBS398 HRW398 HIA398 GYE398 GOI398 GEM398 FUQ398 FKU398 FAY398 ERC398 EHG398 DXK398 DNO398 DDS398 CTW398 CKA398 CAE398 BQI398 BGM398 AWQ398 AMU398 ACY398 TC398 JG398">
      <formula1>$CG$397:$CG$398</formula1>
    </dataValidation>
    <dataValidation type="list" allowBlank="1" showDropDown="0" showInputMessage="1" showErrorMessage="1" sqref="Y65960:Z65960 Y131496:Z131496 Y197032:Z197032 Y262568:Z262568 Y328104:Z328104 Y393640:Z393640 Y459176:Z459176 Y524712:Z524712 Y590248:Z590248 Y655784:Z655784 Y721320:Z721320 Y786856:Z786856 Y852392:Z852392 Y917928:Z917928 Y983464:Z983464 WWG983466:WWH983466 WMK983466:WML983466 WCO983466:WCP983466 VSS983466:VST983466 VIW983466:VIX983466 UZA983466:UZB983466 UPE983466:UPF983466 UFI983466:UFJ983466 TVM983466:TVN983466 TLQ983466:TLR983466 TBU983466:TBV983466 SRY983466:SRZ983466 SIC983466:SID983466 RYG983466:RYH983466 ROK983466:ROL983466 REO983466:REP983466 QUS983466:QUT983466 QKW983466:QKX983466 QBA983466:QBB983466 PRE983466:PRF983466 PHI983466:PHJ983466 OXM983466:OXN983466 ONQ983466:ONR983466 ODU983466:ODV983466 NTY983466:NTZ983466 NKC983466:NKD983466 NAG983466:NAH983466 MQK983466:MQL983466 MGO983466:MGP983466 LWS983466:LWT983466 LMW983466:LMX983466 LDA983466:LDB983466 KTE983466:KTF983466 KJI983466:KJJ983466 JZM983466:JZN983466 JPQ983466:JPR983466 JFU983466:JFV983466 IVY983466:IVZ983466 IMC983466:IMD983466 ICG983466:ICH983466 HSK983466:HSL983466 HIO983466:HIP983466 GYS983466:GYT983466 GOW983466:GOX983466 GFA983466:GFB983466 FVE983466:FVF983466 FLI983466:FLJ983466 FBM983466:FBN983466 ERQ983466:ERR983466 EHU983466:EHV983466 DXY983466:DXZ983466 DOC983466:DOD983466 DEG983466:DEH983466 CUK983466:CUL983466 CKO983466:CKP983466 CAS983466:CAT983466 BQW983466:BQX983466 BHA983466:BHB983466 AXE983466:AXF983466 ANI983466:ANJ983466 ADM983466:ADN983466 TQ983466:TR983466 JU983466:JV983466 WWG917930:WWH917930 WMK917930:WML917930 WCO917930:WCP917930 VSS917930:VST917930 VIW917930:VIX917930 UZA917930:UZB917930 UPE917930:UPF917930 UFI917930:UFJ917930 TVM917930:TVN917930 TLQ917930:TLR917930 TBU917930:TBV917930 SRY917930:SRZ917930 SIC917930:SID917930 RYG917930:RYH917930 ROK917930:ROL917930 REO917930:REP917930 QUS917930:QUT917930 QKW917930:QKX917930 QBA917930:QBB917930 PRE917930:PRF917930 PHI917930:PHJ917930 OXM917930:OXN917930 ONQ917930:ONR917930 ODU917930:ODV917930 NTY917930:NTZ917930 NKC917930:NKD917930 NAG917930:NAH917930 MQK917930:MQL917930 MGO917930:MGP917930 LWS917930:LWT917930 LMW917930:LMX917930 LDA917930:LDB917930 KTE917930:KTF917930 KJI917930:KJJ917930 JZM917930:JZN917930 JPQ917930:JPR917930 JFU917930:JFV917930 IVY917930:IVZ917930 IMC917930:IMD917930 ICG917930:ICH917930 HSK917930:HSL917930 HIO917930:HIP917930 GYS917930:GYT917930 GOW917930:GOX917930 GFA917930:GFB917930 FVE917930:FVF917930 FLI917930:FLJ917930 FBM917930:FBN917930 ERQ917930:ERR917930 EHU917930:EHV917930 DXY917930:DXZ917930 DOC917930:DOD917930 DEG917930:DEH917930 CUK917930:CUL917930 CKO917930:CKP917930 CAS917930:CAT917930 BQW917930:BQX917930 BHA917930:BHB917930 AXE917930:AXF917930 ANI917930:ANJ917930 ADM917930:ADN917930 TQ917930:TR917930 JU917930:JV917930 WWG852394:WWH852394 WMK852394:WML852394 WCO852394:WCP852394 VSS852394:VST852394 VIW852394:VIX852394 UZA852394:UZB852394 UPE852394:UPF852394 UFI852394:UFJ852394 TVM852394:TVN852394 TLQ852394:TLR852394 TBU852394:TBV852394 SRY852394:SRZ852394 SIC852394:SID852394 RYG852394:RYH852394 ROK852394:ROL852394 REO852394:REP852394 QUS852394:QUT852394 QKW852394:QKX852394 QBA852394:QBB852394 PRE852394:PRF852394 PHI852394:PHJ852394 OXM852394:OXN852394 ONQ852394:ONR852394 ODU852394:ODV852394 NTY852394:NTZ852394 NKC852394:NKD852394 NAG852394:NAH852394 MQK852394:MQL852394 MGO852394:MGP852394 LWS852394:LWT852394 LMW852394:LMX852394 LDA852394:LDB852394 KTE852394:KTF852394 KJI852394:KJJ852394 JZM852394:JZN852394 JPQ852394:JPR852394 JFU852394:JFV852394 IVY852394:IVZ852394 IMC852394:IMD852394 ICG852394:ICH852394 HSK852394:HSL852394 HIO852394:HIP852394 GYS852394:GYT852394 GOW852394:GOX852394 GFA852394:GFB852394 FVE852394:FVF852394 FLI852394:FLJ852394 FBM852394:FBN852394 ERQ852394:ERR852394 EHU852394:EHV852394 DXY852394:DXZ852394 DOC852394:DOD852394 DEG852394:DEH852394 CUK852394:CUL852394 CKO852394:CKP852394 CAS852394:CAT852394 BQW852394:BQX852394 BHA852394:BHB852394 AXE852394:AXF852394 ANI852394:ANJ852394 ADM852394:ADN852394 TQ852394:TR852394 JU852394:JV852394 WWG786858:WWH786858 WMK786858:WML786858 WCO786858:WCP786858 VSS786858:VST786858 VIW786858:VIX786858 UZA786858:UZB786858 UPE786858:UPF786858 UFI786858:UFJ786858 TVM786858:TVN786858 TLQ786858:TLR786858 TBU786858:TBV786858 SRY786858:SRZ786858 SIC786858:SID786858 RYG786858:RYH786858 ROK786858:ROL786858 REO786858:REP786858 QUS786858:QUT786858 QKW786858:QKX786858 QBA786858:QBB786858 PRE786858:PRF786858 PHI786858:PHJ786858 OXM786858:OXN786858 ONQ786858:ONR786858 ODU786858:ODV786858 NTY786858:NTZ786858 NKC786858:NKD786858 NAG786858:NAH786858 MQK786858:MQL786858 MGO786858:MGP786858 LWS786858:LWT786858 LMW786858:LMX786858 LDA786858:LDB786858 KTE786858:KTF786858 KJI786858:KJJ786858 JZM786858:JZN786858 JPQ786858:JPR786858 JFU786858:JFV786858 IVY786858:IVZ786858 IMC786858:IMD786858 ICG786858:ICH786858 HSK786858:HSL786858 HIO786858:HIP786858 GYS786858:GYT786858 GOW786858:GOX786858 GFA786858:GFB786858 FVE786858:FVF786858 FLI786858:FLJ786858 FBM786858:FBN786858 ERQ786858:ERR786858 EHU786858:EHV786858 DXY786858:DXZ786858 DOC786858:DOD786858 DEG786858:DEH786858 CUK786858:CUL786858 CKO786858:CKP786858 CAS786858:CAT786858 BQW786858:BQX786858 BHA786858:BHB786858 AXE786858:AXF786858 ANI786858:ANJ786858 ADM786858:ADN786858 TQ786858:TR786858 JU786858:JV786858 WWG721322:WWH721322 WMK721322:WML721322 WCO721322:WCP721322 VSS721322:VST721322 VIW721322:VIX721322 UZA721322:UZB721322 UPE721322:UPF721322 UFI721322:UFJ721322 TVM721322:TVN721322 TLQ721322:TLR721322 TBU721322:TBV721322 SRY721322:SRZ721322 SIC721322:SID721322 RYG721322:RYH721322 ROK721322:ROL721322 REO721322:REP721322 QUS721322:QUT721322 QKW721322:QKX721322 QBA721322:QBB721322 PRE721322:PRF721322 PHI721322:PHJ721322 OXM721322:OXN721322 ONQ721322:ONR721322 ODU721322:ODV721322 NTY721322:NTZ721322 NKC721322:NKD721322 NAG721322:NAH721322 MQK721322:MQL721322 MGO721322:MGP721322 LWS721322:LWT721322 LMW721322:LMX721322 LDA721322:LDB721322 KTE721322:KTF721322 KJI721322:KJJ721322 JZM721322:JZN721322 JPQ721322:JPR721322 JFU721322:JFV721322 IVY721322:IVZ721322 IMC721322:IMD721322 ICG721322:ICH721322 HSK721322:HSL721322 HIO721322:HIP721322 GYS721322:GYT721322 GOW721322:GOX721322 GFA721322:GFB721322 FVE721322:FVF721322 FLI721322:FLJ721322 FBM721322:FBN721322 ERQ721322:ERR721322 EHU721322:EHV721322 DXY721322:DXZ721322 DOC721322:DOD721322 DEG721322:DEH721322 CUK721322:CUL721322 CKO721322:CKP721322 CAS721322:CAT721322 BQW721322:BQX721322 BHA721322:BHB721322 AXE721322:AXF721322 ANI721322:ANJ721322 ADM721322:ADN721322 TQ721322:TR721322 JU721322:JV721322 WWG655786:WWH655786 WMK655786:WML655786 WCO655786:WCP655786 VSS655786:VST655786 VIW655786:VIX655786 UZA655786:UZB655786 UPE655786:UPF655786 UFI655786:UFJ655786 TVM655786:TVN655786 TLQ655786:TLR655786 TBU655786:TBV655786 SRY655786:SRZ655786 SIC655786:SID655786 RYG655786:RYH655786 ROK655786:ROL655786 REO655786:REP655786 QUS655786:QUT655786 QKW655786:QKX655786 QBA655786:QBB655786 PRE655786:PRF655786 PHI655786:PHJ655786 OXM655786:OXN655786 ONQ655786:ONR655786 ODU655786:ODV655786 NTY655786:NTZ655786 NKC655786:NKD655786 NAG655786:NAH655786 MQK655786:MQL655786 MGO655786:MGP655786 LWS655786:LWT655786 LMW655786:LMX655786 LDA655786:LDB655786 KTE655786:KTF655786 KJI655786:KJJ655786 JZM655786:JZN655786 JPQ655786:JPR655786 JFU655786:JFV655786 IVY655786:IVZ655786 IMC655786:IMD655786 ICG655786:ICH655786 HSK655786:HSL655786 HIO655786:HIP655786 GYS655786:GYT655786 GOW655786:GOX655786 GFA655786:GFB655786 FVE655786:FVF655786 FLI655786:FLJ655786 FBM655786:FBN655786 ERQ655786:ERR655786 EHU655786:EHV655786 DXY655786:DXZ655786 DOC655786:DOD655786 DEG655786:DEH655786 CUK655786:CUL655786 CKO655786:CKP655786 CAS655786:CAT655786 BQW655786:BQX655786 BHA655786:BHB655786 AXE655786:AXF655786 ANI655786:ANJ655786 ADM655786:ADN655786 TQ655786:TR655786 JU655786:JV655786 WWG590250:WWH590250 WMK590250:WML590250 WCO590250:WCP590250 VSS590250:VST590250 VIW590250:VIX590250 UZA590250:UZB590250 UPE590250:UPF590250 UFI590250:UFJ590250 TVM590250:TVN590250 TLQ590250:TLR590250 TBU590250:TBV590250 SRY590250:SRZ590250 SIC590250:SID590250 RYG590250:RYH590250 ROK590250:ROL590250 REO590250:REP590250 QUS590250:QUT590250 QKW590250:QKX590250 QBA590250:QBB590250 PRE590250:PRF590250 PHI590250:PHJ590250 OXM590250:OXN590250 ONQ590250:ONR590250 ODU590250:ODV590250 NTY590250:NTZ590250 NKC590250:NKD590250 NAG590250:NAH590250 MQK590250:MQL590250 MGO590250:MGP590250 LWS590250:LWT590250 LMW590250:LMX590250 LDA590250:LDB590250 KTE590250:KTF590250 KJI590250:KJJ590250 JZM590250:JZN590250 JPQ590250:JPR590250 JFU590250:JFV590250 IVY590250:IVZ590250 IMC590250:IMD590250 ICG590250:ICH590250 HSK590250:HSL590250 HIO590250:HIP590250 GYS590250:GYT590250 GOW590250:GOX590250 GFA590250:GFB590250 FVE590250:FVF590250 FLI590250:FLJ590250 FBM590250:FBN590250 ERQ590250:ERR590250 EHU590250:EHV590250 DXY590250:DXZ590250 DOC590250:DOD590250 DEG590250:DEH590250 CUK590250:CUL590250 CKO590250:CKP590250 CAS590250:CAT590250 BQW590250:BQX590250 BHA590250:BHB590250 AXE590250:AXF590250 ANI590250:ANJ590250 ADM590250:ADN590250 TQ590250:TR590250 JU590250:JV590250 WWG524714:WWH524714 WMK524714:WML524714 WCO524714:WCP524714 VSS524714:VST524714 VIW524714:VIX524714 UZA524714:UZB524714 UPE524714:UPF524714 UFI524714:UFJ524714 TVM524714:TVN524714 TLQ524714:TLR524714 TBU524714:TBV524714 SRY524714:SRZ524714 SIC524714:SID524714 RYG524714:RYH524714 ROK524714:ROL524714 REO524714:REP524714 QUS524714:QUT524714 QKW524714:QKX524714 QBA524714:QBB524714 PRE524714:PRF524714 PHI524714:PHJ524714 OXM524714:OXN524714 ONQ524714:ONR524714 ODU524714:ODV524714 NTY524714:NTZ524714 NKC524714:NKD524714 NAG524714:NAH524714 MQK524714:MQL524714 MGO524714:MGP524714 LWS524714:LWT524714 LMW524714:LMX524714 LDA524714:LDB524714 KTE524714:KTF524714 KJI524714:KJJ524714 JZM524714:JZN524714 JPQ524714:JPR524714 JFU524714:JFV524714 IVY524714:IVZ524714 IMC524714:IMD524714 ICG524714:ICH524714 HSK524714:HSL524714 HIO524714:HIP524714 GYS524714:GYT524714 GOW524714:GOX524714 GFA524714:GFB524714 FVE524714:FVF524714 FLI524714:FLJ524714 FBM524714:FBN524714 ERQ524714:ERR524714 EHU524714:EHV524714 DXY524714:DXZ524714 DOC524714:DOD524714 DEG524714:DEH524714 CUK524714:CUL524714 CKO524714:CKP524714 CAS524714:CAT524714 BQW524714:BQX524714 BHA524714:BHB524714 AXE524714:AXF524714 ANI524714:ANJ524714 ADM524714:ADN524714 TQ524714:TR524714 JU524714:JV524714 WWG459178:WWH459178 WMK459178:WML459178 WCO459178:WCP459178 VSS459178:VST459178 VIW459178:VIX459178 UZA459178:UZB459178 UPE459178:UPF459178 UFI459178:UFJ459178 TVM459178:TVN459178 TLQ459178:TLR459178 TBU459178:TBV459178 SRY459178:SRZ459178 SIC459178:SID459178 RYG459178:RYH459178 ROK459178:ROL459178 REO459178:REP459178 QUS459178:QUT459178 QKW459178:QKX459178 QBA459178:QBB459178 PRE459178:PRF459178 PHI459178:PHJ459178 OXM459178:OXN459178 ONQ459178:ONR459178 ODU459178:ODV459178 NTY459178:NTZ459178 NKC459178:NKD459178 NAG459178:NAH459178 MQK459178:MQL459178 MGO459178:MGP459178 LWS459178:LWT459178 LMW459178:LMX459178 LDA459178:LDB459178 KTE459178:KTF459178 KJI459178:KJJ459178 JZM459178:JZN459178 JPQ459178:JPR459178 JFU459178:JFV459178 IVY459178:IVZ459178 IMC459178:IMD459178 ICG459178:ICH459178 HSK459178:HSL459178 HIO459178:HIP459178 GYS459178:GYT459178 GOW459178:GOX459178 GFA459178:GFB459178 FVE459178:FVF459178 FLI459178:FLJ459178 FBM459178:FBN459178 ERQ459178:ERR459178 EHU459178:EHV459178 DXY459178:DXZ459178 DOC459178:DOD459178 DEG459178:DEH459178 CUK459178:CUL459178 CKO459178:CKP459178 CAS459178:CAT459178 BQW459178:BQX459178 BHA459178:BHB459178 AXE459178:AXF459178 ANI459178:ANJ459178 ADM459178:ADN459178 TQ459178:TR459178 JU459178:JV459178 WWG393642:WWH393642 WMK393642:WML393642 WCO393642:WCP393642 VSS393642:VST393642 VIW393642:VIX393642 UZA393642:UZB393642 UPE393642:UPF393642 UFI393642:UFJ393642 TVM393642:TVN393642 TLQ393642:TLR393642 TBU393642:TBV393642 SRY393642:SRZ393642 SIC393642:SID393642 RYG393642:RYH393642 ROK393642:ROL393642 REO393642:REP393642 QUS393642:QUT393642 QKW393642:QKX393642 QBA393642:QBB393642 PRE393642:PRF393642 PHI393642:PHJ393642 OXM393642:OXN393642 ONQ393642:ONR393642 ODU393642:ODV393642 NTY393642:NTZ393642 NKC393642:NKD393642 NAG393642:NAH393642 MQK393642:MQL393642 MGO393642:MGP393642 LWS393642:LWT393642 LMW393642:LMX393642 LDA393642:LDB393642 KTE393642:KTF393642 KJI393642:KJJ393642 JZM393642:JZN393642 JPQ393642:JPR393642 JFU393642:JFV393642 IVY393642:IVZ393642 IMC393642:IMD393642 ICG393642:ICH393642 HSK393642:HSL393642 HIO393642:HIP393642 GYS393642:GYT393642 GOW393642:GOX393642 GFA393642:GFB393642 FVE393642:FVF393642 FLI393642:FLJ393642 FBM393642:FBN393642 ERQ393642:ERR393642 EHU393642:EHV393642 DXY393642:DXZ393642 DOC393642:DOD393642 DEG393642:DEH393642 CUK393642:CUL393642 CKO393642:CKP393642 CAS393642:CAT393642 BQW393642:BQX393642 BHA393642:BHB393642 AXE393642:AXF393642 ANI393642:ANJ393642 ADM393642:ADN393642 TQ393642:TR393642 JU393642:JV393642 WWG328106:WWH328106 WMK328106:WML328106 WCO328106:WCP328106 VSS328106:VST328106 VIW328106:VIX328106 UZA328106:UZB328106 UPE328106:UPF328106 UFI328106:UFJ328106 TVM328106:TVN328106 TLQ328106:TLR328106 TBU328106:TBV328106 SRY328106:SRZ328106 SIC328106:SID328106 RYG328106:RYH328106 ROK328106:ROL328106 REO328106:REP328106 QUS328106:QUT328106 QKW328106:QKX328106 QBA328106:QBB328106 PRE328106:PRF328106 PHI328106:PHJ328106 OXM328106:OXN328106 ONQ328106:ONR328106 ODU328106:ODV328106 NTY328106:NTZ328106 NKC328106:NKD328106 NAG328106:NAH328106 MQK328106:MQL328106 MGO328106:MGP328106 LWS328106:LWT328106 LMW328106:LMX328106 LDA328106:LDB328106 KTE328106:KTF328106 KJI328106:KJJ328106 JZM328106:JZN328106 JPQ328106:JPR328106 JFU328106:JFV328106 IVY328106:IVZ328106 IMC328106:IMD328106 ICG328106:ICH328106 HSK328106:HSL328106 HIO328106:HIP328106 GYS328106:GYT328106 GOW328106:GOX328106 GFA328106:GFB328106 FVE328106:FVF328106 FLI328106:FLJ328106 FBM328106:FBN328106 ERQ328106:ERR328106 EHU328106:EHV328106 DXY328106:DXZ328106 DOC328106:DOD328106 DEG328106:DEH328106 CUK328106:CUL328106 CKO328106:CKP328106 CAS328106:CAT328106 BQW328106:BQX328106 BHA328106:BHB328106 AXE328106:AXF328106 ANI328106:ANJ328106 ADM328106:ADN328106 TQ328106:TR328106 JU328106:JV328106 WWG262570:WWH262570 WMK262570:WML262570 WCO262570:WCP262570 VSS262570:VST262570 VIW262570:VIX262570 UZA262570:UZB262570 UPE262570:UPF262570 UFI262570:UFJ262570 TVM262570:TVN262570 TLQ262570:TLR262570 TBU262570:TBV262570 SRY262570:SRZ262570 SIC262570:SID262570 RYG262570:RYH262570 ROK262570:ROL262570 REO262570:REP262570 QUS262570:QUT262570 QKW262570:QKX262570 QBA262570:QBB262570 PRE262570:PRF262570 PHI262570:PHJ262570 OXM262570:OXN262570 ONQ262570:ONR262570 ODU262570:ODV262570 NTY262570:NTZ262570 NKC262570:NKD262570 NAG262570:NAH262570 MQK262570:MQL262570 MGO262570:MGP262570 LWS262570:LWT262570 LMW262570:LMX262570 LDA262570:LDB262570 KTE262570:KTF262570 KJI262570:KJJ262570 JZM262570:JZN262570 JPQ262570:JPR262570 JFU262570:JFV262570 IVY262570:IVZ262570 IMC262570:IMD262570 ICG262570:ICH262570 HSK262570:HSL262570 HIO262570:HIP262570 GYS262570:GYT262570 GOW262570:GOX262570 GFA262570:GFB262570 FVE262570:FVF262570 FLI262570:FLJ262570 FBM262570:FBN262570 ERQ262570:ERR262570 EHU262570:EHV262570 DXY262570:DXZ262570 DOC262570:DOD262570 DEG262570:DEH262570 CUK262570:CUL262570 CKO262570:CKP262570 CAS262570:CAT262570 BQW262570:BQX262570 BHA262570:BHB262570 AXE262570:AXF262570 ANI262570:ANJ262570 ADM262570:ADN262570 TQ262570:TR262570 JU262570:JV262570 WWG197034:WWH197034 WMK197034:WML197034 WCO197034:WCP197034 VSS197034:VST197034 VIW197034:VIX197034 UZA197034:UZB197034 UPE197034:UPF197034 UFI197034:UFJ197034 TVM197034:TVN197034 TLQ197034:TLR197034 TBU197034:TBV197034 SRY197034:SRZ197034 SIC197034:SID197034 RYG197034:RYH197034 ROK197034:ROL197034 REO197034:REP197034 QUS197034:QUT197034 QKW197034:QKX197034 QBA197034:QBB197034 PRE197034:PRF197034 PHI197034:PHJ197034 OXM197034:OXN197034 ONQ197034:ONR197034 ODU197034:ODV197034 NTY197034:NTZ197034 NKC197034:NKD197034 NAG197034:NAH197034 MQK197034:MQL197034 MGO197034:MGP197034 LWS197034:LWT197034 LMW197034:LMX197034 LDA197034:LDB197034 KTE197034:KTF197034 KJI197034:KJJ197034 JZM197034:JZN197034 JPQ197034:JPR197034 JFU197034:JFV197034 IVY197034:IVZ197034 IMC197034:IMD197034 ICG197034:ICH197034 HSK197034:HSL197034 HIO197034:HIP197034 GYS197034:GYT197034 GOW197034:GOX197034 GFA197034:GFB197034 FVE197034:FVF197034 FLI197034:FLJ197034 FBM197034:FBN197034 ERQ197034:ERR197034 EHU197034:EHV197034 DXY197034:DXZ197034 DOC197034:DOD197034 DEG197034:DEH197034 CUK197034:CUL197034 CKO197034:CKP197034 CAS197034:CAT197034 BQW197034:BQX197034 BHA197034:BHB197034 AXE197034:AXF197034 ANI197034:ANJ197034 ADM197034:ADN197034 TQ197034:TR197034 JU197034:JV197034 WWG131498:WWH131498 WMK131498:WML131498 WCO131498:WCP131498 VSS131498:VST131498 VIW131498:VIX131498 UZA131498:UZB131498 UPE131498:UPF131498 UFI131498:UFJ131498 TVM131498:TVN131498 TLQ131498:TLR131498 TBU131498:TBV131498 SRY131498:SRZ131498 SIC131498:SID131498 RYG131498:RYH131498 ROK131498:ROL131498 REO131498:REP131498 QUS131498:QUT131498 QKW131498:QKX131498 QBA131498:QBB131498 PRE131498:PRF131498 PHI131498:PHJ131498 OXM131498:OXN131498 ONQ131498:ONR131498 ODU131498:ODV131498 NTY131498:NTZ131498 NKC131498:NKD131498 NAG131498:NAH131498 MQK131498:MQL131498 MGO131498:MGP131498 LWS131498:LWT131498 LMW131498:LMX131498 LDA131498:LDB131498 KTE131498:KTF131498 KJI131498:KJJ131498 JZM131498:JZN131498 JPQ131498:JPR131498 JFU131498:JFV131498 IVY131498:IVZ131498 IMC131498:IMD131498 ICG131498:ICH131498 HSK131498:HSL131498 HIO131498:HIP131498 GYS131498:GYT131498 GOW131498:GOX131498 GFA131498:GFB131498 FVE131498:FVF131498 FLI131498:FLJ131498 FBM131498:FBN131498 ERQ131498:ERR131498 EHU131498:EHV131498 DXY131498:DXZ131498 DOC131498:DOD131498 DEG131498:DEH131498 CUK131498:CUL131498 CKO131498:CKP131498 CAS131498:CAT131498 BQW131498:BQX131498 BHA131498:BHB131498 AXE131498:AXF131498 ANI131498:ANJ131498 ADM131498:ADN131498 TQ131498:TR131498 JU131498:JV131498 WWG65962:WWH65962 WMK65962:WML65962 WCO65962:WCP65962 VSS65962:VST65962 VIW65962:VIX65962 UZA65962:UZB65962 UPE65962:UPF65962 UFI65962:UFJ65962 TVM65962:TVN65962 TLQ65962:TLR65962 TBU65962:TBV65962 SRY65962:SRZ65962 SIC65962:SID65962 RYG65962:RYH65962 ROK65962:ROL65962 REO65962:REP65962 QUS65962:QUT65962 QKW65962:QKX65962 QBA65962:QBB65962 PRE65962:PRF65962 PHI65962:PHJ65962 OXM65962:OXN65962 ONQ65962:ONR65962 ODU65962:ODV65962 NTY65962:NTZ65962 NKC65962:NKD65962 NAG65962:NAH65962 MQK65962:MQL65962 MGO65962:MGP65962 LWS65962:LWT65962 LMW65962:LMX65962 LDA65962:LDB65962 KTE65962:KTF65962 KJI65962:KJJ65962 JZM65962:JZN65962 JPQ65962:JPR65962 JFU65962:JFV65962 IVY65962:IVZ65962 IMC65962:IMD65962 ICG65962:ICH65962 HSK65962:HSL65962 HIO65962:HIP65962 GYS65962:GYT65962 GOW65962:GOX65962 GFA65962:GFB65962 FVE65962:FVF65962 FLI65962:FLJ65962 FBM65962:FBN65962 ERQ65962:ERR65962 EHU65962:EHV65962 DXY65962:DXZ65962 DOC65962:DOD65962 DEG65962:DEH65962 CUK65962:CUL65962 CKO65962:CKP65962 CAS65962:CAT65962 BQW65962:BQX65962 BHA65962:BHB65962 AXE65962:AXF65962 ANI65962:ANJ65962 ADM65962:ADN65962 TQ65962:TR65962 JU65962:JV65962 Y425:Z425 JU427:JV427 TQ427:TR427 ADM427:ADN427 ANI427:ANJ427 AXE427:AXF427 BHA427:BHB427 BQW427:BQX427 CAS427:CAT427 CKO427:CKP427 CUK427:CUL427 DEG427:DEH427 DOC427:DOD427 DXY427:DXZ427 EHU427:EHV427 ERQ427:ERR427 FBM427:FBN427 FLI427:FLJ427 FVE427:FVF427 GFA427:GFB427 GOW427:GOX427 GYS427:GYT427 HIO427:HIP427 HSK427:HSL427 ICG427:ICH427 IMC427:IMD427 IVY427:IVZ427 JFU427:JFV427 JPQ427:JPR427 JZM427:JZN427 KJI427:KJJ427 KTE427:KTF427 LDA427:LDB427 LMW427:LMX427 LWS427:LWT427 MGO427:MGP427 MQK427:MQL427 NAG427:NAH427 NKC427:NKD427 NTY427:NTZ427 ODU427:ODV427 ONQ427:ONR427 OXM427:OXN427 PHI427:PHJ427 PRE427:PRF427 QBA427:QBB427 QKW427:QKX427 QUS427:QUT427 REO427:REP427 ROK427:ROL427 RYG427:RYH427 SIC427:SID427 SRY427:SRZ427 TBU427:TBV427 TLQ427:TLR427 TVM427:TVN427 UFI427:UFJ427 UPE427:UPF427 UZA427:UZB427 VIW427:VIX427 VSS427:VST427 WCO427:WCP427 WMK427:WML427 WWG427:WWH427">
      <formula1>$CG$423:$CG$425</formula1>
    </dataValidation>
    <dataValidation type="list" allowBlank="1" showDropDown="0" showInputMessage="1" showErrorMessage="1" sqref="G247:N247">
      <formula1>$CN$247</formula1>
    </dataValidation>
    <dataValidation type="list" allowBlank="1" showDropDown="0" showInputMessage="1" showErrorMessage="1" sqref="T247:AA247">
      <formula1>$DA$247</formula1>
    </dataValidation>
    <dataValidation type="list" allowBlank="1" showDropDown="0" showInputMessage="1" showErrorMessage="1" sqref="AG247:AN247">
      <formula1>$DN$247</formula1>
    </dataValidation>
    <dataValidation type="list" allowBlank="1" showDropDown="0" showInputMessage="1" showErrorMessage="1" sqref="WVU462:WVW463 WLY462:WMA463 WCC462:WCE463 VSG462:VSI463 VIK462:VIM463 UYO462:UYQ463 UOS462:UOU463 UEW462:UEY463 TVA462:TVC463 TLE462:TLG463 TBI462:TBK463 SRM462:SRO463 SHQ462:SHS463 RXU462:RXW463 RNY462:ROA463 REC462:REE463 QUG462:QUI463 QKK462:QKM463 QAO462:QAQ463 PQS462:PQU463 PGW462:PGY463 OXA462:OXC463 ONE462:ONG463 ODI462:ODK463 NTM462:NTO463 NJQ462:NJS463 MZU462:MZW463 MPY462:MQA463 MGC462:MGE463 LWG462:LWI463 LMK462:LMM463 LCO462:LCQ463 KSS462:KSU463 KIW462:KIY463 JZA462:JZC463 JPE462:JPG463 JFI462:JFK463 IVM462:IVO463 ILQ462:ILS463 IBU462:IBW463 HRY462:HSA463 HIC462:HIE463 GYG462:GYI463 GOK462:GOM463 GEO462:GEQ463 FUS462:FUU463 FKW462:FKY463 FBA462:FBC463 ERE462:ERG463 EHI462:EHK463 DXM462:DXO463 DNQ462:DNS463 DDU462:DDW463 CTY462:CUA463 CKC462:CKE463 CAG462:CAI463 BQK462:BQM463 BGO462:BGQ463 AWS462:AWU463 AMW462:AMY463 ADA462:ADC463 TE462:TG463 JI462:JK463 M460:O460 M65994:O65994 M131530:O131530 M197066:O197066 M262602:O262602 M328138:O328138 M393674:O393674 M459210:O459210 M524746:O524746 M590282:O590282 M655818:O655818 M721354:O721354 M786890:O786890 M852426:O852426 M917962:O917962 M983498:O983498 WVU983500:WVW983500 WLY983500:WMA983500 WCC983500:WCE983500 VSG983500:VSI983500 VIK983500:VIM983500 UYO983500:UYQ983500 UOS983500:UOU983500 UEW983500:UEY983500 TVA983500:TVC983500 TLE983500:TLG983500 TBI983500:TBK983500 SRM983500:SRO983500 SHQ983500:SHS983500 RXU983500:RXW983500 RNY983500:ROA983500 REC983500:REE983500 QUG983500:QUI983500 QKK983500:QKM983500 QAO983500:QAQ983500 PQS983500:PQU983500 PGW983500:PGY983500 OXA983500:OXC983500 ONE983500:ONG983500 ODI983500:ODK983500 NTM983500:NTO983500 NJQ983500:NJS983500 MZU983500:MZW983500 MPY983500:MQA983500 MGC983500:MGE983500 LWG983500:LWI983500 LMK983500:LMM983500 LCO983500:LCQ983500 KSS983500:KSU983500 KIW983500:KIY983500 JZA983500:JZC983500 JPE983500:JPG983500 JFI983500:JFK983500 IVM983500:IVO983500 ILQ983500:ILS983500 IBU983500:IBW983500 HRY983500:HSA983500 HIC983500:HIE983500 GYG983500:GYI983500 GOK983500:GOM983500 GEO983500:GEQ983500 FUS983500:FUU983500 FKW983500:FKY983500 FBA983500:FBC983500 ERE983500:ERG983500 EHI983500:EHK983500 DXM983500:DXO983500 DNQ983500:DNS983500 DDU983500:DDW983500 CTY983500:CUA983500 CKC983500:CKE983500 CAG983500:CAI983500 BQK983500:BQM983500 BGO983500:BGQ983500 AWS983500:AWU983500 AMW983500:AMY983500 ADA983500:ADC983500 TE983500:TG983500 JI983500:JK983500 WVU917964:WVW917964 WLY917964:WMA917964 WCC917964:WCE917964 VSG917964:VSI917964 VIK917964:VIM917964 UYO917964:UYQ917964 UOS917964:UOU917964 UEW917964:UEY917964 TVA917964:TVC917964 TLE917964:TLG917964 TBI917964:TBK917964 SRM917964:SRO917964 SHQ917964:SHS917964 RXU917964:RXW917964 RNY917964:ROA917964 REC917964:REE917964 QUG917964:QUI917964 QKK917964:QKM917964 QAO917964:QAQ917964 PQS917964:PQU917964 PGW917964:PGY917964 OXA917964:OXC917964 ONE917964:ONG917964 ODI917964:ODK917964 NTM917964:NTO917964 NJQ917964:NJS917964 MZU917964:MZW917964 MPY917964:MQA917964 MGC917964:MGE917964 LWG917964:LWI917964 LMK917964:LMM917964 LCO917964:LCQ917964 KSS917964:KSU917964 KIW917964:KIY917964 JZA917964:JZC917964 JPE917964:JPG917964 JFI917964:JFK917964 IVM917964:IVO917964 ILQ917964:ILS917964 IBU917964:IBW917964 HRY917964:HSA917964 HIC917964:HIE917964 GYG917964:GYI917964 GOK917964:GOM917964 GEO917964:GEQ917964 FUS917964:FUU917964 FKW917964:FKY917964 FBA917964:FBC917964 ERE917964:ERG917964 EHI917964:EHK917964 DXM917964:DXO917964 DNQ917964:DNS917964 DDU917964:DDW917964 CTY917964:CUA917964 CKC917964:CKE917964 CAG917964:CAI917964 BQK917964:BQM917964 BGO917964:BGQ917964 AWS917964:AWU917964 AMW917964:AMY917964 ADA917964:ADC917964 TE917964:TG917964 JI917964:JK917964 WVU852428:WVW852428 WLY852428:WMA852428 WCC852428:WCE852428 VSG852428:VSI852428 VIK852428:VIM852428 UYO852428:UYQ852428 UOS852428:UOU852428 UEW852428:UEY852428 TVA852428:TVC852428 TLE852428:TLG852428 TBI852428:TBK852428 SRM852428:SRO852428 SHQ852428:SHS852428 RXU852428:RXW852428 RNY852428:ROA852428 REC852428:REE852428 QUG852428:QUI852428 QKK852428:QKM852428 QAO852428:QAQ852428 PQS852428:PQU852428 PGW852428:PGY852428 OXA852428:OXC852428 ONE852428:ONG852428 ODI852428:ODK852428 NTM852428:NTO852428 NJQ852428:NJS852428 MZU852428:MZW852428 MPY852428:MQA852428 MGC852428:MGE852428 LWG852428:LWI852428 LMK852428:LMM852428 LCO852428:LCQ852428 KSS852428:KSU852428 KIW852428:KIY852428 JZA852428:JZC852428 JPE852428:JPG852428 JFI852428:JFK852428 IVM852428:IVO852428 ILQ852428:ILS852428 IBU852428:IBW852428 HRY852428:HSA852428 HIC852428:HIE852428 GYG852428:GYI852428 GOK852428:GOM852428 GEO852428:GEQ852428 FUS852428:FUU852428 FKW852428:FKY852428 FBA852428:FBC852428 ERE852428:ERG852428 EHI852428:EHK852428 DXM852428:DXO852428 DNQ852428:DNS852428 DDU852428:DDW852428 CTY852428:CUA852428 CKC852428:CKE852428 CAG852428:CAI852428 BQK852428:BQM852428 BGO852428:BGQ852428 AWS852428:AWU852428 AMW852428:AMY852428 ADA852428:ADC852428 TE852428:TG852428 JI852428:JK852428 WVU786892:WVW786892 WLY786892:WMA786892 WCC786892:WCE786892 VSG786892:VSI786892 VIK786892:VIM786892 UYO786892:UYQ786892 UOS786892:UOU786892 UEW786892:UEY786892 TVA786892:TVC786892 TLE786892:TLG786892 TBI786892:TBK786892 SRM786892:SRO786892 SHQ786892:SHS786892 RXU786892:RXW786892 RNY786892:ROA786892 REC786892:REE786892 QUG786892:QUI786892 QKK786892:QKM786892 QAO786892:QAQ786892 PQS786892:PQU786892 PGW786892:PGY786892 OXA786892:OXC786892 ONE786892:ONG786892 ODI786892:ODK786892 NTM786892:NTO786892 NJQ786892:NJS786892 MZU786892:MZW786892 MPY786892:MQA786892 MGC786892:MGE786892 LWG786892:LWI786892 LMK786892:LMM786892 LCO786892:LCQ786892 KSS786892:KSU786892 KIW786892:KIY786892 JZA786892:JZC786892 JPE786892:JPG786892 JFI786892:JFK786892 IVM786892:IVO786892 ILQ786892:ILS786892 IBU786892:IBW786892 HRY786892:HSA786892 HIC786892:HIE786892 GYG786892:GYI786892 GOK786892:GOM786892 GEO786892:GEQ786892 FUS786892:FUU786892 FKW786892:FKY786892 FBA786892:FBC786892 ERE786892:ERG786892 EHI786892:EHK786892 DXM786892:DXO786892 DNQ786892:DNS786892 DDU786892:DDW786892 CTY786892:CUA786892 CKC786892:CKE786892 CAG786892:CAI786892 BQK786892:BQM786892 BGO786892:BGQ786892 AWS786892:AWU786892 AMW786892:AMY786892 ADA786892:ADC786892 TE786892:TG786892 JI786892:JK786892 WVU721356:WVW721356 WLY721356:WMA721356 WCC721356:WCE721356 VSG721356:VSI721356 VIK721356:VIM721356 UYO721356:UYQ721356 UOS721356:UOU721356 UEW721356:UEY721356 TVA721356:TVC721356 TLE721356:TLG721356 TBI721356:TBK721356 SRM721356:SRO721356 SHQ721356:SHS721356 RXU721356:RXW721356 RNY721356:ROA721356 REC721356:REE721356 QUG721356:QUI721356 QKK721356:QKM721356 QAO721356:QAQ721356 PQS721356:PQU721356 PGW721356:PGY721356 OXA721356:OXC721356 ONE721356:ONG721356 ODI721356:ODK721356 NTM721356:NTO721356 NJQ721356:NJS721356 MZU721356:MZW721356 MPY721356:MQA721356 MGC721356:MGE721356 LWG721356:LWI721356 LMK721356:LMM721356 LCO721356:LCQ721356 KSS721356:KSU721356 KIW721356:KIY721356 JZA721356:JZC721356 JPE721356:JPG721356 JFI721356:JFK721356 IVM721356:IVO721356 ILQ721356:ILS721356 IBU721356:IBW721356 HRY721356:HSA721356 HIC721356:HIE721356 GYG721356:GYI721356 GOK721356:GOM721356 GEO721356:GEQ721356 FUS721356:FUU721356 FKW721356:FKY721356 FBA721356:FBC721356 ERE721356:ERG721356 EHI721356:EHK721356 DXM721356:DXO721356 DNQ721356:DNS721356 DDU721356:DDW721356 CTY721356:CUA721356 CKC721356:CKE721356 CAG721356:CAI721356 BQK721356:BQM721356 BGO721356:BGQ721356 AWS721356:AWU721356 AMW721356:AMY721356 ADA721356:ADC721356 TE721356:TG721356 JI721356:JK721356 WVU655820:WVW655820 WLY655820:WMA655820 WCC655820:WCE655820 VSG655820:VSI655820 VIK655820:VIM655820 UYO655820:UYQ655820 UOS655820:UOU655820 UEW655820:UEY655820 TVA655820:TVC655820 TLE655820:TLG655820 TBI655820:TBK655820 SRM655820:SRO655820 SHQ655820:SHS655820 RXU655820:RXW655820 RNY655820:ROA655820 REC655820:REE655820 QUG655820:QUI655820 QKK655820:QKM655820 QAO655820:QAQ655820 PQS655820:PQU655820 PGW655820:PGY655820 OXA655820:OXC655820 ONE655820:ONG655820 ODI655820:ODK655820 NTM655820:NTO655820 NJQ655820:NJS655820 MZU655820:MZW655820 MPY655820:MQA655820 MGC655820:MGE655820 LWG655820:LWI655820 LMK655820:LMM655820 LCO655820:LCQ655820 KSS655820:KSU655820 KIW655820:KIY655820 JZA655820:JZC655820 JPE655820:JPG655820 JFI655820:JFK655820 IVM655820:IVO655820 ILQ655820:ILS655820 IBU655820:IBW655820 HRY655820:HSA655820 HIC655820:HIE655820 GYG655820:GYI655820 GOK655820:GOM655820 GEO655820:GEQ655820 FUS655820:FUU655820 FKW655820:FKY655820 FBA655820:FBC655820 ERE655820:ERG655820 EHI655820:EHK655820 DXM655820:DXO655820 DNQ655820:DNS655820 DDU655820:DDW655820 CTY655820:CUA655820 CKC655820:CKE655820 CAG655820:CAI655820 BQK655820:BQM655820 BGO655820:BGQ655820 AWS655820:AWU655820 AMW655820:AMY655820 ADA655820:ADC655820 TE655820:TG655820 JI655820:JK655820 WVU590284:WVW590284 WLY590284:WMA590284 WCC590284:WCE590284 VSG590284:VSI590284 VIK590284:VIM590284 UYO590284:UYQ590284 UOS590284:UOU590284 UEW590284:UEY590284 TVA590284:TVC590284 TLE590284:TLG590284 TBI590284:TBK590284 SRM590284:SRO590284 SHQ590284:SHS590284 RXU590284:RXW590284 RNY590284:ROA590284 REC590284:REE590284 QUG590284:QUI590284 QKK590284:QKM590284 QAO590284:QAQ590284 PQS590284:PQU590284 PGW590284:PGY590284 OXA590284:OXC590284 ONE590284:ONG590284 ODI590284:ODK590284 NTM590284:NTO590284 NJQ590284:NJS590284 MZU590284:MZW590284 MPY590284:MQA590284 MGC590284:MGE590284 LWG590284:LWI590284 LMK590284:LMM590284 LCO590284:LCQ590284 KSS590284:KSU590284 KIW590284:KIY590284 JZA590284:JZC590284 JPE590284:JPG590284 JFI590284:JFK590284 IVM590284:IVO590284 ILQ590284:ILS590284 IBU590284:IBW590284 HRY590284:HSA590284 HIC590284:HIE590284 GYG590284:GYI590284 GOK590284:GOM590284 GEO590284:GEQ590284 FUS590284:FUU590284 FKW590284:FKY590284 FBA590284:FBC590284 ERE590284:ERG590284 EHI590284:EHK590284 DXM590284:DXO590284 DNQ590284:DNS590284 DDU590284:DDW590284 CTY590284:CUA590284 CKC590284:CKE590284 CAG590284:CAI590284 BQK590284:BQM590284 BGO590284:BGQ590284 AWS590284:AWU590284 AMW590284:AMY590284 ADA590284:ADC590284 TE590284:TG590284 JI590284:JK590284 WVU524748:WVW524748 WLY524748:WMA524748 WCC524748:WCE524748 VSG524748:VSI524748 VIK524748:VIM524748 UYO524748:UYQ524748 UOS524748:UOU524748 UEW524748:UEY524748 TVA524748:TVC524748 TLE524748:TLG524748 TBI524748:TBK524748 SRM524748:SRO524748 SHQ524748:SHS524748 RXU524748:RXW524748 RNY524748:ROA524748 REC524748:REE524748 QUG524748:QUI524748 QKK524748:QKM524748 QAO524748:QAQ524748 PQS524748:PQU524748 PGW524748:PGY524748 OXA524748:OXC524748 ONE524748:ONG524748 ODI524748:ODK524748 NTM524748:NTO524748 NJQ524748:NJS524748 MZU524748:MZW524748 MPY524748:MQA524748 MGC524748:MGE524748 LWG524748:LWI524748 LMK524748:LMM524748 LCO524748:LCQ524748 KSS524748:KSU524748 KIW524748:KIY524748 JZA524748:JZC524748 JPE524748:JPG524748 JFI524748:JFK524748 IVM524748:IVO524748 ILQ524748:ILS524748 IBU524748:IBW524748 HRY524748:HSA524748 HIC524748:HIE524748 GYG524748:GYI524748 GOK524748:GOM524748 GEO524748:GEQ524748 FUS524748:FUU524748 FKW524748:FKY524748 FBA524748:FBC524748 ERE524748:ERG524748 EHI524748:EHK524748 DXM524748:DXO524748 DNQ524748:DNS524748 DDU524748:DDW524748 CTY524748:CUA524748 CKC524748:CKE524748 CAG524748:CAI524748 BQK524748:BQM524748 BGO524748:BGQ524748 AWS524748:AWU524748 AMW524748:AMY524748 ADA524748:ADC524748 TE524748:TG524748 JI524748:JK524748 WVU459212:WVW459212 WLY459212:WMA459212 WCC459212:WCE459212 VSG459212:VSI459212 VIK459212:VIM459212 UYO459212:UYQ459212 UOS459212:UOU459212 UEW459212:UEY459212 TVA459212:TVC459212 TLE459212:TLG459212 TBI459212:TBK459212 SRM459212:SRO459212 SHQ459212:SHS459212 RXU459212:RXW459212 RNY459212:ROA459212 REC459212:REE459212 QUG459212:QUI459212 QKK459212:QKM459212 QAO459212:QAQ459212 PQS459212:PQU459212 PGW459212:PGY459212 OXA459212:OXC459212 ONE459212:ONG459212 ODI459212:ODK459212 NTM459212:NTO459212 NJQ459212:NJS459212 MZU459212:MZW459212 MPY459212:MQA459212 MGC459212:MGE459212 LWG459212:LWI459212 LMK459212:LMM459212 LCO459212:LCQ459212 KSS459212:KSU459212 KIW459212:KIY459212 JZA459212:JZC459212 JPE459212:JPG459212 JFI459212:JFK459212 IVM459212:IVO459212 ILQ459212:ILS459212 IBU459212:IBW459212 HRY459212:HSA459212 HIC459212:HIE459212 GYG459212:GYI459212 GOK459212:GOM459212 GEO459212:GEQ459212 FUS459212:FUU459212 FKW459212:FKY459212 FBA459212:FBC459212 ERE459212:ERG459212 EHI459212:EHK459212 DXM459212:DXO459212 DNQ459212:DNS459212 DDU459212:DDW459212 CTY459212:CUA459212 CKC459212:CKE459212 CAG459212:CAI459212 BQK459212:BQM459212 BGO459212:BGQ459212 AWS459212:AWU459212 AMW459212:AMY459212 ADA459212:ADC459212 TE459212:TG459212 JI459212:JK459212 WVU393676:WVW393676 WLY393676:WMA393676 WCC393676:WCE393676 VSG393676:VSI393676 VIK393676:VIM393676 UYO393676:UYQ393676 UOS393676:UOU393676 UEW393676:UEY393676 TVA393676:TVC393676 TLE393676:TLG393676 TBI393676:TBK393676 SRM393676:SRO393676 SHQ393676:SHS393676 RXU393676:RXW393676 RNY393676:ROA393676 REC393676:REE393676 QUG393676:QUI393676 QKK393676:QKM393676 QAO393676:QAQ393676 PQS393676:PQU393676 PGW393676:PGY393676 OXA393676:OXC393676 ONE393676:ONG393676 ODI393676:ODK393676 NTM393676:NTO393676 NJQ393676:NJS393676 MZU393676:MZW393676 MPY393676:MQA393676 MGC393676:MGE393676 LWG393676:LWI393676 LMK393676:LMM393676 LCO393676:LCQ393676 KSS393676:KSU393676 KIW393676:KIY393676 JZA393676:JZC393676 JPE393676:JPG393676 JFI393676:JFK393676 IVM393676:IVO393676 ILQ393676:ILS393676 IBU393676:IBW393676 HRY393676:HSA393676 HIC393676:HIE393676 GYG393676:GYI393676 GOK393676:GOM393676 GEO393676:GEQ393676 FUS393676:FUU393676 FKW393676:FKY393676 FBA393676:FBC393676 ERE393676:ERG393676 EHI393676:EHK393676 DXM393676:DXO393676 DNQ393676:DNS393676 DDU393676:DDW393676 CTY393676:CUA393676 CKC393676:CKE393676 CAG393676:CAI393676 BQK393676:BQM393676 BGO393676:BGQ393676 AWS393676:AWU393676 AMW393676:AMY393676 ADA393676:ADC393676 TE393676:TG393676 JI393676:JK393676 WVU328140:WVW328140 WLY328140:WMA328140 WCC328140:WCE328140 VSG328140:VSI328140 VIK328140:VIM328140 UYO328140:UYQ328140 UOS328140:UOU328140 UEW328140:UEY328140 TVA328140:TVC328140 TLE328140:TLG328140 TBI328140:TBK328140 SRM328140:SRO328140 SHQ328140:SHS328140 RXU328140:RXW328140 RNY328140:ROA328140 REC328140:REE328140 QUG328140:QUI328140 QKK328140:QKM328140 QAO328140:QAQ328140 PQS328140:PQU328140 PGW328140:PGY328140 OXA328140:OXC328140 ONE328140:ONG328140 ODI328140:ODK328140 NTM328140:NTO328140 NJQ328140:NJS328140 MZU328140:MZW328140 MPY328140:MQA328140 MGC328140:MGE328140 LWG328140:LWI328140 LMK328140:LMM328140 LCO328140:LCQ328140 KSS328140:KSU328140 KIW328140:KIY328140 JZA328140:JZC328140 JPE328140:JPG328140 JFI328140:JFK328140 IVM328140:IVO328140 ILQ328140:ILS328140 IBU328140:IBW328140 HRY328140:HSA328140 HIC328140:HIE328140 GYG328140:GYI328140 GOK328140:GOM328140 GEO328140:GEQ328140 FUS328140:FUU328140 FKW328140:FKY328140 FBA328140:FBC328140 ERE328140:ERG328140 EHI328140:EHK328140 DXM328140:DXO328140 DNQ328140:DNS328140 DDU328140:DDW328140 CTY328140:CUA328140 CKC328140:CKE328140 CAG328140:CAI328140 BQK328140:BQM328140 BGO328140:BGQ328140 AWS328140:AWU328140 AMW328140:AMY328140 ADA328140:ADC328140 TE328140:TG328140 JI328140:JK328140 WVU262604:WVW262604 WLY262604:WMA262604 WCC262604:WCE262604 VSG262604:VSI262604 VIK262604:VIM262604 UYO262604:UYQ262604 UOS262604:UOU262604 UEW262604:UEY262604 TVA262604:TVC262604 TLE262604:TLG262604 TBI262604:TBK262604 SRM262604:SRO262604 SHQ262604:SHS262604 RXU262604:RXW262604 RNY262604:ROA262604 REC262604:REE262604 QUG262604:QUI262604 QKK262604:QKM262604 QAO262604:QAQ262604 PQS262604:PQU262604 PGW262604:PGY262604 OXA262604:OXC262604 ONE262604:ONG262604 ODI262604:ODK262604 NTM262604:NTO262604 NJQ262604:NJS262604 MZU262604:MZW262604 MPY262604:MQA262604 MGC262604:MGE262604 LWG262604:LWI262604 LMK262604:LMM262604 LCO262604:LCQ262604 KSS262604:KSU262604 KIW262604:KIY262604 JZA262604:JZC262604 JPE262604:JPG262604 JFI262604:JFK262604 IVM262604:IVO262604 ILQ262604:ILS262604 IBU262604:IBW262604 HRY262604:HSA262604 HIC262604:HIE262604 GYG262604:GYI262604 GOK262604:GOM262604 GEO262604:GEQ262604 FUS262604:FUU262604 FKW262604:FKY262604 FBA262604:FBC262604 ERE262604:ERG262604 EHI262604:EHK262604 DXM262604:DXO262604 DNQ262604:DNS262604 DDU262604:DDW262604 CTY262604:CUA262604 CKC262604:CKE262604 CAG262604:CAI262604 BQK262604:BQM262604 BGO262604:BGQ262604 AWS262604:AWU262604 AMW262604:AMY262604 ADA262604:ADC262604 TE262604:TG262604 JI262604:JK262604 WVU197068:WVW197068 WLY197068:WMA197068 WCC197068:WCE197068 VSG197068:VSI197068 VIK197068:VIM197068 UYO197068:UYQ197068 UOS197068:UOU197068 UEW197068:UEY197068 TVA197068:TVC197068 TLE197068:TLG197068 TBI197068:TBK197068 SRM197068:SRO197068 SHQ197068:SHS197068 RXU197068:RXW197068 RNY197068:ROA197068 REC197068:REE197068 QUG197068:QUI197068 QKK197068:QKM197068 QAO197068:QAQ197068 PQS197068:PQU197068 PGW197068:PGY197068 OXA197068:OXC197068 ONE197068:ONG197068 ODI197068:ODK197068 NTM197068:NTO197068 NJQ197068:NJS197068 MZU197068:MZW197068 MPY197068:MQA197068 MGC197068:MGE197068 LWG197068:LWI197068 LMK197068:LMM197068 LCO197068:LCQ197068 KSS197068:KSU197068 KIW197068:KIY197068 JZA197068:JZC197068 JPE197068:JPG197068 JFI197068:JFK197068 IVM197068:IVO197068 ILQ197068:ILS197068 IBU197068:IBW197068 HRY197068:HSA197068 HIC197068:HIE197068 GYG197068:GYI197068 GOK197068:GOM197068 GEO197068:GEQ197068 FUS197068:FUU197068 FKW197068:FKY197068 FBA197068:FBC197068 ERE197068:ERG197068 EHI197068:EHK197068 DXM197068:DXO197068 DNQ197068:DNS197068 DDU197068:DDW197068 CTY197068:CUA197068 CKC197068:CKE197068 CAG197068:CAI197068 BQK197068:BQM197068 BGO197068:BGQ197068 AWS197068:AWU197068 AMW197068:AMY197068 ADA197068:ADC197068 TE197068:TG197068 JI197068:JK197068 WVU131532:WVW131532 WLY131532:WMA131532 WCC131532:WCE131532 VSG131532:VSI131532 VIK131532:VIM131532 UYO131532:UYQ131532 UOS131532:UOU131532 UEW131532:UEY131532 TVA131532:TVC131532 TLE131532:TLG131532 TBI131532:TBK131532 SRM131532:SRO131532 SHQ131532:SHS131532 RXU131532:RXW131532 RNY131532:ROA131532 REC131532:REE131532 QUG131532:QUI131532 QKK131532:QKM131532 QAO131532:QAQ131532 PQS131532:PQU131532 PGW131532:PGY131532 OXA131532:OXC131532 ONE131532:ONG131532 ODI131532:ODK131532 NTM131532:NTO131532 NJQ131532:NJS131532 MZU131532:MZW131532 MPY131532:MQA131532 MGC131532:MGE131532 LWG131532:LWI131532 LMK131532:LMM131532 LCO131532:LCQ131532 KSS131532:KSU131532 KIW131532:KIY131532 JZA131532:JZC131532 JPE131532:JPG131532 JFI131532:JFK131532 IVM131532:IVO131532 ILQ131532:ILS131532 IBU131532:IBW131532 HRY131532:HSA131532 HIC131532:HIE131532 GYG131532:GYI131532 GOK131532:GOM131532 GEO131532:GEQ131532 FUS131532:FUU131532 FKW131532:FKY131532 FBA131532:FBC131532 ERE131532:ERG131532 EHI131532:EHK131532 DXM131532:DXO131532 DNQ131532:DNS131532 DDU131532:DDW131532 CTY131532:CUA131532 CKC131532:CKE131532 CAG131532:CAI131532 BQK131532:BQM131532 BGO131532:BGQ131532 AWS131532:AWU131532 AMW131532:AMY131532 ADA131532:ADC131532 TE131532:TG131532 JI131532:JK131532 WVU65996:WVW65996 WLY65996:WMA65996 WCC65996:WCE65996 VSG65996:VSI65996 VIK65996:VIM65996 UYO65996:UYQ65996 UOS65996:UOU65996 UEW65996:UEY65996 TVA65996:TVC65996 TLE65996:TLG65996 TBI65996:TBK65996 SRM65996:SRO65996 SHQ65996:SHS65996 RXU65996:RXW65996 RNY65996:ROA65996 REC65996:REE65996 QUG65996:QUI65996 QKK65996:QKM65996 QAO65996:QAQ65996 PQS65996:PQU65996 PGW65996:PGY65996 OXA65996:OXC65996 ONE65996:ONG65996 ODI65996:ODK65996 NTM65996:NTO65996 NJQ65996:NJS65996 MZU65996:MZW65996 MPY65996:MQA65996 MGC65996:MGE65996 LWG65996:LWI65996 LMK65996:LMM65996 LCO65996:LCQ65996 KSS65996:KSU65996 KIW65996:KIY65996 JZA65996:JZC65996 JPE65996:JPG65996 JFI65996:JFK65996 IVM65996:IVO65996 ILQ65996:ILS65996 IBU65996:IBW65996 HRY65996:HSA65996 HIC65996:HIE65996 GYG65996:GYI65996 GOK65996:GOM65996 GEO65996:GEQ65996 FUS65996:FUU65996 FKW65996:FKY65996 FBA65996:FBC65996 ERE65996:ERG65996 EHI65996:EHK65996 DXM65996:DXO65996 DNQ65996:DNS65996 DDU65996:DDW65996 CTY65996:CUA65996 CKC65996:CKE65996 CAG65996:CAI65996 BQK65996:BQM65996 BGO65996:BGQ65996 AWS65996:AWU65996 AMW65996:AMY65996 ADA65996:ADC65996 TE65996:TG65996 JI65996:JK65996">
      <formula1>$CG$462:$CG$464</formula1>
    </dataValidation>
    <dataValidation type="list" allowBlank="1" showDropDown="0" showInputMessage="1" showErrorMessage="1" sqref="JL65971 TH65971 ADD65971 AMZ65971 AWV65971 BGR65971 BQN65971 CAJ65971 CKF65971 CUB65971 DDX65971 DNT65971 DXP65971 EHL65971 ERH65971 FBD65971 FKZ65971 FUV65971 GER65971 GON65971 GYJ65971 HIF65971 HSB65971 IBX65971 ILT65971 IVP65971 JFL65971 JPH65971 JZD65971 KIZ65971 KSV65971 LCR65971 LMN65971 LWJ65971 MGF65971 MQB65971 MZX65971 NJT65971 NTP65971 ODL65971 ONH65971 OXD65971 PGZ65971 PQV65971 QAR65971 QKN65971 QUJ65971 REF65971 ROB65971 RXX65971 SHT65971 SRP65971 TBL65971 TLH65971 TVD65971 UEZ65971 UOV65971 UYR65971 VIN65971 VSJ65971 WCF65971 WMB65971 WVX65971 JL131507 TH131507 ADD131507 AMZ131507 AWV131507 BGR131507 BQN131507 CAJ131507 CKF131507 CUB131507 DDX131507 DNT131507 DXP131507 EHL131507 ERH131507 FBD131507 FKZ131507 FUV131507 GER131507 GON131507 GYJ131507 HIF131507 HSB131507 IBX131507 ILT131507 IVP131507 JFL131507 JPH131507 JZD131507 KIZ131507 KSV131507 LCR131507 LMN131507 LWJ131507 MGF131507 MQB131507 MZX131507 NJT131507 NTP131507 ODL131507 ONH131507 OXD131507 PGZ131507 PQV131507 QAR131507 QKN131507 QUJ131507 REF131507 ROB131507 RXX131507 SHT131507 SRP131507 TBL131507 TLH131507 TVD131507 UEZ131507 UOV131507 UYR131507 VIN131507 VSJ131507 WCF131507 WMB131507 WVX131507 JL197043 TH197043 ADD197043 AMZ197043 AWV197043 BGR197043 BQN197043 CAJ197043 CKF197043 CUB197043 DDX197043 DNT197043 DXP197043 EHL197043 ERH197043 FBD197043 FKZ197043 FUV197043 GER197043 GON197043 GYJ197043 HIF197043 HSB197043 IBX197043 ILT197043 IVP197043 JFL197043 JPH197043 JZD197043 KIZ197043 KSV197043 LCR197043 LMN197043 LWJ197043 MGF197043 MQB197043 MZX197043 NJT197043 NTP197043 ODL197043 ONH197043 OXD197043 PGZ197043 PQV197043 QAR197043 QKN197043 QUJ197043 REF197043 ROB197043 RXX197043 SHT197043 SRP197043 TBL197043 TLH197043 TVD197043 UEZ197043 UOV197043 UYR197043 VIN197043 VSJ197043 WCF197043 WMB197043 WVX197043 JL262579 TH262579 ADD262579 AMZ262579 AWV262579 BGR262579 BQN262579 CAJ262579 CKF262579 CUB262579 DDX262579 DNT262579 DXP262579 EHL262579 ERH262579 FBD262579 FKZ262579 FUV262579 GER262579 GON262579 GYJ262579 HIF262579 HSB262579 IBX262579 ILT262579 IVP262579 JFL262579 JPH262579 JZD262579 KIZ262579 KSV262579 LCR262579 LMN262579 LWJ262579 MGF262579 MQB262579 MZX262579 NJT262579 NTP262579 ODL262579 ONH262579 OXD262579 PGZ262579 PQV262579 QAR262579 QKN262579 QUJ262579 REF262579 ROB262579 RXX262579 SHT262579 SRP262579 TBL262579 TLH262579 TVD262579 UEZ262579 UOV262579 UYR262579 VIN262579 VSJ262579 WCF262579 WMB262579 WVX262579 JL328115 TH328115 ADD328115 AMZ328115 AWV328115 BGR328115 BQN328115 CAJ328115 CKF328115 CUB328115 DDX328115 DNT328115 DXP328115 EHL328115 ERH328115 FBD328115 FKZ328115 FUV328115 GER328115 GON328115 GYJ328115 HIF328115 HSB328115 IBX328115 ILT328115 IVP328115 JFL328115 JPH328115 JZD328115 KIZ328115 KSV328115 LCR328115 LMN328115 LWJ328115 MGF328115 MQB328115 MZX328115 NJT328115 NTP328115 ODL328115 ONH328115 OXD328115 PGZ328115 PQV328115 QAR328115 QKN328115 QUJ328115 REF328115 ROB328115 RXX328115 SHT328115 SRP328115 TBL328115 TLH328115 TVD328115 UEZ328115 UOV328115 UYR328115 VIN328115 VSJ328115 WCF328115 WMB328115 WVX328115 JL393651 TH393651 ADD393651 AMZ393651 AWV393651 BGR393651 BQN393651 CAJ393651 CKF393651 CUB393651 DDX393651 DNT393651 DXP393651 EHL393651 ERH393651 FBD393651 FKZ393651 FUV393651 GER393651 GON393651 GYJ393651 HIF393651 HSB393651 IBX393651 ILT393651 IVP393651 JFL393651 JPH393651 JZD393651 KIZ393651 KSV393651 LCR393651 LMN393651 LWJ393651 MGF393651 MQB393651 MZX393651 NJT393651 NTP393651 ODL393651 ONH393651 OXD393651 PGZ393651 PQV393651 QAR393651 QKN393651 QUJ393651 REF393651 ROB393651 RXX393651 SHT393651 SRP393651 TBL393651 TLH393651 TVD393651 UEZ393651 UOV393651 UYR393651 VIN393651 VSJ393651 WCF393651 WMB393651 WVX393651 JL459187 TH459187 ADD459187 AMZ459187 AWV459187 BGR459187 BQN459187 CAJ459187 CKF459187 CUB459187 DDX459187 DNT459187 DXP459187 EHL459187 ERH459187 FBD459187 FKZ459187 FUV459187 GER459187 GON459187 GYJ459187 HIF459187 HSB459187 IBX459187 ILT459187 IVP459187 JFL459187 JPH459187 JZD459187 KIZ459187 KSV459187 LCR459187 LMN459187 LWJ459187 MGF459187 MQB459187 MZX459187 NJT459187 NTP459187 ODL459187 ONH459187 OXD459187 PGZ459187 PQV459187 QAR459187 QKN459187 QUJ459187 REF459187 ROB459187 RXX459187 SHT459187 SRP459187 TBL459187 TLH459187 TVD459187 UEZ459187 UOV459187 UYR459187 VIN459187 VSJ459187 WCF459187 WMB459187 WVX459187 JL524723 TH524723 ADD524723 AMZ524723 AWV524723 BGR524723 BQN524723 CAJ524723 CKF524723 CUB524723 DDX524723 DNT524723 DXP524723 EHL524723 ERH524723 FBD524723 FKZ524723 FUV524723 GER524723 GON524723 GYJ524723 HIF524723 HSB524723 IBX524723 ILT524723 IVP524723 JFL524723 JPH524723 JZD524723 KIZ524723 KSV524723 LCR524723 LMN524723 LWJ524723 MGF524723 MQB524723 MZX524723 NJT524723 NTP524723 ODL524723 ONH524723 OXD524723 PGZ524723 PQV524723 QAR524723 QKN524723 QUJ524723 REF524723 ROB524723 RXX524723 SHT524723 SRP524723 TBL524723 TLH524723 TVD524723 UEZ524723 UOV524723 UYR524723 VIN524723 VSJ524723 WCF524723 WMB524723 WVX524723 JL590259 TH590259 ADD590259 AMZ590259 AWV590259 BGR590259 BQN590259 CAJ590259 CKF590259 CUB590259 DDX590259 DNT590259 DXP590259 EHL590259 ERH590259 FBD590259 FKZ590259 FUV590259 GER590259 GON590259 GYJ590259 HIF590259 HSB590259 IBX590259 ILT590259 IVP590259 JFL590259 JPH590259 JZD590259 KIZ590259 KSV590259 LCR590259 LMN590259 LWJ590259 MGF590259 MQB590259 MZX590259 NJT590259 NTP590259 ODL590259 ONH590259 OXD590259 PGZ590259 PQV590259 QAR590259 QKN590259 QUJ590259 REF590259 ROB590259 RXX590259 SHT590259 SRP590259 TBL590259 TLH590259 TVD590259 UEZ590259 UOV590259 UYR590259 VIN590259 VSJ590259 WCF590259 WMB590259 WVX590259 JL655795 TH655795 ADD655795 AMZ655795 AWV655795 BGR655795 BQN655795 CAJ655795 CKF655795 CUB655795 DDX655795 DNT655795 DXP655795 EHL655795 ERH655795 FBD655795 FKZ655795 FUV655795 GER655795 GON655795 GYJ655795 HIF655795 HSB655795 IBX655795 ILT655795 IVP655795 JFL655795 JPH655795 JZD655795 KIZ655795 KSV655795 LCR655795 LMN655795 LWJ655795 MGF655795 MQB655795 MZX655795 NJT655795 NTP655795 ODL655795 ONH655795 OXD655795 PGZ655795 PQV655795 QAR655795 QKN655795 QUJ655795 REF655795 ROB655795 RXX655795 SHT655795 SRP655795 TBL655795 TLH655795 TVD655795 UEZ655795 UOV655795 UYR655795 VIN655795 VSJ655795 WCF655795 WMB655795 WVX655795 JL721331 TH721331 ADD721331 AMZ721331 AWV721331 BGR721331 BQN721331 CAJ721331 CKF721331 CUB721331 DDX721331 DNT721331 DXP721331 EHL721331 ERH721331 FBD721331 FKZ721331 FUV721331 GER721331 GON721331 GYJ721331 HIF721331 HSB721331 IBX721331 ILT721331 IVP721331 JFL721331 JPH721331 JZD721331 KIZ721331 KSV721331 LCR721331 LMN721331 LWJ721331 MGF721331 MQB721331 MZX721331 NJT721331 NTP721331 ODL721331 ONH721331 OXD721331 PGZ721331 PQV721331 QAR721331 QKN721331 QUJ721331 REF721331 ROB721331 RXX721331 SHT721331 SRP721331 TBL721331 TLH721331 TVD721331 UEZ721331 UOV721331 UYR721331 VIN721331 VSJ721331 WCF721331 WMB721331 WVX721331 JL786867 TH786867 ADD786867 AMZ786867 AWV786867 BGR786867 BQN786867 CAJ786867 CKF786867 CUB786867 DDX786867 DNT786867 DXP786867 EHL786867 ERH786867 FBD786867 FKZ786867 FUV786867 GER786867 GON786867 GYJ786867 HIF786867 HSB786867 IBX786867 ILT786867 IVP786867 JFL786867 JPH786867 JZD786867 KIZ786867 KSV786867 LCR786867 LMN786867 LWJ786867 MGF786867 MQB786867 MZX786867 NJT786867 NTP786867 ODL786867 ONH786867 OXD786867 PGZ786867 PQV786867 QAR786867 QKN786867 QUJ786867 REF786867 ROB786867 RXX786867 SHT786867 SRP786867 TBL786867 TLH786867 TVD786867 UEZ786867 UOV786867 UYR786867 VIN786867 VSJ786867 WCF786867 WMB786867 WVX786867 JL852403 TH852403 ADD852403 AMZ852403 AWV852403 BGR852403 BQN852403 CAJ852403 CKF852403 CUB852403 DDX852403 DNT852403 DXP852403 EHL852403 ERH852403 FBD852403 FKZ852403 FUV852403 GER852403 GON852403 GYJ852403 HIF852403 HSB852403 IBX852403 ILT852403 IVP852403 JFL852403 JPH852403 JZD852403 KIZ852403 KSV852403 LCR852403 LMN852403 LWJ852403 MGF852403 MQB852403 MZX852403 NJT852403 NTP852403 ODL852403 ONH852403 OXD852403 PGZ852403 PQV852403 QAR852403 QKN852403 QUJ852403 REF852403 ROB852403 RXX852403 SHT852403 SRP852403 TBL852403 TLH852403 TVD852403 UEZ852403 UOV852403 UYR852403 VIN852403 VSJ852403 WCF852403 WMB852403 WVX852403 JL917939 TH917939 ADD917939 AMZ917939 AWV917939 BGR917939 BQN917939 CAJ917939 CKF917939 CUB917939 DDX917939 DNT917939 DXP917939 EHL917939 ERH917939 FBD917939 FKZ917939 FUV917939 GER917939 GON917939 GYJ917939 HIF917939 HSB917939 IBX917939 ILT917939 IVP917939 JFL917939 JPH917939 JZD917939 KIZ917939 KSV917939 LCR917939 LMN917939 LWJ917939 MGF917939 MQB917939 MZX917939 NJT917939 NTP917939 ODL917939 ONH917939 OXD917939 PGZ917939 PQV917939 QAR917939 QKN917939 QUJ917939 REF917939 ROB917939 RXX917939 SHT917939 SRP917939 TBL917939 TLH917939 TVD917939 UEZ917939 UOV917939 UYR917939 VIN917939 VSJ917939 WCF917939 WMB917939 WVX917939 JL983475 TH983475 ADD983475 AMZ983475 AWV983475 BGR983475 BQN983475 CAJ983475 CKF983475 CUB983475 DDX983475 DNT983475 DXP983475 EHL983475 ERH983475 FBD983475 FKZ983475 FUV983475 GER983475 GON983475 GYJ983475 HIF983475 HSB983475 IBX983475 ILT983475 IVP983475 JFL983475 JPH983475 JZD983475 KIZ983475 KSV983475 LCR983475 LMN983475 LWJ983475 MGF983475 MQB983475 MZX983475 NJT983475 NTP983475 ODL983475 ONH983475 OXD983475 PGZ983475 PQV983475 QAR983475 QKN983475 QUJ983475 REF983475 ROB983475 RXX983475 SHT983475 SRP983475 TBL983475 TLH983475 TVD983475 UEZ983475 UOV983475 UYR983475 VIN983475 VSJ983475 WCF983475 WMB983475 WVX983475 P983473 P917937 P852401 P786865 P721329 P655793 P590257 P524721 P459185 P393649 P328113 P262577 P197041 P131505 P65969 P435 JL437 TH437 ADD437 AMZ437 AWV437 BGR437 BQN437 CAJ437 CKF437 CUB437 DDX437 DNT437 DXP437 EHL437 ERH437 FBD437 FKZ437 FUV437 GER437 GON437 GYJ437 HIF437 HSB437 IBX437 ILT437 IVP437 JFL437 JPH437 JZD437 KIZ437 KSV437 LCR437 LMN437 LWJ437 MGF437 MQB437 MZX437 NJT437 NTP437 ODL437 ONH437 OXD437 PGZ437 PQV437 QAR437 QKN437 QUJ437 REF437 ROB437 RXX437 SHT437 SRP437 TBL437 TLH437 TVD437 UEZ437 UOV437 UYR437 VIN437 VSJ437 WCF437 WMB437 WVX437">
      <formula1>$DA$434:$DA$435</formula1>
    </dataValidation>
  </dataValidations>
  <hyperlinks>
    <hyperlink ref="D303" r:id="rId1"/>
    <hyperlink ref="D402" location="工事成績評定について!A1"/>
    <hyperlink ref="J287" location="別紙!A1"/>
    <hyperlink ref="AS221" r:id="rId2"/>
  </hyperlinks>
  <printOptions horizontalCentered="1"/>
  <pageMargins left="0.6012861736334405" right="0.24427250803858522" top="0.39370078740157477" bottom="0.27559055118110237" header="0.51181102362204722" footer="0.39370078740157477"/>
  <pageSetup paperSize="9" scale="89" fitToWidth="1" fitToHeight="1" orientation="portrait" usePrinterDefaults="1" r:id="rId3"/>
  <headerFooter alignWithMargins="0">
    <oddFooter>&amp;C&amp;P</oddFooter>
  </headerFooter>
  <rowBreaks count="8" manualBreakCount="8">
    <brk id="65" min="41" max="83" man="1"/>
    <brk id="133" min="41" max="83" man="1"/>
    <brk id="200" min="41" max="83" man="1"/>
    <brk id="275" min="41" max="83" man="1"/>
    <brk id="301" min="41" max="83" man="1"/>
    <brk id="365" min="41" max="83" man="1"/>
    <brk id="385" min="41" max="83" man="1"/>
    <brk id="458" min="41" max="8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50"/>
  </sheetPr>
  <dimension ref="B3:AX123"/>
  <sheetViews>
    <sheetView view="pageBreakPreview" zoomScaleSheetLayoutView="100" workbookViewId="0"/>
  </sheetViews>
  <sheetFormatPr defaultColWidth="2.5" defaultRowHeight="13.2"/>
  <cols>
    <col min="1" max="1" width="2.5" style="447" bestFit="1" customWidth="0"/>
    <col min="2" max="2" width="2.5" style="448" bestFit="1" customWidth="0"/>
    <col min="3" max="16384" width="2.5" style="447" bestFit="1" customWidth="0"/>
  </cols>
  <sheetData>
    <row r="3" spans="2:50">
      <c r="S3" s="447" t="s">
        <v>306</v>
      </c>
    </row>
    <row r="6" spans="2:50">
      <c r="B6" s="451">
        <v>1</v>
      </c>
      <c r="D6" s="447" t="s">
        <v>307</v>
      </c>
      <c r="S6" s="447" t="s">
        <v>109</v>
      </c>
      <c r="T6" s="459" t="str">
        <f>CONCATENATE("（",D6,"）")</f>
        <v>（工事に係る留意事項）</v>
      </c>
      <c r="U6" s="463"/>
      <c r="V6" s="463"/>
      <c r="W6" s="463"/>
      <c r="X6" s="463"/>
      <c r="Y6" s="463"/>
      <c r="Z6" s="463"/>
      <c r="AA6" s="463"/>
      <c r="AB6" s="463"/>
    </row>
    <row r="7" spans="2:50">
      <c r="U7" s="464" t="s">
        <v>290</v>
      </c>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464"/>
      <c r="AW7" s="464"/>
      <c r="AX7" s="464"/>
    </row>
    <row r="8" spans="2:50">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464"/>
      <c r="AW8" s="464"/>
      <c r="AX8" s="464"/>
    </row>
    <row r="9" spans="2:50">
      <c r="U9" s="464"/>
      <c r="V9" s="464"/>
      <c r="W9" s="464"/>
      <c r="X9" s="464"/>
      <c r="Y9" s="464"/>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464"/>
      <c r="AX9" s="464"/>
    </row>
    <row r="11" spans="2:50">
      <c r="B11" s="451">
        <v>1</v>
      </c>
      <c r="D11" s="447" t="s">
        <v>123</v>
      </c>
      <c r="S11" s="447" t="s">
        <v>111</v>
      </c>
      <c r="T11" s="459" t="str">
        <f>CONCATENATE("（",D11,"）")</f>
        <v>（河川環境等に配慮した工事の施工）</v>
      </c>
      <c r="U11" s="463"/>
      <c r="V11" s="463"/>
      <c r="W11" s="463"/>
      <c r="X11" s="463"/>
      <c r="Y11" s="463"/>
      <c r="Z11" s="463"/>
      <c r="AA11" s="463"/>
      <c r="AB11" s="463"/>
      <c r="AC11" s="463"/>
      <c r="AD11" s="463"/>
      <c r="AE11" s="463"/>
      <c r="AF11" s="463"/>
      <c r="AG11" s="463"/>
    </row>
    <row r="12" spans="2:50">
      <c r="U12" s="465" t="s">
        <v>250</v>
      </c>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row>
    <row r="13" spans="2:50">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row>
    <row r="15" spans="2:50">
      <c r="B15" s="451">
        <v>1</v>
      </c>
      <c r="D15" s="447" t="s">
        <v>308</v>
      </c>
      <c r="S15" s="447" t="s">
        <v>139</v>
      </c>
      <c r="T15" s="459" t="str">
        <f>CONCATENATE("（",D15,"）")</f>
        <v>（工事調整済証の掲示）</v>
      </c>
      <c r="U15" s="463"/>
      <c r="V15" s="463"/>
      <c r="W15" s="463"/>
      <c r="X15" s="463"/>
      <c r="Y15" s="463"/>
      <c r="Z15" s="463"/>
      <c r="AA15" s="463"/>
      <c r="AB15" s="463"/>
    </row>
    <row r="16" spans="2:50">
      <c r="U16" s="465" t="s">
        <v>309</v>
      </c>
      <c r="V16" s="466"/>
      <c r="W16" s="466"/>
      <c r="X16" s="466"/>
      <c r="Y16" s="466"/>
      <c r="Z16" s="466"/>
      <c r="AA16" s="466"/>
      <c r="AB16" s="466"/>
      <c r="AC16" s="466"/>
      <c r="AD16" s="466"/>
      <c r="AE16" s="466"/>
      <c r="AF16" s="466"/>
      <c r="AG16" s="466"/>
      <c r="AH16" s="466"/>
      <c r="AI16" s="466"/>
      <c r="AJ16" s="466"/>
      <c r="AK16" s="466"/>
      <c r="AL16" s="466"/>
      <c r="AM16" s="466"/>
      <c r="AN16" s="466"/>
      <c r="AO16" s="466"/>
      <c r="AP16" s="466"/>
      <c r="AQ16" s="466"/>
      <c r="AR16" s="466"/>
      <c r="AS16" s="466"/>
      <c r="AT16" s="466"/>
      <c r="AU16" s="466"/>
      <c r="AV16" s="466"/>
      <c r="AW16" s="466"/>
      <c r="AX16" s="466"/>
    </row>
    <row r="18" spans="2:50">
      <c r="B18" s="451">
        <v>0</v>
      </c>
      <c r="D18" s="447" t="s">
        <v>310</v>
      </c>
      <c r="S18" s="447" t="s">
        <v>256</v>
      </c>
      <c r="T18" s="459" t="str">
        <f>CONCATENATE("（",D18,"）")</f>
        <v>（河川内の石の取り扱いに係る留意点）</v>
      </c>
      <c r="U18" s="463"/>
      <c r="V18" s="463"/>
      <c r="W18" s="463"/>
      <c r="X18" s="463"/>
      <c r="Y18" s="463"/>
      <c r="Z18" s="463"/>
      <c r="AA18" s="463"/>
      <c r="AB18" s="463"/>
      <c r="AC18" s="463"/>
      <c r="AD18" s="463"/>
      <c r="AE18" s="463"/>
      <c r="AF18" s="463"/>
      <c r="AG18" s="463"/>
    </row>
    <row r="19" spans="2:50">
      <c r="T19" s="447" t="s">
        <v>5</v>
      </c>
      <c r="U19" s="465" t="s">
        <v>1</v>
      </c>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c r="AU19" s="466"/>
      <c r="AV19" s="466"/>
      <c r="AW19" s="466"/>
      <c r="AX19" s="466"/>
    </row>
    <row r="20" spans="2:50">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466"/>
      <c r="AR20" s="466"/>
      <c r="AS20" s="466"/>
      <c r="AT20" s="466"/>
      <c r="AU20" s="466"/>
      <c r="AV20" s="466"/>
      <c r="AW20" s="466"/>
      <c r="AX20" s="466"/>
    </row>
    <row r="21" spans="2:50">
      <c r="T21" s="447" t="s">
        <v>5</v>
      </c>
      <c r="U21" s="465" t="s">
        <v>272</v>
      </c>
      <c r="V21" s="466"/>
      <c r="W21" s="466"/>
      <c r="X21" s="466"/>
      <c r="Y21" s="466"/>
      <c r="Z21" s="466"/>
      <c r="AA21" s="466"/>
      <c r="AB21" s="466"/>
      <c r="AC21" s="466"/>
      <c r="AD21" s="466"/>
      <c r="AE21" s="466"/>
      <c r="AF21" s="466"/>
      <c r="AG21" s="466"/>
      <c r="AH21" s="466"/>
      <c r="AI21" s="466"/>
      <c r="AJ21" s="466"/>
      <c r="AK21" s="466"/>
      <c r="AL21" s="466"/>
      <c r="AM21" s="466"/>
      <c r="AN21" s="466"/>
      <c r="AO21" s="466"/>
      <c r="AP21" s="466"/>
      <c r="AQ21" s="466"/>
      <c r="AR21" s="466"/>
      <c r="AS21" s="466"/>
      <c r="AT21" s="466"/>
      <c r="AU21" s="466"/>
      <c r="AV21" s="466"/>
      <c r="AW21" s="466"/>
      <c r="AX21" s="466"/>
    </row>
    <row r="22" spans="2:50">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466"/>
      <c r="AV22" s="466"/>
      <c r="AW22" s="466"/>
      <c r="AX22" s="466"/>
    </row>
    <row r="23" spans="2:50">
      <c r="T23" s="447" t="s">
        <v>5</v>
      </c>
      <c r="U23" s="465" t="s">
        <v>63</v>
      </c>
      <c r="V23" s="466"/>
      <c r="W23" s="466"/>
      <c r="X23" s="466"/>
      <c r="Y23" s="466"/>
      <c r="Z23" s="466"/>
      <c r="AA23" s="466"/>
      <c r="AB23" s="466"/>
      <c r="AC23" s="466"/>
      <c r="AD23" s="466"/>
      <c r="AE23" s="466"/>
      <c r="AF23" s="466"/>
      <c r="AG23" s="466"/>
      <c r="AH23" s="466"/>
      <c r="AI23" s="466"/>
      <c r="AJ23" s="466"/>
      <c r="AK23" s="466"/>
      <c r="AL23" s="466"/>
      <c r="AM23" s="466"/>
      <c r="AN23" s="466"/>
      <c r="AO23" s="466"/>
      <c r="AP23" s="466"/>
      <c r="AQ23" s="466"/>
      <c r="AR23" s="466"/>
      <c r="AS23" s="466"/>
      <c r="AT23" s="466"/>
      <c r="AU23" s="466"/>
      <c r="AV23" s="466"/>
      <c r="AW23" s="466"/>
      <c r="AX23" s="466"/>
    </row>
    <row r="24" spans="2:50">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c r="AU24" s="466"/>
      <c r="AV24" s="466"/>
      <c r="AW24" s="466"/>
      <c r="AX24" s="466"/>
    </row>
    <row r="26" spans="2:50">
      <c r="B26" s="451">
        <v>0</v>
      </c>
      <c r="D26" s="447" t="s">
        <v>131</v>
      </c>
      <c r="S26" s="447" t="s">
        <v>265</v>
      </c>
      <c r="T26" s="459" t="str">
        <f>CONCATENATE("（",D26,"）")</f>
        <v>（河川維持工事（伐開等）における留意点）</v>
      </c>
      <c r="U26" s="463"/>
      <c r="V26" s="463"/>
      <c r="W26" s="463"/>
      <c r="X26" s="463"/>
      <c r="Y26" s="463"/>
      <c r="Z26" s="463"/>
      <c r="AA26" s="463"/>
      <c r="AB26" s="463"/>
      <c r="AC26" s="463"/>
      <c r="AD26" s="463"/>
      <c r="AE26" s="463"/>
      <c r="AF26" s="463"/>
      <c r="AG26" s="463"/>
      <c r="AH26" s="463"/>
      <c r="AI26" s="463"/>
    </row>
    <row r="27" spans="2:50">
      <c r="U27" s="465" t="s">
        <v>271</v>
      </c>
      <c r="V27" s="466"/>
      <c r="W27" s="466"/>
      <c r="X27" s="466"/>
      <c r="Y27" s="466"/>
      <c r="Z27" s="466"/>
      <c r="AA27" s="466"/>
      <c r="AB27" s="466"/>
      <c r="AC27" s="466"/>
      <c r="AD27" s="466"/>
      <c r="AE27" s="466"/>
      <c r="AF27" s="466"/>
      <c r="AG27" s="466"/>
      <c r="AH27" s="466"/>
      <c r="AI27" s="466"/>
      <c r="AJ27" s="466"/>
      <c r="AK27" s="466"/>
      <c r="AL27" s="466"/>
      <c r="AM27" s="466"/>
      <c r="AN27" s="466"/>
      <c r="AO27" s="466"/>
      <c r="AP27" s="466"/>
      <c r="AQ27" s="466"/>
      <c r="AR27" s="466"/>
      <c r="AS27" s="466"/>
      <c r="AT27" s="466"/>
      <c r="AU27" s="466"/>
      <c r="AV27" s="466"/>
      <c r="AW27" s="466"/>
      <c r="AX27" s="466"/>
    </row>
    <row r="28" spans="2:50">
      <c r="U28" s="466"/>
      <c r="V28" s="466"/>
      <c r="W28" s="466"/>
      <c r="X28" s="466"/>
      <c r="Y28" s="466"/>
      <c r="Z28" s="466"/>
      <c r="AA28" s="466"/>
      <c r="AB28" s="466"/>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row>
    <row r="29" spans="2:50">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466"/>
      <c r="AR29" s="466"/>
      <c r="AS29" s="466"/>
      <c r="AT29" s="466"/>
      <c r="AU29" s="466"/>
      <c r="AV29" s="466"/>
      <c r="AW29" s="466"/>
      <c r="AX29" s="466"/>
    </row>
    <row r="30" spans="2:50">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6"/>
      <c r="AW30" s="466"/>
      <c r="AX30" s="466"/>
    </row>
    <row r="31" spans="2:50">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6"/>
      <c r="AW31" s="466"/>
      <c r="AX31" s="466"/>
    </row>
    <row r="32" spans="2:50">
      <c r="U32" s="466"/>
      <c r="V32" s="466"/>
      <c r="W32" s="466"/>
      <c r="X32" s="466"/>
      <c r="Y32" s="466"/>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row>
    <row r="61" spans="2:50" s="449" customFormat="1" ht="19.2">
      <c r="B61" s="452"/>
      <c r="S61" s="454" t="s">
        <v>75</v>
      </c>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row>
    <row r="62" spans="2:50" s="450" customFormat="1">
      <c r="B62" s="453"/>
      <c r="S62" s="455"/>
      <c r="T62" s="455"/>
      <c r="U62" s="455"/>
      <c r="V62" s="455"/>
      <c r="W62" s="455"/>
      <c r="X62" s="455"/>
      <c r="Y62" s="455"/>
      <c r="Z62" s="455"/>
      <c r="AA62" s="455"/>
      <c r="AB62" s="455"/>
      <c r="AC62" s="455"/>
      <c r="AD62" s="455"/>
      <c r="AE62" s="455"/>
      <c r="AF62" s="455"/>
      <c r="AG62" s="455"/>
      <c r="AH62" s="455"/>
      <c r="AI62" s="455"/>
      <c r="AJ62" s="455"/>
      <c r="AK62" s="455"/>
      <c r="AL62" s="455"/>
      <c r="AM62" s="455"/>
      <c r="AN62" s="455"/>
      <c r="AO62" s="455"/>
      <c r="AP62" s="455"/>
      <c r="AQ62" s="455"/>
      <c r="AR62" s="455"/>
      <c r="AS62" s="455"/>
      <c r="AT62" s="455"/>
      <c r="AU62" s="455"/>
      <c r="AV62" s="455"/>
      <c r="AW62" s="455"/>
      <c r="AX62" s="455"/>
    </row>
    <row r="63" spans="2:50" s="450" customFormat="1">
      <c r="B63" s="453"/>
      <c r="S63" s="456" t="s">
        <v>62</v>
      </c>
      <c r="T63" s="457"/>
      <c r="U63" s="457"/>
      <c r="V63" s="457"/>
      <c r="W63" s="457"/>
      <c r="X63" s="457"/>
      <c r="Y63" s="457"/>
      <c r="Z63" s="457"/>
      <c r="AA63" s="457"/>
      <c r="AB63" s="457"/>
      <c r="AC63" s="457"/>
      <c r="AD63" s="457"/>
      <c r="AE63" s="457"/>
      <c r="AF63" s="457"/>
      <c r="AG63" s="457"/>
      <c r="AH63" s="457"/>
      <c r="AI63" s="457"/>
      <c r="AJ63" s="457"/>
      <c r="AK63" s="457"/>
      <c r="AL63" s="457"/>
      <c r="AM63" s="457"/>
      <c r="AN63" s="457"/>
      <c r="AO63" s="457"/>
      <c r="AP63" s="457"/>
      <c r="AQ63" s="457"/>
      <c r="AR63" s="457"/>
      <c r="AS63" s="457"/>
      <c r="AT63" s="457"/>
      <c r="AU63" s="457"/>
      <c r="AV63" s="457"/>
      <c r="AW63" s="457"/>
      <c r="AX63" s="457"/>
    </row>
    <row r="64" spans="2:50" s="450" customFormat="1">
      <c r="B64" s="453"/>
      <c r="S64" s="457"/>
      <c r="T64" s="457"/>
      <c r="U64" s="457"/>
      <c r="V64" s="457"/>
      <c r="W64" s="457"/>
      <c r="X64" s="457"/>
      <c r="Y64" s="457"/>
      <c r="Z64" s="457"/>
      <c r="AA64" s="457"/>
      <c r="AB64" s="457"/>
      <c r="AC64" s="457"/>
      <c r="AD64" s="457"/>
      <c r="AE64" s="457"/>
      <c r="AF64" s="457"/>
      <c r="AG64" s="457"/>
      <c r="AH64" s="457"/>
      <c r="AI64" s="457"/>
      <c r="AJ64" s="457"/>
      <c r="AK64" s="457"/>
      <c r="AL64" s="457"/>
      <c r="AM64" s="457"/>
      <c r="AN64" s="457"/>
      <c r="AO64" s="457"/>
      <c r="AP64" s="457"/>
      <c r="AQ64" s="457"/>
      <c r="AR64" s="457"/>
      <c r="AS64" s="457"/>
      <c r="AT64" s="457"/>
      <c r="AU64" s="457"/>
      <c r="AV64" s="457"/>
      <c r="AW64" s="457"/>
      <c r="AX64" s="457"/>
    </row>
    <row r="65" spans="2:50" s="450" customFormat="1">
      <c r="B65" s="453"/>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c r="AS65" s="457"/>
      <c r="AT65" s="457"/>
      <c r="AU65" s="457"/>
      <c r="AV65" s="457"/>
      <c r="AW65" s="457"/>
      <c r="AX65" s="457"/>
    </row>
    <row r="66" spans="2:50" s="450" customFormat="1">
      <c r="B66" s="453"/>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c r="AT66" s="455"/>
      <c r="AU66" s="455"/>
      <c r="AV66" s="455"/>
      <c r="AW66" s="455"/>
      <c r="AX66" s="455"/>
    </row>
    <row r="67" spans="2:50" s="450" customFormat="1">
      <c r="B67" s="453"/>
      <c r="S67" s="458" t="s">
        <v>312</v>
      </c>
      <c r="T67" s="455"/>
      <c r="U67" s="455"/>
      <c r="V67" s="455"/>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5"/>
    </row>
    <row r="68" spans="2:50" s="450" customFormat="1">
      <c r="B68" s="453"/>
      <c r="S68" s="455"/>
      <c r="T68" s="461" t="s">
        <v>194</v>
      </c>
      <c r="U68" s="456" t="s">
        <v>35</v>
      </c>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7"/>
      <c r="AX68" s="457"/>
    </row>
    <row r="69" spans="2:50" s="450" customFormat="1">
      <c r="B69" s="453"/>
      <c r="S69" s="455"/>
      <c r="T69" s="455"/>
      <c r="U69" s="457"/>
      <c r="V69" s="457"/>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7"/>
      <c r="AX69" s="457"/>
    </row>
    <row r="70" spans="2:50" s="450" customFormat="1">
      <c r="B70" s="453"/>
      <c r="S70" s="455"/>
      <c r="T70" s="455"/>
      <c r="U70" s="457"/>
      <c r="V70" s="457"/>
      <c r="W70" s="457"/>
      <c r="X70" s="457"/>
      <c r="Y70" s="457"/>
      <c r="Z70" s="457"/>
      <c r="AA70" s="457"/>
      <c r="AB70" s="457"/>
      <c r="AC70" s="457"/>
      <c r="AD70" s="457"/>
      <c r="AE70" s="457"/>
      <c r="AF70" s="457"/>
      <c r="AG70" s="457"/>
      <c r="AH70" s="457"/>
      <c r="AI70" s="457"/>
      <c r="AJ70" s="457"/>
      <c r="AK70" s="457"/>
      <c r="AL70" s="457"/>
      <c r="AM70" s="457"/>
      <c r="AN70" s="457"/>
      <c r="AO70" s="457"/>
      <c r="AP70" s="457"/>
      <c r="AQ70" s="457"/>
      <c r="AR70" s="457"/>
      <c r="AS70" s="457"/>
      <c r="AT70" s="457"/>
      <c r="AU70" s="457"/>
      <c r="AV70" s="457"/>
      <c r="AW70" s="457"/>
      <c r="AX70" s="457"/>
    </row>
    <row r="71" spans="2:50" s="450" customFormat="1">
      <c r="B71" s="453"/>
      <c r="S71" s="455"/>
      <c r="T71" s="455" t="s">
        <v>194</v>
      </c>
      <c r="U71" s="456" t="s">
        <v>61</v>
      </c>
      <c r="V71" s="457"/>
      <c r="W71" s="457"/>
      <c r="X71" s="457"/>
      <c r="Y71" s="457"/>
      <c r="Z71" s="457"/>
      <c r="AA71" s="457"/>
      <c r="AB71" s="457"/>
      <c r="AC71" s="457"/>
      <c r="AD71" s="457"/>
      <c r="AE71" s="457"/>
      <c r="AF71" s="457"/>
      <c r="AG71" s="457"/>
      <c r="AH71" s="457"/>
      <c r="AI71" s="457"/>
      <c r="AJ71" s="457"/>
      <c r="AK71" s="457"/>
      <c r="AL71" s="457"/>
      <c r="AM71" s="457"/>
      <c r="AN71" s="457"/>
      <c r="AO71" s="457"/>
      <c r="AP71" s="457"/>
      <c r="AQ71" s="457"/>
      <c r="AR71" s="457"/>
      <c r="AS71" s="457"/>
      <c r="AT71" s="457"/>
      <c r="AU71" s="457"/>
      <c r="AV71" s="457"/>
      <c r="AW71" s="457"/>
      <c r="AX71" s="457"/>
    </row>
    <row r="72" spans="2:50" s="450" customFormat="1">
      <c r="B72" s="453"/>
      <c r="S72" s="455"/>
      <c r="T72" s="455"/>
      <c r="U72" s="457"/>
      <c r="V72" s="457"/>
      <c r="W72" s="457"/>
      <c r="X72" s="457"/>
      <c r="Y72" s="457"/>
      <c r="Z72" s="457"/>
      <c r="AA72" s="457"/>
      <c r="AB72" s="457"/>
      <c r="AC72" s="457"/>
      <c r="AD72" s="457"/>
      <c r="AE72" s="457"/>
      <c r="AF72" s="457"/>
      <c r="AG72" s="457"/>
      <c r="AH72" s="457"/>
      <c r="AI72" s="457"/>
      <c r="AJ72" s="457"/>
      <c r="AK72" s="457"/>
      <c r="AL72" s="457"/>
      <c r="AM72" s="457"/>
      <c r="AN72" s="457"/>
      <c r="AO72" s="457"/>
      <c r="AP72" s="457"/>
      <c r="AQ72" s="457"/>
      <c r="AR72" s="457"/>
      <c r="AS72" s="457"/>
      <c r="AT72" s="457"/>
      <c r="AU72" s="457"/>
      <c r="AV72" s="457"/>
      <c r="AW72" s="457"/>
      <c r="AX72" s="457"/>
    </row>
    <row r="73" spans="2:50" s="450" customFormat="1">
      <c r="B73" s="453"/>
      <c r="S73" s="455"/>
      <c r="T73" s="455"/>
      <c r="U73" s="457"/>
      <c r="V73" s="457"/>
      <c r="W73" s="457"/>
      <c r="X73" s="457"/>
      <c r="Y73" s="457"/>
      <c r="Z73" s="457"/>
      <c r="AA73" s="457"/>
      <c r="AB73" s="457"/>
      <c r="AC73" s="457"/>
      <c r="AD73" s="457"/>
      <c r="AE73" s="457"/>
      <c r="AF73" s="457"/>
      <c r="AG73" s="457"/>
      <c r="AH73" s="457"/>
      <c r="AI73" s="457"/>
      <c r="AJ73" s="457"/>
      <c r="AK73" s="457"/>
      <c r="AL73" s="457"/>
      <c r="AM73" s="457"/>
      <c r="AN73" s="457"/>
      <c r="AO73" s="457"/>
      <c r="AP73" s="457"/>
      <c r="AQ73" s="457"/>
      <c r="AR73" s="457"/>
      <c r="AS73" s="457"/>
      <c r="AT73" s="457"/>
      <c r="AU73" s="457"/>
      <c r="AV73" s="457"/>
      <c r="AW73" s="457"/>
      <c r="AX73" s="457"/>
    </row>
    <row r="74" spans="2:50" s="450" customFormat="1">
      <c r="B74" s="453"/>
      <c r="S74" s="455"/>
      <c r="T74" s="455"/>
      <c r="U74" s="456" t="s">
        <v>263</v>
      </c>
      <c r="V74" s="457"/>
      <c r="W74" s="457"/>
      <c r="X74" s="457"/>
      <c r="Y74" s="457"/>
      <c r="Z74" s="457"/>
      <c r="AA74" s="457"/>
      <c r="AB74" s="457"/>
      <c r="AC74" s="457"/>
      <c r="AD74" s="457"/>
      <c r="AE74" s="457"/>
      <c r="AF74" s="457"/>
      <c r="AG74" s="457"/>
      <c r="AH74" s="457"/>
      <c r="AI74" s="457"/>
      <c r="AJ74" s="457"/>
      <c r="AK74" s="457"/>
      <c r="AL74" s="457"/>
      <c r="AM74" s="457"/>
      <c r="AN74" s="457"/>
      <c r="AO74" s="457"/>
      <c r="AP74" s="457"/>
      <c r="AQ74" s="457"/>
      <c r="AR74" s="457"/>
      <c r="AS74" s="457"/>
      <c r="AT74" s="457"/>
      <c r="AU74" s="457"/>
      <c r="AV74" s="457"/>
      <c r="AW74" s="457"/>
      <c r="AX74" s="457"/>
    </row>
    <row r="75" spans="2:50" s="450" customFormat="1">
      <c r="B75" s="453"/>
      <c r="S75" s="455"/>
      <c r="T75" s="455"/>
      <c r="U75" s="457"/>
      <c r="V75" s="457"/>
      <c r="W75" s="457"/>
      <c r="X75" s="457"/>
      <c r="Y75" s="457"/>
      <c r="Z75" s="457"/>
      <c r="AA75" s="457"/>
      <c r="AB75" s="457"/>
      <c r="AC75" s="457"/>
      <c r="AD75" s="457"/>
      <c r="AE75" s="457"/>
      <c r="AF75" s="457"/>
      <c r="AG75" s="457"/>
      <c r="AH75" s="457"/>
      <c r="AI75" s="457"/>
      <c r="AJ75" s="457"/>
      <c r="AK75" s="457"/>
      <c r="AL75" s="457"/>
      <c r="AM75" s="457"/>
      <c r="AN75" s="457"/>
      <c r="AO75" s="457"/>
      <c r="AP75" s="457"/>
      <c r="AQ75" s="457"/>
      <c r="AR75" s="457"/>
      <c r="AS75" s="457"/>
      <c r="AT75" s="457"/>
      <c r="AU75" s="457"/>
      <c r="AV75" s="457"/>
      <c r="AW75" s="457"/>
      <c r="AX75" s="457"/>
    </row>
    <row r="76" spans="2:50" s="450" customFormat="1">
      <c r="B76" s="453"/>
      <c r="S76" s="455"/>
      <c r="T76" s="455" t="s">
        <v>194</v>
      </c>
      <c r="U76" s="457" t="s">
        <v>77</v>
      </c>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466"/>
      <c r="AV76" s="466"/>
      <c r="AW76" s="466"/>
      <c r="AX76" s="466"/>
    </row>
    <row r="77" spans="2:50" s="450" customFormat="1">
      <c r="B77" s="453"/>
      <c r="S77" s="455"/>
      <c r="T77" s="455"/>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466"/>
      <c r="AV77" s="466"/>
      <c r="AW77" s="466"/>
      <c r="AX77" s="466"/>
    </row>
    <row r="78" spans="2:50" s="450" customFormat="1">
      <c r="B78" s="453"/>
      <c r="S78" s="455"/>
      <c r="T78" s="455"/>
      <c r="U78" s="457"/>
      <c r="V78" s="457"/>
      <c r="W78" s="457"/>
      <c r="X78" s="457"/>
      <c r="Y78" s="457"/>
      <c r="Z78" s="457"/>
      <c r="AA78" s="457"/>
      <c r="AB78" s="457"/>
      <c r="AC78" s="457"/>
      <c r="AD78" s="457"/>
      <c r="AE78" s="457"/>
      <c r="AF78" s="457"/>
      <c r="AG78" s="457"/>
      <c r="AH78" s="457"/>
      <c r="AI78" s="457"/>
      <c r="AJ78" s="457"/>
      <c r="AK78" s="457"/>
      <c r="AL78" s="457"/>
      <c r="AM78" s="457"/>
      <c r="AN78" s="457"/>
      <c r="AO78" s="457"/>
      <c r="AP78" s="457"/>
      <c r="AQ78" s="457"/>
      <c r="AR78" s="457"/>
      <c r="AS78" s="457"/>
      <c r="AT78" s="457"/>
      <c r="AU78" s="457"/>
      <c r="AV78" s="457"/>
      <c r="AW78" s="457"/>
      <c r="AX78" s="457"/>
    </row>
    <row r="79" spans="2:50" s="450" customFormat="1">
      <c r="B79" s="453"/>
      <c r="S79" s="455"/>
      <c r="T79" s="455"/>
      <c r="U79" s="455"/>
      <c r="V79" s="455"/>
      <c r="W79" s="455"/>
      <c r="X79" s="455"/>
      <c r="Y79" s="455"/>
      <c r="Z79" s="455"/>
      <c r="AA79" s="455"/>
      <c r="AB79" s="455"/>
      <c r="AC79" s="455"/>
      <c r="AD79" s="455"/>
      <c r="AE79" s="455"/>
      <c r="AF79" s="455"/>
      <c r="AG79" s="455"/>
      <c r="AH79" s="455"/>
      <c r="AI79" s="455"/>
      <c r="AJ79" s="455"/>
      <c r="AK79" s="455"/>
      <c r="AL79" s="455"/>
      <c r="AM79" s="455"/>
      <c r="AN79" s="455"/>
      <c r="AO79" s="455"/>
      <c r="AP79" s="455"/>
      <c r="AQ79" s="455"/>
      <c r="AR79" s="455"/>
      <c r="AS79" s="455"/>
      <c r="AT79" s="455"/>
      <c r="AU79" s="455"/>
      <c r="AV79" s="455"/>
      <c r="AW79" s="455"/>
      <c r="AX79" s="455"/>
    </row>
    <row r="80" spans="2:50" s="450" customFormat="1">
      <c r="B80" s="453"/>
      <c r="S80" s="458" t="s">
        <v>313</v>
      </c>
      <c r="T80" s="455"/>
      <c r="U80" s="455"/>
      <c r="V80" s="455"/>
      <c r="W80" s="455"/>
      <c r="X80" s="455"/>
      <c r="Y80" s="455"/>
      <c r="Z80" s="455"/>
      <c r="AA80" s="455"/>
      <c r="AB80" s="455"/>
      <c r="AC80" s="455"/>
      <c r="AD80" s="455"/>
      <c r="AE80" s="455"/>
      <c r="AF80" s="455"/>
      <c r="AG80" s="455"/>
      <c r="AH80" s="455"/>
      <c r="AI80" s="455"/>
      <c r="AJ80" s="455"/>
      <c r="AK80" s="455"/>
      <c r="AL80" s="455"/>
      <c r="AM80" s="455"/>
      <c r="AN80" s="455"/>
      <c r="AO80" s="455"/>
      <c r="AP80" s="455"/>
      <c r="AQ80" s="455"/>
      <c r="AR80" s="455"/>
      <c r="AS80" s="455"/>
      <c r="AT80" s="455"/>
      <c r="AU80" s="455"/>
      <c r="AV80" s="455"/>
      <c r="AW80" s="455"/>
      <c r="AX80" s="455"/>
    </row>
    <row r="81" spans="2:50" s="450" customFormat="1" ht="13.5" customHeight="1">
      <c r="B81" s="453"/>
      <c r="S81" s="455"/>
      <c r="T81" s="456" t="s">
        <v>95</v>
      </c>
      <c r="U81" s="457"/>
      <c r="V81" s="457"/>
      <c r="W81" s="457"/>
      <c r="X81" s="457"/>
      <c r="Y81" s="457"/>
      <c r="Z81" s="457"/>
      <c r="AA81" s="457"/>
      <c r="AB81" s="457"/>
      <c r="AC81" s="457"/>
      <c r="AD81" s="457"/>
      <c r="AE81" s="457"/>
      <c r="AF81" s="457"/>
      <c r="AG81" s="457"/>
      <c r="AH81" s="457"/>
      <c r="AI81" s="457"/>
      <c r="AJ81" s="457"/>
      <c r="AK81" s="457"/>
      <c r="AL81" s="457"/>
      <c r="AM81" s="457"/>
      <c r="AN81" s="457"/>
      <c r="AO81" s="457"/>
      <c r="AP81" s="457"/>
      <c r="AQ81" s="457"/>
      <c r="AR81" s="457"/>
      <c r="AS81" s="457"/>
      <c r="AT81" s="457"/>
      <c r="AU81" s="457"/>
      <c r="AV81" s="457"/>
      <c r="AW81" s="457"/>
      <c r="AX81" s="457"/>
    </row>
    <row r="82" spans="2:50" s="450" customFormat="1" ht="13.5" customHeight="1">
      <c r="B82" s="453"/>
      <c r="S82" s="455"/>
      <c r="T82" s="456" t="s">
        <v>314</v>
      </c>
      <c r="U82" s="457"/>
      <c r="V82" s="457"/>
      <c r="W82" s="457"/>
      <c r="X82" s="457"/>
      <c r="Y82" s="457"/>
      <c r="Z82" s="457"/>
      <c r="AA82" s="457"/>
      <c r="AB82" s="457"/>
      <c r="AC82" s="457"/>
      <c r="AD82" s="457"/>
      <c r="AE82" s="457"/>
      <c r="AF82" s="457"/>
      <c r="AG82" s="457"/>
      <c r="AH82" s="457"/>
      <c r="AI82" s="457"/>
      <c r="AJ82" s="457"/>
      <c r="AK82" s="457"/>
      <c r="AL82" s="457"/>
      <c r="AM82" s="457"/>
      <c r="AN82" s="457"/>
      <c r="AO82" s="457"/>
      <c r="AP82" s="457"/>
      <c r="AQ82" s="457"/>
      <c r="AR82" s="457"/>
      <c r="AS82" s="457"/>
      <c r="AT82" s="457"/>
      <c r="AU82" s="457"/>
      <c r="AV82" s="457"/>
      <c r="AW82" s="457"/>
      <c r="AX82" s="457"/>
    </row>
    <row r="83" spans="2:50" s="450" customFormat="1">
      <c r="B83" s="453"/>
      <c r="S83" s="455"/>
      <c r="T83" s="457"/>
      <c r="U83" s="457"/>
      <c r="V83" s="457"/>
      <c r="W83" s="457"/>
      <c r="X83" s="457"/>
      <c r="Y83" s="457"/>
      <c r="Z83" s="457"/>
      <c r="AA83" s="457"/>
      <c r="AB83" s="457"/>
      <c r="AC83" s="457"/>
      <c r="AD83" s="457"/>
      <c r="AE83" s="457"/>
      <c r="AF83" s="457"/>
      <c r="AG83" s="457"/>
      <c r="AH83" s="457"/>
      <c r="AI83" s="457"/>
      <c r="AJ83" s="457"/>
      <c r="AK83" s="457"/>
      <c r="AL83" s="457"/>
      <c r="AM83" s="457"/>
      <c r="AN83" s="457"/>
      <c r="AO83" s="457"/>
      <c r="AP83" s="457"/>
      <c r="AQ83" s="457"/>
      <c r="AR83" s="457"/>
      <c r="AS83" s="457"/>
      <c r="AT83" s="457"/>
      <c r="AU83" s="457"/>
      <c r="AV83" s="457"/>
      <c r="AW83" s="457"/>
      <c r="AX83" s="457"/>
    </row>
    <row r="84" spans="2:50" s="450" customFormat="1">
      <c r="B84" s="453"/>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5"/>
      <c r="AP84" s="455"/>
      <c r="AQ84" s="455"/>
      <c r="AR84" s="455"/>
      <c r="AS84" s="455"/>
      <c r="AT84" s="455"/>
      <c r="AU84" s="455"/>
      <c r="AV84" s="455"/>
      <c r="AW84" s="455"/>
      <c r="AX84" s="455"/>
    </row>
    <row r="85" spans="2:50" s="450" customFormat="1">
      <c r="B85" s="453"/>
      <c r="S85" s="458" t="s">
        <v>315</v>
      </c>
      <c r="T85" s="455"/>
      <c r="U85" s="455"/>
      <c r="V85" s="455"/>
      <c r="W85" s="455"/>
      <c r="X85" s="455"/>
      <c r="Y85" s="455"/>
      <c r="Z85" s="455"/>
      <c r="AA85" s="455"/>
      <c r="AB85" s="455"/>
      <c r="AC85" s="455"/>
      <c r="AD85" s="455"/>
      <c r="AE85" s="455"/>
      <c r="AF85" s="455"/>
      <c r="AG85" s="455"/>
      <c r="AH85" s="455"/>
      <c r="AI85" s="455"/>
      <c r="AJ85" s="455"/>
      <c r="AK85" s="455"/>
      <c r="AL85" s="455"/>
      <c r="AM85" s="455"/>
      <c r="AN85" s="455"/>
      <c r="AO85" s="455"/>
      <c r="AP85" s="455"/>
      <c r="AQ85" s="455"/>
      <c r="AR85" s="455"/>
      <c r="AS85" s="455"/>
      <c r="AT85" s="455"/>
      <c r="AU85" s="455"/>
      <c r="AV85" s="455"/>
      <c r="AW85" s="455"/>
      <c r="AX85" s="455"/>
    </row>
    <row r="86" spans="2:50" s="450" customFormat="1">
      <c r="B86" s="453"/>
      <c r="S86" s="455"/>
      <c r="T86" s="455" t="s">
        <v>173</v>
      </c>
      <c r="U86" s="456" t="s">
        <v>240</v>
      </c>
      <c r="V86" s="457"/>
      <c r="W86" s="457"/>
      <c r="X86" s="457"/>
      <c r="Y86" s="457"/>
      <c r="Z86" s="457"/>
      <c r="AA86" s="457"/>
      <c r="AB86" s="457"/>
      <c r="AC86" s="457"/>
      <c r="AD86" s="457"/>
      <c r="AE86" s="457"/>
      <c r="AF86" s="457"/>
      <c r="AG86" s="457"/>
      <c r="AH86" s="457"/>
      <c r="AI86" s="457"/>
      <c r="AJ86" s="457"/>
      <c r="AK86" s="457"/>
      <c r="AL86" s="457"/>
      <c r="AM86" s="457"/>
      <c r="AN86" s="457"/>
      <c r="AO86" s="457"/>
      <c r="AP86" s="457"/>
      <c r="AQ86" s="457"/>
      <c r="AR86" s="457"/>
      <c r="AS86" s="457"/>
      <c r="AT86" s="457"/>
      <c r="AU86" s="457"/>
      <c r="AV86" s="457"/>
      <c r="AW86" s="457"/>
      <c r="AX86" s="457"/>
    </row>
    <row r="87" spans="2:50" s="450" customFormat="1">
      <c r="B87" s="453"/>
      <c r="S87" s="455"/>
      <c r="T87" s="455"/>
      <c r="U87" s="457"/>
      <c r="V87" s="457"/>
      <c r="W87" s="457"/>
      <c r="X87" s="457"/>
      <c r="Y87" s="457"/>
      <c r="Z87" s="457"/>
      <c r="AA87" s="457"/>
      <c r="AB87" s="457"/>
      <c r="AC87" s="457"/>
      <c r="AD87" s="457"/>
      <c r="AE87" s="457"/>
      <c r="AF87" s="457"/>
      <c r="AG87" s="457"/>
      <c r="AH87" s="457"/>
      <c r="AI87" s="457"/>
      <c r="AJ87" s="457"/>
      <c r="AK87" s="457"/>
      <c r="AL87" s="457"/>
      <c r="AM87" s="457"/>
      <c r="AN87" s="457"/>
      <c r="AO87" s="457"/>
      <c r="AP87" s="457"/>
      <c r="AQ87" s="457"/>
      <c r="AR87" s="457"/>
      <c r="AS87" s="457"/>
      <c r="AT87" s="457"/>
      <c r="AU87" s="457"/>
      <c r="AV87" s="457"/>
      <c r="AW87" s="457"/>
      <c r="AX87" s="457"/>
    </row>
    <row r="88" spans="2:50" s="450" customFormat="1">
      <c r="B88" s="453"/>
      <c r="S88" s="455"/>
      <c r="T88" s="455" t="s">
        <v>134</v>
      </c>
      <c r="U88" s="456" t="s">
        <v>15</v>
      </c>
      <c r="V88" s="457"/>
      <c r="W88" s="457"/>
      <c r="X88" s="457"/>
      <c r="Y88" s="457"/>
      <c r="Z88" s="457"/>
      <c r="AA88" s="457"/>
      <c r="AB88" s="457"/>
      <c r="AC88" s="457"/>
      <c r="AD88" s="457"/>
      <c r="AE88" s="457"/>
      <c r="AF88" s="457"/>
      <c r="AG88" s="457"/>
      <c r="AH88" s="457"/>
      <c r="AI88" s="457"/>
      <c r="AJ88" s="457"/>
      <c r="AK88" s="457"/>
      <c r="AL88" s="457"/>
      <c r="AM88" s="457"/>
      <c r="AN88" s="457"/>
      <c r="AO88" s="457"/>
      <c r="AP88" s="457"/>
      <c r="AQ88" s="457"/>
      <c r="AR88" s="457"/>
      <c r="AS88" s="457"/>
      <c r="AT88" s="457"/>
      <c r="AU88" s="457"/>
      <c r="AV88" s="457"/>
      <c r="AW88" s="457"/>
      <c r="AX88" s="457"/>
    </row>
    <row r="89" spans="2:50" s="450" customFormat="1">
      <c r="B89" s="453"/>
      <c r="S89" s="455"/>
      <c r="T89" s="455"/>
      <c r="U89" s="457"/>
      <c r="V89" s="457"/>
      <c r="W89" s="457"/>
      <c r="X89" s="457"/>
      <c r="Y89" s="457"/>
      <c r="Z89" s="457"/>
      <c r="AA89" s="457"/>
      <c r="AB89" s="457"/>
      <c r="AC89" s="457"/>
      <c r="AD89" s="457"/>
      <c r="AE89" s="457"/>
      <c r="AF89" s="457"/>
      <c r="AG89" s="457"/>
      <c r="AH89" s="457"/>
      <c r="AI89" s="457"/>
      <c r="AJ89" s="457"/>
      <c r="AK89" s="457"/>
      <c r="AL89" s="457"/>
      <c r="AM89" s="457"/>
      <c r="AN89" s="457"/>
      <c r="AO89" s="457"/>
      <c r="AP89" s="457"/>
      <c r="AQ89" s="457"/>
      <c r="AR89" s="457"/>
      <c r="AS89" s="457"/>
      <c r="AT89" s="457"/>
      <c r="AU89" s="457"/>
      <c r="AV89" s="457"/>
      <c r="AW89" s="457"/>
      <c r="AX89" s="457"/>
    </row>
    <row r="90" spans="2:50" s="450" customFormat="1">
      <c r="B90" s="453"/>
      <c r="S90" s="455"/>
      <c r="T90" s="455"/>
      <c r="U90" s="457"/>
      <c r="V90" s="457"/>
      <c r="W90" s="457"/>
      <c r="X90" s="457"/>
      <c r="Y90" s="457"/>
      <c r="Z90" s="457"/>
      <c r="AA90" s="457"/>
      <c r="AB90" s="457"/>
      <c r="AC90" s="457"/>
      <c r="AD90" s="457"/>
      <c r="AE90" s="457"/>
      <c r="AF90" s="457"/>
      <c r="AG90" s="457"/>
      <c r="AH90" s="457"/>
      <c r="AI90" s="457"/>
      <c r="AJ90" s="457"/>
      <c r="AK90" s="457"/>
      <c r="AL90" s="457"/>
      <c r="AM90" s="457"/>
      <c r="AN90" s="457"/>
      <c r="AO90" s="457"/>
      <c r="AP90" s="457"/>
      <c r="AQ90" s="457"/>
      <c r="AR90" s="457"/>
      <c r="AS90" s="457"/>
      <c r="AT90" s="457"/>
      <c r="AU90" s="457"/>
      <c r="AV90" s="457"/>
      <c r="AW90" s="457"/>
      <c r="AX90" s="457"/>
    </row>
    <row r="91" spans="2:50" s="450" customFormat="1">
      <c r="B91" s="453"/>
      <c r="S91" s="455"/>
      <c r="T91" s="455" t="s">
        <v>79</v>
      </c>
      <c r="U91" s="456" t="s">
        <v>317</v>
      </c>
      <c r="V91" s="457"/>
      <c r="W91" s="457"/>
      <c r="X91" s="457"/>
      <c r="Y91" s="457"/>
      <c r="Z91" s="457"/>
      <c r="AA91" s="457"/>
      <c r="AB91" s="457"/>
      <c r="AC91" s="457"/>
      <c r="AD91" s="457"/>
      <c r="AE91" s="457"/>
      <c r="AF91" s="457"/>
      <c r="AG91" s="457"/>
      <c r="AH91" s="457"/>
      <c r="AI91" s="457"/>
      <c r="AJ91" s="457"/>
      <c r="AK91" s="457"/>
      <c r="AL91" s="457"/>
      <c r="AM91" s="457"/>
      <c r="AN91" s="457"/>
      <c r="AO91" s="457"/>
      <c r="AP91" s="457"/>
      <c r="AQ91" s="457"/>
      <c r="AR91" s="457"/>
      <c r="AS91" s="457"/>
      <c r="AT91" s="457"/>
      <c r="AU91" s="457"/>
      <c r="AV91" s="457"/>
      <c r="AW91" s="457"/>
      <c r="AX91" s="457"/>
    </row>
    <row r="92" spans="2:50" s="450" customFormat="1">
      <c r="B92" s="453"/>
      <c r="S92" s="455"/>
      <c r="T92" s="455"/>
      <c r="U92" s="457"/>
      <c r="V92" s="457"/>
      <c r="W92" s="457"/>
      <c r="X92" s="457"/>
      <c r="Y92" s="457"/>
      <c r="Z92" s="457"/>
      <c r="AA92" s="457"/>
      <c r="AB92" s="457"/>
      <c r="AC92" s="457"/>
      <c r="AD92" s="457"/>
      <c r="AE92" s="457"/>
      <c r="AF92" s="457"/>
      <c r="AG92" s="457"/>
      <c r="AH92" s="457"/>
      <c r="AI92" s="457"/>
      <c r="AJ92" s="457"/>
      <c r="AK92" s="457"/>
      <c r="AL92" s="457"/>
      <c r="AM92" s="457"/>
      <c r="AN92" s="457"/>
      <c r="AO92" s="457"/>
      <c r="AP92" s="457"/>
      <c r="AQ92" s="457"/>
      <c r="AR92" s="457"/>
      <c r="AS92" s="457"/>
      <c r="AT92" s="457"/>
      <c r="AU92" s="457"/>
      <c r="AV92" s="457"/>
      <c r="AW92" s="457"/>
      <c r="AX92" s="457"/>
    </row>
    <row r="93" spans="2:50" s="450" customFormat="1">
      <c r="B93" s="453"/>
      <c r="S93" s="455"/>
      <c r="T93" s="455"/>
      <c r="U93" s="457"/>
      <c r="V93" s="457"/>
      <c r="W93" s="457"/>
      <c r="X93" s="457"/>
      <c r="Y93" s="457"/>
      <c r="Z93" s="457"/>
      <c r="AA93" s="457"/>
      <c r="AB93" s="457"/>
      <c r="AC93" s="457"/>
      <c r="AD93" s="457"/>
      <c r="AE93" s="457"/>
      <c r="AF93" s="457"/>
      <c r="AG93" s="457"/>
      <c r="AH93" s="457"/>
      <c r="AI93" s="457"/>
      <c r="AJ93" s="457"/>
      <c r="AK93" s="457"/>
      <c r="AL93" s="457"/>
      <c r="AM93" s="457"/>
      <c r="AN93" s="457"/>
      <c r="AO93" s="457"/>
      <c r="AP93" s="457"/>
      <c r="AQ93" s="457"/>
      <c r="AR93" s="457"/>
      <c r="AS93" s="457"/>
      <c r="AT93" s="457"/>
      <c r="AU93" s="457"/>
      <c r="AV93" s="457"/>
      <c r="AW93" s="457"/>
      <c r="AX93" s="457"/>
    </row>
    <row r="94" spans="2:50" s="450" customFormat="1">
      <c r="B94" s="453"/>
      <c r="S94" s="455"/>
      <c r="T94" s="455"/>
      <c r="U94" s="455"/>
      <c r="V94" s="455"/>
      <c r="W94" s="455"/>
      <c r="X94" s="455"/>
      <c r="Y94" s="455"/>
      <c r="Z94" s="455"/>
      <c r="AA94" s="455"/>
      <c r="AB94" s="455"/>
      <c r="AC94" s="455"/>
      <c r="AD94" s="455"/>
      <c r="AE94" s="455"/>
      <c r="AF94" s="455"/>
      <c r="AG94" s="455"/>
      <c r="AH94" s="455"/>
      <c r="AI94" s="455"/>
      <c r="AJ94" s="455"/>
      <c r="AK94" s="455"/>
      <c r="AL94" s="455"/>
      <c r="AM94" s="455"/>
      <c r="AN94" s="455"/>
      <c r="AO94" s="455"/>
      <c r="AP94" s="455"/>
      <c r="AQ94" s="455"/>
      <c r="AR94" s="455"/>
      <c r="AS94" s="455"/>
      <c r="AT94" s="455"/>
      <c r="AU94" s="455"/>
      <c r="AV94" s="455"/>
      <c r="AW94" s="455"/>
      <c r="AX94" s="455"/>
    </row>
    <row r="95" spans="2:50" s="450" customFormat="1">
      <c r="B95" s="453"/>
      <c r="S95" s="458" t="s">
        <v>91</v>
      </c>
      <c r="T95" s="455"/>
      <c r="U95" s="455"/>
      <c r="V95" s="455"/>
      <c r="W95" s="455"/>
      <c r="X95" s="455"/>
      <c r="Y95" s="455"/>
      <c r="Z95" s="455"/>
      <c r="AA95" s="455"/>
      <c r="AB95" s="455"/>
      <c r="AC95" s="455"/>
      <c r="AD95" s="455"/>
      <c r="AE95" s="455"/>
      <c r="AF95" s="455"/>
      <c r="AG95" s="455"/>
      <c r="AH95" s="455"/>
      <c r="AI95" s="455"/>
      <c r="AJ95" s="455"/>
      <c r="AK95" s="455"/>
      <c r="AL95" s="455"/>
      <c r="AM95" s="455"/>
      <c r="AN95" s="455"/>
      <c r="AO95" s="455"/>
      <c r="AP95" s="455"/>
      <c r="AQ95" s="455"/>
      <c r="AR95" s="455"/>
      <c r="AS95" s="455"/>
      <c r="AT95" s="455"/>
      <c r="AU95" s="455"/>
      <c r="AV95" s="455"/>
      <c r="AW95" s="455"/>
      <c r="AX95" s="455"/>
    </row>
    <row r="96" spans="2:50" s="450" customFormat="1" ht="13.5" customHeight="1">
      <c r="B96" s="453"/>
      <c r="S96" s="455"/>
      <c r="T96" s="456" t="s">
        <v>209</v>
      </c>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row>
    <row r="97" spans="2:50" s="450" customFormat="1">
      <c r="B97" s="453"/>
      <c r="S97" s="455"/>
      <c r="T97" s="457"/>
      <c r="U97" s="457"/>
      <c r="V97" s="457"/>
      <c r="W97" s="457"/>
      <c r="X97" s="457"/>
      <c r="Y97" s="457"/>
      <c r="Z97" s="457"/>
      <c r="AA97" s="457"/>
      <c r="AB97" s="457"/>
      <c r="AC97" s="457"/>
      <c r="AD97" s="457"/>
      <c r="AE97" s="457"/>
      <c r="AF97" s="457"/>
      <c r="AG97" s="457"/>
      <c r="AH97" s="457"/>
      <c r="AI97" s="457"/>
      <c r="AJ97" s="457"/>
      <c r="AK97" s="457"/>
      <c r="AL97" s="457"/>
      <c r="AM97" s="457"/>
      <c r="AN97" s="457"/>
      <c r="AO97" s="457"/>
      <c r="AP97" s="457"/>
      <c r="AQ97" s="457"/>
      <c r="AR97" s="457"/>
      <c r="AS97" s="457"/>
      <c r="AT97" s="457"/>
      <c r="AU97" s="457"/>
      <c r="AV97" s="457"/>
      <c r="AW97" s="457"/>
      <c r="AX97" s="457"/>
    </row>
    <row r="98" spans="2:50" s="450" customFormat="1" ht="13.5" customHeight="1">
      <c r="B98" s="453"/>
      <c r="S98" s="455"/>
      <c r="T98" s="456" t="s">
        <v>226</v>
      </c>
      <c r="U98" s="457"/>
      <c r="V98" s="457"/>
      <c r="W98" s="457"/>
      <c r="X98" s="457"/>
      <c r="Y98" s="457"/>
      <c r="Z98" s="457"/>
      <c r="AA98" s="457"/>
      <c r="AB98" s="457"/>
      <c r="AC98" s="457"/>
      <c r="AD98" s="457"/>
      <c r="AE98" s="457"/>
      <c r="AF98" s="457"/>
      <c r="AG98" s="457"/>
      <c r="AH98" s="457"/>
      <c r="AI98" s="457"/>
      <c r="AJ98" s="457"/>
      <c r="AK98" s="457"/>
      <c r="AL98" s="457"/>
      <c r="AM98" s="457"/>
      <c r="AN98" s="457"/>
      <c r="AO98" s="457"/>
      <c r="AP98" s="457"/>
      <c r="AQ98" s="457"/>
      <c r="AR98" s="457"/>
      <c r="AS98" s="457"/>
      <c r="AT98" s="457"/>
      <c r="AU98" s="457"/>
      <c r="AV98" s="457"/>
      <c r="AW98" s="457"/>
      <c r="AX98" s="457"/>
    </row>
    <row r="99" spans="2:50" s="450" customFormat="1">
      <c r="B99" s="453"/>
      <c r="S99" s="455"/>
      <c r="T99" s="457"/>
      <c r="U99" s="457"/>
      <c r="V99" s="457"/>
      <c r="W99" s="457"/>
      <c r="X99" s="457"/>
      <c r="Y99" s="457"/>
      <c r="Z99" s="457"/>
      <c r="AA99" s="457"/>
      <c r="AB99" s="457"/>
      <c r="AC99" s="457"/>
      <c r="AD99" s="457"/>
      <c r="AE99" s="457"/>
      <c r="AF99" s="457"/>
      <c r="AG99" s="457"/>
      <c r="AH99" s="457"/>
      <c r="AI99" s="457"/>
      <c r="AJ99" s="457"/>
      <c r="AK99" s="457"/>
      <c r="AL99" s="457"/>
      <c r="AM99" s="457"/>
      <c r="AN99" s="457"/>
      <c r="AO99" s="457"/>
      <c r="AP99" s="457"/>
      <c r="AQ99" s="457"/>
      <c r="AR99" s="457"/>
      <c r="AS99" s="457"/>
      <c r="AT99" s="457"/>
      <c r="AU99" s="457"/>
      <c r="AV99" s="457"/>
      <c r="AW99" s="457"/>
      <c r="AX99" s="457"/>
    </row>
    <row r="100" spans="2:50" s="450" customFormat="1" ht="13.5" customHeight="1">
      <c r="B100" s="453"/>
      <c r="S100" s="455"/>
      <c r="T100" s="456" t="s">
        <v>108</v>
      </c>
      <c r="U100" s="457"/>
      <c r="V100" s="457"/>
      <c r="W100" s="457"/>
      <c r="X100" s="457"/>
      <c r="Y100" s="457"/>
      <c r="Z100" s="457"/>
      <c r="AA100" s="457"/>
      <c r="AB100" s="457"/>
      <c r="AC100" s="457"/>
      <c r="AD100" s="457"/>
      <c r="AE100" s="457"/>
      <c r="AF100" s="457"/>
      <c r="AG100" s="457"/>
      <c r="AH100" s="457"/>
      <c r="AI100" s="457"/>
      <c r="AJ100" s="457"/>
      <c r="AK100" s="457"/>
      <c r="AL100" s="457"/>
      <c r="AM100" s="457"/>
      <c r="AN100" s="457"/>
      <c r="AO100" s="457"/>
      <c r="AP100" s="457"/>
      <c r="AQ100" s="457"/>
      <c r="AR100" s="457"/>
      <c r="AS100" s="457"/>
      <c r="AT100" s="457"/>
      <c r="AU100" s="457"/>
      <c r="AV100" s="457"/>
      <c r="AW100" s="457"/>
      <c r="AX100" s="457"/>
    </row>
    <row r="101" spans="2:50" s="450" customFormat="1" ht="13.5" customHeight="1">
      <c r="B101" s="453"/>
      <c r="S101" s="455"/>
      <c r="T101" s="456" t="s">
        <v>51</v>
      </c>
      <c r="U101" s="457"/>
      <c r="V101" s="457"/>
      <c r="W101" s="457"/>
      <c r="X101" s="457"/>
      <c r="Y101" s="457"/>
      <c r="Z101" s="457"/>
      <c r="AA101" s="457"/>
      <c r="AB101" s="457"/>
      <c r="AC101" s="457"/>
      <c r="AD101" s="457"/>
      <c r="AE101" s="457"/>
      <c r="AF101" s="457"/>
      <c r="AG101" s="457"/>
      <c r="AH101" s="457"/>
      <c r="AI101" s="457"/>
      <c r="AJ101" s="457"/>
      <c r="AK101" s="457"/>
      <c r="AL101" s="457"/>
      <c r="AM101" s="457"/>
      <c r="AN101" s="457"/>
      <c r="AO101" s="457"/>
      <c r="AP101" s="457"/>
      <c r="AQ101" s="457"/>
      <c r="AR101" s="457"/>
      <c r="AS101" s="457"/>
      <c r="AT101" s="457"/>
      <c r="AU101" s="457"/>
      <c r="AV101" s="457"/>
      <c r="AW101" s="457"/>
      <c r="AX101" s="457"/>
    </row>
    <row r="102" spans="2:50" s="450" customFormat="1" ht="13.5" customHeight="1">
      <c r="B102" s="453"/>
      <c r="S102" s="455"/>
      <c r="T102" s="456" t="s">
        <v>197</v>
      </c>
      <c r="U102" s="457"/>
      <c r="V102" s="457"/>
      <c r="W102" s="457"/>
      <c r="X102" s="457"/>
      <c r="Y102" s="457"/>
      <c r="Z102" s="457"/>
      <c r="AA102" s="457"/>
      <c r="AB102" s="457"/>
      <c r="AC102" s="457"/>
      <c r="AD102" s="457"/>
      <c r="AE102" s="457"/>
      <c r="AF102" s="457"/>
      <c r="AG102" s="457"/>
      <c r="AH102" s="457"/>
      <c r="AI102" s="457"/>
      <c r="AJ102" s="457"/>
      <c r="AK102" s="457"/>
      <c r="AL102" s="457"/>
      <c r="AM102" s="457"/>
      <c r="AN102" s="457"/>
      <c r="AO102" s="457"/>
      <c r="AP102" s="457"/>
      <c r="AQ102" s="457"/>
      <c r="AR102" s="457"/>
      <c r="AS102" s="457"/>
      <c r="AT102" s="457"/>
      <c r="AU102" s="457"/>
      <c r="AV102" s="457"/>
      <c r="AW102" s="457"/>
      <c r="AX102" s="457"/>
    </row>
    <row r="103" spans="2:50" s="450" customFormat="1" ht="13.5" customHeight="1">
      <c r="B103" s="453"/>
      <c r="S103" s="455"/>
      <c r="T103" s="462" t="s">
        <v>37</v>
      </c>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7"/>
    </row>
    <row r="104" spans="2:50" s="450" customFormat="1">
      <c r="B104" s="453"/>
      <c r="S104" s="455"/>
      <c r="T104" s="455"/>
      <c r="U104" s="455"/>
      <c r="V104" s="455"/>
      <c r="W104" s="455"/>
      <c r="X104" s="455"/>
      <c r="Y104" s="455"/>
      <c r="Z104" s="455"/>
      <c r="AA104" s="455"/>
      <c r="AB104" s="455"/>
      <c r="AC104" s="455"/>
      <c r="AD104" s="455"/>
      <c r="AE104" s="455"/>
      <c r="AF104" s="455"/>
      <c r="AG104" s="455"/>
      <c r="AH104" s="455"/>
      <c r="AI104" s="455"/>
      <c r="AJ104" s="455"/>
      <c r="AK104" s="455"/>
      <c r="AL104" s="455"/>
      <c r="AM104" s="455"/>
      <c r="AN104" s="455"/>
      <c r="AO104" s="455"/>
      <c r="AP104" s="455"/>
      <c r="AQ104" s="455"/>
      <c r="AR104" s="455"/>
      <c r="AS104" s="455"/>
      <c r="AT104" s="455"/>
      <c r="AU104" s="455"/>
      <c r="AV104" s="455"/>
      <c r="AW104" s="455"/>
      <c r="AX104" s="455"/>
    </row>
    <row r="105" spans="2:50" s="450" customFormat="1">
      <c r="B105" s="453"/>
      <c r="S105" s="458" t="s">
        <v>73</v>
      </c>
      <c r="T105" s="455"/>
      <c r="U105" s="455"/>
      <c r="V105" s="455"/>
      <c r="W105" s="455"/>
      <c r="X105" s="455"/>
      <c r="Y105" s="455"/>
      <c r="Z105" s="455"/>
      <c r="AA105" s="455"/>
      <c r="AB105" s="455"/>
      <c r="AC105" s="455"/>
      <c r="AD105" s="455"/>
      <c r="AE105" s="455"/>
      <c r="AF105" s="455"/>
      <c r="AG105" s="455"/>
      <c r="AH105" s="455"/>
      <c r="AI105" s="455"/>
      <c r="AJ105" s="455"/>
      <c r="AK105" s="455"/>
      <c r="AL105" s="455"/>
      <c r="AM105" s="455"/>
      <c r="AN105" s="455"/>
      <c r="AO105" s="455"/>
      <c r="AP105" s="455"/>
      <c r="AQ105" s="455"/>
      <c r="AR105" s="455"/>
      <c r="AS105" s="455"/>
      <c r="AT105" s="455"/>
      <c r="AU105" s="455"/>
      <c r="AV105" s="455"/>
      <c r="AW105" s="455"/>
      <c r="AX105" s="455"/>
    </row>
    <row r="106" spans="2:50" s="450" customFormat="1" ht="13.5" customHeight="1">
      <c r="B106" s="453"/>
      <c r="S106" s="455"/>
      <c r="T106" s="456" t="s">
        <v>212</v>
      </c>
      <c r="U106" s="457"/>
      <c r="V106" s="457"/>
      <c r="W106" s="457"/>
      <c r="X106" s="457"/>
      <c r="Y106" s="457"/>
      <c r="Z106" s="457"/>
      <c r="AA106" s="457"/>
      <c r="AB106" s="457"/>
      <c r="AC106" s="457"/>
      <c r="AD106" s="457"/>
      <c r="AE106" s="457"/>
      <c r="AF106" s="457"/>
      <c r="AG106" s="457"/>
      <c r="AH106" s="457"/>
      <c r="AI106" s="457"/>
      <c r="AJ106" s="457"/>
      <c r="AK106" s="457"/>
      <c r="AL106" s="457"/>
      <c r="AM106" s="457"/>
      <c r="AN106" s="457"/>
      <c r="AO106" s="457"/>
      <c r="AP106" s="457"/>
      <c r="AQ106" s="457"/>
      <c r="AR106" s="457"/>
      <c r="AS106" s="457"/>
      <c r="AT106" s="457"/>
      <c r="AU106" s="457"/>
      <c r="AV106" s="457"/>
      <c r="AW106" s="457"/>
      <c r="AX106" s="457"/>
    </row>
    <row r="107" spans="2:50" s="450" customFormat="1">
      <c r="B107" s="453"/>
      <c r="S107" s="455"/>
      <c r="T107" s="457"/>
      <c r="U107" s="457"/>
      <c r="V107" s="457"/>
      <c r="W107" s="457"/>
      <c r="X107" s="457"/>
      <c r="Y107" s="457"/>
      <c r="Z107" s="457"/>
      <c r="AA107" s="457"/>
      <c r="AB107" s="457"/>
      <c r="AC107" s="457"/>
      <c r="AD107" s="457"/>
      <c r="AE107" s="457"/>
      <c r="AF107" s="457"/>
      <c r="AG107" s="457"/>
      <c r="AH107" s="457"/>
      <c r="AI107" s="457"/>
      <c r="AJ107" s="457"/>
      <c r="AK107" s="457"/>
      <c r="AL107" s="457"/>
      <c r="AM107" s="457"/>
      <c r="AN107" s="457"/>
      <c r="AO107" s="457"/>
      <c r="AP107" s="457"/>
      <c r="AQ107" s="457"/>
      <c r="AR107" s="457"/>
      <c r="AS107" s="457"/>
      <c r="AT107" s="457"/>
      <c r="AU107" s="457"/>
      <c r="AV107" s="457"/>
      <c r="AW107" s="457"/>
      <c r="AX107" s="457"/>
    </row>
    <row r="108" spans="2:50" s="450" customFormat="1">
      <c r="B108" s="453"/>
      <c r="S108" s="455"/>
      <c r="T108" s="457"/>
      <c r="U108" s="457"/>
      <c r="V108" s="457"/>
      <c r="W108" s="457"/>
      <c r="X108" s="457"/>
      <c r="Y108" s="457"/>
      <c r="Z108" s="457"/>
      <c r="AA108" s="457"/>
      <c r="AB108" s="457"/>
      <c r="AC108" s="457"/>
      <c r="AD108" s="457"/>
      <c r="AE108" s="457"/>
      <c r="AF108" s="457"/>
      <c r="AG108" s="457"/>
      <c r="AH108" s="457"/>
      <c r="AI108" s="457"/>
      <c r="AJ108" s="457"/>
      <c r="AK108" s="457"/>
      <c r="AL108" s="457"/>
      <c r="AM108" s="457"/>
      <c r="AN108" s="457"/>
      <c r="AO108" s="457"/>
      <c r="AP108" s="457"/>
      <c r="AQ108" s="457"/>
      <c r="AR108" s="457"/>
      <c r="AS108" s="457"/>
      <c r="AT108" s="457"/>
      <c r="AU108" s="457"/>
      <c r="AV108" s="457"/>
      <c r="AW108" s="457"/>
      <c r="AX108" s="457"/>
    </row>
    <row r="109" spans="2:50" s="450" customFormat="1">
      <c r="B109" s="453"/>
      <c r="S109" s="455"/>
      <c r="T109" s="457"/>
      <c r="U109" s="457"/>
      <c r="V109" s="457"/>
      <c r="W109" s="457"/>
      <c r="X109" s="457"/>
      <c r="Y109" s="457"/>
      <c r="Z109" s="457"/>
      <c r="AA109" s="457"/>
      <c r="AB109" s="457"/>
      <c r="AC109" s="457"/>
      <c r="AD109" s="457"/>
      <c r="AE109" s="457"/>
      <c r="AF109" s="457"/>
      <c r="AG109" s="457"/>
      <c r="AH109" s="457"/>
      <c r="AI109" s="457"/>
      <c r="AJ109" s="457"/>
      <c r="AK109" s="457"/>
      <c r="AL109" s="457"/>
      <c r="AM109" s="457"/>
      <c r="AN109" s="457"/>
      <c r="AO109" s="457"/>
      <c r="AP109" s="457"/>
      <c r="AQ109" s="457"/>
      <c r="AR109" s="457"/>
      <c r="AS109" s="457"/>
      <c r="AT109" s="457"/>
      <c r="AU109" s="457"/>
      <c r="AV109" s="457"/>
      <c r="AW109" s="457"/>
      <c r="AX109" s="457"/>
    </row>
    <row r="110" spans="2:50" s="450" customFormat="1">
      <c r="B110" s="453"/>
      <c r="S110" s="455"/>
      <c r="T110" s="456" t="s">
        <v>239</v>
      </c>
      <c r="U110" s="457"/>
      <c r="V110" s="457"/>
      <c r="W110" s="457"/>
      <c r="X110" s="457"/>
      <c r="Y110" s="457"/>
      <c r="Z110" s="457"/>
      <c r="AA110" s="457"/>
      <c r="AB110" s="457"/>
      <c r="AC110" s="457"/>
      <c r="AD110" s="457"/>
      <c r="AE110" s="457"/>
      <c r="AF110" s="457"/>
      <c r="AG110" s="457"/>
      <c r="AH110" s="457"/>
      <c r="AI110" s="457"/>
      <c r="AJ110" s="457"/>
      <c r="AK110" s="457"/>
      <c r="AL110" s="457"/>
      <c r="AM110" s="457"/>
      <c r="AN110" s="457"/>
      <c r="AO110" s="457"/>
      <c r="AP110" s="457"/>
      <c r="AQ110" s="457"/>
      <c r="AR110" s="457"/>
      <c r="AS110" s="457"/>
      <c r="AT110" s="457"/>
      <c r="AU110" s="457"/>
      <c r="AV110" s="457"/>
      <c r="AW110" s="457"/>
      <c r="AX110" s="457"/>
    </row>
    <row r="111" spans="2:50" s="450" customFormat="1">
      <c r="B111" s="453"/>
      <c r="S111" s="455"/>
      <c r="T111" s="457"/>
      <c r="U111" s="457"/>
      <c r="V111" s="457"/>
      <c r="W111" s="457"/>
      <c r="X111" s="457"/>
      <c r="Y111" s="457"/>
      <c r="Z111" s="457"/>
      <c r="AA111" s="457"/>
      <c r="AB111" s="457"/>
      <c r="AC111" s="457"/>
      <c r="AD111" s="457"/>
      <c r="AE111" s="457"/>
      <c r="AF111" s="457"/>
      <c r="AG111" s="457"/>
      <c r="AH111" s="457"/>
      <c r="AI111" s="457"/>
      <c r="AJ111" s="457"/>
      <c r="AK111" s="457"/>
      <c r="AL111" s="457"/>
      <c r="AM111" s="457"/>
      <c r="AN111" s="457"/>
      <c r="AO111" s="457"/>
      <c r="AP111" s="457"/>
      <c r="AQ111" s="457"/>
      <c r="AR111" s="457"/>
      <c r="AS111" s="457"/>
      <c r="AT111" s="457"/>
      <c r="AU111" s="457"/>
      <c r="AV111" s="457"/>
      <c r="AW111" s="457"/>
      <c r="AX111" s="457"/>
    </row>
    <row r="112" spans="2:50" s="450" customFormat="1">
      <c r="B112" s="453"/>
      <c r="S112" s="455"/>
      <c r="T112" s="456" t="s">
        <v>253</v>
      </c>
      <c r="U112" s="457"/>
      <c r="V112" s="457"/>
      <c r="W112" s="457"/>
      <c r="X112" s="457"/>
      <c r="Y112" s="457"/>
      <c r="Z112" s="457"/>
      <c r="AA112" s="457"/>
      <c r="AB112" s="457"/>
      <c r="AC112" s="457"/>
      <c r="AD112" s="457"/>
      <c r="AE112" s="457"/>
      <c r="AF112" s="457"/>
      <c r="AG112" s="457"/>
      <c r="AH112" s="457"/>
      <c r="AI112" s="457"/>
      <c r="AJ112" s="457"/>
      <c r="AK112" s="457"/>
      <c r="AL112" s="457"/>
      <c r="AM112" s="457"/>
      <c r="AN112" s="457"/>
      <c r="AO112" s="457"/>
      <c r="AP112" s="457"/>
      <c r="AQ112" s="457"/>
      <c r="AR112" s="457"/>
      <c r="AS112" s="457"/>
      <c r="AT112" s="457"/>
      <c r="AU112" s="457"/>
      <c r="AV112" s="457"/>
      <c r="AW112" s="457"/>
      <c r="AX112" s="457"/>
    </row>
    <row r="113" spans="2:50" s="450" customFormat="1">
      <c r="B113" s="453"/>
      <c r="S113" s="455"/>
      <c r="T113" s="455"/>
      <c r="U113" s="456" t="s">
        <v>318</v>
      </c>
      <c r="V113" s="457"/>
      <c r="W113" s="457"/>
      <c r="X113" s="457"/>
      <c r="Y113" s="457"/>
      <c r="Z113" s="457"/>
      <c r="AA113" s="457"/>
      <c r="AB113" s="457"/>
      <c r="AC113" s="457"/>
      <c r="AD113" s="457"/>
      <c r="AE113" s="457"/>
      <c r="AF113" s="457"/>
      <c r="AG113" s="457"/>
      <c r="AH113" s="457"/>
      <c r="AI113" s="457"/>
      <c r="AJ113" s="457"/>
      <c r="AK113" s="457"/>
      <c r="AL113" s="457"/>
      <c r="AM113" s="457"/>
      <c r="AN113" s="457"/>
      <c r="AO113" s="457"/>
      <c r="AP113" s="457"/>
      <c r="AQ113" s="457"/>
      <c r="AR113" s="457"/>
      <c r="AS113" s="457"/>
      <c r="AT113" s="457"/>
      <c r="AU113" s="457"/>
      <c r="AV113" s="457"/>
      <c r="AW113" s="457"/>
      <c r="AX113" s="457"/>
    </row>
    <row r="114" spans="2:50" s="450" customFormat="1">
      <c r="B114" s="453"/>
      <c r="S114" s="455"/>
      <c r="T114" s="455"/>
      <c r="U114" s="456" t="s">
        <v>33</v>
      </c>
      <c r="V114" s="457"/>
      <c r="W114" s="457"/>
      <c r="X114" s="457"/>
      <c r="Y114" s="457"/>
      <c r="Z114" s="457"/>
      <c r="AA114" s="457"/>
      <c r="AB114" s="457"/>
      <c r="AC114" s="457"/>
      <c r="AD114" s="457"/>
      <c r="AE114" s="457"/>
      <c r="AF114" s="457"/>
      <c r="AG114" s="457"/>
      <c r="AH114" s="457"/>
      <c r="AI114" s="457"/>
      <c r="AJ114" s="457"/>
      <c r="AK114" s="457"/>
      <c r="AL114" s="457"/>
      <c r="AM114" s="457"/>
      <c r="AN114" s="457"/>
      <c r="AO114" s="457"/>
      <c r="AP114" s="457"/>
      <c r="AQ114" s="457"/>
      <c r="AR114" s="457"/>
      <c r="AS114" s="457"/>
      <c r="AT114" s="457"/>
      <c r="AU114" s="457"/>
      <c r="AV114" s="457"/>
      <c r="AW114" s="457"/>
      <c r="AX114" s="457"/>
    </row>
    <row r="115" spans="2:50" s="450" customFormat="1">
      <c r="B115" s="453"/>
      <c r="S115" s="455"/>
      <c r="T115" s="456" t="s">
        <v>32</v>
      </c>
      <c r="U115" s="457"/>
      <c r="V115" s="457"/>
      <c r="W115" s="457"/>
      <c r="X115" s="457"/>
      <c r="Y115" s="457"/>
      <c r="Z115" s="457"/>
      <c r="AA115" s="457"/>
      <c r="AB115" s="457"/>
      <c r="AC115" s="457"/>
      <c r="AD115" s="457"/>
      <c r="AE115" s="457"/>
      <c r="AF115" s="457"/>
      <c r="AG115" s="457"/>
      <c r="AH115" s="457"/>
      <c r="AI115" s="457"/>
      <c r="AJ115" s="457"/>
      <c r="AK115" s="457"/>
      <c r="AL115" s="457"/>
      <c r="AM115" s="457"/>
      <c r="AN115" s="457"/>
      <c r="AO115" s="457"/>
      <c r="AP115" s="457"/>
      <c r="AQ115" s="457"/>
      <c r="AR115" s="457"/>
      <c r="AS115" s="457"/>
      <c r="AT115" s="457"/>
      <c r="AU115" s="457"/>
      <c r="AV115" s="457"/>
      <c r="AW115" s="457"/>
      <c r="AX115" s="457"/>
    </row>
    <row r="116" spans="2:50" s="450" customFormat="1">
      <c r="B116" s="453"/>
      <c r="S116" s="455"/>
      <c r="T116" s="455"/>
      <c r="U116" s="456" t="s">
        <v>93</v>
      </c>
      <c r="V116" s="457"/>
      <c r="W116" s="457"/>
      <c r="X116" s="457"/>
      <c r="Y116" s="457"/>
      <c r="Z116" s="457"/>
      <c r="AA116" s="457"/>
      <c r="AB116" s="457"/>
      <c r="AC116" s="457"/>
      <c r="AD116" s="457"/>
      <c r="AE116" s="457"/>
      <c r="AF116" s="457"/>
      <c r="AG116" s="457"/>
      <c r="AH116" s="457"/>
      <c r="AI116" s="457"/>
      <c r="AJ116" s="457"/>
      <c r="AK116" s="457"/>
      <c r="AL116" s="457"/>
      <c r="AM116" s="457"/>
      <c r="AN116" s="457"/>
      <c r="AO116" s="457"/>
      <c r="AP116" s="457"/>
      <c r="AQ116" s="457"/>
      <c r="AR116" s="457"/>
      <c r="AS116" s="457"/>
      <c r="AT116" s="457"/>
      <c r="AU116" s="457"/>
      <c r="AV116" s="457"/>
      <c r="AW116" s="457"/>
      <c r="AX116" s="457"/>
    </row>
    <row r="117" spans="2:50" s="450" customFormat="1">
      <c r="B117" s="453"/>
      <c r="S117" s="455"/>
      <c r="T117" s="455"/>
      <c r="U117" s="456" t="s">
        <v>319</v>
      </c>
      <c r="V117" s="457"/>
      <c r="W117" s="457"/>
      <c r="X117" s="457"/>
      <c r="Y117" s="457"/>
      <c r="Z117" s="457"/>
      <c r="AA117" s="457"/>
      <c r="AB117" s="457"/>
      <c r="AC117" s="457"/>
      <c r="AD117" s="457"/>
      <c r="AE117" s="457"/>
      <c r="AF117" s="457"/>
      <c r="AG117" s="457"/>
      <c r="AH117" s="457"/>
      <c r="AI117" s="457"/>
      <c r="AJ117" s="457"/>
      <c r="AK117" s="457"/>
      <c r="AL117" s="457"/>
      <c r="AM117" s="457"/>
      <c r="AN117" s="457"/>
      <c r="AO117" s="457"/>
      <c r="AP117" s="457"/>
      <c r="AQ117" s="457"/>
      <c r="AR117" s="457"/>
      <c r="AS117" s="457"/>
      <c r="AT117" s="457"/>
      <c r="AU117" s="457"/>
      <c r="AV117" s="457"/>
      <c r="AW117" s="457"/>
      <c r="AX117" s="457"/>
    </row>
    <row r="118" spans="2:50" s="450" customFormat="1">
      <c r="B118" s="453"/>
      <c r="S118" s="455"/>
      <c r="T118" s="456" t="s">
        <v>161</v>
      </c>
      <c r="U118" s="457"/>
      <c r="V118" s="457"/>
      <c r="W118" s="457"/>
      <c r="X118" s="457"/>
      <c r="Y118" s="457"/>
      <c r="Z118" s="457"/>
      <c r="AA118" s="457"/>
      <c r="AB118" s="457"/>
      <c r="AC118" s="457"/>
      <c r="AD118" s="457"/>
      <c r="AE118" s="457"/>
      <c r="AF118" s="457"/>
      <c r="AG118" s="457"/>
      <c r="AH118" s="457"/>
      <c r="AI118" s="457"/>
      <c r="AJ118" s="457"/>
      <c r="AK118" s="457"/>
      <c r="AL118" s="457"/>
      <c r="AM118" s="457"/>
      <c r="AN118" s="457"/>
      <c r="AO118" s="457"/>
      <c r="AP118" s="457"/>
      <c r="AQ118" s="457"/>
      <c r="AR118" s="457"/>
      <c r="AS118" s="457"/>
      <c r="AT118" s="457"/>
      <c r="AU118" s="457"/>
      <c r="AV118" s="457"/>
      <c r="AW118" s="457"/>
      <c r="AX118" s="457"/>
    </row>
    <row r="119" spans="2:50" s="450" customFormat="1">
      <c r="B119" s="453"/>
      <c r="S119" s="455"/>
      <c r="T119" s="455"/>
      <c r="U119" s="456" t="s">
        <v>320</v>
      </c>
      <c r="V119" s="457"/>
      <c r="W119" s="457"/>
      <c r="X119" s="457"/>
      <c r="Y119" s="457"/>
      <c r="Z119" s="457"/>
      <c r="AA119" s="457"/>
      <c r="AB119" s="457"/>
      <c r="AC119" s="457"/>
      <c r="AD119" s="457"/>
      <c r="AE119" s="457"/>
      <c r="AF119" s="457"/>
      <c r="AG119" s="457"/>
      <c r="AH119" s="457"/>
      <c r="AI119" s="457"/>
      <c r="AJ119" s="457"/>
      <c r="AK119" s="457"/>
      <c r="AL119" s="457"/>
      <c r="AM119" s="457"/>
      <c r="AN119" s="457"/>
      <c r="AO119" s="457"/>
      <c r="AP119" s="457"/>
      <c r="AQ119" s="457"/>
      <c r="AR119" s="457"/>
      <c r="AS119" s="457"/>
      <c r="AT119" s="457"/>
      <c r="AU119" s="457"/>
      <c r="AV119" s="457"/>
      <c r="AW119" s="457"/>
      <c r="AX119" s="457"/>
    </row>
    <row r="120" spans="2:50" s="450" customFormat="1">
      <c r="B120" s="453"/>
      <c r="S120" s="455"/>
      <c r="T120" s="455"/>
      <c r="U120" s="456"/>
      <c r="V120" s="457"/>
      <c r="W120" s="457"/>
      <c r="X120" s="457"/>
      <c r="Y120" s="457"/>
      <c r="Z120" s="457"/>
      <c r="AA120" s="457"/>
      <c r="AB120" s="457"/>
      <c r="AC120" s="457"/>
      <c r="AD120" s="457"/>
      <c r="AE120" s="457"/>
      <c r="AF120" s="457"/>
      <c r="AG120" s="457"/>
      <c r="AH120" s="457"/>
      <c r="AI120" s="457"/>
      <c r="AJ120" s="457"/>
      <c r="AK120" s="457"/>
      <c r="AL120" s="457"/>
      <c r="AM120" s="457"/>
      <c r="AN120" s="457"/>
      <c r="AO120" s="457"/>
      <c r="AP120" s="457"/>
      <c r="AQ120" s="457"/>
      <c r="AR120" s="457"/>
      <c r="AS120" s="457"/>
      <c r="AT120" s="457"/>
      <c r="AU120" s="457"/>
      <c r="AV120" s="457"/>
      <c r="AW120" s="457"/>
      <c r="AX120" s="457"/>
    </row>
    <row r="121" spans="2:50" s="450" customFormat="1">
      <c r="B121" s="453"/>
      <c r="S121" s="458" t="s">
        <v>321</v>
      </c>
      <c r="T121" s="455"/>
      <c r="U121" s="456"/>
      <c r="V121" s="457"/>
      <c r="W121" s="457"/>
      <c r="X121" s="457"/>
      <c r="Y121" s="457"/>
      <c r="Z121" s="457"/>
      <c r="AA121" s="457"/>
      <c r="AB121" s="457"/>
      <c r="AC121" s="457"/>
      <c r="AD121" s="457"/>
      <c r="AE121" s="457"/>
      <c r="AF121" s="457"/>
      <c r="AG121" s="457"/>
      <c r="AH121" s="457"/>
      <c r="AI121" s="457"/>
      <c r="AJ121" s="457"/>
      <c r="AK121" s="457"/>
      <c r="AL121" s="457"/>
      <c r="AM121" s="457"/>
      <c r="AN121" s="457"/>
      <c r="AO121" s="457"/>
      <c r="AP121" s="457"/>
      <c r="AQ121" s="457"/>
      <c r="AR121" s="457"/>
      <c r="AS121" s="457"/>
      <c r="AT121" s="457"/>
      <c r="AU121" s="457"/>
      <c r="AV121" s="457"/>
      <c r="AW121" s="457"/>
      <c r="AX121" s="457"/>
    </row>
    <row r="122" spans="2:50" s="450" customFormat="1">
      <c r="B122" s="453"/>
      <c r="S122" s="455"/>
      <c r="T122" s="456" t="s">
        <v>150</v>
      </c>
      <c r="U122" s="457"/>
      <c r="V122" s="457"/>
      <c r="W122" s="457"/>
      <c r="X122" s="457"/>
      <c r="Y122" s="457"/>
      <c r="Z122" s="457"/>
      <c r="AA122" s="457"/>
      <c r="AB122" s="457"/>
      <c r="AC122" s="457"/>
      <c r="AD122" s="457"/>
      <c r="AE122" s="457"/>
      <c r="AF122" s="457"/>
      <c r="AG122" s="457"/>
      <c r="AH122" s="457"/>
      <c r="AI122" s="457"/>
      <c r="AJ122" s="457"/>
      <c r="AK122" s="457"/>
      <c r="AL122" s="457"/>
      <c r="AM122" s="457"/>
      <c r="AN122" s="457"/>
      <c r="AO122" s="457"/>
      <c r="AP122" s="457"/>
      <c r="AQ122" s="457"/>
      <c r="AR122" s="457"/>
      <c r="AS122" s="457"/>
      <c r="AT122" s="457"/>
      <c r="AU122" s="457"/>
      <c r="AV122" s="457"/>
      <c r="AW122" s="457"/>
      <c r="AX122" s="457"/>
    </row>
    <row r="123" spans="2:50" s="450" customFormat="1">
      <c r="B123" s="453"/>
      <c r="S123" s="455"/>
      <c r="T123" s="457"/>
      <c r="U123" s="457"/>
      <c r="V123" s="457"/>
      <c r="W123" s="457"/>
      <c r="X123" s="457"/>
      <c r="Y123" s="457"/>
      <c r="Z123" s="457"/>
      <c r="AA123" s="457"/>
      <c r="AB123" s="457"/>
      <c r="AC123" s="457"/>
      <c r="AD123" s="457"/>
      <c r="AE123" s="457"/>
      <c r="AF123" s="457"/>
      <c r="AG123" s="457"/>
      <c r="AH123" s="457"/>
      <c r="AI123" s="457"/>
      <c r="AJ123" s="457"/>
      <c r="AK123" s="457"/>
      <c r="AL123" s="457"/>
      <c r="AM123" s="457"/>
      <c r="AN123" s="457"/>
      <c r="AO123" s="457"/>
      <c r="AP123" s="457"/>
      <c r="AQ123" s="457"/>
      <c r="AR123" s="457"/>
      <c r="AS123" s="457"/>
      <c r="AT123" s="457"/>
      <c r="AU123" s="457"/>
      <c r="AV123" s="457"/>
      <c r="AW123" s="457"/>
      <c r="AX123" s="457"/>
    </row>
  </sheetData>
  <mergeCells count="35">
    <mergeCell ref="U16:AX16"/>
    <mergeCell ref="S61:AX61"/>
    <mergeCell ref="T81:AX81"/>
    <mergeCell ref="T100:AX100"/>
    <mergeCell ref="T101:AX101"/>
    <mergeCell ref="T102:AX102"/>
    <mergeCell ref="T103:AX103"/>
    <mergeCell ref="T112:AX112"/>
    <mergeCell ref="U113:AX113"/>
    <mergeCell ref="U114:AX114"/>
    <mergeCell ref="T115:AX115"/>
    <mergeCell ref="U116:AX116"/>
    <mergeCell ref="U117:AX117"/>
    <mergeCell ref="T118:AX118"/>
    <mergeCell ref="U119:AX119"/>
    <mergeCell ref="U7:AX9"/>
    <mergeCell ref="U12:AX13"/>
    <mergeCell ref="U19:AX20"/>
    <mergeCell ref="U21:AX22"/>
    <mergeCell ref="U23:AX24"/>
    <mergeCell ref="U27:AX32"/>
    <mergeCell ref="S63:AX65"/>
    <mergeCell ref="U68:AX70"/>
    <mergeCell ref="U71:AX73"/>
    <mergeCell ref="U74:AX75"/>
    <mergeCell ref="U76:AX77"/>
    <mergeCell ref="T82:AX83"/>
    <mergeCell ref="U86:AX87"/>
    <mergeCell ref="U88:AX90"/>
    <mergeCell ref="U91:AX93"/>
    <mergeCell ref="T96:AX97"/>
    <mergeCell ref="T98:AX99"/>
    <mergeCell ref="T106:AX109"/>
    <mergeCell ref="T110:AX111"/>
    <mergeCell ref="T122:AX123"/>
  </mergeCells>
  <phoneticPr fontId="24"/>
  <conditionalFormatting sqref="T6:AC6">
    <cfRule type="expression" dxfId="9" priority="1" stopIfTrue="1">
      <formula>$B$6=0</formula>
    </cfRule>
  </conditionalFormatting>
  <conditionalFormatting sqref="T11:AH11">
    <cfRule type="expression" dxfId="8" priority="2" stopIfTrue="1">
      <formula>$B$11=0</formula>
    </cfRule>
  </conditionalFormatting>
  <conditionalFormatting sqref="T15:AC15">
    <cfRule type="expression" dxfId="7" priority="3" stopIfTrue="1">
      <formula>$B$15=0</formula>
    </cfRule>
  </conditionalFormatting>
  <conditionalFormatting sqref="T18:AH18">
    <cfRule type="expression" dxfId="6" priority="4" stopIfTrue="1">
      <formula>$B$18=0</formula>
    </cfRule>
  </conditionalFormatting>
  <conditionalFormatting sqref="T26:AJ26">
    <cfRule type="expression" dxfId="5" priority="5" stopIfTrue="1">
      <formula>$B$26=0</formula>
    </cfRule>
  </conditionalFormatting>
  <conditionalFormatting sqref="U7:AX9">
    <cfRule type="expression" dxfId="4" priority="6" stopIfTrue="1">
      <formula>$B$6=0</formula>
    </cfRule>
  </conditionalFormatting>
  <conditionalFormatting sqref="U12:AX13">
    <cfRule type="expression" dxfId="3" priority="7" stopIfTrue="1">
      <formula>$B$11=0</formula>
    </cfRule>
  </conditionalFormatting>
  <conditionalFormatting sqref="U16:AX16">
    <cfRule type="expression" dxfId="2" priority="8" stopIfTrue="1">
      <formula>$B$15=0</formula>
    </cfRule>
  </conditionalFormatting>
  <conditionalFormatting sqref="U19:AX24">
    <cfRule type="expression" dxfId="1" priority="9" stopIfTrue="1">
      <formula>$B$18=0</formula>
    </cfRule>
  </conditionalFormatting>
  <conditionalFormatting sqref="U27:AX32">
    <cfRule type="expression" dxfId="0" priority="10" stopIfTrue="1">
      <formula>$B$26=0</formula>
    </cfRule>
  </conditionalFormatting>
  <printOptions horizontalCentered="1"/>
  <pageMargins left="0.98425196850393704" right="0.98425196850393704" top="0.78740157480314965" bottom="0.59055118110236227" header="0.59055118110236227" footer="0.31496062992125984"/>
  <pageSetup paperSize="9" fitToWidth="1" fitToHeight="1" orientation="portrait" usePrinterDefaults="1" r:id="rId1"/>
  <headerFooter differentOddEven="1">
    <oddHeader>&amp;R&amp;"ＭＳ 明朝,標準"&amp;18別　紙</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現場説明書</vt:lpstr>
      <vt:lpstr>別紙</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藤井 貴男</dc:creator>
  <cp:lastModifiedBy>山田 瑠菜</cp:lastModifiedBy>
  <cp:lastPrinted>2020-06-18T02:50:53Z</cp:lastPrinted>
  <dcterms:created xsi:type="dcterms:W3CDTF">2019-04-04T07:55:03Z</dcterms:created>
  <dcterms:modified xsi:type="dcterms:W3CDTF">2025-08-06T06:12:49Z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3.1.3.0</vt:lpwstr>
      <vt:lpwstr>3.1.9.0</vt:lpwstr>
      <vt:lpwstr>5.0.5.0</vt:lpwstr>
    </vt:vector>
  </property>
  <property fmtid="{DCFEDD21-7773-49B2-8022-6FC58DB5260B}" pid="3" name="LastSavedVersion">
    <vt:lpwstr>5.0.5.0</vt:lpwstr>
  </property>
  <property fmtid="{DCFEDD21-7773-49B2-8022-6FC58DB5260B}" pid="4" name="LastSavedDate">
    <vt:filetime>2025-08-06T06:12:49Z</vt:filetime>
  </property>
</Properties>
</file>