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codeName="{51196F13-6AD0-C1B8-E2B4-A1F9AE17003E}"/>
  <workbookPr codeName="ThisWorkbook" checkCompatibility="1"/>
  <bookViews>
    <workbookView xWindow="0" yWindow="0" windowWidth="20490" windowHeight="7530" tabRatio="909"/>
  </bookViews>
  <sheets>
    <sheet name="現場説明書" sheetId="17" r:id="rId1"/>
  </sheets>
  <definedNames>
    <definedName name="_\P">#REF!</definedName>
    <definedName name="労務">#REF!</definedName>
    <definedName name="_xlnm.Print_Area" localSheetId="0">現場説明書!$AP$1:$CF$519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景山 靖</author>
    <author>西村 修</author>
  </authors>
  <commentList>
    <comment ref="AS448" authorId="0">
      <text>
        <r>
          <rPr>
            <sz val="11"/>
            <color indexed="8"/>
            <rFont val="ＭＳ Ｐゴシック"/>
          </rPr>
          <t>景山 靖:
共通仮設費率に含んでいなければしない。通常しない。</t>
        </r>
      </text>
    </comment>
    <comment ref="AS214" authorId="0">
      <text>
        <r>
          <rPr>
            <sz val="11"/>
            <color indexed="8"/>
            <rFont val="ＭＳ Ｐゴシック"/>
          </rPr>
          <t>景山 靖:
当面の間、建築工事は全て対象外です。</t>
        </r>
      </text>
    </comment>
    <comment ref="BB44" authorId="0">
      <text>
        <r>
          <rPr>
            <sz val="11"/>
            <color indexed="8"/>
            <rFont val="ＭＳ Ｐゴシック"/>
          </rPr>
          <t>景山 靖:
設計事務所が入れてくる設計事務所の表紙は数える。
設計書の鑑は数えない。</t>
        </r>
      </text>
    </comment>
    <comment ref="D416" authorId="0">
      <text>
        <r>
          <rPr>
            <sz val="11"/>
            <color indexed="8"/>
            <rFont val="ＭＳ Ｐゴシック"/>
          </rPr>
          <t>景山 靖:
リンク先参照</t>
        </r>
      </text>
    </comment>
    <comment ref="CE67" authorId="1">
      <text>
        <r>
          <rPr>
            <sz val="11"/>
            <color indexed="8"/>
            <rFont val="ＭＳ Ｐゴシック"/>
          </rPr>
          <t xml:space="preserve">西村 修:
一般的事項について、土木工事は廃止、建築工事は継続
（土木工事は一般的事項の内容は「土木工事共通仕様書　特記事項」に移行されたため。）
</t>
        </r>
      </text>
    </comment>
  </commentList>
</comments>
</file>

<file path=xl/sharedStrings.xml><?xml version="1.0" encoding="utf-8"?>
<sst xmlns="http://schemas.openxmlformats.org/spreadsheetml/2006/main" xmlns:r="http://schemas.openxmlformats.org/officeDocument/2006/relationships" count="591" uniqueCount="591">
  <si>
    <t>　　　　</t>
  </si>
  <si>
    <t>排水</t>
  </si>
  <si>
    <t>６</t>
  </si>
  <si>
    <t>安全関係</t>
    <rPh sb="0" eb="2">
      <t>アンゼン</t>
    </rPh>
    <rPh sb="2" eb="4">
      <t>カンケイ</t>
    </rPh>
    <phoneticPr fontId="24"/>
  </si>
  <si>
    <t>再生コンクリート砂</t>
    <rPh sb="0" eb="2">
      <t>サイセイ</t>
    </rPh>
    <rPh sb="8" eb="9">
      <t>スナ</t>
    </rPh>
    <phoneticPr fontId="24"/>
  </si>
  <si>
    <t>コンクリート魂</t>
    <rPh sb="6" eb="7">
      <t>コン</t>
    </rPh>
    <phoneticPr fontId="24"/>
  </si>
  <si>
    <t>月号、</t>
    <rPh sb="0" eb="2">
      <t>ガツゴウ</t>
    </rPh>
    <phoneticPr fontId="24"/>
  </si>
  <si>
    <t>管理計画課</t>
    <rPh sb="0" eb="2">
      <t>カンリ</t>
    </rPh>
    <rPh sb="2" eb="4">
      <t>ケイカク</t>
    </rPh>
    <rPh sb="4" eb="5">
      <t>カ</t>
    </rPh>
    <phoneticPr fontId="24"/>
  </si>
  <si>
    <t>　工事に使用する資材については、「県土整備部リサイクル製品使用基準」（平成22年１月20日付第200900157785号県土整備部長通知）に基づくリサイクル製品がある場合は、原則これを使用すること。</t>
  </si>
  <si>
    <t>交通誘導員</t>
    <rPh sb="0" eb="2">
      <t>コウツウ</t>
    </rPh>
    <rPh sb="2" eb="5">
      <t>ユウドウイン</t>
    </rPh>
    <phoneticPr fontId="24"/>
  </si>
  <si>
    <t>　　　　　　　　</t>
  </si>
  <si>
    <t>準としている。</t>
    <rPh sb="0" eb="1">
      <t>ジュン</t>
    </rPh>
    <phoneticPr fontId="24"/>
  </si>
  <si>
    <t>材料費</t>
    <rPh sb="0" eb="3">
      <t>ザイリョウヒ</t>
    </rPh>
    <phoneticPr fontId="24"/>
  </si>
  <si>
    <t>用地
関係</t>
    <rPh sb="0" eb="2">
      <t>ヨウチ</t>
    </rPh>
    <rPh sb="3" eb="5">
      <t>カンケイ</t>
    </rPh>
    <phoneticPr fontId="24"/>
  </si>
  <si>
    <t>Co雑割材</t>
    <rPh sb="2" eb="3">
      <t>ザツ</t>
    </rPh>
    <rPh sb="3" eb="4">
      <t>ワリ</t>
    </rPh>
    <rPh sb="4" eb="5">
      <t>ザイ</t>
    </rPh>
    <phoneticPr fontId="24"/>
  </si>
  <si>
    <t>４．現場休憩所の快適化，５．健康関連設備及び厚生施設の充実等</t>
  </si>
  <si>
    <t>⑨</t>
  </si>
  <si>
    <t>キ、クに関しては手打ちのため、必要に応じて見え消しを使用のこと</t>
    <rPh sb="4" eb="5">
      <t>カン</t>
    </rPh>
    <rPh sb="8" eb="10">
      <t>テウ</t>
    </rPh>
    <rPh sb="15" eb="17">
      <t>ヒツヨウ</t>
    </rPh>
    <rPh sb="18" eb="19">
      <t>オウ</t>
    </rPh>
    <rPh sb="21" eb="22">
      <t>ミ</t>
    </rPh>
    <rPh sb="23" eb="24">
      <t>ケ</t>
    </rPh>
    <rPh sb="26" eb="28">
      <t>シヨウ</t>
    </rPh>
    <phoneticPr fontId="24"/>
  </si>
  <si>
    <t>　　　　　　　</t>
  </si>
  <si>
    <t>適用</t>
    <rPh sb="0" eb="2">
      <t>テキヨウ</t>
    </rPh>
    <phoneticPr fontId="24"/>
  </si>
  <si>
    <t>（土質性状　(記載例)砂質土、コーン指数 300kN/㎡以上）</t>
    <rPh sb="1" eb="2">
      <t>ツチ</t>
    </rPh>
    <rPh sb="2" eb="3">
      <t>シツ</t>
    </rPh>
    <rPh sb="3" eb="4">
      <t>セイ</t>
    </rPh>
    <rPh sb="4" eb="5">
      <t>ジョウ</t>
    </rPh>
    <rPh sb="7" eb="10">
      <t>キサイレイ</t>
    </rPh>
    <rPh sb="11" eb="12">
      <t>スナ</t>
    </rPh>
    <rPh sb="12" eb="13">
      <t>シツ</t>
    </rPh>
    <rPh sb="13" eb="14">
      <t>ツチ</t>
    </rPh>
    <rPh sb="18" eb="20">
      <t>シスウ</t>
    </rPh>
    <phoneticPr fontId="24"/>
  </si>
  <si>
    <t>その他</t>
    <rPh sb="2" eb="3">
      <t>タ</t>
    </rPh>
    <phoneticPr fontId="24"/>
  </si>
  <si>
    <t>部局名</t>
    <rPh sb="0" eb="2">
      <t>ブキョク</t>
    </rPh>
    <rPh sb="2" eb="3">
      <t>メイ</t>
    </rPh>
    <phoneticPr fontId="24"/>
  </si>
  <si>
    <t>　　　　　　</t>
  </si>
  <si>
    <t>行う</t>
    <rPh sb="0" eb="1">
      <t>オコナ</t>
    </rPh>
    <phoneticPr fontId="24"/>
  </si>
  <si>
    <t>消費税法及び地方消費税法の適正転嫁等について</t>
  </si>
  <si>
    <t xml:space="preserve">（土石流の発生・到達するおそれのある現場での工事）　本工事は、労働安全衛生規則第２編第12章「土石流による危険の防止」に定める、土石流が発生するおそれのある現場において行う工事である。
安全対策について、https://www.pref.tottori.lg.jp/295476.htmに掲載の「土石流の発生・到達するおそれのある現場での工事おける安全対策について」に基づいて実施すること。
</t>
  </si>
  <si>
    <t>所管課</t>
    <rPh sb="0" eb="2">
      <t>ショカン</t>
    </rPh>
    <rPh sb="2" eb="3">
      <t>カ</t>
    </rPh>
    <phoneticPr fontId="24"/>
  </si>
  <si>
    <t>倉吉市</t>
    <rPh sb="0" eb="3">
      <t>クラヨシシ</t>
    </rPh>
    <phoneticPr fontId="24"/>
  </si>
  <si>
    <t>　交通誘導員Ｂ</t>
    <rPh sb="1" eb="3">
      <t>コウツウ</t>
    </rPh>
    <rPh sb="3" eb="6">
      <t>ユウドウイン</t>
    </rPh>
    <phoneticPr fontId="24"/>
  </si>
  <si>
    <t>４</t>
  </si>
  <si>
    <t>100万円未満</t>
    <rPh sb="3" eb="5">
      <t>マンエン</t>
    </rPh>
    <rPh sb="5" eb="7">
      <t>ミマン</t>
    </rPh>
    <phoneticPr fontId="24"/>
  </si>
  <si>
    <t>子ども家庭課</t>
    <rPh sb="0" eb="1">
      <t>コ</t>
    </rPh>
    <rPh sb="3" eb="5">
      <t>カテイ</t>
    </rPh>
    <rPh sb="5" eb="6">
      <t>カ</t>
    </rPh>
    <phoneticPr fontId="24"/>
  </si>
  <si>
    <t>完成期限</t>
    <rPh sb="0" eb="2">
      <t>カンセイ</t>
    </rPh>
    <rPh sb="2" eb="4">
      <t>キゲン</t>
    </rPh>
    <phoneticPr fontId="24"/>
  </si>
  <si>
    <t>　建設発生木材の運搬量、搬出量は出来形数量に応じて設計変更を行う。そのため、次のとおり数量管理を行うこと。</t>
  </si>
  <si>
    <t>現場環境改善</t>
    <rPh sb="0" eb="2">
      <t>ゲンバ</t>
    </rPh>
    <rPh sb="2" eb="4">
      <t>カンキョウ</t>
    </rPh>
    <rPh sb="4" eb="6">
      <t>カイゼン</t>
    </rPh>
    <phoneticPr fontId="24"/>
  </si>
  <si>
    <t>片道運搬距離</t>
  </si>
  <si>
    <t>施行年度</t>
    <rPh sb="0" eb="2">
      <t>セコウ</t>
    </rPh>
    <rPh sb="2" eb="4">
      <t>ネンド</t>
    </rPh>
    <phoneticPr fontId="24"/>
  </si>
  <si>
    <t>　倉吉市建設工事執行規則並びに倉吉市財務規則による。</t>
  </si>
  <si>
    <t>円/㎡</t>
    <rPh sb="0" eb="1">
      <t>エン</t>
    </rPh>
    <phoneticPr fontId="24"/>
  </si>
  <si>
    <t xml:space="preserve">　県外産の資材を使用する場合は、県内に本社又は営業所、支店等を有する販売業者（以下「県内販売業者」という。）から購入した資材を使用すること。ただし、当該資材について県内販売業者がない場合は、この限りでない。
</t>
  </si>
  <si>
    <t>※入力書式の変更をする場合は、Excelで開き編集し、Excel97-2003で保存すること</t>
    <rPh sb="1" eb="3">
      <t>ニュウリョク</t>
    </rPh>
    <rPh sb="3" eb="5">
      <t>ショシキ</t>
    </rPh>
    <rPh sb="6" eb="8">
      <t>ヘンコウ</t>
    </rPh>
    <rPh sb="11" eb="13">
      <t>バアイ</t>
    </rPh>
    <rPh sb="21" eb="22">
      <t>ヒラ</t>
    </rPh>
    <rPh sb="23" eb="25">
      <t>ヘンシュウ</t>
    </rPh>
    <rPh sb="40" eb="42">
      <t>ホゾン</t>
    </rPh>
    <phoneticPr fontId="24"/>
  </si>
  <si>
    <t>③</t>
  </si>
  <si>
    <t>税務課</t>
    <rPh sb="0" eb="3">
      <t>ゼイムカ</t>
    </rPh>
    <phoneticPr fontId="24"/>
  </si>
  <si>
    <t>年度</t>
    <rPh sb="0" eb="2">
      <t>ネンド</t>
    </rPh>
    <phoneticPr fontId="24"/>
  </si>
  <si>
    <t>計上費目</t>
    <rPh sb="0" eb="2">
      <t>ケイジョウ</t>
    </rPh>
    <rPh sb="2" eb="4">
      <t>ヒモク</t>
    </rPh>
    <phoneticPr fontId="24"/>
  </si>
  <si>
    <t>　また、使用燃料の抜き取り検査を行う場合には、現場代理人がこれに立ち会うなど協力を行うとともに、不正軽油の使用が発見された場合には、当該燃料納入業者を排除するなどの是正措置を講じること。</t>
  </si>
  <si>
    <t>現場説明書</t>
    <rPh sb="0" eb="2">
      <t>ゲンバ</t>
    </rPh>
    <rPh sb="2" eb="5">
      <t>セツメイショ</t>
    </rPh>
    <phoneticPr fontId="24"/>
  </si>
  <si>
    <t>キ</t>
  </si>
  <si>
    <t>着工保留</t>
    <rPh sb="0" eb="2">
      <t>チャッコウ</t>
    </rPh>
    <rPh sb="2" eb="4">
      <t>ホリュウ</t>
    </rPh>
    <phoneticPr fontId="24"/>
  </si>
  <si>
    <t>工事名</t>
    <rPh sb="0" eb="2">
      <t>コウジ</t>
    </rPh>
    <rPh sb="2" eb="3">
      <t>メイ</t>
    </rPh>
    <phoneticPr fontId="24"/>
  </si>
  <si>
    <t>施行主体名</t>
    <rPh sb="0" eb="2">
      <t>セコウ</t>
    </rPh>
    <rPh sb="2" eb="4">
      <t>シュタイ</t>
    </rPh>
    <rPh sb="4" eb="5">
      <t>メイ</t>
    </rPh>
    <phoneticPr fontId="24"/>
  </si>
  <si>
    <t>　施設及び地域行事等により工程調整が必要となる場合があるので、この場合は協力すること。</t>
  </si>
  <si>
    <t>流用品目</t>
    <rPh sb="0" eb="2">
      <t>リュウヨウ</t>
    </rPh>
    <rPh sb="2" eb="4">
      <t>ヒンモク</t>
    </rPh>
    <phoneticPr fontId="24"/>
  </si>
  <si>
    <t>福祉課</t>
    <rPh sb="0" eb="3">
      <t>フクシカ</t>
    </rPh>
    <phoneticPr fontId="24"/>
  </si>
  <si>
    <t>　下請契約の締結に際しては、下請業者へ法定福利費を内訳明示した見積書（標準見積書という。）の提示を求め、提示された場合にはこれを尊重するように努めること。</t>
  </si>
  <si>
    <t>　コンクリート魂・アスファルト魂・建設発生木材は、現場内において分別解体す</t>
  </si>
  <si>
    <t>選択</t>
    <rPh sb="0" eb="2">
      <t>センタク</t>
    </rPh>
    <phoneticPr fontId="24"/>
  </si>
  <si>
    <t>８時～17時（平日）</t>
  </si>
  <si>
    <t>総務課</t>
    <rPh sb="0" eb="2">
      <t>ソウム</t>
    </rPh>
    <rPh sb="2" eb="3">
      <t>カ</t>
    </rPh>
    <phoneticPr fontId="24"/>
  </si>
  <si>
    <t>他工事等との調整</t>
  </si>
  <si>
    <t>枚</t>
    <rPh sb="0" eb="1">
      <t>マイ</t>
    </rPh>
    <phoneticPr fontId="24"/>
  </si>
  <si>
    <t>教育総務課</t>
    <rPh sb="0" eb="2">
      <t>キョウイク</t>
    </rPh>
    <rPh sb="2" eb="4">
      <t>ソウム</t>
    </rPh>
    <rPh sb="4" eb="5">
      <t>カ</t>
    </rPh>
    <phoneticPr fontId="24"/>
  </si>
  <si>
    <t>マニフェスト又は伝票管理を行うこと。</t>
  </si>
  <si>
    <t>建設課</t>
    <rPh sb="0" eb="3">
      <t>ケンセツカ</t>
    </rPh>
    <phoneticPr fontId="24"/>
  </si>
  <si>
    <t>健康福祉部</t>
    <rPh sb="0" eb="2">
      <t>ケンコウ</t>
    </rPh>
    <rPh sb="2" eb="4">
      <t>フクシ</t>
    </rPh>
    <rPh sb="4" eb="5">
      <t>ブ</t>
    </rPh>
    <phoneticPr fontId="24"/>
  </si>
  <si>
    <t>　建設工事に係る資材の再資源化等に関する法律（平成12年法律第104号）及び「鳥取県県土整備部公共工事建設副産物活用実施要領」（平成22年９月13日付第201000087971号県土整備部長通知）に基づき建設副産物のリサイクル等に努めること。</t>
  </si>
  <si>
    <t>※現場説明書「鏡」から自動入力</t>
    <rPh sb="1" eb="3">
      <t>ゲンバ</t>
    </rPh>
    <rPh sb="3" eb="6">
      <t>セツメイショ</t>
    </rPh>
    <rPh sb="7" eb="8">
      <t>カガミ</t>
    </rPh>
    <rPh sb="11" eb="13">
      <t>ジドウ</t>
    </rPh>
    <rPh sb="13" eb="15">
      <t>ニュウリョク</t>
    </rPh>
    <phoneticPr fontId="24"/>
  </si>
  <si>
    <t>仕様書の適用について</t>
    <rPh sb="0" eb="3">
      <t>シヨウショ</t>
    </rPh>
    <rPh sb="4" eb="6">
      <t>テキヨウ</t>
    </rPh>
    <phoneticPr fontId="24"/>
  </si>
  <si>
    <t>教育委員会事務局</t>
    <rPh sb="0" eb="2">
      <t>キョウイク</t>
    </rPh>
    <rPh sb="2" eb="5">
      <t>イインカイ</t>
    </rPh>
    <rPh sb="5" eb="8">
      <t>ジムキョク</t>
    </rPh>
    <phoneticPr fontId="24"/>
  </si>
  <si>
    <t>労働者の福祉向上について</t>
  </si>
  <si>
    <t>、施工機械：</t>
    <rPh sb="1" eb="3">
      <t>セコウ</t>
    </rPh>
    <rPh sb="3" eb="5">
      <t>キカイ</t>
    </rPh>
    <phoneticPr fontId="24"/>
  </si>
  <si>
    <t>いるが、受注者の責に帰することができない事由により鋼材の調達が遅れ、工期内に工事を完成することができない場合は、その理由を明示した書面により、発注者に工期の延長変更を請求することができる。</t>
  </si>
  <si>
    <t>人権政策課</t>
    <rPh sb="0" eb="2">
      <t>ジンケン</t>
    </rPh>
    <rPh sb="2" eb="4">
      <t>セイサク</t>
    </rPh>
    <rPh sb="4" eb="5">
      <t>カ</t>
    </rPh>
    <phoneticPr fontId="24"/>
  </si>
  <si>
    <t>Ａｓ魂・発生木材</t>
    <rPh sb="2" eb="3">
      <t>コン</t>
    </rPh>
    <rPh sb="4" eb="6">
      <t>ハッセイ</t>
    </rPh>
    <rPh sb="6" eb="8">
      <t>モクザイ</t>
    </rPh>
    <phoneticPr fontId="24"/>
  </si>
  <si>
    <t>上下水道局</t>
    <rPh sb="0" eb="4">
      <t>ジョウゲスイドウ</t>
    </rPh>
    <rPh sb="4" eb="5">
      <t>キョク</t>
    </rPh>
    <phoneticPr fontId="24"/>
  </si>
  <si>
    <t>関金支所</t>
    <rPh sb="0" eb="2">
      <t>セキガネ</t>
    </rPh>
    <rPh sb="2" eb="4">
      <t>シショ</t>
    </rPh>
    <phoneticPr fontId="24"/>
  </si>
  <si>
    <t>記載例＝大坪住宅建替（第２期Ｂ棟）建築主体工事</t>
    <rPh sb="0" eb="2">
      <t>キサイ</t>
    </rPh>
    <rPh sb="2" eb="3">
      <t>レイ</t>
    </rPh>
    <rPh sb="4" eb="6">
      <t>オオツボ</t>
    </rPh>
    <rPh sb="6" eb="8">
      <t>ジュウタク</t>
    </rPh>
    <rPh sb="8" eb="10">
      <t>タテカエ</t>
    </rPh>
    <rPh sb="11" eb="12">
      <t>ダイ</t>
    </rPh>
    <rPh sb="13" eb="14">
      <t>キ</t>
    </rPh>
    <rPh sb="15" eb="16">
      <t>トウ</t>
    </rPh>
    <rPh sb="17" eb="19">
      <t>ケンチク</t>
    </rPh>
    <rPh sb="19" eb="21">
      <t>シュタイ</t>
    </rPh>
    <rPh sb="21" eb="23">
      <t>コウジ</t>
    </rPh>
    <phoneticPr fontId="24"/>
  </si>
  <si>
    <t>１</t>
  </si>
  <si>
    <t>植栽工</t>
    <rPh sb="0" eb="2">
      <t>ショクサイ</t>
    </rPh>
    <rPh sb="2" eb="3">
      <t>コウ</t>
    </rPh>
    <phoneticPr fontId="24"/>
  </si>
  <si>
    <t>事務手続</t>
    <rPh sb="0" eb="2">
      <t>ジム</t>
    </rPh>
    <rPh sb="2" eb="4">
      <t>テツヅキ</t>
    </rPh>
    <phoneticPr fontId="24"/>
  </si>
  <si>
    <t>倉吉市建設工事執行規則並びに倉吉市財務規則による。</t>
  </si>
  <si>
    <t>(１)</t>
  </si>
  <si>
    <t>図面枚数</t>
    <rPh sb="0" eb="2">
      <t>ズメン</t>
    </rPh>
    <rPh sb="2" eb="4">
      <t>マイスウ</t>
    </rPh>
    <phoneticPr fontId="24"/>
  </si>
  <si>
    <t>２</t>
  </si>
  <si>
    <t>品目</t>
    <rPh sb="0" eb="2">
      <t>ヒンモク</t>
    </rPh>
    <phoneticPr fontId="24"/>
  </si>
  <si>
    <t>仕様書</t>
    <rPh sb="0" eb="3">
      <t>シヨウショ</t>
    </rPh>
    <phoneticPr fontId="24"/>
  </si>
  <si>
    <t>設計図書</t>
    <rPh sb="0" eb="2">
      <t>セッケイ</t>
    </rPh>
    <rPh sb="2" eb="4">
      <t>トショ</t>
    </rPh>
    <phoneticPr fontId="24"/>
  </si>
  <si>
    <t>調査済埋設物等</t>
    <rPh sb="0" eb="2">
      <t>チョウサ</t>
    </rPh>
    <rPh sb="2" eb="3">
      <t>ズミ</t>
    </rPh>
    <rPh sb="3" eb="5">
      <t>マイセツ</t>
    </rPh>
    <rPh sb="5" eb="6">
      <t>ブツ</t>
    </rPh>
    <rPh sb="6" eb="7">
      <t>トウ</t>
    </rPh>
    <phoneticPr fontId="24"/>
  </si>
  <si>
    <t>ア</t>
  </si>
  <si>
    <t>各年度における出来高予定率</t>
    <rPh sb="0" eb="3">
      <t>カクネンド</t>
    </rPh>
    <rPh sb="7" eb="10">
      <t>デキダカ</t>
    </rPh>
    <rPh sb="10" eb="12">
      <t>ヨテイ</t>
    </rPh>
    <rPh sb="12" eb="13">
      <t>リツ</t>
    </rPh>
    <phoneticPr fontId="24"/>
  </si>
  <si>
    <t>イ</t>
  </si>
  <si>
    <t xml:space="preserve">（表示板の設置）「防災・減災、国土強靱化のための５か年加速化対策」に基づく工事の場合は、掲示板の工事種類について「国土強靱化対策工事（５か年加速化対策）」と標記すること。
　掲示板の記載及び記載内容については、工事現場における標示施設の設置の徹底について（令和３年６月１日付け　国土交通省大臣官房技術調査課建設システム管理企画室長　事務連絡）を参考にすること。
</t>
    <rPh sb="1" eb="4">
      <t>ヒョウジバン</t>
    </rPh>
    <rPh sb="5" eb="7">
      <t>セッチ</t>
    </rPh>
    <rPh sb="9" eb="11">
      <t>ボウサイ</t>
    </rPh>
    <rPh sb="12" eb="14">
      <t>ゲンサイ</t>
    </rPh>
    <rPh sb="15" eb="17">
      <t>コクド</t>
    </rPh>
    <rPh sb="17" eb="19">
      <t>キョウジン</t>
    </rPh>
    <rPh sb="19" eb="20">
      <t>カ</t>
    </rPh>
    <rPh sb="26" eb="27">
      <t>ネン</t>
    </rPh>
    <rPh sb="27" eb="29">
      <t>カソク</t>
    </rPh>
    <rPh sb="29" eb="30">
      <t>カ</t>
    </rPh>
    <rPh sb="30" eb="32">
      <t>タイサク</t>
    </rPh>
    <rPh sb="34" eb="35">
      <t>モト</t>
    </rPh>
    <rPh sb="37" eb="39">
      <t>コウジ</t>
    </rPh>
    <rPh sb="40" eb="42">
      <t>バアイ</t>
    </rPh>
    <rPh sb="44" eb="47">
      <t>ケイジバン</t>
    </rPh>
    <rPh sb="48" eb="50">
      <t>コウジ</t>
    </rPh>
    <rPh sb="50" eb="52">
      <t>シュルイ</t>
    </rPh>
    <rPh sb="57" eb="59">
      <t>コクド</t>
    </rPh>
    <rPh sb="59" eb="61">
      <t>キョウジン</t>
    </rPh>
    <rPh sb="61" eb="62">
      <t>カ</t>
    </rPh>
    <rPh sb="62" eb="64">
      <t>タイサク</t>
    </rPh>
    <rPh sb="64" eb="66">
      <t>コウジ</t>
    </rPh>
    <rPh sb="69" eb="70">
      <t>ネン</t>
    </rPh>
    <rPh sb="70" eb="72">
      <t>カソク</t>
    </rPh>
    <rPh sb="72" eb="73">
      <t>カ</t>
    </rPh>
    <rPh sb="73" eb="75">
      <t>タイサク</t>
    </rPh>
    <rPh sb="87" eb="90">
      <t>ケイジバン</t>
    </rPh>
    <rPh sb="91" eb="93">
      <t>キサイ</t>
    </rPh>
    <rPh sb="93" eb="94">
      <t>オヨ</t>
    </rPh>
    <rPh sb="95" eb="97">
      <t>キサイ</t>
    </rPh>
    <rPh sb="97" eb="99">
      <t>ナイヨウ</t>
    </rPh>
    <rPh sb="105" eb="107">
      <t>コウジ</t>
    </rPh>
    <rPh sb="107" eb="109">
      <t>ゲンバ</t>
    </rPh>
    <rPh sb="113" eb="115">
      <t>ヒョウジ</t>
    </rPh>
    <rPh sb="115" eb="117">
      <t>シセツ</t>
    </rPh>
    <rPh sb="118" eb="120">
      <t>セッチ</t>
    </rPh>
    <rPh sb="121" eb="123">
      <t>テッテイ</t>
    </rPh>
    <rPh sb="128" eb="130">
      <t>レイワ</t>
    </rPh>
    <rPh sb="131" eb="132">
      <t>ネン</t>
    </rPh>
    <rPh sb="133" eb="134">
      <t>ガツ</t>
    </rPh>
    <rPh sb="135" eb="136">
      <t>ニチ</t>
    </rPh>
    <rPh sb="136" eb="137">
      <t>ツ</t>
    </rPh>
    <rPh sb="139" eb="141">
      <t>コクド</t>
    </rPh>
    <rPh sb="141" eb="144">
      <t>コウツウショウ</t>
    </rPh>
    <rPh sb="144" eb="146">
      <t>ダイジン</t>
    </rPh>
    <rPh sb="146" eb="148">
      <t>カンボウ</t>
    </rPh>
    <rPh sb="148" eb="150">
      <t>ギジュツ</t>
    </rPh>
    <rPh sb="150" eb="152">
      <t>チョウサ</t>
    </rPh>
    <rPh sb="152" eb="153">
      <t>カ</t>
    </rPh>
    <rPh sb="153" eb="155">
      <t>ケンセツ</t>
    </rPh>
    <rPh sb="159" eb="161">
      <t>カンリ</t>
    </rPh>
    <rPh sb="161" eb="163">
      <t>キカク</t>
    </rPh>
    <rPh sb="163" eb="165">
      <t>シツチョウ</t>
    </rPh>
    <rPh sb="166" eb="168">
      <t>ジム</t>
    </rPh>
    <rPh sb="168" eb="170">
      <t>レンラク</t>
    </rPh>
    <rPh sb="172" eb="174">
      <t>サンコウ</t>
    </rPh>
    <phoneticPr fontId="24"/>
  </si>
  <si>
    <t>内訳明細書</t>
    <rPh sb="0" eb="2">
      <t>ウチワケ</t>
    </rPh>
    <rPh sb="2" eb="5">
      <t>メイサイショ</t>
    </rPh>
    <phoneticPr fontId="24"/>
  </si>
  <si>
    <t>土木維持工事</t>
    <rPh sb="0" eb="2">
      <t>ドボク</t>
    </rPh>
    <rPh sb="2" eb="4">
      <t>イジ</t>
    </rPh>
    <rPh sb="4" eb="6">
      <t>コウジ</t>
    </rPh>
    <phoneticPr fontId="24"/>
  </si>
  <si>
    <t>工種：</t>
    <rPh sb="0" eb="1">
      <t>コウ</t>
    </rPh>
    <rPh sb="1" eb="2">
      <t>シュ</t>
    </rPh>
    <phoneticPr fontId="24"/>
  </si>
  <si>
    <t>数量公開</t>
    <rPh sb="0" eb="2">
      <t>スウリョウ</t>
    </rPh>
    <rPh sb="2" eb="4">
      <t>コウカイ</t>
    </rPh>
    <phoneticPr fontId="24"/>
  </si>
  <si>
    <t>　本工事は、倉吉市建設工事検査規程第4条第2項第1号に定める切取、盛土又は単純は構造物の築造を行う工事で、完成検査の時に出来形、品質等の確認できる工事に該当するため、同条第1項第2号の中間検査を行わない。</t>
    <rPh sb="1" eb="2">
      <t>ホン</t>
    </rPh>
    <rPh sb="2" eb="4">
      <t>コウジ</t>
    </rPh>
    <rPh sb="6" eb="8">
      <t>クラヨシ</t>
    </rPh>
    <rPh sb="8" eb="9">
      <t>シ</t>
    </rPh>
    <rPh sb="9" eb="11">
      <t>ケンセツ</t>
    </rPh>
    <rPh sb="11" eb="13">
      <t>コウジ</t>
    </rPh>
    <rPh sb="13" eb="15">
      <t>ケンサ</t>
    </rPh>
    <rPh sb="15" eb="17">
      <t>キテイ</t>
    </rPh>
    <rPh sb="17" eb="18">
      <t>ダイ</t>
    </rPh>
    <rPh sb="19" eb="20">
      <t>ジョウ</t>
    </rPh>
    <rPh sb="20" eb="21">
      <t>ダイ</t>
    </rPh>
    <rPh sb="22" eb="23">
      <t>コウ</t>
    </rPh>
    <rPh sb="23" eb="24">
      <t>ダイ</t>
    </rPh>
    <rPh sb="25" eb="26">
      <t>ゴウ</t>
    </rPh>
    <rPh sb="27" eb="28">
      <t>サダ</t>
    </rPh>
    <rPh sb="30" eb="32">
      <t>キリトリ</t>
    </rPh>
    <rPh sb="33" eb="34">
      <t>モリ</t>
    </rPh>
    <rPh sb="34" eb="35">
      <t>ド</t>
    </rPh>
    <rPh sb="35" eb="36">
      <t>マタ</t>
    </rPh>
    <rPh sb="37" eb="39">
      <t>タンジュン</t>
    </rPh>
    <rPh sb="40" eb="43">
      <t>コウゾウブツ</t>
    </rPh>
    <rPh sb="44" eb="46">
      <t>チクゾウ</t>
    </rPh>
    <rPh sb="47" eb="48">
      <t>オコナ</t>
    </rPh>
    <rPh sb="49" eb="51">
      <t>コウジ</t>
    </rPh>
    <rPh sb="53" eb="55">
      <t>カンセイ</t>
    </rPh>
    <rPh sb="55" eb="57">
      <t>ケンサ</t>
    </rPh>
    <rPh sb="58" eb="59">
      <t>トキ</t>
    </rPh>
    <rPh sb="60" eb="62">
      <t>デキ</t>
    </rPh>
    <rPh sb="62" eb="63">
      <t>ガタ</t>
    </rPh>
    <rPh sb="64" eb="67">
      <t>ヒンシツトウ</t>
    </rPh>
    <rPh sb="68" eb="70">
      <t>カクニン</t>
    </rPh>
    <rPh sb="73" eb="75">
      <t>コウジ</t>
    </rPh>
    <rPh sb="76" eb="78">
      <t>ガイトウ</t>
    </rPh>
    <rPh sb="83" eb="84">
      <t>ドウ</t>
    </rPh>
    <rPh sb="84" eb="85">
      <t>ジョウ</t>
    </rPh>
    <rPh sb="85" eb="86">
      <t>ダイ</t>
    </rPh>
    <rPh sb="87" eb="88">
      <t>コウ</t>
    </rPh>
    <rPh sb="88" eb="89">
      <t>ダイ</t>
    </rPh>
    <rPh sb="90" eb="91">
      <t>ゴウ</t>
    </rPh>
    <rPh sb="92" eb="94">
      <t>チュウカン</t>
    </rPh>
    <rPh sb="94" eb="96">
      <t>ケンサ</t>
    </rPh>
    <rPh sb="97" eb="98">
      <t>オコナ</t>
    </rPh>
    <phoneticPr fontId="24"/>
  </si>
  <si>
    <t>低騒音型・低振動型建設機械</t>
  </si>
  <si>
    <t>工種</t>
    <rPh sb="0" eb="1">
      <t>コウ</t>
    </rPh>
    <rPh sb="1" eb="2">
      <t>シュ</t>
    </rPh>
    <phoneticPr fontId="24"/>
  </si>
  <si>
    <t>３</t>
  </si>
  <si>
    <t>頁</t>
    <rPh sb="0" eb="1">
      <t>ペイジ</t>
    </rPh>
    <phoneticPr fontId="24"/>
  </si>
  <si>
    <t>一般的事項改正年月日</t>
    <rPh sb="0" eb="3">
      <t>イッパンテキ</t>
    </rPh>
    <rPh sb="3" eb="5">
      <t>ジコウ</t>
    </rPh>
    <rPh sb="5" eb="7">
      <t>カイセイ</t>
    </rPh>
    <rPh sb="7" eb="10">
      <t>ネンガッピ</t>
    </rPh>
    <phoneticPr fontId="24"/>
  </si>
  <si>
    <t>平成29年10月10日</t>
    <rPh sb="0" eb="2">
      <t>ヘイセイ</t>
    </rPh>
    <rPh sb="4" eb="5">
      <t>ネン</t>
    </rPh>
    <rPh sb="7" eb="8">
      <t>ガツ</t>
    </rPh>
    <rPh sb="10" eb="11">
      <t>カ</t>
    </rPh>
    <phoneticPr fontId="24"/>
  </si>
  <si>
    <t>改正</t>
  </si>
  <si>
    <t>分別解体費用</t>
    <rPh sb="0" eb="2">
      <t>ブンベツ</t>
    </rPh>
    <rPh sb="2" eb="4">
      <t>カイタイ</t>
    </rPh>
    <rPh sb="4" eb="6">
      <t>ヒヨウ</t>
    </rPh>
    <phoneticPr fontId="24"/>
  </si>
  <si>
    <t>対象</t>
    <rPh sb="0" eb="2">
      <t>タイショウ</t>
    </rPh>
    <phoneticPr fontId="24"/>
  </si>
  <si>
    <t>工事現場名</t>
    <rPh sb="0" eb="2">
      <t>コウジ</t>
    </rPh>
    <rPh sb="2" eb="4">
      <t>ゲンバ</t>
    </rPh>
    <rPh sb="4" eb="5">
      <t>メイ</t>
    </rPh>
    <phoneticPr fontId="24"/>
  </si>
  <si>
    <t>　その他埋設が想定される未調査の埋設物については事前に確認を行うとともに、管理者不明の埋設物等が確認された場合は、監督員に報告すること。</t>
  </si>
  <si>
    <t>別表</t>
    <rPh sb="0" eb="2">
      <t>ベッピョウ</t>
    </rPh>
    <phoneticPr fontId="24"/>
  </si>
  <si>
    <t>　建設業からの暴力団排除の徹底について</t>
  </si>
  <si>
    <t>『木造建築工事標準仕様書』</t>
  </si>
  <si>
    <t>　この場合において、工程等を変更せざるを得なくなったときは、速やかに監督員に協議すること。</t>
  </si>
  <si>
    <t>②</t>
  </si>
  <si>
    <t>　受注者は、下請契約を締結した場合は、下請契約締結の日（元請人を除く下請注文者の行った下請契約締結を含む。）の翌日から起算して20日以内に建設業法第24条の７に規定する施工体制台帳及び施工体系図の写し並びに同法施行規則第14条の２及び同規則第14条の４に規定する添付書類を提出しなければならない。</t>
  </si>
  <si>
    <t xml:space="preserve">  工事の一部を第三者に請け負わせる場合、又は工事に伴う交通誘導等の業務を第三者に委託する場合には、原則として市内に本店又は支店、営業所等を有する業者（以下「市内業者」という。）と契約すること。ただし、技術的に施工できる市内業者がない工事等を請け負わせ、又は委託する場合、あるいは市内業者で施工できても工程的に間に合わない等、特段の理由がある場合は、監督員に事前協議して市外業者と契約することができる。</t>
  </si>
  <si>
    <t>建設業退職金共済制度への加入等</t>
  </si>
  <si>
    <t>ウ</t>
  </si>
  <si>
    <t>500㎡以上、１億円以上</t>
    <rPh sb="4" eb="6">
      <t>イジョウ</t>
    </rPh>
    <rPh sb="8" eb="12">
      <t>オクエンイジョウ</t>
    </rPh>
    <phoneticPr fontId="24"/>
  </si>
  <si>
    <t>　下請契約及び資材購入等において、消費税の円滑かつ適正な転嫁の確保のための消費税の転嫁を阻害する行為の是正等に関する特別措置法（平成25年法律第41号）で禁止された添加拒否等行為を行わないなど、適切な対応を行うこと。</t>
  </si>
  <si>
    <t>保険</t>
    <rPh sb="0" eb="2">
      <t>ホケン</t>
    </rPh>
    <phoneticPr fontId="24"/>
  </si>
  <si>
    <t>　受注者は、工事現場に｢建設業退職金共済制度適用事業主工事現場｣の標識を掲示すること。</t>
  </si>
  <si>
    <t>支障物件</t>
    <rPh sb="0" eb="2">
      <t>シショウ</t>
    </rPh>
    <rPh sb="2" eb="4">
      <t>ブッケン</t>
    </rPh>
    <phoneticPr fontId="24"/>
  </si>
  <si>
    <t>　建設労働者の適切な賃金水準の確保、社会保険等（雇用保険、健康保険及び厚生年金保険）への加入など、労働者の福祉向上に努めること。なお、健康保険等の適用を受けない建設労働者に対しても、国民健康保険等に加入するよう指導に努めること。</t>
  </si>
  <si>
    <t>日</t>
    <rPh sb="0" eb="1">
      <t>ニチ</t>
    </rPh>
    <phoneticPr fontId="24"/>
  </si>
  <si>
    <t>　受注者は、請け負った工事に従事する全ての下請業者に対して、上記と同様に社会保険等加入の指導に努めること。</t>
  </si>
  <si>
    <t>工事種別</t>
    <rPh sb="0" eb="2">
      <t>コウジ</t>
    </rPh>
    <rPh sb="2" eb="4">
      <t>シュベツ</t>
    </rPh>
    <phoneticPr fontId="24"/>
  </si>
  <si>
    <t>５</t>
  </si>
  <si>
    <t>労働安全衛生の確保について</t>
  </si>
  <si>
    <t>（日本芝生産地への配慮）</t>
    <rPh sb="1" eb="3">
      <t>ニホン</t>
    </rPh>
    <rPh sb="3" eb="4">
      <t>シバ</t>
    </rPh>
    <rPh sb="4" eb="6">
      <t>セイサン</t>
    </rPh>
    <rPh sb="6" eb="7">
      <t>チ</t>
    </rPh>
    <rPh sb="9" eb="11">
      <t>ハイリョ</t>
    </rPh>
    <phoneticPr fontId="24"/>
  </si>
  <si>
    <t>建設資機材の使用について</t>
  </si>
  <si>
    <t>17：00</t>
  </si>
  <si>
    <t>　一般交通等に支障を及ぼさないよう十分注意して施工すること。</t>
  </si>
  <si>
    <t xml:space="preserve">  施工現場及びその周辺の環境改善を図るため、低騒音型・低振動型の建設機械を使用するよう努めること。</t>
  </si>
  <si>
    <t>水道</t>
    <rPh sb="0" eb="2">
      <t>スイドウ</t>
    </rPh>
    <phoneticPr fontId="24"/>
  </si>
  <si>
    <t>（農地の賃貸借）</t>
  </si>
  <si>
    <t>下水道</t>
    <rPh sb="0" eb="3">
      <t>ゲスイドウ</t>
    </rPh>
    <phoneticPr fontId="24"/>
  </si>
  <si>
    <t>　ダンプトラック等による運搬について</t>
  </si>
  <si>
    <t>（現場環境改善）</t>
    <rPh sb="1" eb="3">
      <t>ゲンバ</t>
    </rPh>
    <rPh sb="3" eb="5">
      <t>カンキョウ</t>
    </rPh>
    <rPh sb="5" eb="7">
      <t>カイゼン</t>
    </rPh>
    <phoneticPr fontId="24"/>
  </si>
  <si>
    <t>　土砂等を運搬する大型自動車による交通事故の防止等に関する特別措置法（昭和42年法律第131号）の目的に鑑み、同法第12条に規定する団体の設立状況を踏まえ、同団体への加入車の使用を促進するよう努めること。</t>
  </si>
  <si>
    <t>産業廃棄物の処理に係る税に相当する額を</t>
  </si>
  <si>
    <t>　受注者は、工事請負代金額500万円以上の工事について、受注、変更、訂正及び完成時10日以内に工事実績情報サービス（CORINS）に工事実績情報の登録を行い、登録内容確認書を印刷して発注者に提出すること。</t>
  </si>
  <si>
    <t>　その他</t>
  </si>
  <si>
    <t>https://www.city.kurayoshi.lg.jp/gyousei/div/kensetsu/kanri/15/</t>
  </si>
  <si>
    <t>土質改良プラント</t>
    <rPh sb="0" eb="2">
      <t>ドシツ</t>
    </rPh>
    <rPh sb="2" eb="4">
      <t>カイリョウ</t>
    </rPh>
    <phoneticPr fontId="24"/>
  </si>
  <si>
    <t>特記事項改正年月日</t>
    <rPh sb="0" eb="2">
      <t>トッキ</t>
    </rPh>
    <rPh sb="2" eb="4">
      <t>ジコウ</t>
    </rPh>
    <rPh sb="4" eb="6">
      <t>カイセイ</t>
    </rPh>
    <rPh sb="6" eb="9">
      <t>ネンガッピ</t>
    </rPh>
    <phoneticPr fontId="24"/>
  </si>
  <si>
    <t>産業廃棄物の処理に係る税</t>
  </si>
  <si>
    <t>の再資源化施設への搬出を見込んでいる。これは、他の施設へ搬出を妨げるものではないが搬出先を変更する場合は理由を付して協議を行うこと。</t>
  </si>
  <si>
    <t>仕様
書</t>
    <rPh sb="0" eb="2">
      <t>シヨウ</t>
    </rPh>
    <rPh sb="3" eb="4">
      <t>ショ</t>
    </rPh>
    <phoneticPr fontId="24"/>
  </si>
  <si>
    <t>敷地外を掘削する場合に埋設物等があれば「○」印を選択、その他必要に応じて「○」印を選択、修繕工事では立会不要</t>
    <rPh sb="0" eb="2">
      <t>シキチ</t>
    </rPh>
    <rPh sb="2" eb="3">
      <t>ガイ</t>
    </rPh>
    <rPh sb="4" eb="6">
      <t>クッサク</t>
    </rPh>
    <rPh sb="8" eb="10">
      <t>バアイ</t>
    </rPh>
    <rPh sb="11" eb="13">
      <t>マイセツ</t>
    </rPh>
    <rPh sb="13" eb="14">
      <t>ブツ</t>
    </rPh>
    <rPh sb="14" eb="15">
      <t>トウ</t>
    </rPh>
    <rPh sb="22" eb="23">
      <t>シルシ</t>
    </rPh>
    <rPh sb="24" eb="26">
      <t>センタク</t>
    </rPh>
    <rPh sb="29" eb="30">
      <t>タ</t>
    </rPh>
    <rPh sb="30" eb="32">
      <t>ヒツヨウ</t>
    </rPh>
    <rPh sb="33" eb="34">
      <t>オウ</t>
    </rPh>
    <rPh sb="39" eb="40">
      <t>シルシ</t>
    </rPh>
    <rPh sb="41" eb="43">
      <t>センタク</t>
    </rPh>
    <rPh sb="44" eb="46">
      <t>シュウゼン</t>
    </rPh>
    <rPh sb="46" eb="48">
      <t>コウジ</t>
    </rPh>
    <rPh sb="50" eb="52">
      <t>タチアイ</t>
    </rPh>
    <rPh sb="52" eb="54">
      <t>フヨウ</t>
    </rPh>
    <phoneticPr fontId="24"/>
  </si>
  <si>
    <t>建設副産物の使用</t>
    <rPh sb="0" eb="2">
      <t>ケンセツ</t>
    </rPh>
    <rPh sb="2" eb="5">
      <t>フクサンブツ</t>
    </rPh>
    <rPh sb="6" eb="8">
      <t>シヨウ</t>
    </rPh>
    <phoneticPr fontId="24"/>
  </si>
  <si>
    <t>①</t>
  </si>
  <si>
    <t>交通安全施設等</t>
  </si>
  <si>
    <t>工程</t>
    <rPh sb="0" eb="2">
      <t>コウテイ</t>
    </rPh>
    <phoneticPr fontId="24"/>
  </si>
  <si>
    <t>施工箇所</t>
    <rPh sb="0" eb="2">
      <t>セコウ</t>
    </rPh>
    <rPh sb="2" eb="4">
      <t>カショ</t>
    </rPh>
    <phoneticPr fontId="24"/>
  </si>
  <si>
    <t>関連項目</t>
    <rPh sb="0" eb="2">
      <t>カンレン</t>
    </rPh>
    <rPh sb="2" eb="4">
      <t>コウモク</t>
    </rPh>
    <phoneticPr fontId="24"/>
  </si>
  <si>
    <t>他工事等流用</t>
  </si>
  <si>
    <t>運搬車全数の測定を行うこと。また、10台に１台の割合で写真管理を行うこと。
ただし、搬出台数が10台に満たない場合は、２台以上写真管理を行うこと。
　なお、マニフェストで運搬量（体積(空m3)）が確認出来る場合は、測定、写真管理は不要とする。</t>
  </si>
  <si>
    <t>部分完成・着工保留</t>
  </si>
  <si>
    <t>区分</t>
    <rPh sb="0" eb="2">
      <t>クブン</t>
    </rPh>
    <phoneticPr fontId="24"/>
  </si>
  <si>
    <t>日間</t>
    <rPh sb="0" eb="1">
      <t>ニチ</t>
    </rPh>
    <rPh sb="1" eb="2">
      <t>カン</t>
    </rPh>
    <phoneticPr fontId="24"/>
  </si>
  <si>
    <t>　本工事における敷地内の全ての境界標は、必ず管理を行うこと。</t>
    <rPh sb="1" eb="2">
      <t>ホン</t>
    </rPh>
    <rPh sb="2" eb="4">
      <t>コウジ</t>
    </rPh>
    <rPh sb="8" eb="10">
      <t>シキチ</t>
    </rPh>
    <rPh sb="10" eb="11">
      <t>ナイ</t>
    </rPh>
    <rPh sb="12" eb="13">
      <t>スベ</t>
    </rPh>
    <rPh sb="15" eb="17">
      <t>キョウカイ</t>
    </rPh>
    <rPh sb="17" eb="18">
      <t>ヒョウ</t>
    </rPh>
    <rPh sb="20" eb="21">
      <t>カナラ</t>
    </rPh>
    <rPh sb="22" eb="24">
      <t>カンリ</t>
    </rPh>
    <rPh sb="25" eb="26">
      <t>オコナ</t>
    </rPh>
    <phoneticPr fontId="24"/>
  </si>
  <si>
    <t>対象部分</t>
    <rPh sb="0" eb="2">
      <t>タイショウ</t>
    </rPh>
    <rPh sb="2" eb="4">
      <t>ブブン</t>
    </rPh>
    <phoneticPr fontId="24"/>
  </si>
  <si>
    <t>期日</t>
    <rPh sb="0" eb="2">
      <t>キジツ</t>
    </rPh>
    <phoneticPr fontId="24"/>
  </si>
  <si>
    <t>ｱｽﾌｧﾙﾄ・ｺﾝｸﾘｰﾄ切削殻等</t>
    <rPh sb="13" eb="14">
      <t>キリ</t>
    </rPh>
    <rPh sb="14" eb="15">
      <t>サク</t>
    </rPh>
    <rPh sb="15" eb="16">
      <t>カラ</t>
    </rPh>
    <rPh sb="16" eb="17">
      <t>トウ</t>
    </rPh>
    <phoneticPr fontId="24"/>
  </si>
  <si>
    <t>民間残土受入地</t>
    <rPh sb="0" eb="2">
      <t>ミンカン</t>
    </rPh>
    <rPh sb="2" eb="4">
      <t>ザンド</t>
    </rPh>
    <rPh sb="4" eb="6">
      <t>ウケイレ</t>
    </rPh>
    <rPh sb="6" eb="7">
      <t>チ</t>
    </rPh>
    <phoneticPr fontId="24"/>
  </si>
  <si>
    <t>までに完成すること。</t>
    <rPh sb="3" eb="5">
      <t>カンセイ</t>
    </rPh>
    <phoneticPr fontId="24"/>
  </si>
  <si>
    <t>まで着工しないこと。</t>
    <rPh sb="2" eb="4">
      <t>チャッコウ</t>
    </rPh>
    <phoneticPr fontId="24"/>
  </si>
  <si>
    <t xml:space="preserve">  工事現場で使用し、又は使用させる車両（資機材等の搬出入車両を含む）又は建設機械等の燃料として、地方税法（昭和25年法律第226号）に違反する軽油等（以下「不正軽油」という。）を使用しないこと。
</t>
  </si>
  <si>
    <t>昼間施工</t>
    <rPh sb="0" eb="2">
      <t>チュウカン</t>
    </rPh>
    <rPh sb="2" eb="4">
      <t>セコウ</t>
    </rPh>
    <phoneticPr fontId="24"/>
  </si>
  <si>
    <t>鋼材の調達の遅れによる工期の延長</t>
  </si>
  <si>
    <t>　事前調査済みのうち本工事区域内で埋設が確認されている地下埋設物等は、</t>
  </si>
  <si>
    <t>○</t>
  </si>
  <si>
    <t>　２次公害発生のおそれのある物質（廃油等）を含まないこと。</t>
  </si>
  <si>
    <t>物件</t>
    <rPh sb="0" eb="2">
      <t>ブッケン</t>
    </rPh>
    <phoneticPr fontId="24"/>
  </si>
  <si>
    <t>時期</t>
    <rPh sb="0" eb="2">
      <t>ジキ</t>
    </rPh>
    <phoneticPr fontId="24"/>
  </si>
  <si>
    <t>仮設物</t>
    <rPh sb="0" eb="3">
      <t>カセツブツ</t>
    </rPh>
    <phoneticPr fontId="24"/>
  </si>
  <si>
    <t>境界杭・境界標</t>
  </si>
  <si>
    <t xml:space="preserve">  建設業者は、建設業退職金共済制度（以下「建退共」という。）に加入すると共に、その建退共の対象となる労働者について証紙を購入し、当該労働者の共済手帳に証紙を貼付すること。ただし、下請を含むすべての労働者が、中小企業退職金共済制度、清酒製造業退職金共済制度、林業退職金制度のいずれかに既に加入済みで、建退共に加入することができないと認められる場合は、この限りでない。</t>
  </si>
  <si>
    <t>　工事に係る地下埋設物等の事前調査については、</t>
  </si>
  <si>
    <t>埋設物等の事前調査</t>
  </si>
  <si>
    <t>電気</t>
    <rPh sb="0" eb="2">
      <t>デンキ</t>
    </rPh>
    <phoneticPr fontId="24"/>
  </si>
  <si>
    <t>別表１</t>
    <rPh sb="0" eb="2">
      <t>ベッピョウ</t>
    </rPh>
    <phoneticPr fontId="24"/>
  </si>
  <si>
    <t>オ　イにより契約した地番における、農地一時転用許可は不要である。</t>
  </si>
  <si>
    <t>通信</t>
    <rPh sb="0" eb="2">
      <t>ツウシン</t>
    </rPh>
    <phoneticPr fontId="24"/>
  </si>
  <si>
    <t>であるため、各管理者の立会を求めて埋設位置等の確認を行うこと。</t>
  </si>
  <si>
    <t>要立会埋設物等</t>
    <rPh sb="0" eb="1">
      <t>ヨウ</t>
    </rPh>
    <rPh sb="1" eb="3">
      <t>タチアイ</t>
    </rPh>
    <rPh sb="3" eb="5">
      <t>マイセツ</t>
    </rPh>
    <rPh sb="5" eb="6">
      <t>ブツ</t>
    </rPh>
    <rPh sb="6" eb="7">
      <t>トウ</t>
    </rPh>
    <phoneticPr fontId="24"/>
  </si>
  <si>
    <t xml:space="preserve">      </t>
  </si>
  <si>
    <t>摘要</t>
    <rPh sb="0" eb="2">
      <t>テキヨウ</t>
    </rPh>
    <phoneticPr fontId="24"/>
  </si>
  <si>
    <t>公害対策</t>
    <rPh sb="0" eb="2">
      <t>コウガイ</t>
    </rPh>
    <rPh sb="2" eb="4">
      <t>タイサク</t>
    </rPh>
    <phoneticPr fontId="24"/>
  </si>
  <si>
    <t>80㎡以上</t>
    <rPh sb="3" eb="5">
      <t>イジョウ</t>
    </rPh>
    <phoneticPr fontId="24"/>
  </si>
  <si>
    <t>　工事で発生する濁水に対しては、濁水処理を行うものとし、その工法については、</t>
  </si>
  <si>
    <t>立木の置き場所</t>
  </si>
  <si>
    <t>学習環境に配慮</t>
    <rPh sb="0" eb="2">
      <t>ガクシュウ</t>
    </rPh>
    <rPh sb="2" eb="4">
      <t>カンキョウ</t>
    </rPh>
    <rPh sb="5" eb="7">
      <t>ハイリョ</t>
    </rPh>
    <phoneticPr fontId="24"/>
  </si>
  <si>
    <t>　交通誘導員Ａ</t>
    <rPh sb="1" eb="3">
      <t>コウツウ</t>
    </rPh>
    <rPh sb="3" eb="6">
      <t>ユウドウイン</t>
    </rPh>
    <phoneticPr fontId="24"/>
  </si>
  <si>
    <t xml:space="preserve">（労働環境の改善に向けた取組）工事・業務の実施にあたっては、受発注者双方の労働環境の改善を図るため、「工事の平準化及びウィークリースタンスの推進について（令和３年６月８日付発管第415号副市長通知）」に基づき、受発注者双方でウィークリースタンス等の労働環境の改善に向けた取組を実施すること。
</t>
    <rPh sb="1" eb="3">
      <t>ロウドウ</t>
    </rPh>
    <rPh sb="3" eb="5">
      <t>カンキョウ</t>
    </rPh>
    <rPh sb="6" eb="8">
      <t>カイゼン</t>
    </rPh>
    <rPh sb="9" eb="10">
      <t>ム</t>
    </rPh>
    <rPh sb="12" eb="14">
      <t>トリクミ</t>
    </rPh>
    <rPh sb="15" eb="17">
      <t>コウジ</t>
    </rPh>
    <rPh sb="18" eb="20">
      <t>ギョウム</t>
    </rPh>
    <rPh sb="21" eb="23">
      <t>ジッシ</t>
    </rPh>
    <rPh sb="30" eb="31">
      <t>ジュ</t>
    </rPh>
    <rPh sb="31" eb="32">
      <t>ハツ</t>
    </rPh>
    <rPh sb="32" eb="33">
      <t>チュウ</t>
    </rPh>
    <rPh sb="33" eb="34">
      <t>シャ</t>
    </rPh>
    <rPh sb="34" eb="36">
      <t>ソウホウ</t>
    </rPh>
    <rPh sb="37" eb="39">
      <t>ロウドウ</t>
    </rPh>
    <rPh sb="39" eb="41">
      <t>カンキョウ</t>
    </rPh>
    <rPh sb="42" eb="44">
      <t>カイゼン</t>
    </rPh>
    <rPh sb="45" eb="46">
      <t>ハカ</t>
    </rPh>
    <rPh sb="51" eb="53">
      <t>コウジ</t>
    </rPh>
    <rPh sb="54" eb="57">
      <t>ヘイジュンカ</t>
    </rPh>
    <rPh sb="57" eb="58">
      <t>オヨ</t>
    </rPh>
    <rPh sb="70" eb="72">
      <t>スイシン</t>
    </rPh>
    <rPh sb="77" eb="79">
      <t>レイワ</t>
    </rPh>
    <rPh sb="80" eb="81">
      <t>ネン</t>
    </rPh>
    <rPh sb="82" eb="83">
      <t>ガツ</t>
    </rPh>
    <rPh sb="84" eb="85">
      <t>ニチ</t>
    </rPh>
    <rPh sb="85" eb="86">
      <t>ツ</t>
    </rPh>
    <rPh sb="86" eb="87">
      <t>ハツ</t>
    </rPh>
    <rPh sb="87" eb="88">
      <t>カン</t>
    </rPh>
    <rPh sb="88" eb="89">
      <t>ダイ</t>
    </rPh>
    <rPh sb="92" eb="93">
      <t>ゴウ</t>
    </rPh>
    <rPh sb="93" eb="96">
      <t>フクシチョウ</t>
    </rPh>
    <rPh sb="96" eb="98">
      <t>ツウチ</t>
    </rPh>
    <rPh sb="101" eb="102">
      <t>モト</t>
    </rPh>
    <phoneticPr fontId="24"/>
  </si>
  <si>
    <t>　　　　　　　　　　　　　</t>
  </si>
  <si>
    <t>人</t>
    <rPh sb="0" eb="1">
      <t>ニン</t>
    </rPh>
    <phoneticPr fontId="24"/>
  </si>
  <si>
    <t>所在地</t>
    <rPh sb="0" eb="3">
      <t>ショザイチ</t>
    </rPh>
    <phoneticPr fontId="24"/>
  </si>
  <si>
    <t>交代要員</t>
    <rPh sb="0" eb="2">
      <t>コウタイ</t>
    </rPh>
    <rPh sb="2" eb="4">
      <t>ヨウイン</t>
    </rPh>
    <phoneticPr fontId="24"/>
  </si>
  <si>
    <t xml:space="preserve">　警備業法に規定する警備員を配置する場合における交通誘導員Ａ、交通誘導員Ｂの定義は以下のとおりとする。
</t>
    <rPh sb="41" eb="43">
      <t>イカ</t>
    </rPh>
    <phoneticPr fontId="24"/>
  </si>
  <si>
    <t>2)</t>
  </si>
  <si>
    <t xml:space="preserve">　交通誘導員Ａとは、警備業法第２条第４項に規定する警備員であり、警備員等の検定等に関する規則第１条第４号に規定する交通誘導警備業務に従事する者で、交通誘導警備業務に係る１級検定合格警備員又は２級検定合格警備員をいう。また、交通誘導員Ｂとは、警備業法第２条第３項に規定する警備業者の警備員で交通誘導員Ａ以外の交通の誘導に従事する者をいう。なお、自社の従業員で交通整理を行う場合は、警備業法第14条第で規定する以外の者とし、安全教育、安全訓練等を十分に行うこと。この場合においては、交通誘導員Ｂを配置しているものとみなす。
</t>
  </si>
  <si>
    <t>建設発生土の処理</t>
  </si>
  <si>
    <t>現場所在地</t>
    <rPh sb="0" eb="2">
      <t>ゲンバ</t>
    </rPh>
    <rPh sb="2" eb="5">
      <t>ショザイチ</t>
    </rPh>
    <phoneticPr fontId="24"/>
  </si>
  <si>
    <t>片道運搬距離</t>
    <rPh sb="0" eb="2">
      <t>カタミチ</t>
    </rPh>
    <rPh sb="2" eb="4">
      <t>ウンパン</t>
    </rPh>
    <rPh sb="4" eb="6">
      <t>キョリ</t>
    </rPh>
    <phoneticPr fontId="24"/>
  </si>
  <si>
    <t>　民間残土受入地へ搬出する土砂の土質は、各受入地が指定している土質性状同等以上とすること。</t>
  </si>
  <si>
    <t>　施設利用者、施設関係者及び近隣住民等に対して安全及び騒音振動対策を十分に講じること。</t>
    <rPh sb="1" eb="3">
      <t>シセツ</t>
    </rPh>
    <rPh sb="3" eb="6">
      <t>リヨウシャ</t>
    </rPh>
    <rPh sb="7" eb="9">
      <t>シセツ</t>
    </rPh>
    <rPh sb="12" eb="13">
      <t>オヨ</t>
    </rPh>
    <phoneticPr fontId="24"/>
  </si>
  <si>
    <t>建設技術センター</t>
  </si>
  <si>
    <r>
      <t>　</t>
    </r>
    <r>
      <rPr>
        <sz val="10"/>
        <color auto="1"/>
        <rFont val="ＭＳ 明朝"/>
      </rPr>
      <t>建設発生土は、再生資源の利用の促進に係る特記仕様書（https://www.pref.tottori.lg.jp/312034.htm）により適切に対応すること。</t>
    </r>
  </si>
  <si>
    <t>処理費</t>
    <rPh sb="0" eb="2">
      <t>ショリ</t>
    </rPh>
    <rPh sb="2" eb="3">
      <t>ヒ</t>
    </rPh>
    <phoneticPr fontId="24"/>
  </si>
  <si>
    <t>円</t>
    <rPh sb="0" eb="1">
      <t>エン</t>
    </rPh>
    <phoneticPr fontId="24"/>
  </si>
  <si>
    <t>エ　工事完了後、速やかに農地の原状に復旧すること。</t>
  </si>
  <si>
    <t>コンクリートスランプ</t>
  </si>
  <si>
    <t>分別解体等</t>
  </si>
  <si>
    <t>解体工事費に含む</t>
    <rPh sb="0" eb="2">
      <t>カイタイ</t>
    </rPh>
    <rPh sb="2" eb="4">
      <t>コウジ</t>
    </rPh>
    <rPh sb="4" eb="5">
      <t>ヒ</t>
    </rPh>
    <rPh sb="6" eb="7">
      <t>フク</t>
    </rPh>
    <phoneticPr fontId="24"/>
  </si>
  <si>
    <t>円/㎥</t>
    <rPh sb="0" eb="1">
      <t>エン</t>
    </rPh>
    <phoneticPr fontId="24"/>
  </si>
  <si>
    <t xml:space="preserve">                </t>
  </si>
  <si>
    <t>工事期間</t>
    <rPh sb="0" eb="2">
      <t>コウジ</t>
    </rPh>
    <rPh sb="2" eb="4">
      <t>キカン</t>
    </rPh>
    <phoneticPr fontId="24"/>
  </si>
  <si>
    <t>建設発生木材</t>
    <rPh sb="0" eb="2">
      <t>ケンセツ</t>
    </rPh>
    <rPh sb="2" eb="4">
      <t>ハッセイ</t>
    </rPh>
    <rPh sb="4" eb="6">
      <t>モクザイ</t>
    </rPh>
    <phoneticPr fontId="24"/>
  </si>
  <si>
    <t>受入れ条件　</t>
    <rPh sb="0" eb="2">
      <t>ウケイ</t>
    </rPh>
    <rPh sb="3" eb="5">
      <t>ジョウケン</t>
    </rPh>
    <phoneticPr fontId="24"/>
  </si>
  <si>
    <t>その他評定不要工事</t>
    <rPh sb="2" eb="3">
      <t>タ</t>
    </rPh>
    <rPh sb="3" eb="5">
      <t>ヒョウテイ</t>
    </rPh>
    <rPh sb="5" eb="7">
      <t>フヨウ</t>
    </rPh>
    <rPh sb="7" eb="9">
      <t>コウジ</t>
    </rPh>
    <phoneticPr fontId="24"/>
  </si>
  <si>
    <t>径</t>
    <rPh sb="0" eb="1">
      <t>ケイ</t>
    </rPh>
    <phoneticPr fontId="24"/>
  </si>
  <si>
    <t>　　</t>
  </si>
  <si>
    <t>⑬</t>
  </si>
  <si>
    <t>境界</t>
    <rPh sb="0" eb="2">
      <t>キョウカイ</t>
    </rPh>
    <phoneticPr fontId="24"/>
  </si>
  <si>
    <t>技能士種別：</t>
    <rPh sb="0" eb="3">
      <t>ギノウシ</t>
    </rPh>
    <rPh sb="3" eb="5">
      <t>シュベツ</t>
    </rPh>
    <phoneticPr fontId="24"/>
  </si>
  <si>
    <t>余裕期間設定工事</t>
    <rPh sb="0" eb="2">
      <t>ヨユウ</t>
    </rPh>
    <rPh sb="2" eb="4">
      <t>キカン</t>
    </rPh>
    <rPh sb="4" eb="6">
      <t>セッテイ</t>
    </rPh>
    <rPh sb="6" eb="8">
      <t>コウジ</t>
    </rPh>
    <phoneticPr fontId="24"/>
  </si>
  <si>
    <t>エ</t>
  </si>
  <si>
    <t>㎝</t>
  </si>
  <si>
    <t xml:space="preserve">    </t>
  </si>
  <si>
    <t>品目①</t>
    <rPh sb="0" eb="2">
      <t>ヒンモク</t>
    </rPh>
    <phoneticPr fontId="24"/>
  </si>
  <si>
    <t>規格</t>
    <rPh sb="0" eb="2">
      <t>キカク</t>
    </rPh>
    <phoneticPr fontId="24"/>
  </si>
  <si>
    <t>建築修繕工事</t>
    <rPh sb="0" eb="2">
      <t>ケンチク</t>
    </rPh>
    <rPh sb="2" eb="4">
      <t>シュウゼン</t>
    </rPh>
    <rPh sb="4" eb="6">
      <t>コウジ</t>
    </rPh>
    <phoneticPr fontId="24"/>
  </si>
  <si>
    <t>産廃税</t>
    <rPh sb="0" eb="2">
      <t>サンパイ</t>
    </rPh>
    <rPh sb="2" eb="3">
      <t>ゼイ</t>
    </rPh>
    <phoneticPr fontId="24"/>
  </si>
  <si>
    <t>建設発生木材の出来形数量</t>
  </si>
  <si>
    <t>オ</t>
  </si>
  <si>
    <t>再生クラッシャーラン</t>
    <rPh sb="0" eb="2">
      <t>サイセイ</t>
    </rPh>
    <phoneticPr fontId="24"/>
  </si>
  <si>
    <t>観光交流課</t>
    <rPh sb="0" eb="2">
      <t>カンコウ</t>
    </rPh>
    <rPh sb="2" eb="5">
      <t>コウリュウカ</t>
    </rPh>
    <phoneticPr fontId="24"/>
  </si>
  <si>
    <t>その他再生資材</t>
    <rPh sb="2" eb="3">
      <t>タ</t>
    </rPh>
    <rPh sb="3" eb="5">
      <t>サイセイ</t>
    </rPh>
    <rPh sb="5" eb="7">
      <t>シザイ</t>
    </rPh>
    <phoneticPr fontId="24"/>
  </si>
  <si>
    <t>中間検査</t>
    <rPh sb="0" eb="2">
      <t>チュウカン</t>
    </rPh>
    <rPh sb="2" eb="4">
      <t>ケンサ</t>
    </rPh>
    <phoneticPr fontId="24"/>
  </si>
  <si>
    <t>　また、気象庁から高温注意報（最高気温35℃以上が予想される場合）が発表された日においては、作業の中断、作業時間の短縮を行うか、十分な水分、塩分の摂取のほか休憩場所の整備及び十分な休憩時間を確保するなどの熱中症予防対策を確実に実施したうえで作業を行うこと。</t>
  </si>
  <si>
    <t>行わない理由</t>
    <rPh sb="0" eb="1">
      <t>オコナ</t>
    </rPh>
    <rPh sb="4" eb="6">
      <t>リユウ</t>
    </rPh>
    <phoneticPr fontId="24"/>
  </si>
  <si>
    <t>単純な築造工事</t>
    <rPh sb="0" eb="2">
      <t>タンジュン</t>
    </rPh>
    <rPh sb="3" eb="5">
      <t>チクゾウ</t>
    </rPh>
    <rPh sb="5" eb="7">
      <t>コウジ</t>
    </rPh>
    <phoneticPr fontId="24"/>
  </si>
  <si>
    <t xml:space="preserve">  コンクリート塊、アスファルト塊、建設発生木材等は、再生資源として、下記
</t>
  </si>
  <si>
    <t>機器設置取替工事</t>
    <rPh sb="0" eb="2">
      <t>キキ</t>
    </rPh>
    <rPh sb="2" eb="4">
      <t>セッチ</t>
    </rPh>
    <rPh sb="4" eb="6">
      <t>トリカエ</t>
    </rPh>
    <rPh sb="6" eb="8">
      <t>コウジ</t>
    </rPh>
    <phoneticPr fontId="24"/>
  </si>
  <si>
    <t>法面緑化工</t>
    <rPh sb="0" eb="1">
      <t>ノリ</t>
    </rPh>
    <rPh sb="1" eb="2">
      <t>メン</t>
    </rPh>
    <rPh sb="2" eb="4">
      <t>リョッカ</t>
    </rPh>
    <rPh sb="4" eb="5">
      <t>コウ</t>
    </rPh>
    <phoneticPr fontId="24"/>
  </si>
  <si>
    <t>築造を伴わない工事</t>
    <rPh sb="0" eb="2">
      <t>チクゾウ</t>
    </rPh>
    <rPh sb="3" eb="4">
      <t>トモナ</t>
    </rPh>
    <rPh sb="7" eb="9">
      <t>コウジ</t>
    </rPh>
    <phoneticPr fontId="24"/>
  </si>
  <si>
    <t>　本工事は、倉吉市建設工事検査規程第4条第2項第4号に定める機器又は部品の設置、取替え等の工事に該当するため、同条第1項第2号の中間検査を行わない。</t>
    <rPh sb="1" eb="2">
      <t>ホン</t>
    </rPh>
    <rPh sb="2" eb="4">
      <t>コウジ</t>
    </rPh>
    <rPh sb="6" eb="8">
      <t>クラヨシ</t>
    </rPh>
    <rPh sb="8" eb="9">
      <t>シ</t>
    </rPh>
    <rPh sb="9" eb="11">
      <t>ケンセツ</t>
    </rPh>
    <rPh sb="11" eb="13">
      <t>コウジ</t>
    </rPh>
    <rPh sb="13" eb="15">
      <t>ケンサ</t>
    </rPh>
    <rPh sb="15" eb="17">
      <t>キテイ</t>
    </rPh>
    <rPh sb="17" eb="18">
      <t>ダイ</t>
    </rPh>
    <rPh sb="19" eb="20">
      <t>ジョウ</t>
    </rPh>
    <rPh sb="20" eb="21">
      <t>ダイ</t>
    </rPh>
    <rPh sb="22" eb="23">
      <t>コウ</t>
    </rPh>
    <rPh sb="23" eb="24">
      <t>ダイ</t>
    </rPh>
    <rPh sb="25" eb="26">
      <t>ゴウ</t>
    </rPh>
    <rPh sb="27" eb="28">
      <t>サダ</t>
    </rPh>
    <rPh sb="30" eb="32">
      <t>キキ</t>
    </rPh>
    <rPh sb="32" eb="33">
      <t>マタ</t>
    </rPh>
    <rPh sb="34" eb="36">
      <t>ブヒン</t>
    </rPh>
    <rPh sb="37" eb="39">
      <t>セッチ</t>
    </rPh>
    <rPh sb="40" eb="42">
      <t>トリカ</t>
    </rPh>
    <rPh sb="43" eb="44">
      <t>ナド</t>
    </rPh>
    <rPh sb="45" eb="47">
      <t>コウジ</t>
    </rPh>
    <rPh sb="48" eb="50">
      <t>ガイトウ</t>
    </rPh>
    <rPh sb="55" eb="56">
      <t>ドウ</t>
    </rPh>
    <rPh sb="56" eb="57">
      <t>ジョウ</t>
    </rPh>
    <rPh sb="57" eb="58">
      <t>ダイ</t>
    </rPh>
    <rPh sb="59" eb="60">
      <t>コウ</t>
    </rPh>
    <rPh sb="60" eb="61">
      <t>ダイ</t>
    </rPh>
    <rPh sb="62" eb="63">
      <t>ゴウ</t>
    </rPh>
    <rPh sb="64" eb="66">
      <t>チュウカン</t>
    </rPh>
    <rPh sb="66" eb="68">
      <t>ケンサ</t>
    </rPh>
    <rPh sb="69" eb="70">
      <t>オコナ</t>
    </rPh>
    <phoneticPr fontId="24"/>
  </si>
  <si>
    <t>工事成績評定</t>
    <rPh sb="0" eb="2">
      <t>コウジ</t>
    </rPh>
    <rPh sb="2" eb="4">
      <t>セイセキ</t>
    </rPh>
    <rPh sb="4" eb="6">
      <t>ヒョウテイ</t>
    </rPh>
    <phoneticPr fontId="24"/>
  </si>
  <si>
    <t>災害復旧事業</t>
    <rPh sb="0" eb="2">
      <t>サイガイ</t>
    </rPh>
    <rPh sb="2" eb="4">
      <t>フッキュウ</t>
    </rPh>
    <rPh sb="4" eb="6">
      <t>ジギョウ</t>
    </rPh>
    <phoneticPr fontId="24"/>
  </si>
  <si>
    <t>技能士常駐</t>
  </si>
  <si>
    <t>　</t>
  </si>
  <si>
    <t>４．見学路及び椅子の設置，５．昇降設備の充実，６．環境負荷の低減</t>
  </si>
  <si>
    <t>２．労働者宿舎の快適化，３．デザインボックス（交通誘警備員待機室)</t>
  </si>
  <si>
    <t>処理費</t>
  </si>
  <si>
    <t>２．盗難防止対策（警報機等)，３．避暑（熱中症予防）・防寒対策</t>
  </si>
  <si>
    <t>工事用道路</t>
    <rPh sb="0" eb="1">
      <t>コウ</t>
    </rPh>
    <rPh sb="1" eb="2">
      <t>コト</t>
    </rPh>
    <rPh sb="2" eb="3">
      <t>ヨウ</t>
    </rPh>
    <rPh sb="3" eb="4">
      <t>ミチ</t>
    </rPh>
    <rPh sb="4" eb="5">
      <t>ミチ</t>
    </rPh>
    <phoneticPr fontId="24"/>
  </si>
  <si>
    <t>防災・危機管理関係
（港湾・漁港事業）</t>
  </si>
  <si>
    <t>立会会社名</t>
    <rPh sb="0" eb="2">
      <t>タチアイ</t>
    </rPh>
    <rPh sb="2" eb="5">
      <t>カイシャメイ</t>
    </rPh>
    <phoneticPr fontId="24"/>
  </si>
  <si>
    <t>建設機械の賃料の採用単価</t>
    <rPh sb="0" eb="2">
      <t>ケンセツ</t>
    </rPh>
    <rPh sb="2" eb="4">
      <t>キカイ</t>
    </rPh>
    <rPh sb="5" eb="7">
      <t>チンリョウ</t>
    </rPh>
    <rPh sb="8" eb="10">
      <t>サイヨウ</t>
    </rPh>
    <rPh sb="10" eb="12">
      <t>タンカ</t>
    </rPh>
    <phoneticPr fontId="24"/>
  </si>
  <si>
    <t>無･有</t>
    <rPh sb="0" eb="1">
      <t>ナシ</t>
    </rPh>
    <rPh sb="2" eb="3">
      <t>アリ</t>
    </rPh>
    <phoneticPr fontId="24"/>
  </si>
  <si>
    <t>改正</t>
    <rPh sb="0" eb="2">
      <t>カイセイ</t>
    </rPh>
    <phoneticPr fontId="24"/>
  </si>
  <si>
    <t>受入費用</t>
    <rPh sb="0" eb="2">
      <t>ウケイレ</t>
    </rPh>
    <rPh sb="2" eb="4">
      <t>ヒヨウ</t>
    </rPh>
    <phoneticPr fontId="24"/>
  </si>
  <si>
    <t>代替え種子</t>
    <rPh sb="0" eb="2">
      <t>ダイガ</t>
    </rPh>
    <rPh sb="3" eb="5">
      <t>シュシ</t>
    </rPh>
    <phoneticPr fontId="24"/>
  </si>
  <si>
    <t>有り</t>
    <rPh sb="0" eb="1">
      <t>ア</t>
    </rPh>
    <phoneticPr fontId="24"/>
  </si>
  <si>
    <t>単価</t>
    <rPh sb="0" eb="2">
      <t>タンカ</t>
    </rPh>
    <phoneticPr fontId="24"/>
  </si>
  <si>
    <t>に出向き、請負契約事務及び施工関係の打合せをして、工事の促進を図ること。</t>
  </si>
  <si>
    <t>労災補償に必要な保険の不保</t>
  </si>
  <si>
    <t xml:space="preserve">        </t>
  </si>
  <si>
    <t>　工事車両搬入路、作業スペース、資材置き場、作業員駐車場等は施設運営・活動等に支障のない場所とし、仮設計画を作成して施設担当者、所管課担当者、監督員と協議すること。</t>
    <rPh sb="30" eb="32">
      <t>シセツ</t>
    </rPh>
    <rPh sb="32" eb="34">
      <t>ウンエイ</t>
    </rPh>
    <rPh sb="49" eb="51">
      <t>カセツ</t>
    </rPh>
    <rPh sb="51" eb="53">
      <t>ケイカク</t>
    </rPh>
    <rPh sb="54" eb="56">
      <t>サクセイ</t>
    </rPh>
    <rPh sb="58" eb="60">
      <t>シセツ</t>
    </rPh>
    <rPh sb="60" eb="63">
      <t>タントウシャ</t>
    </rPh>
    <rPh sb="64" eb="66">
      <t>ショカン</t>
    </rPh>
    <rPh sb="66" eb="67">
      <t>カ</t>
    </rPh>
    <rPh sb="67" eb="70">
      <t>タントウシャ</t>
    </rPh>
    <rPh sb="71" eb="74">
      <t>カントクイン</t>
    </rPh>
    <rPh sb="75" eb="77">
      <t>キョウギ</t>
    </rPh>
    <phoneticPr fontId="24"/>
  </si>
  <si>
    <t>　毎月末には、工事進捗状況報告書を監督員に提出すること。</t>
    <rPh sb="7" eb="9">
      <t>コウジ</t>
    </rPh>
    <rPh sb="9" eb="11">
      <t>シンチョク</t>
    </rPh>
    <rPh sb="11" eb="13">
      <t>ジョウキョウ</t>
    </rPh>
    <phoneticPr fontId="24"/>
  </si>
  <si>
    <t>該当工種</t>
    <rPh sb="0" eb="2">
      <t>ガイトウ</t>
    </rPh>
    <rPh sb="2" eb="3">
      <t>コウ</t>
    </rPh>
    <rPh sb="3" eb="4">
      <t>シュ</t>
    </rPh>
    <phoneticPr fontId="24"/>
  </si>
  <si>
    <t>特記事項３</t>
    <rPh sb="0" eb="2">
      <t>トッキ</t>
    </rPh>
    <rPh sb="2" eb="4">
      <t>ジコウ</t>
    </rPh>
    <phoneticPr fontId="24"/>
  </si>
  <si>
    <t xml:space="preserve">          </t>
  </si>
  <si>
    <t>市･町･村</t>
    <rPh sb="0" eb="1">
      <t>シ</t>
    </rPh>
    <rPh sb="2" eb="3">
      <t>チョウ</t>
    </rPh>
    <rPh sb="4" eb="5">
      <t>ムラ</t>
    </rPh>
    <phoneticPr fontId="24"/>
  </si>
  <si>
    <t>⑭</t>
  </si>
  <si>
    <r>
      <t>　本工事には、下記のとおり鳥取県土木工事共通仕様書</t>
    </r>
    <r>
      <rPr>
        <sz val="10"/>
        <color auto="1"/>
        <rFont val="ＭＳ 明朝"/>
      </rPr>
      <t>特記事項に基づく技能士常駐対象工種が含まれており、該当工種の作業期間は、技能士が工事現場に常駐しなければならない。</t>
    </r>
    <rPh sb="25" eb="27">
      <t>トッキ</t>
    </rPh>
    <rPh sb="27" eb="29">
      <t>ジコウ</t>
    </rPh>
    <phoneticPr fontId="24"/>
  </si>
  <si>
    <t>　産業廃棄物の運搬又は処分を他人に委託するときは、廃棄物の処理及び清掃に関</t>
  </si>
  <si>
    <t>km</t>
  </si>
  <si>
    <t xml:space="preserve">１．完成予想図２．工法説明図，３．工事工程表，４．デザイン工事看板（各工事ＰＲ看板含む），５．見学会等の開催（イベント等の実施含む），
６．見学所（インフォメーションセンター）の設置及び管理運営，７．パンフレット・工法説明ビデオ，８．地域対策費等（地域行事等の経費を含む)，９．社会貢献
</t>
  </si>
  <si>
    <t>【コンクリート塊･アスファルト塊･建設発生木材(処理)】</t>
    <rPh sb="7" eb="8">
      <t>カタマリ</t>
    </rPh>
    <rPh sb="15" eb="16">
      <t>カタマリ</t>
    </rPh>
    <rPh sb="17" eb="19">
      <t>ケンセツ</t>
    </rPh>
    <rPh sb="19" eb="21">
      <t>ハッセイ</t>
    </rPh>
    <rPh sb="21" eb="23">
      <t>モクザイ</t>
    </rPh>
    <rPh sb="24" eb="26">
      <t>ショリ</t>
    </rPh>
    <phoneticPr fontId="24"/>
  </si>
  <si>
    <t>マニフェスト</t>
  </si>
  <si>
    <t>【建設発生土(処理)】</t>
    <rPh sb="1" eb="3">
      <t>ケンセツ</t>
    </rPh>
    <rPh sb="3" eb="5">
      <t>ハッセイ</t>
    </rPh>
    <rPh sb="5" eb="6">
      <t>ツチ</t>
    </rPh>
    <rPh sb="7" eb="9">
      <t>ショリ</t>
    </rPh>
    <phoneticPr fontId="24"/>
  </si>
  <si>
    <t>　この工事の施工に当っては、別紙１｢一般的事項｣に示す事項に従うこと。</t>
  </si>
  <si>
    <t>参照：建設発生土の取扱い</t>
    <rPh sb="0" eb="2">
      <t>サンショウ</t>
    </rPh>
    <rPh sb="3" eb="5">
      <t>ケンセツ</t>
    </rPh>
    <rPh sb="5" eb="8">
      <t>ハッセイド</t>
    </rPh>
    <rPh sb="9" eb="10">
      <t>ト</t>
    </rPh>
    <rPh sb="10" eb="11">
      <t>アツカ</t>
    </rPh>
    <phoneticPr fontId="24"/>
  </si>
  <si>
    <t>調達見込</t>
    <rPh sb="0" eb="2">
      <t>チョウタツ</t>
    </rPh>
    <rPh sb="2" eb="4">
      <t>ミコミ</t>
    </rPh>
    <phoneticPr fontId="24"/>
  </si>
  <si>
    <t>　日本芝の生産に配慮した植生工について（令和２年２月27日付第201900299</t>
  </si>
  <si>
    <t>工は、スランプ値12cmのコンクリート打設を想定している。</t>
  </si>
  <si>
    <t>ラフテレーンクレーン</t>
  </si>
  <si>
    <t>（土質性状（記載例）砂質土、コーン指数 300kN/㎡以上）</t>
  </si>
  <si>
    <t>市･町･村</t>
  </si>
  <si>
    <t>労災</t>
    <rPh sb="0" eb="2">
      <t>ロウサイ</t>
    </rPh>
    <phoneticPr fontId="24"/>
  </si>
  <si>
    <t>８</t>
  </si>
  <si>
    <t>（工期設定）</t>
  </si>
  <si>
    <t>地域連携</t>
    <rPh sb="0" eb="2">
      <t>チイキ</t>
    </rPh>
    <rPh sb="2" eb="4">
      <t>レンケイ</t>
    </rPh>
    <phoneticPr fontId="24"/>
  </si>
  <si>
    <t>　下表の内容のうち原則として各費目（仮設備関係、営繕関係、安全関係及び地域連携）ごとに１実施内容ずつ（いずれか１項目のみ２実施内容）の合計５つの実施内容を実施すること。港湾及び漁港事業は、項目に防災・危機管理関係を含めることができる。</t>
  </si>
  <si>
    <t>　本工事は、寒中コンクリートとして施工を行わなければならない期間があるの</t>
  </si>
  <si>
    <t>(３)</t>
  </si>
  <si>
    <t>④</t>
  </si>
  <si>
    <t>支障物件</t>
  </si>
  <si>
    <t>⑩</t>
  </si>
  <si>
    <t>７</t>
  </si>
  <si>
    <t xml:space="preserve">　地域の状況・工事内容により組み合わせ、費目数及び実施内容を変更する場合は、原則として設計変更は行わないが、その内容（目的に資するものであること）について監督員の確認を受けること。
</t>
  </si>
  <si>
    <t>コンクリート</t>
  </si>
  <si>
    <t>農地の賃貸借</t>
    <rPh sb="0" eb="2">
      <t>ノウチ</t>
    </rPh>
    <rPh sb="3" eb="6">
      <t>チンタイシャク</t>
    </rPh>
    <phoneticPr fontId="24"/>
  </si>
  <si>
    <t xml:space="preserve">     </t>
  </si>
  <si>
    <t>市民生活部</t>
    <rPh sb="0" eb="2">
      <t>シミン</t>
    </rPh>
    <rPh sb="2" eb="5">
      <t>セイカツブ</t>
    </rPh>
    <phoneticPr fontId="24"/>
  </si>
  <si>
    <t>長さ</t>
    <rPh sb="0" eb="1">
      <t>ナガ</t>
    </rPh>
    <phoneticPr fontId="24"/>
  </si>
  <si>
    <t>　本工事は、倉吉市建設工事検査規程第4条第1項第2号の中間検査を行う（当初の工事請負契約代金額が4,000万円以上の工事に限る）。</t>
    <rPh sb="1" eb="2">
      <t>ホン</t>
    </rPh>
    <rPh sb="2" eb="4">
      <t>コウジ</t>
    </rPh>
    <rPh sb="6" eb="8">
      <t>クラヨシ</t>
    </rPh>
    <rPh sb="8" eb="9">
      <t>シ</t>
    </rPh>
    <rPh sb="9" eb="11">
      <t>ケンセツ</t>
    </rPh>
    <rPh sb="11" eb="13">
      <t>コウジ</t>
    </rPh>
    <rPh sb="13" eb="15">
      <t>ケンサ</t>
    </rPh>
    <rPh sb="15" eb="17">
      <t>キテイ</t>
    </rPh>
    <rPh sb="17" eb="18">
      <t>ダイ</t>
    </rPh>
    <rPh sb="19" eb="20">
      <t>ジョウ</t>
    </rPh>
    <rPh sb="20" eb="21">
      <t>ダイ</t>
    </rPh>
    <rPh sb="22" eb="23">
      <t>コウ</t>
    </rPh>
    <rPh sb="23" eb="24">
      <t>ダイ</t>
    </rPh>
    <rPh sb="25" eb="26">
      <t>ゴウ</t>
    </rPh>
    <rPh sb="27" eb="29">
      <t>チュウカン</t>
    </rPh>
    <rPh sb="29" eb="31">
      <t>ケンサ</t>
    </rPh>
    <rPh sb="32" eb="33">
      <t>オコナ</t>
    </rPh>
    <phoneticPr fontId="24"/>
  </si>
  <si>
    <t>アスファルト魂</t>
    <rPh sb="6" eb="7">
      <t>コン</t>
    </rPh>
    <phoneticPr fontId="24"/>
  </si>
  <si>
    <t>⑪</t>
  </si>
  <si>
    <t>特記事項２</t>
    <rPh sb="0" eb="2">
      <t>トッキ</t>
    </rPh>
    <rPh sb="2" eb="4">
      <t>ジコウ</t>
    </rPh>
    <phoneticPr fontId="24"/>
  </si>
  <si>
    <t>施工機械</t>
    <rPh sb="0" eb="2">
      <t>セコウ</t>
    </rPh>
    <rPh sb="2" eb="4">
      <t>キカイ</t>
    </rPh>
    <phoneticPr fontId="24"/>
  </si>
  <si>
    <t>適用するものに「１」、適用しないものに「０」を記入</t>
    <rPh sb="0" eb="2">
      <t>テキヨウ</t>
    </rPh>
    <rPh sb="11" eb="13">
      <t>テキヨウ</t>
    </rPh>
    <rPh sb="23" eb="25">
      <t>キニュウ</t>
    </rPh>
    <phoneticPr fontId="24"/>
  </si>
  <si>
    <t>『公共建築工事標準仕様書』</t>
  </si>
  <si>
    <t>防災安全課</t>
    <rPh sb="0" eb="2">
      <t>ボウサイ</t>
    </rPh>
    <rPh sb="2" eb="5">
      <t>アンゼンカ</t>
    </rPh>
    <phoneticPr fontId="24"/>
  </si>
  <si>
    <t>　建設機械の使用について</t>
  </si>
  <si>
    <t>処理</t>
  </si>
  <si>
    <t>債務負担行為に係る工事は右の（２）</t>
    <rPh sb="0" eb="2">
      <t>サイム</t>
    </rPh>
    <rPh sb="2" eb="4">
      <t>フタン</t>
    </rPh>
    <rPh sb="4" eb="6">
      <t>コウイ</t>
    </rPh>
    <rPh sb="7" eb="8">
      <t>カカ</t>
    </rPh>
    <rPh sb="9" eb="11">
      <t>コウジ</t>
    </rPh>
    <rPh sb="12" eb="13">
      <t>ミギ</t>
    </rPh>
    <phoneticPr fontId="24"/>
  </si>
  <si>
    <t>公営住宅建築主体工事には右の（３）</t>
    <rPh sb="12" eb="13">
      <t>ミギ</t>
    </rPh>
    <phoneticPr fontId="24"/>
  </si>
  <si>
    <t>する法律に基づきマニフェストを作成すること。ただし、一般廃棄物や有価物は不要である。</t>
  </si>
  <si>
    <t>現場説明書記入項目</t>
    <rPh sb="0" eb="2">
      <t>ゲンバ</t>
    </rPh>
    <rPh sb="2" eb="5">
      <t>セツメイショ</t>
    </rPh>
    <rPh sb="5" eb="7">
      <t>キニュウ</t>
    </rPh>
    <rPh sb="7" eb="9">
      <t>コウモク</t>
    </rPh>
    <phoneticPr fontId="24"/>
  </si>
  <si>
    <t>学校教育課</t>
    <rPh sb="0" eb="2">
      <t>ガッコウ</t>
    </rPh>
    <rPh sb="2" eb="5">
      <t>キョウイクカ</t>
    </rPh>
    <phoneticPr fontId="24"/>
  </si>
  <si>
    <t>起工決済日</t>
    <rPh sb="0" eb="2">
      <t>キコウ</t>
    </rPh>
    <rPh sb="2" eb="5">
      <t>ケッサイビ</t>
    </rPh>
    <phoneticPr fontId="24"/>
  </si>
  <si>
    <t>　積載重量制限を超えて工事用資機材等を積み込まず、また積み込ませないようにするなど違法運行を行わせないようにすること。違法運行を行っている場合は、早急に不正状態を解消する措置を講ずること。</t>
  </si>
  <si>
    <t>8：30</t>
  </si>
  <si>
    <t>建設発生土の使用</t>
  </si>
  <si>
    <t>カ</t>
  </si>
  <si>
    <t>　本工事は、工事成績評定要領第２ ウに規定する災害等の初期活動で、緊急かつ迅速な対応が不可欠である緊急応急工事に該当するため、検査評定の対象としない。</t>
    <rPh sb="23" eb="26">
      <t>サイガイトウ</t>
    </rPh>
    <rPh sb="27" eb="29">
      <t>ショキ</t>
    </rPh>
    <rPh sb="29" eb="31">
      <t>カツドウ</t>
    </rPh>
    <rPh sb="33" eb="35">
      <t>キンキュウ</t>
    </rPh>
    <rPh sb="37" eb="39">
      <t>ジンソク</t>
    </rPh>
    <rPh sb="40" eb="42">
      <t>タイオウ</t>
    </rPh>
    <rPh sb="43" eb="46">
      <t>フカケツ</t>
    </rPh>
    <rPh sb="49" eb="51">
      <t>キンキュウ</t>
    </rPh>
    <rPh sb="51" eb="53">
      <t>オウキュウ</t>
    </rPh>
    <rPh sb="53" eb="55">
      <t>コウジ</t>
    </rPh>
    <rPh sb="63" eb="65">
      <t>ケンサ</t>
    </rPh>
    <phoneticPr fontId="24"/>
  </si>
  <si>
    <t>図面及び内訳明細書枚数</t>
    <rPh sb="0" eb="2">
      <t>ズメン</t>
    </rPh>
    <rPh sb="2" eb="3">
      <t>オヨ</t>
    </rPh>
    <rPh sb="4" eb="6">
      <t>ウチワケ</t>
    </rPh>
    <rPh sb="6" eb="9">
      <t>メイサイショ</t>
    </rPh>
    <rPh sb="9" eb="11">
      <t>マイスウ</t>
    </rPh>
    <phoneticPr fontId="24"/>
  </si>
  <si>
    <t>適用仕様書に「１」、適用しないものに「０」を記入</t>
    <rPh sb="10" eb="12">
      <t>テキヨウ</t>
    </rPh>
    <phoneticPr fontId="24"/>
  </si>
  <si>
    <t>※　通常は、「1」「行う」、
　　理由に該当する工事の場合に「1」「行わない」
　　該当する理由に「1」を入力</t>
    <rPh sb="2" eb="4">
      <t>ツウジョウ</t>
    </rPh>
    <rPh sb="10" eb="11">
      <t>オコナ</t>
    </rPh>
    <rPh sb="17" eb="19">
      <t>リユウ</t>
    </rPh>
    <rPh sb="20" eb="22">
      <t>ガイトウ</t>
    </rPh>
    <rPh sb="24" eb="26">
      <t>コウジ</t>
    </rPh>
    <rPh sb="27" eb="29">
      <t>バアイ</t>
    </rPh>
    <rPh sb="34" eb="35">
      <t>オコナ</t>
    </rPh>
    <rPh sb="42" eb="44">
      <t>ガイトウ</t>
    </rPh>
    <rPh sb="46" eb="48">
      <t>リユウ</t>
    </rPh>
    <rPh sb="53" eb="55">
      <t>ニュウリョク</t>
    </rPh>
    <phoneticPr fontId="24"/>
  </si>
  <si>
    <t>頁</t>
    <rPh sb="0" eb="1">
      <t>ページ</t>
    </rPh>
    <phoneticPr fontId="24"/>
  </si>
  <si>
    <t>図書館</t>
    <rPh sb="0" eb="3">
      <t>トショカン</t>
    </rPh>
    <phoneticPr fontId="24"/>
  </si>
  <si>
    <t>『公共建築改修工事標準仕様書』</t>
  </si>
  <si>
    <t>『建築物解体工事共通仕様書』</t>
  </si>
  <si>
    <t>『鳥取県土木工事共通仕様書』</t>
    <rPh sb="1" eb="4">
      <t>トットリケン</t>
    </rPh>
    <rPh sb="4" eb="6">
      <t>ドボク</t>
    </rPh>
    <rPh sb="6" eb="8">
      <t>コウジ</t>
    </rPh>
    <rPh sb="8" eb="10">
      <t>キョウツウ</t>
    </rPh>
    <rPh sb="10" eb="13">
      <t>シヨウショ</t>
    </rPh>
    <phoneticPr fontId="24"/>
  </si>
  <si>
    <t>施工時間</t>
    <rPh sb="0" eb="2">
      <t>セコウ</t>
    </rPh>
    <rPh sb="2" eb="4">
      <t>ジカン</t>
    </rPh>
    <phoneticPr fontId="24"/>
  </si>
  <si>
    <t>用地、物件等未処理</t>
  </si>
  <si>
    <t>農地の一時転用について</t>
  </si>
  <si>
    <t>仮囲い等の範囲、構造</t>
  </si>
  <si>
    <t>濁水処理</t>
  </si>
  <si>
    <t>うにし、また、第三者に危害が及ばないように対策を講じること。なお、図示した場合は、設計図書によることとする。</t>
  </si>
  <si>
    <t>魚協との調整</t>
    <rPh sb="0" eb="1">
      <t>ギョ</t>
    </rPh>
    <rPh sb="1" eb="2">
      <t>キョウ</t>
    </rPh>
    <rPh sb="4" eb="6">
      <t>チョウセイ</t>
    </rPh>
    <phoneticPr fontId="24"/>
  </si>
  <si>
    <t>熱中症対策</t>
    <rPh sb="0" eb="3">
      <t>ネッチュウショウ</t>
    </rPh>
    <rPh sb="3" eb="5">
      <t>タイサク</t>
    </rPh>
    <phoneticPr fontId="24"/>
  </si>
  <si>
    <t>　労働災害のリスク低減のため、「建設工事における労働災害防止のためのリスクアセスメント等について」（平成23年９月30日付第201100099979号県土整備部長通知）に基づくリスクアセスメント等に積極的に取り組むこと。</t>
  </si>
  <si>
    <t>自由処分</t>
  </si>
  <si>
    <t>再資源化施設へ搬出</t>
  </si>
  <si>
    <t>項目</t>
    <rPh sb="0" eb="2">
      <t>コウモク</t>
    </rPh>
    <phoneticPr fontId="24"/>
  </si>
  <si>
    <t>木材市場等への売却</t>
  </si>
  <si>
    <t>最終処理等</t>
    <rPh sb="0" eb="2">
      <t>サイシュウ</t>
    </rPh>
    <rPh sb="2" eb="5">
      <t>ショリトウ</t>
    </rPh>
    <phoneticPr fontId="24"/>
  </si>
  <si>
    <t>別表２</t>
    <rPh sb="0" eb="2">
      <t>ベッピョウ</t>
    </rPh>
    <phoneticPr fontId="24"/>
  </si>
  <si>
    <t>再生資材の使用</t>
  </si>
  <si>
    <t>8</t>
  </si>
  <si>
    <t>設計図書による</t>
    <rPh sb="0" eb="2">
      <t>セッケイ</t>
    </rPh>
    <rPh sb="2" eb="4">
      <t>トショ</t>
    </rPh>
    <phoneticPr fontId="24"/>
  </si>
  <si>
    <t>寒中コンクリート</t>
  </si>
  <si>
    <t>再生加熱アスファルト混合物</t>
    <rPh sb="0" eb="2">
      <t>サイセイ</t>
    </rPh>
    <rPh sb="2" eb="4">
      <t>カネツ</t>
    </rPh>
    <rPh sb="10" eb="13">
      <t>コンゴウブツ</t>
    </rPh>
    <phoneticPr fontId="24"/>
  </si>
  <si>
    <t>詳細不明でも埋設されていると判っているものがあれば「調査済」として「○」印を選択、「未調査」としても問題なし</t>
    <rPh sb="0" eb="2">
      <t>ショウサイ</t>
    </rPh>
    <rPh sb="2" eb="4">
      <t>フメイ</t>
    </rPh>
    <rPh sb="6" eb="8">
      <t>マイセツ</t>
    </rPh>
    <rPh sb="14" eb="15">
      <t>ワカ</t>
    </rPh>
    <rPh sb="26" eb="28">
      <t>チョウサ</t>
    </rPh>
    <rPh sb="28" eb="29">
      <t>ズミ</t>
    </rPh>
    <rPh sb="36" eb="37">
      <t>シルシ</t>
    </rPh>
    <rPh sb="38" eb="40">
      <t>センタク</t>
    </rPh>
    <rPh sb="42" eb="45">
      <t>ミチョウサ</t>
    </rPh>
    <rPh sb="50" eb="52">
      <t>モンダイ</t>
    </rPh>
    <phoneticPr fontId="24"/>
  </si>
  <si>
    <t>令和6年5月10日</t>
    <rPh sb="0" eb="2">
      <t>レイワ</t>
    </rPh>
    <rPh sb="3" eb="4">
      <t>ネン</t>
    </rPh>
    <rPh sb="5" eb="6">
      <t>ガツ</t>
    </rPh>
    <rPh sb="8" eb="9">
      <t>ニチ</t>
    </rPh>
    <phoneticPr fontId="24"/>
  </si>
  <si>
    <t>芝張工</t>
    <rPh sb="0" eb="1">
      <t>シバ</t>
    </rPh>
    <rPh sb="1" eb="2">
      <t>ハリ</t>
    </rPh>
    <rPh sb="2" eb="3">
      <t>コウ</t>
    </rPh>
    <phoneticPr fontId="24"/>
  </si>
  <si>
    <t>令和</t>
    <rPh sb="0" eb="2">
      <t>レイワ</t>
    </rPh>
    <phoneticPr fontId="24"/>
  </si>
  <si>
    <t>令和　年　月　日</t>
    <rPh sb="0" eb="2">
      <t>レイワ</t>
    </rPh>
    <rPh sb="3" eb="4">
      <t>ネン</t>
    </rPh>
    <rPh sb="5" eb="6">
      <t>ツキ</t>
    </rPh>
    <rPh sb="7" eb="8">
      <t>ニチ</t>
    </rPh>
    <phoneticPr fontId="24"/>
  </si>
  <si>
    <t>運搬距離</t>
    <rPh sb="0" eb="2">
      <t>ウンパン</t>
    </rPh>
    <rPh sb="2" eb="4">
      <t>キョリ</t>
    </rPh>
    <phoneticPr fontId="24"/>
  </si>
  <si>
    <t>施設名称</t>
    <rPh sb="0" eb="2">
      <t>シセツ</t>
    </rPh>
    <rPh sb="2" eb="4">
      <t>メイショウ</t>
    </rPh>
    <phoneticPr fontId="24"/>
  </si>
  <si>
    <t>実施対象工事と</t>
    <rPh sb="0" eb="2">
      <t>ジッシ</t>
    </rPh>
    <rPh sb="2" eb="4">
      <t>タイショウ</t>
    </rPh>
    <rPh sb="4" eb="6">
      <t>コウジ</t>
    </rPh>
    <phoneticPr fontId="24"/>
  </si>
  <si>
    <t>使用芝</t>
    <rPh sb="0" eb="2">
      <t>シヨウ</t>
    </rPh>
    <rPh sb="2" eb="3">
      <t>シバ</t>
    </rPh>
    <phoneticPr fontId="24"/>
  </si>
  <si>
    <t>調整項目</t>
    <rPh sb="0" eb="2">
      <t>チョウセイ</t>
    </rPh>
    <rPh sb="2" eb="4">
      <t>コウモク</t>
    </rPh>
    <phoneticPr fontId="24"/>
  </si>
  <si>
    <t>　　　</t>
  </si>
  <si>
    <t>使用箇所</t>
    <rPh sb="0" eb="2">
      <t>シヨウ</t>
    </rPh>
    <rPh sb="2" eb="4">
      <t>カショ</t>
    </rPh>
    <phoneticPr fontId="24"/>
  </si>
  <si>
    <t>平成28年度</t>
    <rPh sb="0" eb="2">
      <t>ヘイセイ</t>
    </rPh>
    <rPh sb="4" eb="6">
      <t>ネンド</t>
    </rPh>
    <phoneticPr fontId="24"/>
  </si>
  <si>
    <t>資材名</t>
    <rPh sb="0" eb="2">
      <t>シザイ</t>
    </rPh>
    <rPh sb="2" eb="3">
      <t>メイ</t>
    </rPh>
    <phoneticPr fontId="24"/>
  </si>
  <si>
    <t>　本工事において、受注者は労災補償に必要な任意の保険契約を締結す</t>
  </si>
  <si>
    <t>Ｃｏ魂・発生木材</t>
    <rPh sb="2" eb="3">
      <t>コン</t>
    </rPh>
    <rPh sb="4" eb="6">
      <t>ハッセイ</t>
    </rPh>
    <rPh sb="6" eb="8">
      <t>モクザイ</t>
    </rPh>
    <phoneticPr fontId="24"/>
  </si>
  <si>
    <t>1)</t>
  </si>
  <si>
    <t>場所</t>
    <rPh sb="0" eb="2">
      <t>バショ</t>
    </rPh>
    <phoneticPr fontId="24"/>
  </si>
  <si>
    <t>(例)東伯郡琴浦町八幡</t>
    <rPh sb="1" eb="2">
      <t>レイ</t>
    </rPh>
    <phoneticPr fontId="24"/>
  </si>
  <si>
    <t>通常単価を採用した建設機械</t>
    <rPh sb="0" eb="2">
      <t>ツウジョウ</t>
    </rPh>
    <rPh sb="2" eb="4">
      <t>タンカ</t>
    </rPh>
    <rPh sb="5" eb="7">
      <t>サイヨウ</t>
    </rPh>
    <rPh sb="9" eb="11">
      <t>ケンセツ</t>
    </rPh>
    <rPh sb="11" eb="13">
      <t>キカイ</t>
    </rPh>
    <phoneticPr fontId="24"/>
  </si>
  <si>
    <t xml:space="preserve">１．現場事務所の快適化（女性用更衣室の設置を含む）
</t>
  </si>
  <si>
    <t>※文字列入力</t>
    <rPh sb="1" eb="4">
      <t>モジレツ</t>
    </rPh>
    <rPh sb="4" eb="6">
      <t>ニュウリョク</t>
    </rPh>
    <phoneticPr fontId="24"/>
  </si>
  <si>
    <t>（例）倉吉市葵町</t>
    <rPh sb="1" eb="2">
      <t>レイ</t>
    </rPh>
    <rPh sb="3" eb="6">
      <t>クラヨシシ</t>
    </rPh>
    <rPh sb="6" eb="8">
      <t>アオイマチ</t>
    </rPh>
    <phoneticPr fontId="24"/>
  </si>
  <si>
    <t>１．防災訓練（地震・台風等の自然災害に対する訓練）</t>
  </si>
  <si>
    <t>情報政策課</t>
    <rPh sb="0" eb="2">
      <t>ジョウホウ</t>
    </rPh>
    <rPh sb="2" eb="5">
      <t>セイサクカ</t>
    </rPh>
    <phoneticPr fontId="24"/>
  </si>
  <si>
    <t>　　　　　</t>
  </si>
  <si>
    <t>未調査</t>
    <rPh sb="0" eb="3">
      <t>ミチョウサ</t>
    </rPh>
    <phoneticPr fontId="24"/>
  </si>
  <si>
    <r>
      <t>（以下、「仕様書」という。）とし、</t>
    </r>
    <r>
      <rPr>
        <sz val="10.5"/>
        <color auto="1"/>
        <rFont val="ＭＳ 明朝"/>
      </rPr>
      <t>また、調達公告日時点で最新の仕様書とする。</t>
    </r>
    <rPh sb="1" eb="3">
      <t>イカ</t>
    </rPh>
    <rPh sb="5" eb="8">
      <t>シヨウショ</t>
    </rPh>
    <rPh sb="20" eb="22">
      <t>チョウタツ</t>
    </rPh>
    <rPh sb="22" eb="24">
      <t>コウコク</t>
    </rPh>
    <rPh sb="24" eb="25">
      <t>ビ</t>
    </rPh>
    <rPh sb="25" eb="27">
      <t>ジテン</t>
    </rPh>
    <rPh sb="28" eb="30">
      <t>サイシン</t>
    </rPh>
    <rPh sb="31" eb="34">
      <t>シヨウショ</t>
    </rPh>
    <phoneticPr fontId="24"/>
  </si>
  <si>
    <t>必要性</t>
    <rPh sb="0" eb="3">
      <t>ヒツヨウセイ</t>
    </rPh>
    <phoneticPr fontId="24"/>
  </si>
  <si>
    <t>ｍ以下</t>
    <rPh sb="1" eb="3">
      <t>イカ</t>
    </rPh>
    <phoneticPr fontId="24"/>
  </si>
  <si>
    <t>する</t>
  </si>
  <si>
    <t>を記入のこと。</t>
  </si>
  <si>
    <t>技能士</t>
    <rPh sb="0" eb="3">
      <t>ギノウシ</t>
    </rPh>
    <phoneticPr fontId="24"/>
  </si>
  <si>
    <t>ｔ吊</t>
    <rPh sb="1" eb="2">
      <t>ツリ</t>
    </rPh>
    <phoneticPr fontId="24"/>
  </si>
  <si>
    <t>］</t>
  </si>
  <si>
    <t>別表３</t>
    <rPh sb="0" eb="2">
      <t>ベッピョウ</t>
    </rPh>
    <phoneticPr fontId="24"/>
  </si>
  <si>
    <t>全ての工種</t>
    <rPh sb="0" eb="1">
      <t>スベ</t>
    </rPh>
    <rPh sb="3" eb="5">
      <t>コウシュ</t>
    </rPh>
    <phoneticPr fontId="24"/>
  </si>
  <si>
    <t>終了時間</t>
    <rPh sb="0" eb="2">
      <t>シュウリョウ</t>
    </rPh>
    <rPh sb="2" eb="4">
      <t>ジカン</t>
    </rPh>
    <phoneticPr fontId="24"/>
  </si>
  <si>
    <t xml:space="preserve">１．工事標識・照明・安全具等安全施設のイメージアップ（電光式標識等）
</t>
  </si>
  <si>
    <t>週休２日工事</t>
    <rPh sb="0" eb="4">
      <t>シュウキ</t>
    </rPh>
    <rPh sb="4" eb="6">
      <t>コウジ</t>
    </rPh>
    <phoneticPr fontId="24"/>
  </si>
  <si>
    <t>地内</t>
    <rPh sb="0" eb="1">
      <t>チ</t>
    </rPh>
    <rPh sb="1" eb="2">
      <t>ナイ</t>
    </rPh>
    <phoneticPr fontId="24"/>
  </si>
  <si>
    <t>工事</t>
    <rPh sb="0" eb="2">
      <t>コウジ</t>
    </rPh>
    <phoneticPr fontId="24"/>
  </si>
  <si>
    <t>工</t>
    <rPh sb="0" eb="1">
      <t>コウ</t>
    </rPh>
    <phoneticPr fontId="24"/>
  </si>
  <si>
    <t>開始時間</t>
    <rPh sb="0" eb="2">
      <t>カイシ</t>
    </rPh>
    <rPh sb="2" eb="4">
      <t>ジカン</t>
    </rPh>
    <phoneticPr fontId="24"/>
  </si>
  <si>
    <t>地内</t>
    <rPh sb="0" eb="2">
      <t>チナイ</t>
    </rPh>
    <phoneticPr fontId="24"/>
  </si>
  <si>
    <t>　再資源化施設業者と書面による委託契約を行うとともに、運搬車両ごとにマニフェストを発行するものとする。なお、再資源化施設へ搬出が完了したときは、書面により報告すること。</t>
  </si>
  <si>
    <t>である。</t>
  </si>
  <si>
    <t>(伐木工の数量)</t>
    <rPh sb="1" eb="2">
      <t>バツ</t>
    </rPh>
    <rPh sb="2" eb="4">
      <t>モッコウ</t>
    </rPh>
    <rPh sb="5" eb="7">
      <t>スウリョウ</t>
    </rPh>
    <phoneticPr fontId="24"/>
  </si>
  <si>
    <t>建築物の解体工事</t>
    <rPh sb="0" eb="3">
      <t>ケンチクブツ</t>
    </rPh>
    <rPh sb="4" eb="6">
      <t>カイタイ</t>
    </rPh>
    <rPh sb="6" eb="8">
      <t>コウジ</t>
    </rPh>
    <phoneticPr fontId="24"/>
  </si>
  <si>
    <t>新･増築、修繕・改修工事</t>
    <rPh sb="0" eb="1">
      <t>シン</t>
    </rPh>
    <rPh sb="2" eb="4">
      <t>ゾウチク</t>
    </rPh>
    <rPh sb="5" eb="7">
      <t>シュウゼン</t>
    </rPh>
    <rPh sb="8" eb="10">
      <t>カイシュウ</t>
    </rPh>
    <rPh sb="10" eb="12">
      <t>コウジ</t>
    </rPh>
    <phoneticPr fontId="24"/>
  </si>
  <si>
    <t>工作物（土木）工事</t>
    <rPh sb="0" eb="3">
      <t>コウサクブツ</t>
    </rPh>
    <rPh sb="4" eb="6">
      <t>ドボク</t>
    </rPh>
    <rPh sb="7" eb="9">
      <t>コウジ</t>
    </rPh>
    <phoneticPr fontId="24"/>
  </si>
  <si>
    <t>該当する細別（レベル４）を記載する。</t>
  </si>
  <si>
    <t>濁水</t>
  </si>
  <si>
    <t>維持修繕等工事</t>
    <rPh sb="0" eb="2">
      <t>イジ</t>
    </rPh>
    <rPh sb="2" eb="4">
      <t>シュウゼン</t>
    </rPh>
    <rPh sb="4" eb="5">
      <t>トウ</t>
    </rPh>
    <rPh sb="5" eb="7">
      <t>コウジ</t>
    </rPh>
    <phoneticPr fontId="24"/>
  </si>
  <si>
    <t xml:space="preserve">  </t>
  </si>
  <si>
    <t>　この契約に係る工事の的確な施工を確保するため、下請契約を締結しようとする場合は「建設産業における生産システム合理化指針」（平成３年２月５日付建設省経構発第２号建設省建設経済局長通知）の趣旨に則り、優良な専門工事業者の選定、適正な価格による下請契約の締結、代金支払等の適正な履行、適正な施工体制の確立、及び下請における雇用管理等の指導等に努めること。</t>
  </si>
  <si>
    <t>緊急応急工事</t>
    <rPh sb="0" eb="2">
      <t>キンキュウ</t>
    </rPh>
    <rPh sb="2" eb="4">
      <t>オウキュウ</t>
    </rPh>
    <rPh sb="4" eb="6">
      <t>コウジ</t>
    </rPh>
    <phoneticPr fontId="24"/>
  </si>
  <si>
    <t>　：　　</t>
  </si>
  <si>
    <t>か月</t>
    <rPh sb="1" eb="2">
      <t>ツキ</t>
    </rPh>
    <phoneticPr fontId="24"/>
  </si>
  <si>
    <t>配置日数</t>
    <rPh sb="0" eb="2">
      <t>ハイチ</t>
    </rPh>
    <rPh sb="2" eb="4">
      <t>ニッスウ</t>
    </rPh>
    <phoneticPr fontId="24"/>
  </si>
  <si>
    <t>９　契約方式について</t>
  </si>
  <si>
    <t>運搬手段</t>
    <rPh sb="0" eb="2">
      <t>ウンパン</t>
    </rPh>
    <rPh sb="2" eb="4">
      <t>シュダン</t>
    </rPh>
    <phoneticPr fontId="24"/>
  </si>
  <si>
    <t>（受入れ条件）</t>
    <rPh sb="1" eb="3">
      <t>ウケイレ</t>
    </rPh>
    <rPh sb="4" eb="6">
      <t>ジョウケン</t>
    </rPh>
    <phoneticPr fontId="24"/>
  </si>
  <si>
    <t>　工事範囲とその他を明確に区画して、第三者が工事範囲内に立ち入らないよ</t>
  </si>
  <si>
    <t>処理</t>
    <rPh sb="0" eb="2">
      <t>ショリ</t>
    </rPh>
    <phoneticPr fontId="24"/>
  </si>
  <si>
    <r>
      <t>　ラフテレーンクレーン</t>
    </r>
    <r>
      <rPr>
        <sz val="10"/>
        <color auto="1"/>
        <rFont val="ＭＳ 明朝"/>
      </rPr>
      <t>及び高所作業車について、１ヶ月以上の長期利用に当たるものについては長期割引単価を採用し、１ヶ月未満の利用に当たるものについては通常単価を採用している。</t>
    </r>
    <rPh sb="11" eb="12">
      <t>オヨ</t>
    </rPh>
    <rPh sb="13" eb="15">
      <t>コウショ</t>
    </rPh>
    <rPh sb="15" eb="18">
      <t>サギョウシャ</t>
    </rPh>
    <phoneticPr fontId="24"/>
  </si>
  <si>
    <t>採用機械名</t>
    <rPh sb="0" eb="2">
      <t>サイヨウ</t>
    </rPh>
    <rPh sb="2" eb="4">
      <t>キカイ</t>
    </rPh>
    <rPh sb="4" eb="5">
      <t>メイ</t>
    </rPh>
    <phoneticPr fontId="24"/>
  </si>
  <si>
    <t>倉吉市</t>
    <rPh sb="0" eb="2">
      <t>クラヨシ</t>
    </rPh>
    <rPh sb="2" eb="3">
      <t>シ</t>
    </rPh>
    <phoneticPr fontId="24"/>
  </si>
  <si>
    <t>　リサイクル製品以外の工事に要する資材の使用順位は、次のとおりとする。</t>
  </si>
  <si>
    <t>長寿社会課</t>
    <rPh sb="0" eb="2">
      <t>チョウジュ</t>
    </rPh>
    <rPh sb="2" eb="5">
      <t>シャカイカ</t>
    </rPh>
    <phoneticPr fontId="24"/>
  </si>
  <si>
    <t>　別紙２「特記事項（施工条件明示事項）」　－　有</t>
  </si>
  <si>
    <t>ガス</t>
  </si>
  <si>
    <t>土質改良プラントへ搬出する土砂の土質は、各プラントが指定している土質性状同等以上とすること。</t>
    <rPh sb="0" eb="2">
      <t>ドシツ</t>
    </rPh>
    <rPh sb="2" eb="4">
      <t>カイリョウ</t>
    </rPh>
    <rPh sb="9" eb="11">
      <t>ハンシュツ</t>
    </rPh>
    <rPh sb="13" eb="14">
      <t>ツチ</t>
    </rPh>
    <rPh sb="14" eb="15">
      <t>スナ</t>
    </rPh>
    <rPh sb="16" eb="18">
      <t>ドシツ</t>
    </rPh>
    <rPh sb="20" eb="21">
      <t>カク</t>
    </rPh>
    <rPh sb="26" eb="28">
      <t>シテイ</t>
    </rPh>
    <rPh sb="32" eb="34">
      <t>ドシツ</t>
    </rPh>
    <rPh sb="34" eb="35">
      <t>セイ</t>
    </rPh>
    <rPh sb="35" eb="36">
      <t>ジョウ</t>
    </rPh>
    <rPh sb="36" eb="38">
      <t>ドウトウ</t>
    </rPh>
    <rPh sb="38" eb="40">
      <t>イジョウ</t>
    </rPh>
    <phoneticPr fontId="24"/>
  </si>
  <si>
    <t>標準現説</t>
    <rPh sb="0" eb="2">
      <t>ヒョウジュン</t>
    </rPh>
    <rPh sb="2" eb="3">
      <t>ゲン</t>
    </rPh>
    <rPh sb="3" eb="4">
      <t>セツ</t>
    </rPh>
    <phoneticPr fontId="24"/>
  </si>
  <si>
    <t>運搬車全数の管理を行うこと。</t>
  </si>
  <si>
    <t>学校施設</t>
    <rPh sb="0" eb="2">
      <t>ガッコウ</t>
    </rPh>
    <rPh sb="2" eb="4">
      <t>シセツ</t>
    </rPh>
    <phoneticPr fontId="24"/>
  </si>
  <si>
    <t>建設物価</t>
    <rPh sb="0" eb="2">
      <t>ケンセツ</t>
    </rPh>
    <rPh sb="2" eb="4">
      <t>ブッカ</t>
    </rPh>
    <phoneticPr fontId="24"/>
  </si>
  <si>
    <t>生活環境を保全</t>
    <rPh sb="0" eb="2">
      <t>セイカツ</t>
    </rPh>
    <rPh sb="2" eb="4">
      <t>カンキョウ</t>
    </rPh>
    <rPh sb="5" eb="7">
      <t>ホゼン</t>
    </rPh>
    <phoneticPr fontId="24"/>
  </si>
  <si>
    <t>無し</t>
    <rPh sb="0" eb="1">
      <t>ナ</t>
    </rPh>
    <phoneticPr fontId="24"/>
  </si>
  <si>
    <t>　実施に当たっては、施工計画書に実施内容及び実施時期を記載し、実施後に監督員に写真等を提出すること。</t>
  </si>
  <si>
    <t xml:space="preserve">   </t>
  </si>
  <si>
    <t>500万円以上</t>
    <rPh sb="3" eb="7">
      <t>マンエンイジョウ</t>
    </rPh>
    <phoneticPr fontId="24"/>
  </si>
  <si>
    <t>根拠：　</t>
    <rPh sb="0" eb="2">
      <t>コンキョ</t>
    </rPh>
    <phoneticPr fontId="24"/>
  </si>
  <si>
    <t>単純工法の工事</t>
    <rPh sb="0" eb="2">
      <t>タンジュン</t>
    </rPh>
    <rPh sb="2" eb="4">
      <t>コウホウ</t>
    </rPh>
    <rPh sb="5" eb="7">
      <t>コウジ</t>
    </rPh>
    <phoneticPr fontId="24"/>
  </si>
  <si>
    <t>機器設置取替</t>
    <rPh sb="0" eb="2">
      <t>キキ</t>
    </rPh>
    <rPh sb="2" eb="4">
      <t>セッチ</t>
    </rPh>
    <rPh sb="4" eb="6">
      <t>トリカエ</t>
    </rPh>
    <phoneticPr fontId="24"/>
  </si>
  <si>
    <t>⑤</t>
  </si>
  <si>
    <t>契約事務</t>
    <rPh sb="0" eb="2">
      <t>ケイヤク</t>
    </rPh>
    <rPh sb="2" eb="4">
      <t>ジム</t>
    </rPh>
    <phoneticPr fontId="24"/>
  </si>
  <si>
    <t>mm以下</t>
    <rPh sb="2" eb="4">
      <t>イカ</t>
    </rPh>
    <phoneticPr fontId="24"/>
  </si>
  <si>
    <t>10</t>
  </si>
  <si>
    <t>安全対策</t>
    <rPh sb="0" eb="2">
      <t>アンゼン</t>
    </rPh>
    <rPh sb="2" eb="4">
      <t>タイサク</t>
    </rPh>
    <phoneticPr fontId="24"/>
  </si>
  <si>
    <t>熱中症</t>
    <rPh sb="0" eb="3">
      <t>ネッチュウショウ</t>
    </rPh>
    <phoneticPr fontId="24"/>
  </si>
  <si>
    <t>工事の検査</t>
    <rPh sb="3" eb="5">
      <t>ケンサ</t>
    </rPh>
    <phoneticPr fontId="24"/>
  </si>
  <si>
    <t>賃料の単価</t>
    <rPh sb="0" eb="2">
      <t>チンリョウ</t>
    </rPh>
    <rPh sb="3" eb="5">
      <t>タンカ</t>
    </rPh>
    <phoneticPr fontId="24"/>
  </si>
  <si>
    <t>　路盤材、土砂、金属片等が混入していないこと。</t>
  </si>
  <si>
    <t>(２)</t>
  </si>
  <si>
    <t>(４)</t>
  </si>
  <si>
    <t>法令等の遵守について</t>
  </si>
  <si>
    <t>文化財課</t>
    <rPh sb="0" eb="4">
      <t>ブンカ</t>
    </rPh>
    <phoneticPr fontId="24"/>
  </si>
  <si>
    <t>下請関係の適正化について</t>
  </si>
  <si>
    <t>リサイクルの促進について</t>
  </si>
  <si>
    <t>　本工事は総価契約方式を採用しており、設計図書に示された条件などに変更がある場合は契約を変更することができる。契約変更を行う場合には、変更設計額に直前の契約の請負比率を乗じ、変更請負代金額を算出する。</t>
  </si>
  <si>
    <t>⑥</t>
  </si>
  <si>
    <t>⑦</t>
  </si>
  <si>
    <t>入力文</t>
    <rPh sb="0" eb="2">
      <t>ニュウリョク</t>
    </rPh>
    <rPh sb="2" eb="3">
      <t>ブン</t>
    </rPh>
    <phoneticPr fontId="24"/>
  </si>
  <si>
    <t>⑧</t>
  </si>
  <si>
    <t>⑫</t>
  </si>
  <si>
    <t>　本工事は、工事成績評定要領第２ イに規定する道路、河川及び湖沼を維持、修繕、又は管理することを目的とする工事に該当するため、検査評定の対象としない。</t>
    <rPh sb="1" eb="2">
      <t>ホン</t>
    </rPh>
    <rPh sb="2" eb="4">
      <t>コウジ</t>
    </rPh>
    <rPh sb="28" eb="29">
      <t>オヨ</t>
    </rPh>
    <rPh sb="39" eb="40">
      <t>マタ</t>
    </rPh>
    <rPh sb="63" eb="65">
      <t>ケンサ</t>
    </rPh>
    <phoneticPr fontId="24"/>
  </si>
  <si>
    <t>　建設業法、労働安全衛生法等の各種関連法令を遵守し、法令に抵触する行為は行わないこと。</t>
  </si>
  <si>
    <t>通常単価</t>
    <rPh sb="0" eb="2">
      <t>ツウジョウ</t>
    </rPh>
    <rPh sb="2" eb="4">
      <t>タンカ</t>
    </rPh>
    <phoneticPr fontId="24"/>
  </si>
  <si>
    <t>　本工事は、天神川魚協との協議対象工事であり、別紙に留意して工事を行うこと。</t>
    <rPh sb="1" eb="2">
      <t>ホン</t>
    </rPh>
    <rPh sb="2" eb="4">
      <t>コウジ</t>
    </rPh>
    <rPh sb="6" eb="8">
      <t>テンジン</t>
    </rPh>
    <rPh sb="8" eb="9">
      <t>ガワ</t>
    </rPh>
    <rPh sb="9" eb="10">
      <t>ギョ</t>
    </rPh>
    <rPh sb="10" eb="11">
      <t>キョウ</t>
    </rPh>
    <rPh sb="13" eb="15">
      <t>キョウギ</t>
    </rPh>
    <rPh sb="15" eb="17">
      <t>タイショウ</t>
    </rPh>
    <rPh sb="17" eb="19">
      <t>コウジ</t>
    </rPh>
    <rPh sb="23" eb="25">
      <t>ベッシ</t>
    </rPh>
    <rPh sb="26" eb="28">
      <t>リュウイ</t>
    </rPh>
    <rPh sb="30" eb="32">
      <t>コウジ</t>
    </rPh>
    <rPh sb="33" eb="34">
      <t>オコナ</t>
    </rPh>
    <phoneticPr fontId="24"/>
  </si>
  <si>
    <t>　工事の施工に際し、暴力団等の構成員又はこれに準ずる者から不当な要求や妨害を受けた場合は、監督員に速やかにその旨を報告するとともに、警察に届出を行い、捜査上必要な協力を行うこと。</t>
  </si>
  <si>
    <t>　工事現場に配置する技術者等（技術者等とは、現場代理人、追加技術者、主任技術者及び監理技術者をいう。）は、建設業者と直接的かつ恒常的な雇用関係にあるものでなければならない。</t>
  </si>
  <si>
    <t>業務課</t>
    <rPh sb="0" eb="3">
      <t>ギョウムカ</t>
    </rPh>
    <phoneticPr fontId="24"/>
  </si>
  <si>
    <t>　建設業者が下請契約を締結する際は、下請業者に対してこの制度の趣旨を説明し、原則として証紙を下請の延労働者数に応じて現物交付することにより、下請業者の建退共加入及び証紙の貼付を促進すること。なお、現物を交付することができない場合は、掛金相当額を下請代金中に算入することとし、契約書等に明記すること。</t>
  </si>
  <si>
    <t>　県内産の資材がある場合は、県内産の資材を使用すること。</t>
  </si>
  <si>
    <t>(余裕期間設定工事)　　本工事は、倉吉市余裕期間設定工事に係る実施要領（令和４年６月30日付倉管理第547号建設部長通知）の対象工事であり、工事開始日、前払金の請求、技術者の配置及びその他の取扱いについては、同要領の規定による。工期については、指名通知のとおりとする。</t>
    <rPh sb="46" eb="47">
      <t>クラ</t>
    </rPh>
    <phoneticPr fontId="24"/>
  </si>
  <si>
    <t>あるので、下記工種の施工に当たっては、低騒音型・低振動型建設機械の指定に関する規定（国土交通省告示。平成13年４月９日改正）に基づき指定された建設機械を使用するものとする。</t>
  </si>
  <si>
    <t>　なお、交通整理の配置人員及び必要日数として、以下のとおり見込んでいるが、警察等との協議により変更が生じた場合は別途協議すること。</t>
  </si>
  <si>
    <t>該当工種：</t>
    <rPh sb="0" eb="2">
      <t>ガイトウ</t>
    </rPh>
    <rPh sb="2" eb="3">
      <t>コウ</t>
    </rPh>
    <rPh sb="3" eb="4">
      <t>シュ</t>
    </rPh>
    <phoneticPr fontId="24"/>
  </si>
  <si>
    <t>行わない</t>
    <rPh sb="0" eb="1">
      <t>オコナ</t>
    </rPh>
    <phoneticPr fontId="24"/>
  </si>
  <si>
    <t>（農地の一時転用について）　本工事を施工するために必要な仮設道路等を農地に設置する目的で、受注者が農地を借地する場合は、事前に所轄農業委員会と協議を行い、農地法第５条第１項に基づく農地一時転用の許可を得ること。
【令和５年４月１日時点で、前工事等の請負業者が一時転用している農地を継続して利用する場合は、以下も記載する。（該当がなければ記載を削除）】
　受注者は、前工事等の請負業者が農地一時転用している農地を継続して利用する場合、速やかに変更報告書を作成の上、所轄農業委員会へ提出し、工事完了後はその旨を連絡すること。</t>
  </si>
  <si>
    <t>　センター事業所へ搬出する土砂の土質は、各事業所が指定している土質性状同等以上とすること。</t>
  </si>
  <si>
    <t>(土質性状　(記載例)　砂質土、コーン指数 300kN/㎡以上)</t>
    <rPh sb="1" eb="3">
      <t>ドシツ</t>
    </rPh>
    <rPh sb="3" eb="5">
      <t>セイジョウ</t>
    </rPh>
    <rPh sb="7" eb="10">
      <t>キサイレイ</t>
    </rPh>
    <rPh sb="12" eb="13">
      <t>スナ</t>
    </rPh>
    <rPh sb="13" eb="14">
      <t>シツ</t>
    </rPh>
    <rPh sb="14" eb="15">
      <t>ツチ</t>
    </rPh>
    <rPh sb="19" eb="21">
      <t>シスウ</t>
    </rPh>
    <phoneticPr fontId="24"/>
  </si>
  <si>
    <t>（自由処分）</t>
    <rPh sb="1" eb="3">
      <t>ジユウ</t>
    </rPh>
    <rPh sb="3" eb="5">
      <t>ショブン</t>
    </rPh>
    <phoneticPr fontId="24"/>
  </si>
  <si>
    <t>（施設の名称・受入れ費用）</t>
  </si>
  <si>
    <t>（受入れ時間帯）</t>
    <rPh sb="1" eb="3">
      <t>ウケイレ</t>
    </rPh>
    <rPh sb="4" eb="7">
      <t>ジカンタイ</t>
    </rPh>
    <phoneticPr fontId="24"/>
  </si>
  <si>
    <t>建設発生木材運搬量</t>
  </si>
  <si>
    <t>建設発生木材搬出量</t>
  </si>
  <si>
    <t>ク</t>
  </si>
  <si>
    <t>症予防対策資料を参考に熱中症予防対策を実施すること。</t>
  </si>
  <si>
    <t>で、適正に実施すること。なお、寒中コンクリートの養生費用については、「寒中コンクリートの養生費用について」(平成23年12月７日付第201100123529号県土整備部長通知)に基づいて処理することとし、設計変更の対象とする。</t>
  </si>
  <si>
    <t>番地を賃貸借すること。</t>
    <rPh sb="0" eb="2">
      <t>バンチ</t>
    </rPh>
    <rPh sb="3" eb="5">
      <t>チンタイ</t>
    </rPh>
    <rPh sb="5" eb="6">
      <t>カ</t>
    </rPh>
    <phoneticPr fontId="24"/>
  </si>
  <si>
    <t>　１内容も実施困難な場合は、監督員と協議の上、設計変更により率計上は行わない。</t>
  </si>
  <si>
    <t>企画課</t>
    <rPh sb="0" eb="3">
      <t>キカクカ</t>
    </rPh>
    <phoneticPr fontId="24"/>
  </si>
  <si>
    <t>仮設備関係</t>
    <rPh sb="0" eb="1">
      <t>カリ</t>
    </rPh>
    <rPh sb="1" eb="3">
      <t>セツビ</t>
    </rPh>
    <rPh sb="3" eb="5">
      <t>カンケイ</t>
    </rPh>
    <phoneticPr fontId="24"/>
  </si>
  <si>
    <t>営繕関係</t>
    <rPh sb="0" eb="2">
      <t>エイゼン</t>
    </rPh>
    <rPh sb="2" eb="4">
      <t>カンケイ</t>
    </rPh>
    <phoneticPr fontId="24"/>
  </si>
  <si>
    <t>ること。なお、この労災補償に必要な保険契約の保険料を予定価格に反映している。</t>
  </si>
  <si>
    <t>　建設リサイクル法、労働安全衛生法、大気汚染防止法、石綿条例など関係法令に基づく書類を作成し、当該工事着手前に所轄に提出すること。また、関係法令上必要があれば、関係機関と協議を行うこと。</t>
  </si>
  <si>
    <t>　工事材料等の運搬経路を定めて搬出入すること。また、運搬路及び周辺敷地並びに工作物に対して損傷を与えないように予防措置を講じること。万一、損傷を与えた場合は、速やかに現状復旧すること。</t>
    <rPh sb="1" eb="3">
      <t>コウジ</t>
    </rPh>
    <rPh sb="3" eb="6">
      <t>ザイリョウトウ</t>
    </rPh>
    <rPh sb="16" eb="18">
      <t>シュツニュウ</t>
    </rPh>
    <phoneticPr fontId="24"/>
  </si>
  <si>
    <t>　本工事において、再生クラッシャランの使用は上記ウに記載のものを想定している。当該砕石について、受注者が再生資源化施設側と供給状況等について協議し、再生資源化施設側から書面により供給の確保ができない旨の回答があった場合には、他の再生砕石を使用することとし、設計変更の対象とする。その上で他の再生砕石の確保も難しいと判断された場合には、新材を使用することとし、設計変更の対象とする。</t>
  </si>
  <si>
    <t xml:space="preserve"> 本工事は、猛暑による作業不能日数を次のとおり見込んでいる。</t>
  </si>
  <si>
    <t>本工事において、粒度調整砕石の使用は新材を想定している。ただし、受注者が再生材の使用
を希望する場合には、受注者において供給状況を確認し、再生材の使用について協議することとし、設計変更の対象とする。</t>
  </si>
  <si>
    <t>　数量入り内訳明細書は、設計図書に明示している数量を除き参考であり、発注者及び入札参加者を拘束するものではない。</t>
  </si>
  <si>
    <t>伐木工は伐木工歩掛(平成27年８月12日付第201500076595号鳥取県県土整備部技術企画課長通知)に基づき参考数量で算出しているので、実績について見積等により監督員に協議を行うこと。</t>
  </si>
  <si>
    <t xml:space="preserve">現場において運搬車の計測を行うこと。
平均的な１断面を計測。計測に当たっては、頂部に最低２箇所の折れ点を設けること。
断面積に荷台の延長を乗じて体積を算定する。
</t>
  </si>
  <si>
    <t>　熱中症対策について https://www.pref.tottori.lg.jp/291941.htm に掲載の熱中</t>
  </si>
  <si>
    <t>の用途に使用するため、</t>
    <rPh sb="1" eb="3">
      <t>ヨウト</t>
    </rPh>
    <rPh sb="4" eb="6">
      <t>シヨウ</t>
    </rPh>
    <phoneticPr fontId="24"/>
  </si>
  <si>
    <t>実施内容</t>
    <rPh sb="0" eb="2">
      <t>ジッシ</t>
    </rPh>
    <rPh sb="2" eb="4">
      <t>ナイヨウ</t>
    </rPh>
    <phoneticPr fontId="24"/>
  </si>
  <si>
    <t>工務課</t>
    <rPh sb="0" eb="3">
      <t>コウムカ</t>
    </rPh>
    <phoneticPr fontId="24"/>
  </si>
  <si>
    <t>　本工事は、工事成績評定要領第２ エに規定する機器又は部品の設置、取替え等の工事に該当するため、検査評定の対象としない。</t>
    <rPh sb="1" eb="2">
      <t>ホン</t>
    </rPh>
    <rPh sb="2" eb="4">
      <t>コウジ</t>
    </rPh>
    <rPh sb="48" eb="50">
      <t>ケンサ</t>
    </rPh>
    <phoneticPr fontId="24"/>
  </si>
  <si>
    <t xml:space="preserve">１．用水・電力等の供給設備，２．緑化・花壇，３．ライトアップ施設
</t>
  </si>
  <si>
    <t>伝票は処分業者が発行したものでなければならない。</t>
  </si>
  <si>
    <t>印</t>
    <rPh sb="0" eb="1">
      <t>イン</t>
    </rPh>
    <phoneticPr fontId="24"/>
  </si>
  <si>
    <t>）</t>
  </si>
  <si>
    <t>別紙１</t>
    <rPh sb="0" eb="2">
      <t>ベッシ</t>
    </rPh>
    <phoneticPr fontId="24"/>
  </si>
  <si>
    <t>一般的事項　１</t>
    <rPh sb="2" eb="3">
      <t>テキ</t>
    </rPh>
    <phoneticPr fontId="24"/>
  </si>
  <si>
    <t>一般的事項　２</t>
    <rPh sb="2" eb="3">
      <t>テキ</t>
    </rPh>
    <phoneticPr fontId="24"/>
  </si>
  <si>
    <t>別紙２　特記事項１</t>
  </si>
  <si>
    <t>※湧水等により濁水を排出する恐れがある場合は、別紙を添付すること</t>
    <rPh sb="1" eb="3">
      <t>ユウスイ</t>
    </rPh>
    <rPh sb="3" eb="4">
      <t>トウ</t>
    </rPh>
    <rPh sb="7" eb="9">
      <t>ダクスイ</t>
    </rPh>
    <rPh sb="10" eb="12">
      <t>ハイシュツ</t>
    </rPh>
    <rPh sb="14" eb="15">
      <t>オソ</t>
    </rPh>
    <rPh sb="19" eb="21">
      <t>バアイ</t>
    </rPh>
    <rPh sb="23" eb="25">
      <t>ベッシ</t>
    </rPh>
    <rPh sb="26" eb="28">
      <t>テンプ</t>
    </rPh>
    <phoneticPr fontId="24"/>
  </si>
  <si>
    <t>特記事項４</t>
    <rPh sb="0" eb="2">
      <t>トッキ</t>
    </rPh>
    <rPh sb="2" eb="4">
      <t>ジコウ</t>
    </rPh>
    <phoneticPr fontId="24"/>
  </si>
  <si>
    <t>総務部</t>
    <rPh sb="0" eb="2">
      <t>ソウム</t>
    </rPh>
    <rPh sb="2" eb="3">
      <t>ブ</t>
    </rPh>
    <phoneticPr fontId="24"/>
  </si>
  <si>
    <t>建設部</t>
    <rPh sb="0" eb="2">
      <t>ケンセツ</t>
    </rPh>
    <rPh sb="2" eb="3">
      <t>ブ</t>
    </rPh>
    <phoneticPr fontId="24"/>
  </si>
  <si>
    <t>　落札者は、</t>
  </si>
  <si>
    <t>この契約において適用する仕様書は、特に定めのない限り</t>
    <rPh sb="8" eb="10">
      <t>テキヨウ</t>
    </rPh>
    <phoneticPr fontId="24"/>
  </si>
  <si>
    <t>部分完成</t>
    <rPh sb="0" eb="2">
      <t>ブブン</t>
    </rPh>
    <rPh sb="2" eb="4">
      <t>カンセイ</t>
    </rPh>
    <phoneticPr fontId="24"/>
  </si>
  <si>
    <t>調査済</t>
    <rPh sb="0" eb="2">
      <t>チョウサ</t>
    </rPh>
    <rPh sb="2" eb="3">
      <t>ズミ</t>
    </rPh>
    <phoneticPr fontId="24"/>
  </si>
  <si>
    <t>Ｃｏ魂・Ａｓ魂</t>
    <rPh sb="2" eb="3">
      <t>コン</t>
    </rPh>
    <rPh sb="6" eb="7">
      <t>コン</t>
    </rPh>
    <phoneticPr fontId="24"/>
  </si>
  <si>
    <t>Co魂・As魂・木材</t>
    <rPh sb="2" eb="3">
      <t>コン</t>
    </rPh>
    <rPh sb="6" eb="7">
      <t>コン</t>
    </rPh>
    <rPh sb="8" eb="10">
      <t>モクザイ</t>
    </rPh>
    <phoneticPr fontId="24"/>
  </si>
  <si>
    <t>本工事運搬</t>
    <rPh sb="0" eb="1">
      <t>ホン</t>
    </rPh>
    <rPh sb="1" eb="3">
      <t>コウジ</t>
    </rPh>
    <rPh sb="3" eb="5">
      <t>ウンパン</t>
    </rPh>
    <phoneticPr fontId="24"/>
  </si>
  <si>
    <t>相手方運搬</t>
    <rPh sb="0" eb="3">
      <t>アイテガタ</t>
    </rPh>
    <rPh sb="3" eb="5">
      <t>ウンパン</t>
    </rPh>
    <phoneticPr fontId="24"/>
  </si>
  <si>
    <t>　本工事は、倉吉市建設工事検査規程第4条第2項第3号に定める道路、河川及び湖沼を維持、修繕又は管理することを目的とする工事（災害復旧事業として行うものを除く。）に該当するため、同条第1項第2号の中間検査を行わない。</t>
    <rPh sb="1" eb="2">
      <t>ホン</t>
    </rPh>
    <rPh sb="2" eb="4">
      <t>コウジ</t>
    </rPh>
    <rPh sb="6" eb="8">
      <t>クラヨシ</t>
    </rPh>
    <rPh sb="8" eb="9">
      <t>シ</t>
    </rPh>
    <rPh sb="9" eb="11">
      <t>ケンセツ</t>
    </rPh>
    <rPh sb="11" eb="13">
      <t>コウジ</t>
    </rPh>
    <rPh sb="13" eb="15">
      <t>ケンサ</t>
    </rPh>
    <rPh sb="15" eb="17">
      <t>キテイ</t>
    </rPh>
    <rPh sb="17" eb="18">
      <t>ダイ</t>
    </rPh>
    <rPh sb="19" eb="20">
      <t>ジョウ</t>
    </rPh>
    <rPh sb="20" eb="21">
      <t>ダイ</t>
    </rPh>
    <rPh sb="22" eb="23">
      <t>コウ</t>
    </rPh>
    <rPh sb="23" eb="24">
      <t>ダイ</t>
    </rPh>
    <rPh sb="25" eb="26">
      <t>ゴウ</t>
    </rPh>
    <rPh sb="27" eb="28">
      <t>サダ</t>
    </rPh>
    <rPh sb="30" eb="32">
      <t>ドウロ</t>
    </rPh>
    <rPh sb="33" eb="35">
      <t>カセン</t>
    </rPh>
    <rPh sb="35" eb="36">
      <t>オヨ</t>
    </rPh>
    <rPh sb="37" eb="39">
      <t>コショウ</t>
    </rPh>
    <rPh sb="40" eb="42">
      <t>イジ</t>
    </rPh>
    <rPh sb="43" eb="45">
      <t>シュウゼン</t>
    </rPh>
    <rPh sb="45" eb="46">
      <t>マタ</t>
    </rPh>
    <rPh sb="47" eb="49">
      <t>カンリ</t>
    </rPh>
    <rPh sb="54" eb="56">
      <t>モクテキ</t>
    </rPh>
    <rPh sb="59" eb="61">
      <t>コウジ</t>
    </rPh>
    <rPh sb="62" eb="64">
      <t>サイガイ</t>
    </rPh>
    <rPh sb="64" eb="66">
      <t>フッキュウ</t>
    </rPh>
    <rPh sb="66" eb="68">
      <t>ジギョウ</t>
    </rPh>
    <rPh sb="71" eb="72">
      <t>オコナ</t>
    </rPh>
    <rPh sb="76" eb="77">
      <t>ノゾ</t>
    </rPh>
    <rPh sb="81" eb="83">
      <t>ガイトウ</t>
    </rPh>
    <rPh sb="88" eb="89">
      <t>ドウ</t>
    </rPh>
    <rPh sb="89" eb="90">
      <t>ジョウ</t>
    </rPh>
    <rPh sb="90" eb="91">
      <t>ダイ</t>
    </rPh>
    <rPh sb="92" eb="93">
      <t>コウ</t>
    </rPh>
    <rPh sb="93" eb="94">
      <t>ダイ</t>
    </rPh>
    <rPh sb="95" eb="96">
      <t>ゴウ</t>
    </rPh>
    <rPh sb="97" eb="99">
      <t>チュウカン</t>
    </rPh>
    <rPh sb="99" eb="101">
      <t>ケンサ</t>
    </rPh>
    <rPh sb="102" eb="103">
      <t>オコナ</t>
    </rPh>
    <phoneticPr fontId="24"/>
  </si>
  <si>
    <t>長期割引単価</t>
    <rPh sb="0" eb="2">
      <t>チョウキ</t>
    </rPh>
    <rPh sb="2" eb="4">
      <t>ワリビキ</t>
    </rPh>
    <rPh sb="4" eb="6">
      <t>タンカ</t>
    </rPh>
    <phoneticPr fontId="24"/>
  </si>
  <si>
    <t>　本工事は、現場環境改善（率計上分）実施対象工事と</t>
  </si>
  <si>
    <t>社会教育課</t>
    <rPh sb="0" eb="2">
      <t>シャカイ</t>
    </rPh>
    <rPh sb="2" eb="5">
      <t>キョウイクカ</t>
    </rPh>
    <phoneticPr fontId="24"/>
  </si>
  <si>
    <t>野芝</t>
    <rPh sb="0" eb="1">
      <t>ノ</t>
    </rPh>
    <rPh sb="1" eb="2">
      <t>シバ</t>
    </rPh>
    <phoneticPr fontId="24"/>
  </si>
  <si>
    <t>高麗芝</t>
    <rPh sb="0" eb="2">
      <t>コウライ</t>
    </rPh>
    <rPh sb="2" eb="3">
      <t>シバ</t>
    </rPh>
    <phoneticPr fontId="24"/>
  </si>
  <si>
    <t>円/ｔ</t>
    <rPh sb="0" eb="1">
      <t>エン</t>
    </rPh>
    <phoneticPr fontId="24"/>
  </si>
  <si>
    <t>　契約書第40条第１項に基づく前払金を、平成27年度に平成27年度及び平成28年度分の前払金を平成27年度の予算の範囲内で請求することが出来る。</t>
    <rPh sb="1" eb="3">
      <t>ケイヤク</t>
    </rPh>
    <rPh sb="3" eb="4">
      <t>ショ</t>
    </rPh>
    <rPh sb="4" eb="5">
      <t>ダイ</t>
    </rPh>
    <rPh sb="7" eb="8">
      <t>ジョウ</t>
    </rPh>
    <rPh sb="8" eb="9">
      <t>ダイ</t>
    </rPh>
    <rPh sb="10" eb="11">
      <t>コウ</t>
    </rPh>
    <rPh sb="12" eb="13">
      <t>モト</t>
    </rPh>
    <rPh sb="15" eb="16">
      <t>マエ</t>
    </rPh>
    <rPh sb="16" eb="17">
      <t>バライ</t>
    </rPh>
    <rPh sb="17" eb="18">
      <t>キン</t>
    </rPh>
    <rPh sb="20" eb="22">
      <t>ヘイセイ</t>
    </rPh>
    <rPh sb="24" eb="26">
      <t>ネンド</t>
    </rPh>
    <rPh sb="27" eb="29">
      <t>ヘイセイ</t>
    </rPh>
    <rPh sb="31" eb="33">
      <t>ネンド</t>
    </rPh>
    <rPh sb="33" eb="34">
      <t>オヨ</t>
    </rPh>
    <rPh sb="35" eb="37">
      <t>ヘイセイ</t>
    </rPh>
    <rPh sb="39" eb="41">
      <t>ネンド</t>
    </rPh>
    <rPh sb="41" eb="42">
      <t>ブン</t>
    </rPh>
    <rPh sb="43" eb="44">
      <t>マエ</t>
    </rPh>
    <rPh sb="44" eb="45">
      <t>バライ</t>
    </rPh>
    <rPh sb="45" eb="46">
      <t>キン</t>
    </rPh>
    <rPh sb="47" eb="49">
      <t>ヘイセイ</t>
    </rPh>
    <rPh sb="51" eb="53">
      <t>ネンド</t>
    </rPh>
    <rPh sb="54" eb="56">
      <t>ヨサン</t>
    </rPh>
    <rPh sb="57" eb="60">
      <t>ハンイナイ</t>
    </rPh>
    <rPh sb="61" eb="63">
      <t>セイキュウ</t>
    </rPh>
    <rPh sb="68" eb="70">
      <t>デキ</t>
    </rPh>
    <phoneticPr fontId="24"/>
  </si>
  <si>
    <t>　本工事は住宅建設瑕疵担保責任保険が必要な工事である。</t>
    <rPh sb="1" eb="2">
      <t>ホン</t>
    </rPh>
    <rPh sb="2" eb="4">
      <t>コウジ</t>
    </rPh>
    <rPh sb="5" eb="7">
      <t>ジュウタク</t>
    </rPh>
    <rPh sb="7" eb="9">
      <t>ケンセツ</t>
    </rPh>
    <rPh sb="9" eb="11">
      <t>カシ</t>
    </rPh>
    <rPh sb="11" eb="13">
      <t>タンポ</t>
    </rPh>
    <rPh sb="13" eb="15">
      <t>セキニン</t>
    </rPh>
    <rPh sb="15" eb="17">
      <t>ホケン</t>
    </rPh>
    <rPh sb="18" eb="20">
      <t>ヒツヨウ</t>
    </rPh>
    <rPh sb="21" eb="23">
      <t>コウジ</t>
    </rPh>
    <phoneticPr fontId="24"/>
  </si>
  <si>
    <t>　現場打ち鉄筋コンクリート構造物におけるスランプ値の設定について（平成30年3月19日付第201700306751号県土整備部長通知）に基づき、</t>
  </si>
  <si>
    <t>平成27年度</t>
    <rPh sb="0" eb="2">
      <t>ヘイセイ</t>
    </rPh>
    <rPh sb="4" eb="6">
      <t>ネンド</t>
    </rPh>
    <phoneticPr fontId="24"/>
  </si>
  <si>
    <t>（中間検査）</t>
    <rPh sb="1" eb="3">
      <t>チュウカン</t>
    </rPh>
    <rPh sb="3" eb="5">
      <t>ケンサ</t>
    </rPh>
    <phoneticPr fontId="24"/>
  </si>
  <si>
    <t>　本工事は、工事成績評定要領第２ オに規定する解体撤去その他の構造物の築造を伴わない工事に該当するため、検査評定の対象としない。</t>
    <rPh sb="23" eb="25">
      <t>カイタイ</t>
    </rPh>
    <rPh sb="25" eb="27">
      <t>テッキョ</t>
    </rPh>
    <rPh sb="29" eb="30">
      <t>タ</t>
    </rPh>
    <rPh sb="52" eb="54">
      <t>ケンサ</t>
    </rPh>
    <phoneticPr fontId="24"/>
  </si>
  <si>
    <t>完成検査</t>
    <rPh sb="0" eb="2">
      <t>カンセイ</t>
    </rPh>
    <rPh sb="2" eb="4">
      <t>ケンサ</t>
    </rPh>
    <phoneticPr fontId="24"/>
  </si>
  <si>
    <t>　本工事は、工事成績評定要領に基づく検査評定を</t>
    <rPh sb="6" eb="8">
      <t>コウジ</t>
    </rPh>
    <rPh sb="8" eb="10">
      <t>セイセキ</t>
    </rPh>
    <rPh sb="10" eb="12">
      <t>ヒョウテイ</t>
    </rPh>
    <rPh sb="12" eb="14">
      <t>ヨウリョウ</t>
    </rPh>
    <rPh sb="15" eb="16">
      <t>モト</t>
    </rPh>
    <rPh sb="18" eb="20">
      <t>ケンサ</t>
    </rPh>
    <rPh sb="20" eb="22">
      <t>ヒョウテイ</t>
    </rPh>
    <phoneticPr fontId="24"/>
  </si>
  <si>
    <t>　本工事は、倉吉市建設工事検査規程第4条第2項第2号に定める二次製品を大量に使用するなど単純な工法の工事に該当するため、同条第1項第2号の中間検査を行わない。</t>
    <rPh sb="1" eb="2">
      <t>ホン</t>
    </rPh>
    <rPh sb="2" eb="4">
      <t>コウジ</t>
    </rPh>
    <rPh sb="6" eb="8">
      <t>クラヨシ</t>
    </rPh>
    <rPh sb="8" eb="9">
      <t>シ</t>
    </rPh>
    <rPh sb="9" eb="11">
      <t>ケンセツ</t>
    </rPh>
    <rPh sb="11" eb="13">
      <t>コウジ</t>
    </rPh>
    <rPh sb="13" eb="15">
      <t>ケンサ</t>
    </rPh>
    <rPh sb="15" eb="17">
      <t>キテイ</t>
    </rPh>
    <rPh sb="17" eb="18">
      <t>ダイ</t>
    </rPh>
    <rPh sb="19" eb="20">
      <t>ジョウ</t>
    </rPh>
    <rPh sb="20" eb="21">
      <t>ダイ</t>
    </rPh>
    <rPh sb="22" eb="23">
      <t>コウ</t>
    </rPh>
    <rPh sb="23" eb="24">
      <t>ダイ</t>
    </rPh>
    <rPh sb="25" eb="26">
      <t>ゴウ</t>
    </rPh>
    <rPh sb="27" eb="28">
      <t>サダ</t>
    </rPh>
    <rPh sb="30" eb="32">
      <t>ニジ</t>
    </rPh>
    <rPh sb="32" eb="34">
      <t>セイヒン</t>
    </rPh>
    <rPh sb="35" eb="37">
      <t>タイリョウ</t>
    </rPh>
    <rPh sb="38" eb="40">
      <t>シヨウ</t>
    </rPh>
    <rPh sb="44" eb="46">
      <t>タンジュン</t>
    </rPh>
    <rPh sb="47" eb="49">
      <t>コウホウ</t>
    </rPh>
    <rPh sb="50" eb="52">
      <t>コウジ</t>
    </rPh>
    <rPh sb="53" eb="55">
      <t>ガイトウ</t>
    </rPh>
    <rPh sb="60" eb="61">
      <t>ドウ</t>
    </rPh>
    <rPh sb="61" eb="62">
      <t>ジョウ</t>
    </rPh>
    <rPh sb="62" eb="63">
      <t>ダイ</t>
    </rPh>
    <rPh sb="64" eb="65">
      <t>コウ</t>
    </rPh>
    <rPh sb="65" eb="66">
      <t>ダイ</t>
    </rPh>
    <rPh sb="67" eb="68">
      <t>ゴウ</t>
    </rPh>
    <rPh sb="69" eb="71">
      <t>チュウカン</t>
    </rPh>
    <rPh sb="71" eb="73">
      <t>ケンサ</t>
    </rPh>
    <rPh sb="74" eb="75">
      <t>オコナ</t>
    </rPh>
    <phoneticPr fontId="24"/>
  </si>
  <si>
    <t>　本工事は、倉吉市建設工事検査規程第4条第2項第5号に定める解体撤去その他の構造物の築造を伴わない工事に該当するため、同条第1項第2号の中間検査を行わない。</t>
    <rPh sb="1" eb="2">
      <t>ホン</t>
    </rPh>
    <rPh sb="2" eb="4">
      <t>コウジ</t>
    </rPh>
    <rPh sb="6" eb="8">
      <t>クラヨシ</t>
    </rPh>
    <rPh sb="8" eb="9">
      <t>シ</t>
    </rPh>
    <rPh sb="9" eb="11">
      <t>ケンセツ</t>
    </rPh>
    <rPh sb="11" eb="13">
      <t>コウジ</t>
    </rPh>
    <rPh sb="13" eb="15">
      <t>ケンサ</t>
    </rPh>
    <rPh sb="15" eb="17">
      <t>キテイ</t>
    </rPh>
    <rPh sb="17" eb="18">
      <t>ダイ</t>
    </rPh>
    <rPh sb="19" eb="20">
      <t>ジョウ</t>
    </rPh>
    <rPh sb="20" eb="21">
      <t>ダイ</t>
    </rPh>
    <rPh sb="22" eb="23">
      <t>コウ</t>
    </rPh>
    <rPh sb="23" eb="24">
      <t>ダイ</t>
    </rPh>
    <rPh sb="25" eb="26">
      <t>ゴウ</t>
    </rPh>
    <rPh sb="27" eb="28">
      <t>サダ</t>
    </rPh>
    <rPh sb="30" eb="34">
      <t>カイタイテッキョ</t>
    </rPh>
    <rPh sb="36" eb="37">
      <t>タ</t>
    </rPh>
    <rPh sb="38" eb="41">
      <t>コウゾウブツ</t>
    </rPh>
    <rPh sb="42" eb="44">
      <t>チクゾウ</t>
    </rPh>
    <rPh sb="45" eb="46">
      <t>トモナ</t>
    </rPh>
    <rPh sb="49" eb="50">
      <t>コウ</t>
    </rPh>
    <rPh sb="50" eb="51">
      <t>コト</t>
    </rPh>
    <rPh sb="52" eb="54">
      <t>ガイトウ</t>
    </rPh>
    <rPh sb="59" eb="60">
      <t>ドウ</t>
    </rPh>
    <rPh sb="60" eb="61">
      <t>ジョウ</t>
    </rPh>
    <rPh sb="61" eb="62">
      <t>ダイ</t>
    </rPh>
    <rPh sb="63" eb="64">
      <t>コウ</t>
    </rPh>
    <rPh sb="64" eb="65">
      <t>ダイ</t>
    </rPh>
    <rPh sb="66" eb="67">
      <t>ゴウ</t>
    </rPh>
    <rPh sb="68" eb="70">
      <t>チュウカン</t>
    </rPh>
    <rPh sb="70" eb="72">
      <t>ケンサ</t>
    </rPh>
    <rPh sb="73" eb="74">
      <t>オコナ</t>
    </rPh>
    <phoneticPr fontId="24"/>
  </si>
  <si>
    <t>　本工事は、工事成績評定要領第２ アに規定する当初の請負金額100万円以下、又は請負代金が130万円以下で会計課長が専門的又は技術的な検査が必要と認める工事に該当するため、検査評定の対象としない。</t>
    <rPh sb="1" eb="2">
      <t>ホン</t>
    </rPh>
    <rPh sb="2" eb="4">
      <t>コウジ</t>
    </rPh>
    <rPh sb="6" eb="8">
      <t>コウジ</t>
    </rPh>
    <rPh sb="8" eb="10">
      <t>セイセキ</t>
    </rPh>
    <rPh sb="10" eb="12">
      <t>ヒョウテイ</t>
    </rPh>
    <rPh sb="12" eb="14">
      <t>ヨウリョウ</t>
    </rPh>
    <rPh sb="14" eb="15">
      <t>ダイ</t>
    </rPh>
    <rPh sb="19" eb="21">
      <t>キテイ</t>
    </rPh>
    <rPh sb="23" eb="25">
      <t>トウショ</t>
    </rPh>
    <rPh sb="26" eb="28">
      <t>ウケオイ</t>
    </rPh>
    <rPh sb="28" eb="30">
      <t>キンガク</t>
    </rPh>
    <rPh sb="33" eb="35">
      <t>マンエン</t>
    </rPh>
    <rPh sb="35" eb="37">
      <t>イカ</t>
    </rPh>
    <rPh sb="38" eb="39">
      <t>マタ</t>
    </rPh>
    <rPh sb="40" eb="42">
      <t>ウケオイ</t>
    </rPh>
    <rPh sb="42" eb="44">
      <t>ダイキン</t>
    </rPh>
    <rPh sb="48" eb="50">
      <t>マンエン</t>
    </rPh>
    <rPh sb="50" eb="52">
      <t>イカ</t>
    </rPh>
    <rPh sb="53" eb="55">
      <t>カイケイ</t>
    </rPh>
    <rPh sb="55" eb="57">
      <t>カチョウ</t>
    </rPh>
    <rPh sb="58" eb="61">
      <t>センモンテキ</t>
    </rPh>
    <rPh sb="61" eb="62">
      <t>マタ</t>
    </rPh>
    <rPh sb="63" eb="66">
      <t>ギジュツテキ</t>
    </rPh>
    <rPh sb="67" eb="69">
      <t>ケンサ</t>
    </rPh>
    <rPh sb="70" eb="72">
      <t>ヒツヨウ</t>
    </rPh>
    <rPh sb="73" eb="74">
      <t>ミト</t>
    </rPh>
    <rPh sb="76" eb="78">
      <t>コウジ</t>
    </rPh>
    <rPh sb="79" eb="81">
      <t>ガイトウ</t>
    </rPh>
    <rPh sb="86" eb="88">
      <t>ケンサ</t>
    </rPh>
    <rPh sb="88" eb="90">
      <t>ヒョウテイ</t>
    </rPh>
    <rPh sb="91" eb="93">
      <t>タイショウ</t>
    </rPh>
    <phoneticPr fontId="24"/>
  </si>
  <si>
    <t>　本工事は、工事成績評定要領第２ キに規定する災害復旧事業として行う工事に該当するため、検査評定の対象としない。</t>
    <rPh sb="23" eb="25">
      <t>サイガイ</t>
    </rPh>
    <rPh sb="25" eb="27">
      <t>フッキュウ</t>
    </rPh>
    <rPh sb="27" eb="29">
      <t>ジギョウ</t>
    </rPh>
    <rPh sb="32" eb="33">
      <t>オコナ</t>
    </rPh>
    <rPh sb="34" eb="36">
      <t>コウジ</t>
    </rPh>
    <rPh sb="44" eb="46">
      <t>ケンサ</t>
    </rPh>
    <phoneticPr fontId="24"/>
  </si>
  <si>
    <t>　本工事は、工事成績要諦要領第２ ケに規定する市長が検査評定を要しないと認める工事に該当するため、検査評定の対象としない。</t>
    <rPh sb="1" eb="2">
      <t>ホン</t>
    </rPh>
    <rPh sb="2" eb="4">
      <t>コウジ</t>
    </rPh>
    <rPh sb="6" eb="8">
      <t>コウジ</t>
    </rPh>
    <rPh sb="8" eb="10">
      <t>セイセキ</t>
    </rPh>
    <rPh sb="10" eb="12">
      <t>ヨウテイ</t>
    </rPh>
    <rPh sb="12" eb="14">
      <t>ヨウリョウ</t>
    </rPh>
    <rPh sb="14" eb="15">
      <t>ダイ</t>
    </rPh>
    <rPh sb="19" eb="21">
      <t>キテイ</t>
    </rPh>
    <rPh sb="23" eb="25">
      <t>シチョウ</t>
    </rPh>
    <rPh sb="26" eb="28">
      <t>ケンサ</t>
    </rPh>
    <rPh sb="28" eb="30">
      <t>ヒョウテイ</t>
    </rPh>
    <rPh sb="31" eb="32">
      <t>ヨウ</t>
    </rPh>
    <rPh sb="36" eb="37">
      <t>ミト</t>
    </rPh>
    <rPh sb="39" eb="41">
      <t>コウジ</t>
    </rPh>
    <rPh sb="42" eb="44">
      <t>ガイトウ</t>
    </rPh>
    <rPh sb="49" eb="51">
      <t>ケンサ</t>
    </rPh>
    <rPh sb="51" eb="53">
      <t>ヒョウテイ</t>
    </rPh>
    <rPh sb="54" eb="56">
      <t>タイショウ</t>
    </rPh>
    <phoneticPr fontId="24"/>
  </si>
  <si>
    <t>職員課</t>
    <rPh sb="0" eb="3">
      <t>ショクインカ</t>
    </rPh>
    <phoneticPr fontId="24"/>
  </si>
  <si>
    <t>財政課</t>
    <rPh sb="0" eb="3">
      <t>ザイセイカ</t>
    </rPh>
    <phoneticPr fontId="24"/>
  </si>
  <si>
    <t>各年度における支払割合</t>
    <rPh sb="0" eb="3">
      <t>カクネンド</t>
    </rPh>
    <rPh sb="7" eb="9">
      <t>シハライ</t>
    </rPh>
    <rPh sb="9" eb="11">
      <t>ワリアイ</t>
    </rPh>
    <phoneticPr fontId="24"/>
  </si>
  <si>
    <t>しない</t>
  </si>
  <si>
    <t>市民課</t>
    <rPh sb="0" eb="3">
      <t>シミンカ</t>
    </rPh>
    <phoneticPr fontId="24"/>
  </si>
  <si>
    <t>地域づくり支援課</t>
    <rPh sb="0" eb="2">
      <t>チイキ</t>
    </rPh>
    <rPh sb="5" eb="7">
      <t>シエン</t>
    </rPh>
    <rPh sb="7" eb="8">
      <t>カ</t>
    </rPh>
    <phoneticPr fontId="24"/>
  </si>
  <si>
    <t>環境課</t>
    <rPh sb="0" eb="3">
      <t>カンキョウカ</t>
    </rPh>
    <phoneticPr fontId="24"/>
  </si>
  <si>
    <t>農林課</t>
    <rPh sb="0" eb="3">
      <t>ノウリンカ</t>
    </rPh>
    <phoneticPr fontId="24"/>
  </si>
  <si>
    <t>について</t>
  </si>
  <si>
    <t>約 26%</t>
    <rPh sb="0" eb="1">
      <t>ヤク</t>
    </rPh>
    <phoneticPr fontId="24"/>
  </si>
  <si>
    <t>約 74%</t>
    <rPh sb="0" eb="1">
      <t>ヤク</t>
    </rPh>
    <phoneticPr fontId="24"/>
  </si>
  <si>
    <t>保険年金課</t>
    <rPh sb="0" eb="2">
      <t>ホケン</t>
    </rPh>
    <rPh sb="2" eb="5">
      <t>ネンキンカ</t>
    </rPh>
    <phoneticPr fontId="24"/>
  </si>
  <si>
    <t>地域整備課</t>
    <rPh sb="0" eb="2">
      <t>チイキ</t>
    </rPh>
    <rPh sb="2" eb="5">
      <t>セイビカ</t>
    </rPh>
    <phoneticPr fontId="24"/>
  </si>
  <si>
    <t>建築住宅課</t>
    <rPh sb="0" eb="2">
      <t>ケンチク</t>
    </rPh>
    <rPh sb="2" eb="5">
      <t>ジュウタクカ</t>
    </rPh>
    <phoneticPr fontId="24"/>
  </si>
  <si>
    <t>学校給食センター</t>
    <rPh sb="0" eb="2">
      <t>ガッコウ</t>
    </rPh>
    <rPh sb="2" eb="4">
      <t>キュウショク</t>
    </rPh>
    <phoneticPr fontId="24"/>
  </si>
  <si>
    <t>博物館</t>
    <rPh sb="0" eb="3">
      <t>ハクブツカン</t>
    </rPh>
    <phoneticPr fontId="24"/>
  </si>
  <si>
    <t>健康推進課</t>
    <rPh sb="0" eb="2">
      <t>ケンコウ</t>
    </rPh>
    <rPh sb="2" eb="4">
      <t>スイシン</t>
    </rPh>
    <rPh sb="4" eb="5">
      <t>カ</t>
    </rPh>
    <phoneticPr fontId="24"/>
  </si>
  <si>
    <t>経済観光部</t>
    <rPh sb="0" eb="2">
      <t>ケイザイ</t>
    </rPh>
    <rPh sb="2" eb="4">
      <t>カンコウ</t>
    </rPh>
    <rPh sb="4" eb="5">
      <t>ブ</t>
    </rPh>
    <phoneticPr fontId="24"/>
  </si>
  <si>
    <t>しごと定住促進課</t>
    <rPh sb="3" eb="5">
      <t>テイジュウ</t>
    </rPh>
    <rPh sb="5" eb="7">
      <t>ソクシン</t>
    </rPh>
    <rPh sb="7" eb="8">
      <t>カ</t>
    </rPh>
    <phoneticPr fontId="24"/>
  </si>
  <si>
    <t>　本工事は、工事成績評定要領第２ クに規定する建築物及び工作物の維持、修繕又は管理をすることを目的とする工事に該当するため、検査評定の対象としない。</t>
    <rPh sb="23" eb="26">
      <t>ケンチクブツ</t>
    </rPh>
    <rPh sb="26" eb="27">
      <t>オヨ</t>
    </rPh>
    <rPh sb="28" eb="31">
      <t>コウサクブツ</t>
    </rPh>
    <rPh sb="32" eb="34">
      <t>イジ</t>
    </rPh>
    <rPh sb="35" eb="37">
      <t>シュウゼン</t>
    </rPh>
    <rPh sb="37" eb="38">
      <t>マタ</t>
    </rPh>
    <rPh sb="39" eb="41">
      <t>カンリ</t>
    </rPh>
    <rPh sb="47" eb="49">
      <t>モクテキ</t>
    </rPh>
    <rPh sb="52" eb="54">
      <t>コウジ</t>
    </rPh>
    <rPh sb="62" eb="64">
      <t>ケンサ</t>
    </rPh>
    <phoneticPr fontId="24"/>
  </si>
  <si>
    <r>
      <t>設計図書によるものとする。なお、これにより難い場合は別途協議すること。また、舗装の切断作業時に発生する排水の処理については、水・大気環境課長通知（平成24年３月27日付第201100201443号）</t>
    </r>
    <r>
      <rPr>
        <sz val="10"/>
        <color auto="1"/>
        <rFont val="ＭＳ 明朝"/>
      </rPr>
      <t>（https://www.pref.tottori.lg.jp/secure/1141896/120327hosousetudan.pdf）に基づいて適正に処理すること。</t>
    </r>
  </si>
  <si>
    <r>
      <t>　</t>
    </r>
    <r>
      <rPr>
        <sz val="10"/>
        <color auto="1"/>
        <rFont val="ＭＳ 明朝"/>
      </rPr>
      <t xml:space="preserve">なお、建設発生土は、再生資源の利用の促進に係る特記仕様書ttps://www.pref.tottori.lg.jp/312034.htm）により適切に対応すること。
</t>
    </r>
    <rPh sb="28" eb="29">
      <t>ショ</t>
    </rPh>
    <phoneticPr fontId="24"/>
  </si>
  <si>
    <t>該当する全ての機械</t>
    <rPh sb="0" eb="2">
      <t>ガイトウ</t>
    </rPh>
    <rPh sb="4" eb="5">
      <t>スベ</t>
    </rPh>
    <rPh sb="7" eb="9">
      <t>キカイ</t>
    </rPh>
    <phoneticPr fontId="24"/>
  </si>
  <si>
    <r>
      <t>342号県土整備部長通知）</t>
    </r>
    <r>
      <rPr>
        <sz val="10"/>
        <color auto="1"/>
        <rFont val="ＭＳ 明朝"/>
      </rPr>
      <t>（https://www.pref.tottori.lg.jp/290178.htm）に基づき、日本芝を生産するほ場と、その前後も含めたほ場に隣接する敷地においては、植栽にバミューダグラスの使用を禁止する。</t>
    </r>
    <rPh sb="88" eb="90">
      <t>シキチ</t>
    </rPh>
    <rPh sb="96" eb="98">
      <t>ショクサイ</t>
    </rPh>
    <phoneticPr fontId="24"/>
  </si>
  <si>
    <t>ウ　賃貸人に賃貸借料を支払うこと。</t>
  </si>
  <si>
    <t xml:space="preserve">イ　土地賃貸借契約書に「鳥取県との建設工事請負契約に基づき、土地の貸借権は鳥取県が有することと
  し、原 状復旧の責は鳥取県が負い、受注者がその任に当たるものとする。」を明記すること。
</t>
  </si>
  <si>
    <t>全ての箇所</t>
    <rPh sb="0" eb="1">
      <t>スベ</t>
    </rPh>
    <rPh sb="3" eb="5">
      <t>カ</t>
    </rPh>
    <phoneticPr fontId="24"/>
  </si>
  <si>
    <t>土石流の発生・到達するおそれのある現場</t>
  </si>
  <si>
    <t>「防災・減災、国土強靱化のための５か年加速化対策」に基づく工事</t>
  </si>
  <si>
    <t>市HP</t>
    <rPh sb="0" eb="1">
      <t>シ</t>
    </rPh>
    <phoneticPr fontId="24"/>
  </si>
  <si>
    <t>ガルーン</t>
  </si>
  <si>
    <t xml:space="preserve">（２）上記作業不能日数は、環境省が公表する鳥取県倉吉地点における WBGT 値（気温、湿度、日射・輻射を考慮した暑さ指数）過去５年分（令和３年～令和７年）について、本工事の工期に対応する期間（行政機関の休日に関する法律（昭和 63 年法律第 91 号）に定める行政機関の休日及び夏季休暇（３日）を除く。）において、８時から１７時の間にWBGT 値が３１以上となった時間を算定し、日数に換算したもの５年分を平均したもの。
</t>
    <rPh sb="24" eb="26">
      <t>クラヨシ</t>
    </rPh>
    <rPh sb="67" eb="69">
      <t>レイワ</t>
    </rPh>
    <rPh sb="72" eb="74">
      <t>レイワ</t>
    </rPh>
    <phoneticPr fontId="24"/>
  </si>
  <si>
    <t>調達公告日時点</t>
    <rPh sb="0" eb="2">
      <t>チョウタツ</t>
    </rPh>
    <rPh sb="2" eb="4">
      <t>コウコク</t>
    </rPh>
    <rPh sb="4" eb="5">
      <t>ビ</t>
    </rPh>
    <rPh sb="5" eb="7">
      <t>ジテン</t>
    </rPh>
    <phoneticPr fontId="24"/>
  </si>
  <si>
    <t>仕様書の改定状況はhttps://www.pref.tottori.lg.jp/294862.htmを参照すること。</t>
    <rPh sb="0" eb="3">
      <t>シヨウショ</t>
    </rPh>
    <rPh sb="4" eb="6">
      <t>カイテイ</t>
    </rPh>
    <rPh sb="6" eb="8">
      <t>ジョウキョウ</t>
    </rPh>
    <rPh sb="51" eb="53">
      <t>サンショウ</t>
    </rPh>
    <phoneticPr fontId="24"/>
  </si>
  <si>
    <t>高所作業車</t>
    <rPh sb="0" eb="2">
      <t>コウショ</t>
    </rPh>
    <rPh sb="2" eb="5">
      <t>サギョウシャ</t>
    </rPh>
    <phoneticPr fontId="24"/>
  </si>
  <si>
    <r>
      <t>　建設機械の賃料について、ラフテレーンクレーン</t>
    </r>
    <r>
      <rPr>
        <sz val="10"/>
        <color auto="1"/>
        <rFont val="ＭＳ 明朝"/>
      </rPr>
      <t>及び高所作業車以外の建設機械は長期割引単価を標</t>
    </r>
    <rPh sb="23" eb="24">
      <t>オヨ</t>
    </rPh>
    <rPh sb="25" eb="27">
      <t>コウショ</t>
    </rPh>
    <rPh sb="27" eb="30">
      <t>サギョウシャ</t>
    </rPh>
    <rPh sb="45" eb="46">
      <t>ヒョウ</t>
    </rPh>
    <phoneticPr fontId="24"/>
  </si>
  <si>
    <r>
      <t>（週休２日工事）本工事は、倉吉市週休２日工事実施要領（</t>
    </r>
    <r>
      <rPr>
        <sz val="10"/>
        <color auto="1"/>
        <rFont val="ＭＳ 明朝"/>
      </rPr>
      <t>令和５年３月31日付倉管理第2375号建設部長通知）の対象工事である。本工事調達公告日時点で最新の同要領の規定に従い通期の週休２日工事を実施すること。</t>
    </r>
    <rPh sb="85" eb="87">
      <t>ツウキ</t>
    </rPh>
    <phoneticPr fontId="24"/>
  </si>
  <si>
    <t>※　建築工事の場合「０」
　　土木工事の場合「１」</t>
    <rPh sb="2" eb="4">
      <t>ケンチク</t>
    </rPh>
    <rPh sb="4" eb="6">
      <t>コウジ</t>
    </rPh>
    <rPh sb="7" eb="9">
      <t>バアイ</t>
    </rPh>
    <rPh sb="15" eb="17">
      <t>ドボク</t>
    </rPh>
    <rPh sb="17" eb="19">
      <t>コウジ</t>
    </rPh>
    <rPh sb="20" eb="22">
      <t>バアイ</t>
    </rPh>
    <phoneticPr fontId="24"/>
  </si>
  <si>
    <t>(例)東伯郡琴浦町八橋</t>
    <rPh sb="1" eb="2">
      <t>レイ</t>
    </rPh>
    <rPh sb="9" eb="11">
      <t>ヤバセ</t>
    </rPh>
    <phoneticPr fontId="24"/>
  </si>
  <si>
    <t>東伯郡琴浦町八橋</t>
  </si>
  <si>
    <t>1,650</t>
  </si>
  <si>
    <t xml:space="preserve">（１）作業不能日数：●日間（工期の始期は令和●年●月●日【開札予定日から概ね３０日後とする】で算定）
</t>
  </si>
  <si>
    <t xml:space="preserve">（３）気象状況により工期中に発生した猛暑による作業不能日数（当該現場における定時の現場作業時間において、上記（２）の地点における WBGT 値が３１以上となり、かつ受注者が契約工事単位で全作業を中断し、又は現場を閉所した時間を算定し、日数に換算したもの（小数点以下第一位を四捨五入する。））が上記（１）の日数から著しく乖離した場合には、受注者は発注者へ工期の延長変更を協議することができる。 
</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</si>
</sst>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411]ggge&quot;年&quot;m&quot;月&quot;d&quot;日&quot;;@"/>
  </numFmts>
  <fonts count="45">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4"/>
      <name val="ＭＳ Ｐゴシック"/>
      <family val="3"/>
    </font>
    <font>
      <b/>
      <sz val="11"/>
      <color indexed="9"/>
      <name val="ＭＳ Ｐゴシック"/>
      <family val="3"/>
    </font>
    <font>
      <u/>
      <sz val="11"/>
      <color theme="10"/>
      <name val="ＭＳ Ｐゴシック"/>
      <family val="3"/>
    </font>
    <font>
      <u/>
      <sz val="11"/>
      <color indexed="12"/>
      <name val="ＭＳ Ｐゴシック"/>
      <family val="3"/>
    </font>
    <font>
      <sz val="11"/>
      <color auto="1"/>
      <name val="ＭＳ Ｐゴシック"/>
      <family val="3"/>
    </font>
    <font>
      <sz val="11"/>
      <color auto="1"/>
      <name val="ＭＳ Ｐ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theme="1"/>
      <name val="游ゴシック"/>
      <family val="3"/>
      <scheme val="minor"/>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明朝"/>
      <family val="1"/>
    </font>
    <font>
      <sz val="9"/>
      <color auto="1"/>
      <name val="ＭＳ 明朝"/>
      <family val="1"/>
    </font>
    <font>
      <sz val="10.5"/>
      <color auto="1"/>
      <name val="ＭＳ 明朝"/>
      <family val="1"/>
    </font>
    <font>
      <b/>
      <sz val="10.5"/>
      <color auto="1"/>
      <name val="ＭＳ 明朝"/>
      <family val="1"/>
    </font>
    <font>
      <sz val="8"/>
      <color auto="1"/>
      <name val="ＭＳ 明朝"/>
      <family val="1"/>
    </font>
    <font>
      <u/>
      <sz val="11"/>
      <color auto="1"/>
      <name val="ＭＳ Ｐゴシック"/>
      <family val="3"/>
    </font>
    <font>
      <sz val="10"/>
      <color auto="1"/>
      <name val="ＭＳ ゴシック"/>
      <family val="3"/>
    </font>
    <font>
      <sz val="10.5"/>
      <color auto="1"/>
      <name val="ＭＳ ゴシック"/>
      <family val="3"/>
    </font>
    <font>
      <sz val="10"/>
      <color auto="1"/>
      <name val="ＭＳ Ｐゴシック"/>
      <family val="3"/>
    </font>
    <font>
      <sz val="10.5"/>
      <color auto="1"/>
      <name val="ＭＳ Ｐゴシック"/>
      <family val="3"/>
    </font>
    <font>
      <strike/>
      <sz val="10"/>
      <color auto="1"/>
      <name val="ＭＳ 明朝"/>
      <family val="1"/>
    </font>
    <font>
      <sz val="11"/>
      <color auto="1"/>
      <name val="ＭＳ 明朝"/>
      <family val="1"/>
    </font>
    <font>
      <sz val="10"/>
      <color auto="1"/>
      <name val="ＭＳ Ｐ明朝"/>
      <family val="1"/>
    </font>
    <font>
      <sz val="9"/>
      <color auto="1"/>
      <name val="ＭＳ Ｐゴシック"/>
      <family val="3"/>
    </font>
    <font>
      <sz val="9.5"/>
      <color auto="1"/>
      <name val="ＭＳ 明朝"/>
      <family val="1"/>
    </font>
    <font>
      <sz val="20"/>
      <color auto="1"/>
      <name val="ＭＳ ゴシック"/>
      <family val="3"/>
    </font>
    <font>
      <sz val="20"/>
      <color auto="1"/>
      <name val="ＭＳ 明朝"/>
      <family val="1"/>
    </font>
    <font>
      <sz val="14"/>
      <color auto="1"/>
      <name val="ＭＳ 明朝"/>
      <family val="1"/>
    </font>
    <font>
      <sz val="9.6999999999999993"/>
      <color auto="1"/>
      <name val="ＭＳ Ｐ明朝"/>
      <family val="1"/>
    </font>
    <font>
      <u/>
      <sz val="10.5"/>
      <color auto="1"/>
      <name val="ＭＳ 明朝"/>
      <family val="1"/>
    </font>
  </fonts>
  <fills count="1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thin">
        <color auto="1"/>
      </bottom>
      <diagonal/>
    </border>
    <border>
      <left style="thin">
        <color indexed="64"/>
      </left>
      <right/>
      <top style="thin">
        <color indexed="64"/>
      </top>
      <bottom/>
      <diagonal/>
    </border>
    <border>
      <left style="thin">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thin">
        <color auto="1"/>
      </top>
      <bottom/>
      <diagonal/>
    </border>
    <border>
      <left style="hair">
        <color indexed="64"/>
      </left>
      <right style="hair">
        <color auto="1"/>
      </right>
      <top style="hair">
        <color indexed="64"/>
      </top>
      <bottom style="hair">
        <color indexed="64"/>
      </bottom>
      <diagonal/>
    </border>
    <border>
      <left style="hair">
        <color indexed="64"/>
      </left>
      <right style="hair">
        <color auto="1"/>
      </right>
      <top style="hair">
        <color indexed="64"/>
      </top>
      <bottom/>
      <diagonal/>
    </border>
    <border>
      <left style="hair">
        <color auto="1"/>
      </left>
      <right/>
      <top style="hair">
        <color indexed="64"/>
      </top>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auto="1"/>
      </left>
      <right/>
      <top style="hair">
        <color indexed="64"/>
      </top>
      <bottom style="hair">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s>
  <cellStyleXfs count="6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9" fontId="8" fillId="0" borderId="0" applyFont="0" applyFill="0" applyBorder="0" applyAlignment="0" applyProtection="0">
      <alignment vertical="center"/>
    </xf>
    <xf numFmtId="9" fontId="9" fillId="0" borderId="0" applyFont="0" applyFill="0" applyBorder="0" applyAlignment="0" applyProtection="0">
      <alignment vertical="center"/>
    </xf>
    <xf numFmtId="0" fontId="1" fillId="5" borderId="2" applyNumberFormat="0" applyFont="0" applyAlignment="0" applyProtection="0">
      <alignment vertical="center"/>
    </xf>
    <xf numFmtId="0" fontId="10" fillId="0" borderId="3" applyNumberFormat="0" applyFill="0" applyAlignment="0" applyProtection="0">
      <alignment vertical="center"/>
    </xf>
    <xf numFmtId="0" fontId="11" fillId="3" borderId="4" applyNumberFormat="0" applyAlignment="0" applyProtection="0">
      <alignment vertical="center"/>
    </xf>
    <xf numFmtId="0" fontId="12" fillId="9" borderId="5" applyNumberFormat="0" applyAlignment="0" applyProtection="0">
      <alignment vertical="center"/>
    </xf>
    <xf numFmtId="0" fontId="13" fillId="17" borderId="0" applyNumberFormat="0" applyBorder="0" applyAlignment="0" applyProtection="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8" fillId="0" borderId="0">
      <alignment vertical="center"/>
    </xf>
    <xf numFmtId="0" fontId="14" fillId="0" borderId="0">
      <alignment vertical="center"/>
    </xf>
    <xf numFmtId="0" fontId="1"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14" fillId="0" borderId="0">
      <alignment vertical="center"/>
    </xf>
    <xf numFmtId="0" fontId="1" fillId="0" borderId="0">
      <alignment vertical="center"/>
    </xf>
    <xf numFmtId="0" fontId="9" fillId="0" borderId="0"/>
    <xf numFmtId="0" fontId="8" fillId="0" borderId="0"/>
    <xf numFmtId="0" fontId="8" fillId="0" borderId="0"/>
    <xf numFmtId="0" fontId="15" fillId="0" borderId="0">
      <alignment vertical="center"/>
    </xf>
    <xf numFmtId="0" fontId="16" fillId="7"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9"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7" fillId="0" borderId="0" applyNumberFormat="0" applyFill="0" applyBorder="0" applyAlignment="0" applyProtection="0">
      <alignment vertical="center"/>
    </xf>
  </cellStyleXfs>
  <cellXfs count="447">
    <xf numFmtId="0" fontId="0" fillId="0" borderId="0" xfId="0">
      <alignment vertical="center"/>
    </xf>
    <xf numFmtId="0" fontId="25" fillId="0" borderId="0" xfId="43" applyFont="1" applyAlignment="1">
      <alignment vertical="center"/>
    </xf>
    <xf numFmtId="0" fontId="26" fillId="0" borderId="0" xfId="43" applyFont="1" applyAlignment="1">
      <alignment vertical="top"/>
    </xf>
    <xf numFmtId="0" fontId="8" fillId="0" borderId="0" xfId="48">
      <alignment vertical="center"/>
    </xf>
    <xf numFmtId="0" fontId="27" fillId="0" borderId="0" xfId="44" applyFont="1" applyAlignment="1">
      <alignment vertical="top"/>
    </xf>
    <xf numFmtId="0" fontId="25" fillId="0" borderId="0" xfId="43" applyFont="1" applyAlignment="1">
      <alignment vertical="top"/>
    </xf>
    <xf numFmtId="0" fontId="27" fillId="0" borderId="0" xfId="43" applyFont="1" applyAlignment="1">
      <alignment vertical="center"/>
    </xf>
    <xf numFmtId="0" fontId="28" fillId="0" borderId="0" xfId="43" applyFont="1" applyAlignment="1">
      <alignment vertical="top"/>
    </xf>
    <xf numFmtId="0" fontId="28" fillId="0" borderId="0" xfId="43" applyFont="1" applyAlignment="1">
      <alignment vertical="center"/>
    </xf>
    <xf numFmtId="0" fontId="27" fillId="0" borderId="0" xfId="43" applyFont="1" applyBorder="1" applyAlignment="1">
      <alignment horizontal="left" vertical="center"/>
    </xf>
    <xf numFmtId="0" fontId="25" fillId="0" borderId="0" xfId="43" applyFont="1" applyAlignment="1">
      <alignment horizontal="center" vertical="center"/>
    </xf>
    <xf numFmtId="0" fontId="25" fillId="0" borderId="10" xfId="43" applyFont="1" applyBorder="1" applyAlignment="1">
      <alignment vertical="center"/>
    </xf>
    <xf numFmtId="0" fontId="25" fillId="0" borderId="0" xfId="43" applyFont="1" applyBorder="1" applyAlignment="1">
      <alignment vertical="center"/>
    </xf>
    <xf numFmtId="0" fontId="25" fillId="0" borderId="0" xfId="48" applyFont="1">
      <alignment vertical="center"/>
    </xf>
    <xf numFmtId="0" fontId="25" fillId="0" borderId="0" xfId="43" applyFont="1" applyBorder="1" applyAlignment="1">
      <alignment horizontal="center" vertical="center"/>
    </xf>
    <xf numFmtId="0" fontId="25" fillId="0" borderId="11" xfId="43" applyFont="1" applyBorder="1" applyAlignment="1">
      <alignment vertical="center"/>
    </xf>
    <xf numFmtId="0" fontId="25" fillId="0" borderId="10" xfId="43" applyFont="1" applyBorder="1" applyAlignment="1">
      <alignment vertical="top"/>
    </xf>
    <xf numFmtId="0" fontId="25" fillId="0" borderId="0" xfId="43" applyFont="1" applyAlignment="1">
      <alignment horizontal="left" vertical="center" wrapText="1"/>
    </xf>
    <xf numFmtId="0" fontId="25" fillId="0" borderId="0" xfId="43" applyFont="1" applyAlignment="1">
      <alignment horizontal="left" vertical="top" wrapText="1"/>
    </xf>
    <xf numFmtId="0" fontId="25" fillId="0" borderId="0" xfId="43" applyFont="1" applyAlignment="1">
      <alignment vertical="top" wrapText="1"/>
    </xf>
    <xf numFmtId="0" fontId="29" fillId="0" borderId="0" xfId="43" applyFont="1" applyAlignment="1">
      <alignment horizontal="left" vertical="top" wrapText="1"/>
    </xf>
    <xf numFmtId="0" fontId="27" fillId="0" borderId="12" xfId="43" applyFont="1" applyBorder="1" applyAlignment="1">
      <alignment horizontal="left" vertical="center" wrapText="1"/>
    </xf>
    <xf numFmtId="0" fontId="27" fillId="0" borderId="0" xfId="43" applyFont="1" applyAlignment="1">
      <alignment horizontal="left" vertical="center" wrapText="1"/>
    </xf>
    <xf numFmtId="0" fontId="27" fillId="0" borderId="12" xfId="43" applyFont="1" applyBorder="1" applyAlignment="1">
      <alignment horizontal="left" vertical="center"/>
    </xf>
    <xf numFmtId="0" fontId="27" fillId="0" borderId="0" xfId="43" applyFont="1" applyAlignment="1">
      <alignment horizontal="left" vertical="center"/>
    </xf>
    <xf numFmtId="0" fontId="25" fillId="0" borderId="10" xfId="43" applyFont="1" applyBorder="1" applyAlignment="1">
      <alignment horizontal="center" vertical="center"/>
    </xf>
    <xf numFmtId="0" fontId="30" fillId="0" borderId="0" xfId="67" applyFont="1" applyAlignment="1">
      <alignment vertical="center"/>
    </xf>
    <xf numFmtId="0" fontId="27" fillId="0" borderId="13" xfId="43" applyFont="1" applyBorder="1" applyAlignment="1">
      <alignment horizontal="left" vertical="center" wrapText="1"/>
    </xf>
    <xf numFmtId="0" fontId="27" fillId="0" borderId="13" xfId="43" applyFont="1" applyBorder="1" applyAlignment="1">
      <alignment horizontal="left" vertical="center"/>
    </xf>
    <xf numFmtId="0" fontId="29" fillId="0" borderId="0" xfId="43" applyFont="1" applyAlignment="1">
      <alignment vertical="top"/>
    </xf>
    <xf numFmtId="176" fontId="27" fillId="0" borderId="12" xfId="43" applyNumberFormat="1" applyFont="1" applyBorder="1" applyAlignment="1">
      <alignment horizontal="left" vertical="center"/>
    </xf>
    <xf numFmtId="49" fontId="27" fillId="0" borderId="12" xfId="43" applyNumberFormat="1" applyFont="1" applyBorder="1" applyAlignment="1">
      <alignment horizontal="left" vertical="center" shrinkToFit="1"/>
    </xf>
    <xf numFmtId="0" fontId="25" fillId="0" borderId="12" xfId="43" applyFont="1" applyBorder="1" applyAlignment="1">
      <alignment horizontal="left" vertical="center"/>
    </xf>
    <xf numFmtId="49" fontId="27" fillId="0" borderId="13" xfId="43" applyNumberFormat="1" applyFont="1" applyBorder="1" applyAlignment="1">
      <alignment horizontal="left" vertical="center" shrinkToFit="1"/>
    </xf>
    <xf numFmtId="0" fontId="25" fillId="0" borderId="13" xfId="43" applyFont="1" applyBorder="1" applyAlignment="1">
      <alignment horizontal="left" vertical="center"/>
    </xf>
    <xf numFmtId="49" fontId="27" fillId="0" borderId="12" xfId="43" applyNumberFormat="1" applyFont="1" applyBorder="1" applyAlignment="1">
      <alignment horizontal="center" vertical="center"/>
    </xf>
    <xf numFmtId="177" fontId="25" fillId="0" borderId="0" xfId="43" applyNumberFormat="1" applyFont="1" applyAlignment="1">
      <alignment vertical="center"/>
    </xf>
    <xf numFmtId="49" fontId="27" fillId="0" borderId="14" xfId="43" applyNumberFormat="1" applyFont="1" applyBorder="1" applyAlignment="1">
      <alignment horizontal="center" vertical="center"/>
    </xf>
    <xf numFmtId="0" fontId="25" fillId="0" borderId="12" xfId="43" applyFont="1" applyBorder="1" applyAlignment="1">
      <alignment horizontal="center" vertical="center"/>
    </xf>
    <xf numFmtId="0" fontId="25" fillId="0" borderId="13" xfId="43" applyFont="1" applyBorder="1" applyAlignment="1">
      <alignment horizontal="center" vertical="center"/>
    </xf>
    <xf numFmtId="0" fontId="27" fillId="0" borderId="12" xfId="43" applyFont="1" applyBorder="1" applyAlignment="1">
      <alignment horizontal="right" vertical="center"/>
    </xf>
    <xf numFmtId="49" fontId="27" fillId="0" borderId="12" xfId="43" applyNumberFormat="1" applyFont="1" applyBorder="1" applyAlignment="1">
      <alignment vertical="center"/>
    </xf>
    <xf numFmtId="49" fontId="25" fillId="0" borderId="12" xfId="43" applyNumberFormat="1" applyFont="1" applyBorder="1" applyAlignment="1">
      <alignment horizontal="center" vertical="center"/>
    </xf>
    <xf numFmtId="0" fontId="25" fillId="0" borderId="14" xfId="43" applyFont="1" applyBorder="1" applyAlignment="1">
      <alignment horizontal="left" vertical="center"/>
    </xf>
    <xf numFmtId="0" fontId="25" fillId="0" borderId="14" xfId="43" applyFont="1" applyBorder="1" applyAlignment="1">
      <alignment horizontal="center" vertical="center"/>
    </xf>
    <xf numFmtId="49" fontId="27" fillId="0" borderId="14" xfId="43" applyNumberFormat="1" applyFont="1" applyBorder="1" applyAlignment="1">
      <alignment horizontal="left" vertical="center" shrinkToFit="1"/>
    </xf>
    <xf numFmtId="0" fontId="27" fillId="0" borderId="14" xfId="43" applyFont="1" applyBorder="1" applyAlignment="1">
      <alignment horizontal="left" vertical="center"/>
    </xf>
    <xf numFmtId="0" fontId="27" fillId="0" borderId="14" xfId="43" applyFont="1" applyBorder="1" applyAlignment="1">
      <alignment horizontal="right" vertical="center"/>
    </xf>
    <xf numFmtId="49" fontId="27" fillId="0" borderId="13" xfId="43" applyNumberFormat="1" applyFont="1" applyBorder="1" applyAlignment="1">
      <alignment vertical="center"/>
    </xf>
    <xf numFmtId="49" fontId="25" fillId="0" borderId="13" xfId="43" applyNumberFormat="1" applyFont="1" applyBorder="1" applyAlignment="1">
      <alignment horizontal="center" vertical="center"/>
    </xf>
    <xf numFmtId="0" fontId="25" fillId="0" borderId="12" xfId="43" applyFont="1" applyBorder="1" applyAlignment="1">
      <alignment horizontal="center" vertical="top"/>
    </xf>
    <xf numFmtId="49" fontId="25" fillId="0" borderId="14" xfId="43" applyNumberFormat="1" applyFont="1" applyBorder="1" applyAlignment="1">
      <alignment horizontal="center" vertical="center"/>
    </xf>
    <xf numFmtId="177" fontId="27" fillId="0" borderId="0" xfId="43" applyNumberFormat="1" applyFont="1" applyAlignment="1">
      <alignment vertical="center"/>
    </xf>
    <xf numFmtId="0" fontId="25" fillId="0" borderId="0" xfId="43" applyFont="1" applyBorder="1" applyAlignment="1">
      <alignment horizontal="left" vertical="center"/>
    </xf>
    <xf numFmtId="0" fontId="25" fillId="0" borderId="13" xfId="43" applyFont="1" applyBorder="1" applyAlignment="1">
      <alignment horizontal="center" vertical="top"/>
    </xf>
    <xf numFmtId="49" fontId="25" fillId="0" borderId="0" xfId="43" applyNumberFormat="1" applyFont="1" applyAlignment="1">
      <alignment horizontal="center" vertical="center"/>
    </xf>
    <xf numFmtId="49" fontId="25" fillId="0" borderId="12" xfId="43" applyNumberFormat="1" applyFont="1" applyBorder="1" applyAlignment="1">
      <alignment horizontal="left" vertical="center"/>
    </xf>
    <xf numFmtId="49" fontId="25" fillId="0" borderId="0" xfId="43" applyNumberFormat="1" applyFont="1" applyBorder="1" applyAlignment="1">
      <alignment horizontal="center" vertical="center"/>
    </xf>
    <xf numFmtId="0" fontId="28" fillId="0" borderId="0" xfId="43" applyFont="1" applyAlignment="1">
      <alignment horizontal="left" vertical="center"/>
    </xf>
    <xf numFmtId="0" fontId="27" fillId="0" borderId="14" xfId="43" applyFont="1" applyBorder="1" applyAlignment="1">
      <alignment horizontal="left" vertical="center" wrapText="1"/>
    </xf>
    <xf numFmtId="0" fontId="25" fillId="0" borderId="14" xfId="43" applyFont="1" applyBorder="1" applyAlignment="1">
      <alignment horizontal="center" vertical="top"/>
    </xf>
    <xf numFmtId="49" fontId="25" fillId="0" borderId="13" xfId="43" applyNumberFormat="1" applyFont="1" applyBorder="1" applyAlignment="1">
      <alignment horizontal="left" vertical="center"/>
    </xf>
    <xf numFmtId="49" fontId="27" fillId="0" borderId="14" xfId="43" applyNumberFormat="1" applyFont="1" applyBorder="1" applyAlignment="1">
      <alignment vertical="center"/>
    </xf>
    <xf numFmtId="49" fontId="25" fillId="0" borderId="0" xfId="43" applyNumberFormat="1" applyFont="1" applyAlignment="1">
      <alignment vertical="center"/>
    </xf>
    <xf numFmtId="0" fontId="25" fillId="0" borderId="0" xfId="43" applyFont="1" applyAlignment="1">
      <alignment horizontal="right" vertical="center"/>
    </xf>
    <xf numFmtId="49" fontId="25" fillId="0" borderId="14" xfId="43" applyNumberFormat="1" applyFont="1" applyBorder="1" applyAlignment="1">
      <alignment horizontal="left" vertical="center"/>
    </xf>
    <xf numFmtId="0" fontId="25" fillId="0" borderId="15" xfId="43" applyFont="1" applyBorder="1" applyAlignment="1">
      <alignment vertical="center"/>
    </xf>
    <xf numFmtId="3" fontId="25" fillId="0" borderId="0" xfId="43" applyNumberFormat="1" applyFont="1" applyAlignment="1">
      <alignment vertical="center"/>
    </xf>
    <xf numFmtId="0" fontId="25" fillId="0" borderId="16" xfId="43" applyFont="1" applyBorder="1" applyAlignment="1">
      <alignment horizontal="right" vertical="center"/>
    </xf>
    <xf numFmtId="0" fontId="25" fillId="0" borderId="0" xfId="43" applyFont="1" applyBorder="1" applyAlignment="1">
      <alignment vertical="top"/>
    </xf>
    <xf numFmtId="0" fontId="25" fillId="0" borderId="17" xfId="43" applyFont="1" applyBorder="1" applyAlignment="1">
      <alignment horizontal="center" vertical="center"/>
    </xf>
    <xf numFmtId="3" fontId="25" fillId="0" borderId="0" xfId="43" applyNumberFormat="1" applyFont="1" applyBorder="1" applyAlignment="1">
      <alignment horizontal="center" vertical="center"/>
    </xf>
    <xf numFmtId="0" fontId="27" fillId="0" borderId="17" xfId="43" applyFont="1" applyBorder="1" applyAlignment="1">
      <alignment horizontal="center" vertical="top"/>
    </xf>
    <xf numFmtId="0" fontId="27" fillId="0" borderId="18" xfId="43" applyFont="1" applyBorder="1" applyAlignment="1">
      <alignment vertical="top"/>
    </xf>
    <xf numFmtId="0" fontId="31" fillId="0" borderId="19" xfId="43" applyFont="1" applyBorder="1" applyAlignment="1">
      <alignment vertical="top"/>
    </xf>
    <xf numFmtId="0" fontId="31" fillId="0" borderId="20" xfId="43" applyFont="1" applyBorder="1" applyAlignment="1">
      <alignment vertical="top"/>
    </xf>
    <xf numFmtId="0" fontId="25" fillId="0" borderId="21" xfId="43" applyFont="1" applyBorder="1" applyAlignment="1">
      <alignment vertical="top"/>
    </xf>
    <xf numFmtId="49" fontId="32" fillId="0" borderId="21" xfId="43" applyNumberFormat="1" applyFont="1" applyBorder="1" applyAlignment="1">
      <alignment vertical="top"/>
    </xf>
    <xf numFmtId="0" fontId="27" fillId="0" borderId="21" xfId="43" applyFont="1" applyBorder="1" applyAlignment="1">
      <alignment vertical="top"/>
    </xf>
    <xf numFmtId="49" fontId="27" fillId="0" borderId="21" xfId="43" applyNumberFormat="1" applyFont="1" applyBorder="1" applyAlignment="1">
      <alignment vertical="top"/>
    </xf>
    <xf numFmtId="49" fontId="27" fillId="0" borderId="22" xfId="43" applyNumberFormat="1" applyFont="1" applyBorder="1" applyAlignment="1">
      <alignment vertical="top"/>
    </xf>
    <xf numFmtId="49" fontId="27" fillId="0" borderId="23" xfId="43" applyNumberFormat="1" applyFont="1" applyBorder="1" applyAlignment="1">
      <alignment vertical="top"/>
    </xf>
    <xf numFmtId="49" fontId="32" fillId="0" borderId="23" xfId="43" applyNumberFormat="1" applyFont="1" applyBorder="1" applyAlignment="1">
      <alignment vertical="top"/>
    </xf>
    <xf numFmtId="49" fontId="25" fillId="0" borderId="24" xfId="43" applyNumberFormat="1" applyFont="1" applyBorder="1" applyAlignment="1">
      <alignment horizontal="center" vertical="center" wrapText="1"/>
    </xf>
    <xf numFmtId="0" fontId="8" fillId="0" borderId="21" xfId="43" applyFont="1" applyBorder="1" applyAlignment="1">
      <alignment horizontal="center" vertical="center"/>
    </xf>
    <xf numFmtId="0" fontId="8" fillId="0" borderId="20" xfId="43" applyFont="1" applyBorder="1" applyAlignment="1">
      <alignment horizontal="center" vertical="center"/>
    </xf>
    <xf numFmtId="49" fontId="25" fillId="0" borderId="24" xfId="43" applyNumberFormat="1" applyFont="1" applyBorder="1" applyAlignment="1">
      <alignment horizontal="center" vertical="distributed" textRotation="255" indent="4"/>
    </xf>
    <xf numFmtId="49" fontId="25" fillId="0" borderId="21" xfId="43" applyNumberFormat="1" applyFont="1" applyBorder="1" applyAlignment="1">
      <alignment horizontal="center" vertical="distributed" textRotation="255" indent="4"/>
    </xf>
    <xf numFmtId="49" fontId="25" fillId="0" borderId="20" xfId="43" applyNumberFormat="1" applyFont="1" applyBorder="1" applyAlignment="1">
      <alignment horizontal="center" vertical="distributed" textRotation="255" indent="4"/>
    </xf>
    <xf numFmtId="49" fontId="25" fillId="0" borderId="24" xfId="43" applyNumberFormat="1" applyFont="1" applyBorder="1" applyAlignment="1">
      <alignment horizontal="center" vertical="center" textRotation="255" wrapText="1"/>
    </xf>
    <xf numFmtId="49" fontId="25" fillId="0" borderId="21" xfId="43" applyNumberFormat="1" applyFont="1" applyBorder="1" applyAlignment="1">
      <alignment horizontal="center" vertical="center" textRotation="255"/>
    </xf>
    <xf numFmtId="0" fontId="8" fillId="0" borderId="21" xfId="43" applyFont="1" applyBorder="1" applyAlignment="1">
      <alignment horizontal="center" vertical="center" textRotation="255"/>
    </xf>
    <xf numFmtId="0" fontId="8" fillId="0" borderId="20" xfId="43" applyFont="1" applyBorder="1" applyAlignment="1">
      <alignment horizontal="center" vertical="center" textRotation="255"/>
    </xf>
    <xf numFmtId="49" fontId="25" fillId="0" borderId="24" xfId="43" applyNumberFormat="1" applyFont="1" applyBorder="1" applyAlignment="1">
      <alignment horizontal="distributed" vertical="center" textRotation="255"/>
    </xf>
    <xf numFmtId="0" fontId="8" fillId="0" borderId="21" xfId="43" applyFont="1" applyBorder="1" applyAlignment="1">
      <alignment horizontal="distributed" vertical="center" textRotation="255"/>
    </xf>
    <xf numFmtId="0" fontId="8" fillId="0" borderId="20" xfId="43" applyFont="1" applyBorder="1" applyAlignment="1">
      <alignment horizontal="distributed" vertical="center" textRotation="255"/>
    </xf>
    <xf numFmtId="49" fontId="25" fillId="0" borderId="24" xfId="43" applyNumberFormat="1" applyFont="1" applyBorder="1" applyAlignment="1">
      <alignment horizontal="center" vertical="center" textRotation="255"/>
    </xf>
    <xf numFmtId="49" fontId="25" fillId="0" borderId="24" xfId="43" applyNumberFormat="1" applyFont="1" applyBorder="1" applyAlignment="1">
      <alignment horizontal="center" vertical="distributed" textRotation="255" indent="3"/>
    </xf>
    <xf numFmtId="0" fontId="8" fillId="0" borderId="21" xfId="43" applyFont="1" applyBorder="1" applyAlignment="1">
      <alignment horizontal="center" vertical="distributed" textRotation="255" indent="3"/>
    </xf>
    <xf numFmtId="49" fontId="25" fillId="0" borderId="24" xfId="43" applyNumberFormat="1" applyFont="1" applyBorder="1" applyAlignment="1">
      <alignment horizontal="center" vertical="center" textRotation="255" shrinkToFit="1"/>
    </xf>
    <xf numFmtId="49" fontId="25" fillId="0" borderId="21" xfId="43" applyNumberFormat="1" applyFont="1" applyBorder="1" applyAlignment="1">
      <alignment horizontal="center" vertical="center" textRotation="255" shrinkToFit="1"/>
    </xf>
    <xf numFmtId="49" fontId="25" fillId="0" borderId="22" xfId="43" applyNumberFormat="1" applyFont="1" applyBorder="1" applyAlignment="1">
      <alignment horizontal="center" vertical="center" textRotation="255" shrinkToFit="1"/>
    </xf>
    <xf numFmtId="49" fontId="25" fillId="0" borderId="19" xfId="43" applyNumberFormat="1" applyFont="1" applyBorder="1" applyAlignment="1">
      <alignment horizontal="center" vertical="center" textRotation="255"/>
    </xf>
    <xf numFmtId="0" fontId="33" fillId="0" borderId="21" xfId="43" applyFont="1" applyBorder="1" applyAlignment="1">
      <alignment horizontal="center" vertical="center" textRotation="255"/>
    </xf>
    <xf numFmtId="0" fontId="33" fillId="0" borderId="20" xfId="43" applyFont="1" applyBorder="1" applyAlignment="1">
      <alignment horizontal="center" vertical="center" textRotation="255"/>
    </xf>
    <xf numFmtId="49" fontId="25" fillId="0" borderId="24" xfId="43" applyNumberFormat="1" applyFont="1" applyBorder="1" applyAlignment="1">
      <alignment horizontal="center" textRotation="255" shrinkToFit="1"/>
    </xf>
    <xf numFmtId="49" fontId="25" fillId="0" borderId="21" xfId="43" applyNumberFormat="1" applyFont="1" applyBorder="1" applyAlignment="1">
      <alignment horizontal="center" textRotation="255" shrinkToFit="1"/>
    </xf>
    <xf numFmtId="49" fontId="25" fillId="0" borderId="21" xfId="43" applyNumberFormat="1" applyFont="1" applyBorder="1" applyAlignment="1">
      <alignment horizontal="center" vertical="top" textRotation="255" shrinkToFit="1"/>
    </xf>
    <xf numFmtId="49" fontId="25" fillId="0" borderId="20" xfId="43" applyNumberFormat="1" applyFont="1" applyBorder="1" applyAlignment="1">
      <alignment horizontal="center" vertical="top" textRotation="255" shrinkToFit="1"/>
    </xf>
    <xf numFmtId="0" fontId="25" fillId="0" borderId="24" xfId="43" applyFont="1" applyBorder="1" applyAlignment="1">
      <alignment horizontal="center" vertical="center" textRotation="255"/>
    </xf>
    <xf numFmtId="0" fontId="25" fillId="0" borderId="21" xfId="43" applyFont="1" applyBorder="1" applyAlignment="1">
      <alignment horizontal="center" vertical="center" textRotation="255"/>
    </xf>
    <xf numFmtId="0" fontId="25" fillId="0" borderId="22" xfId="43" applyFont="1" applyBorder="1" applyAlignment="1">
      <alignment horizontal="center" vertical="center" textRotation="255"/>
    </xf>
    <xf numFmtId="0" fontId="25" fillId="0" borderId="0" xfId="43" applyFont="1" applyBorder="1" applyAlignment="1">
      <alignment vertical="center" textRotation="255"/>
    </xf>
    <xf numFmtId="0" fontId="25" fillId="0" borderId="19" xfId="43" applyFont="1" applyBorder="1" applyAlignment="1">
      <alignment horizontal="center" vertical="center" textRotation="255"/>
    </xf>
    <xf numFmtId="0" fontId="25" fillId="0" borderId="20" xfId="43" applyFont="1" applyBorder="1" applyAlignment="1">
      <alignment horizontal="center" vertical="center" textRotation="255"/>
    </xf>
    <xf numFmtId="0" fontId="25" fillId="0" borderId="24" xfId="43" applyFont="1" applyBorder="1" applyAlignment="1">
      <alignment horizontal="center" vertical="distributed" textRotation="255" indent="2"/>
    </xf>
    <xf numFmtId="0" fontId="25" fillId="0" borderId="21" xfId="43" applyFont="1" applyBorder="1" applyAlignment="1">
      <alignment horizontal="center" vertical="distributed" textRotation="255" indent="2"/>
    </xf>
    <xf numFmtId="0" fontId="25" fillId="0" borderId="22" xfId="43" applyFont="1" applyBorder="1" applyAlignment="1">
      <alignment horizontal="center" vertical="distributed" textRotation="255" indent="2"/>
    </xf>
    <xf numFmtId="0" fontId="25" fillId="0" borderId="0" xfId="43" applyFont="1" applyBorder="1" applyAlignment="1">
      <alignment vertical="center" wrapText="1" shrinkToFit="1"/>
    </xf>
    <xf numFmtId="0" fontId="25" fillId="0" borderId="23" xfId="43" applyFont="1" applyBorder="1" applyAlignment="1">
      <alignment horizontal="center" vertical="distributed" textRotation="255" indent="13"/>
    </xf>
    <xf numFmtId="0" fontId="25" fillId="0" borderId="19" xfId="43" applyFont="1" applyBorder="1" applyAlignment="1">
      <alignment horizontal="center" vertical="center" wrapText="1" shrinkToFit="1"/>
    </xf>
    <xf numFmtId="0" fontId="25" fillId="0" borderId="20" xfId="43" applyFont="1" applyBorder="1" applyAlignment="1">
      <alignment horizontal="center" vertical="center" wrapText="1" shrinkToFit="1"/>
    </xf>
    <xf numFmtId="0" fontId="25" fillId="0" borderId="24" xfId="43" applyFont="1" applyBorder="1" applyAlignment="1">
      <alignment horizontal="center" vertical="center" textRotation="255" shrinkToFit="1"/>
    </xf>
    <xf numFmtId="0" fontId="8" fillId="0" borderId="21" xfId="0" applyFont="1" applyBorder="1" applyAlignment="1">
      <alignment horizontal="center" vertical="center" textRotation="255" shrinkToFit="1"/>
    </xf>
    <xf numFmtId="0" fontId="8" fillId="0" borderId="20" xfId="0" applyFont="1" applyBorder="1" applyAlignment="1">
      <alignment horizontal="center" vertical="center" textRotation="255" shrinkToFit="1"/>
    </xf>
    <xf numFmtId="49" fontId="25" fillId="0" borderId="20" xfId="43" applyNumberFormat="1" applyFont="1" applyBorder="1" applyAlignment="1">
      <alignment horizontal="center" vertical="center" textRotation="255" shrinkToFit="1"/>
    </xf>
    <xf numFmtId="49" fontId="25" fillId="0" borderId="24" xfId="43" applyNumberFormat="1" applyFont="1" applyBorder="1" applyAlignment="1">
      <alignment horizontal="center" vertical="distributed" textRotation="255" wrapText="1" indent="1"/>
    </xf>
    <xf numFmtId="49" fontId="25" fillId="0" borderId="21" xfId="43" applyNumberFormat="1" applyFont="1" applyBorder="1" applyAlignment="1">
      <alignment horizontal="center" vertical="distributed" textRotation="255" wrapText="1" indent="1"/>
    </xf>
    <xf numFmtId="49" fontId="25" fillId="0" borderId="20" xfId="43" applyNumberFormat="1" applyFont="1" applyBorder="1" applyAlignment="1">
      <alignment horizontal="center" vertical="distributed" textRotation="255" wrapText="1" indent="1"/>
    </xf>
    <xf numFmtId="49" fontId="25" fillId="0" borderId="24" xfId="43" applyNumberFormat="1" applyFont="1" applyBorder="1" applyAlignment="1">
      <alignment horizontal="center" vertical="distributed" textRotation="255" indent="1"/>
    </xf>
    <xf numFmtId="0" fontId="8" fillId="0" borderId="21" xfId="43" applyFont="1" applyBorder="1" applyAlignment="1">
      <alignment horizontal="center" vertical="distributed" textRotation="255" indent="1"/>
    </xf>
    <xf numFmtId="0" fontId="8" fillId="0" borderId="20" xfId="43" applyFont="1" applyBorder="1" applyAlignment="1">
      <alignment horizontal="center" vertical="distributed" textRotation="255" indent="1"/>
    </xf>
    <xf numFmtId="49" fontId="25" fillId="0" borderId="24" xfId="43" applyNumberFormat="1" applyFont="1" applyBorder="1" applyAlignment="1">
      <alignment horizontal="center" vertical="distributed" textRotation="255" indent="7" shrinkToFit="1"/>
    </xf>
    <xf numFmtId="49" fontId="25" fillId="0" borderId="21" xfId="43" applyNumberFormat="1" applyFont="1" applyBorder="1" applyAlignment="1">
      <alignment horizontal="center" vertical="distributed" textRotation="255" indent="7" shrinkToFit="1"/>
    </xf>
    <xf numFmtId="49" fontId="25" fillId="0" borderId="20" xfId="43" applyNumberFormat="1" applyFont="1" applyBorder="1" applyAlignment="1">
      <alignment horizontal="center" vertical="distributed" textRotation="255" indent="7" shrinkToFit="1"/>
    </xf>
    <xf numFmtId="0" fontId="25" fillId="0" borderId="24" xfId="43" applyNumberFormat="1" applyFont="1" applyBorder="1" applyAlignment="1">
      <alignment horizontal="center" vertical="distributed" textRotation="255" indent="1" shrinkToFit="1"/>
    </xf>
    <xf numFmtId="0" fontId="25" fillId="0" borderId="21" xfId="43" applyNumberFormat="1" applyFont="1" applyBorder="1" applyAlignment="1">
      <alignment horizontal="center" vertical="distributed" textRotation="255" indent="1" shrinkToFit="1"/>
    </xf>
    <xf numFmtId="0" fontId="25" fillId="0" borderId="20" xfId="43" applyNumberFormat="1" applyFont="1" applyBorder="1" applyAlignment="1">
      <alignment horizontal="center" vertical="distributed" textRotation="255" indent="1" shrinkToFit="1"/>
    </xf>
    <xf numFmtId="0" fontId="25" fillId="0" borderId="24" xfId="43" applyNumberFormat="1" applyFont="1" applyBorder="1" applyAlignment="1">
      <alignment vertical="distributed" textRotation="255" shrinkToFit="1"/>
    </xf>
    <xf numFmtId="0" fontId="25" fillId="0" borderId="21" xfId="43" applyNumberFormat="1" applyFont="1" applyBorder="1" applyAlignment="1">
      <alignment horizontal="center" vertical="distributed" shrinkToFit="1"/>
    </xf>
    <xf numFmtId="0" fontId="25" fillId="0" borderId="22" xfId="43" applyNumberFormat="1" applyFont="1" applyBorder="1" applyAlignment="1">
      <alignment vertical="distributed" textRotation="255" shrinkToFit="1"/>
    </xf>
    <xf numFmtId="0" fontId="27" fillId="0" borderId="0" xfId="43" applyFont="1" applyAlignment="1">
      <alignment horizontal="center" vertical="top"/>
    </xf>
    <xf numFmtId="49" fontId="27" fillId="0" borderId="0" xfId="43" applyNumberFormat="1" applyFont="1" applyAlignment="1">
      <alignment vertical="top"/>
    </xf>
    <xf numFmtId="0" fontId="31" fillId="0" borderId="25" xfId="43" applyFont="1" applyBorder="1" applyAlignment="1">
      <alignment vertical="top"/>
    </xf>
    <xf numFmtId="0" fontId="31" fillId="0" borderId="17" xfId="43" applyFont="1" applyBorder="1" applyAlignment="1">
      <alignment vertical="top"/>
    </xf>
    <xf numFmtId="0" fontId="32" fillId="0" borderId="0" xfId="43" applyFont="1" applyBorder="1" applyAlignment="1">
      <alignment vertical="top"/>
    </xf>
    <xf numFmtId="0" fontId="27" fillId="0" borderId="0" xfId="43" applyFont="1" applyBorder="1" applyAlignment="1">
      <alignment vertical="top" wrapText="1"/>
    </xf>
    <xf numFmtId="49" fontId="27" fillId="0" borderId="0" xfId="43" applyNumberFormat="1" applyFont="1" applyBorder="1" applyAlignment="1">
      <alignment horizontal="center" vertical="top"/>
    </xf>
    <xf numFmtId="49" fontId="27" fillId="0" borderId="0" xfId="43" applyNumberFormat="1" applyFont="1" applyBorder="1" applyAlignment="1">
      <alignment horizontal="right" vertical="top"/>
    </xf>
    <xf numFmtId="0" fontId="27" fillId="0" borderId="0" xfId="43" applyFont="1" applyBorder="1" applyAlignment="1">
      <alignment horizontal="right" vertical="top"/>
    </xf>
    <xf numFmtId="0" fontId="27" fillId="0" borderId="23" xfId="43" applyFont="1" applyBorder="1" applyAlignment="1">
      <alignment vertical="top"/>
    </xf>
    <xf numFmtId="0" fontId="32" fillId="0" borderId="0" xfId="43" applyFont="1" applyAlignment="1">
      <alignment vertical="top"/>
    </xf>
    <xf numFmtId="0" fontId="34" fillId="0" borderId="0" xfId="43" applyFont="1" applyBorder="1" applyAlignment="1">
      <alignment vertical="top" wrapText="1"/>
    </xf>
    <xf numFmtId="0" fontId="27" fillId="0" borderId="0" xfId="43" applyFont="1" applyBorder="1" applyAlignment="1">
      <alignment vertical="top"/>
    </xf>
    <xf numFmtId="0" fontId="32" fillId="0" borderId="23" xfId="43" applyFont="1" applyBorder="1" applyAlignment="1">
      <alignment vertical="top"/>
    </xf>
    <xf numFmtId="0" fontId="8" fillId="0" borderId="26" xfId="43" applyFont="1" applyBorder="1" applyAlignment="1">
      <alignment horizontal="center" vertical="center"/>
    </xf>
    <xf numFmtId="0" fontId="8" fillId="0" borderId="16" xfId="43" applyFont="1" applyBorder="1" applyAlignment="1">
      <alignment horizontal="center" vertical="center"/>
    </xf>
    <xf numFmtId="0" fontId="8" fillId="0" borderId="27" xfId="43" applyFont="1" applyBorder="1" applyAlignment="1">
      <alignment horizontal="center" vertical="center"/>
    </xf>
    <xf numFmtId="49" fontId="25" fillId="0" borderId="26" xfId="43" applyNumberFormat="1" applyFont="1" applyBorder="1" applyAlignment="1">
      <alignment horizontal="center" vertical="distributed" textRotation="255" indent="4"/>
    </xf>
    <xf numFmtId="49" fontId="25" fillId="0" borderId="16" xfId="43" applyNumberFormat="1" applyFont="1" applyBorder="1" applyAlignment="1">
      <alignment horizontal="center" vertical="distributed" textRotation="255" indent="4"/>
    </xf>
    <xf numFmtId="49" fontId="25" fillId="0" borderId="27" xfId="43" applyNumberFormat="1" applyFont="1" applyBorder="1" applyAlignment="1">
      <alignment horizontal="center" vertical="distributed" textRotation="255" indent="4"/>
    </xf>
    <xf numFmtId="0" fontId="8" fillId="0" borderId="26" xfId="43" applyFont="1" applyBorder="1" applyAlignment="1">
      <alignment horizontal="center" vertical="center" textRotation="255"/>
    </xf>
    <xf numFmtId="0" fontId="8" fillId="0" borderId="16" xfId="43" applyFont="1" applyBorder="1" applyAlignment="1">
      <alignment horizontal="center" vertical="center" textRotation="255"/>
    </xf>
    <xf numFmtId="0" fontId="8" fillId="0" borderId="27" xfId="43" applyFont="1" applyBorder="1" applyAlignment="1">
      <alignment horizontal="center" vertical="center" textRotation="255"/>
    </xf>
    <xf numFmtId="0" fontId="8" fillId="0" borderId="26" xfId="43" applyFont="1" applyBorder="1" applyAlignment="1">
      <alignment horizontal="distributed" vertical="center" textRotation="255"/>
    </xf>
    <xf numFmtId="0" fontId="8" fillId="0" borderId="16" xfId="43" applyFont="1" applyBorder="1" applyAlignment="1">
      <alignment horizontal="distributed" vertical="center" textRotation="255"/>
    </xf>
    <xf numFmtId="0" fontId="8" fillId="0" borderId="27" xfId="43" applyFont="1" applyBorder="1" applyAlignment="1">
      <alignment horizontal="distributed" vertical="center" textRotation="255"/>
    </xf>
    <xf numFmtId="0" fontId="8" fillId="0" borderId="26" xfId="43" applyFont="1" applyBorder="1" applyAlignment="1">
      <alignment horizontal="center" vertical="distributed" textRotation="255" indent="3"/>
    </xf>
    <xf numFmtId="0" fontId="8" fillId="0" borderId="16" xfId="43" applyFont="1" applyBorder="1" applyAlignment="1">
      <alignment horizontal="center" vertical="distributed" textRotation="255" indent="3"/>
    </xf>
    <xf numFmtId="49" fontId="25" fillId="0" borderId="26" xfId="43" applyNumberFormat="1" applyFont="1" applyBorder="1" applyAlignment="1">
      <alignment horizontal="center" vertical="center" textRotation="255" shrinkToFit="1"/>
    </xf>
    <xf numFmtId="49" fontId="25" fillId="0" borderId="16" xfId="43" applyNumberFormat="1" applyFont="1" applyBorder="1" applyAlignment="1">
      <alignment horizontal="center" vertical="center" textRotation="255" shrinkToFit="1"/>
    </xf>
    <xf numFmtId="49" fontId="25" fillId="0" borderId="28" xfId="43" applyNumberFormat="1" applyFont="1" applyBorder="1" applyAlignment="1">
      <alignment horizontal="center" vertical="center" textRotation="255" shrinkToFit="1"/>
    </xf>
    <xf numFmtId="0" fontId="33" fillId="0" borderId="29" xfId="43" applyFont="1" applyBorder="1" applyAlignment="1">
      <alignment horizontal="center" vertical="center" textRotation="255"/>
    </xf>
    <xf numFmtId="0" fontId="33" fillId="0" borderId="16" xfId="43" applyFont="1" applyBorder="1" applyAlignment="1">
      <alignment horizontal="center" vertical="center" textRotation="255"/>
    </xf>
    <xf numFmtId="0" fontId="33" fillId="0" borderId="27" xfId="43" applyFont="1" applyBorder="1" applyAlignment="1">
      <alignment horizontal="center" vertical="center" textRotation="255"/>
    </xf>
    <xf numFmtId="49" fontId="25" fillId="0" borderId="26" xfId="43" applyNumberFormat="1" applyFont="1" applyBorder="1" applyAlignment="1">
      <alignment horizontal="center" textRotation="255" shrinkToFit="1"/>
    </xf>
    <xf numFmtId="49" fontId="25" fillId="0" borderId="16" xfId="43" applyNumberFormat="1" applyFont="1" applyBorder="1" applyAlignment="1">
      <alignment horizontal="center" textRotation="255" shrinkToFit="1"/>
    </xf>
    <xf numFmtId="49" fontId="25" fillId="0" borderId="16" xfId="43" applyNumberFormat="1" applyFont="1" applyBorder="1" applyAlignment="1">
      <alignment horizontal="center" vertical="top" textRotation="255" shrinkToFit="1"/>
    </xf>
    <xf numFmtId="49" fontId="25" fillId="0" borderId="27" xfId="43" applyNumberFormat="1" applyFont="1" applyBorder="1" applyAlignment="1">
      <alignment horizontal="center" vertical="top" textRotation="255" shrinkToFit="1"/>
    </xf>
    <xf numFmtId="0" fontId="25" fillId="0" borderId="26" xfId="43" applyFont="1" applyBorder="1" applyAlignment="1">
      <alignment horizontal="center" vertical="center" textRotation="255"/>
    </xf>
    <xf numFmtId="0" fontId="25" fillId="0" borderId="16" xfId="43" applyFont="1" applyBorder="1" applyAlignment="1">
      <alignment horizontal="center" vertical="center" textRotation="255"/>
    </xf>
    <xf numFmtId="0" fontId="25" fillId="0" borderId="28" xfId="43" applyFont="1" applyBorder="1" applyAlignment="1">
      <alignment horizontal="center" vertical="center" textRotation="255"/>
    </xf>
    <xf numFmtId="0" fontId="25" fillId="0" borderId="29" xfId="43" applyFont="1" applyBorder="1" applyAlignment="1">
      <alignment horizontal="center" vertical="center" textRotation="255"/>
    </xf>
    <xf numFmtId="0" fontId="25" fillId="0" borderId="27" xfId="43" applyFont="1" applyBorder="1" applyAlignment="1">
      <alignment horizontal="center" vertical="center" textRotation="255"/>
    </xf>
    <xf numFmtId="0" fontId="25" fillId="0" borderId="26" xfId="43" applyFont="1" applyBorder="1" applyAlignment="1">
      <alignment horizontal="center" vertical="distributed" textRotation="255" indent="2"/>
    </xf>
    <xf numFmtId="0" fontId="25" fillId="0" borderId="16" xfId="43" applyFont="1" applyBorder="1" applyAlignment="1">
      <alignment horizontal="center" vertical="distributed" textRotation="255" indent="2"/>
    </xf>
    <xf numFmtId="0" fontId="25" fillId="0" borderId="28" xfId="43" applyFont="1" applyBorder="1" applyAlignment="1">
      <alignment horizontal="center" vertical="distributed" textRotation="255" indent="2"/>
    </xf>
    <xf numFmtId="0" fontId="25" fillId="0" borderId="29" xfId="43" applyFont="1" applyBorder="1" applyAlignment="1">
      <alignment horizontal="center" vertical="center" wrapText="1" shrinkToFit="1"/>
    </xf>
    <xf numFmtId="0" fontId="25" fillId="0" borderId="27" xfId="43" applyFont="1" applyBorder="1" applyAlignment="1">
      <alignment horizontal="center" vertical="center" wrapText="1" shrinkToFit="1"/>
    </xf>
    <xf numFmtId="0" fontId="8" fillId="0" borderId="26" xfId="0" applyFont="1" applyBorder="1" applyAlignment="1">
      <alignment horizontal="center" vertical="center" textRotation="255" shrinkToFit="1"/>
    </xf>
    <xf numFmtId="0" fontId="8" fillId="0" borderId="16" xfId="0" applyFont="1" applyBorder="1" applyAlignment="1">
      <alignment horizontal="center" vertical="center" textRotation="255" shrinkToFit="1"/>
    </xf>
    <xf numFmtId="0" fontId="8" fillId="0" borderId="27" xfId="0" applyFont="1" applyBorder="1" applyAlignment="1">
      <alignment horizontal="center" vertical="center" textRotation="255" shrinkToFit="1"/>
    </xf>
    <xf numFmtId="49" fontId="25" fillId="0" borderId="27" xfId="43" applyNumberFormat="1" applyFont="1" applyBorder="1" applyAlignment="1">
      <alignment horizontal="center" vertical="center" textRotation="255" shrinkToFit="1"/>
    </xf>
    <xf numFmtId="49" fontId="25" fillId="0" borderId="26" xfId="43" applyNumberFormat="1" applyFont="1" applyBorder="1" applyAlignment="1">
      <alignment horizontal="center" vertical="distributed" textRotation="255" wrapText="1" indent="1"/>
    </xf>
    <xf numFmtId="49" fontId="25" fillId="0" borderId="16" xfId="43" applyNumberFormat="1" applyFont="1" applyBorder="1" applyAlignment="1">
      <alignment horizontal="center" vertical="distributed" textRotation="255" wrapText="1" indent="1"/>
    </xf>
    <xf numFmtId="49" fontId="25" fillId="0" borderId="27" xfId="43" applyNumberFormat="1" applyFont="1" applyBorder="1" applyAlignment="1">
      <alignment horizontal="center" vertical="distributed" textRotation="255" wrapText="1" indent="1"/>
    </xf>
    <xf numFmtId="0" fontId="8" fillId="0" borderId="26" xfId="43" applyFont="1" applyBorder="1" applyAlignment="1">
      <alignment horizontal="center" vertical="distributed" textRotation="255" indent="1"/>
    </xf>
    <xf numFmtId="0" fontId="8" fillId="0" borderId="16" xfId="43" applyFont="1" applyBorder="1" applyAlignment="1">
      <alignment horizontal="center" vertical="distributed" textRotation="255" indent="1"/>
    </xf>
    <xf numFmtId="0" fontId="8" fillId="0" borderId="27" xfId="43" applyFont="1" applyBorder="1" applyAlignment="1">
      <alignment horizontal="center" vertical="distributed" textRotation="255" indent="1"/>
    </xf>
    <xf numFmtId="49" fontId="25" fillId="0" borderId="26" xfId="43" applyNumberFormat="1" applyFont="1" applyBorder="1" applyAlignment="1">
      <alignment horizontal="center" vertical="distributed" textRotation="255" indent="7" shrinkToFit="1"/>
    </xf>
    <xf numFmtId="49" fontId="25" fillId="0" borderId="16" xfId="43" applyNumberFormat="1" applyFont="1" applyBorder="1" applyAlignment="1">
      <alignment horizontal="center" vertical="distributed" textRotation="255" indent="7" shrinkToFit="1"/>
    </xf>
    <xf numFmtId="49" fontId="25" fillId="0" borderId="27" xfId="43" applyNumberFormat="1" applyFont="1" applyBorder="1" applyAlignment="1">
      <alignment horizontal="center" vertical="distributed" textRotation="255" indent="7" shrinkToFit="1"/>
    </xf>
    <xf numFmtId="0" fontId="25" fillId="0" borderId="26" xfId="43" applyNumberFormat="1" applyFont="1" applyBorder="1" applyAlignment="1">
      <alignment horizontal="center" vertical="distributed" textRotation="255" indent="1" shrinkToFit="1"/>
    </xf>
    <xf numFmtId="0" fontId="25" fillId="0" borderId="16" xfId="43" applyNumberFormat="1" applyFont="1" applyBorder="1" applyAlignment="1">
      <alignment horizontal="center" vertical="distributed" textRotation="255" indent="1" shrinkToFit="1"/>
    </xf>
    <xf numFmtId="0" fontId="25" fillId="0" borderId="27" xfId="43" applyNumberFormat="1" applyFont="1" applyBorder="1" applyAlignment="1">
      <alignment horizontal="center" vertical="distributed" textRotation="255" indent="1" shrinkToFit="1"/>
    </xf>
    <xf numFmtId="0" fontId="25" fillId="0" borderId="26" xfId="43" applyNumberFormat="1" applyFont="1" applyBorder="1" applyAlignment="1">
      <alignment vertical="distributed" textRotation="255" shrinkToFit="1"/>
    </xf>
    <xf numFmtId="0" fontId="25" fillId="0" borderId="16" xfId="43" applyNumberFormat="1" applyFont="1" applyBorder="1" applyAlignment="1">
      <alignment horizontal="center" vertical="distributed" shrinkToFit="1"/>
    </xf>
    <xf numFmtId="0" fontId="25" fillId="0" borderId="28" xfId="43" applyNumberFormat="1" applyFont="1" applyBorder="1" applyAlignment="1">
      <alignment vertical="distributed" textRotation="255" shrinkToFit="1"/>
    </xf>
    <xf numFmtId="49" fontId="27" fillId="0" borderId="0" xfId="43" applyNumberFormat="1" applyFont="1" applyBorder="1" applyAlignment="1">
      <alignment horizontal="left" vertical="top" wrapText="1"/>
    </xf>
    <xf numFmtId="0" fontId="27" fillId="0" borderId="0" xfId="43" applyFont="1" applyBorder="1" applyAlignment="1">
      <alignment horizontal="left" vertical="top" wrapText="1"/>
    </xf>
    <xf numFmtId="0" fontId="32" fillId="0" borderId="0" xfId="43" applyFont="1" applyBorder="1">
      <alignment vertical="center"/>
    </xf>
    <xf numFmtId="0" fontId="8" fillId="0" borderId="0" xfId="43" applyFont="1" applyBorder="1" applyAlignment="1">
      <alignment vertical="top" wrapText="1"/>
    </xf>
    <xf numFmtId="0" fontId="27" fillId="0" borderId="23" xfId="43" applyFont="1" applyBorder="1" applyAlignment="1">
      <alignment vertical="top" wrapText="1"/>
    </xf>
    <xf numFmtId="0" fontId="8" fillId="0" borderId="0" xfId="43" applyFont="1" applyAlignment="1">
      <alignment vertical="top" wrapText="1"/>
    </xf>
    <xf numFmtId="0" fontId="27" fillId="0" borderId="23" xfId="43" applyFont="1" applyBorder="1" applyAlignment="1">
      <alignment horizontal="left" vertical="top" wrapText="1"/>
    </xf>
    <xf numFmtId="0" fontId="32" fillId="0" borderId="23" xfId="43" applyFont="1" applyBorder="1" applyAlignment="1">
      <alignment horizontal="left" vertical="top" wrapText="1"/>
    </xf>
    <xf numFmtId="0" fontId="25" fillId="0" borderId="30" xfId="43" applyFont="1" applyBorder="1" applyAlignment="1">
      <alignment vertical="top"/>
    </xf>
    <xf numFmtId="0" fontId="25" fillId="0" borderId="17" xfId="43" applyFont="1" applyBorder="1" applyAlignment="1">
      <alignment vertical="top"/>
    </xf>
    <xf numFmtId="0" fontId="35" fillId="0" borderId="0" xfId="43" applyFont="1" applyBorder="1" applyAlignment="1">
      <alignment vertical="center"/>
    </xf>
    <xf numFmtId="0" fontId="25" fillId="0" borderId="0" xfId="43" applyFont="1" applyBorder="1">
      <alignment vertical="center"/>
    </xf>
    <xf numFmtId="0" fontId="25" fillId="0" borderId="17" xfId="43" applyFont="1" applyBorder="1" applyAlignment="1">
      <alignment vertical="center"/>
    </xf>
    <xf numFmtId="0" fontId="35" fillId="0" borderId="0" xfId="43" applyFont="1" applyAlignment="1">
      <alignment vertical="top"/>
    </xf>
    <xf numFmtId="0" fontId="25" fillId="0" borderId="30" xfId="43" applyFont="1" applyBorder="1" applyAlignment="1">
      <alignment vertical="center"/>
    </xf>
    <xf numFmtId="0" fontId="26" fillId="0" borderId="0" xfId="43" applyFont="1" applyBorder="1" applyAlignment="1">
      <alignment vertical="center"/>
    </xf>
    <xf numFmtId="0" fontId="25" fillId="0" borderId="23" xfId="43" applyFont="1" applyBorder="1" applyAlignment="1">
      <alignment vertical="center"/>
    </xf>
    <xf numFmtId="0" fontId="25" fillId="0" borderId="25" xfId="43" applyFont="1" applyBorder="1" applyAlignment="1">
      <alignment vertical="center"/>
    </xf>
    <xf numFmtId="0" fontId="25" fillId="0" borderId="15" xfId="43" applyFont="1" applyBorder="1" applyAlignment="1">
      <alignment vertical="top" wrapText="1"/>
    </xf>
    <xf numFmtId="0" fontId="25" fillId="0" borderId="31" xfId="43" applyFont="1" applyBorder="1" applyAlignment="1">
      <alignment vertical="top" wrapText="1"/>
    </xf>
    <xf numFmtId="0" fontId="8" fillId="0" borderId="32" xfId="0" applyFont="1" applyBorder="1">
      <alignment vertical="center"/>
    </xf>
    <xf numFmtId="0" fontId="25" fillId="0" borderId="25" xfId="43" applyFont="1" applyFill="1" applyBorder="1" applyAlignment="1">
      <alignment vertical="top"/>
    </xf>
    <xf numFmtId="0" fontId="26" fillId="0" borderId="0" xfId="43" applyFont="1" applyBorder="1" applyAlignment="1">
      <alignment vertical="top"/>
    </xf>
    <xf numFmtId="0" fontId="26" fillId="0" borderId="31" xfId="43" applyFont="1" applyBorder="1" applyAlignment="1">
      <alignment vertical="top"/>
    </xf>
    <xf numFmtId="0" fontId="25" fillId="0" borderId="23" xfId="43" applyFont="1" applyFill="1" applyBorder="1" applyAlignment="1">
      <alignment vertical="top"/>
    </xf>
    <xf numFmtId="0" fontId="25" fillId="0" borderId="33" xfId="43" applyFont="1" applyBorder="1" applyAlignment="1">
      <alignment vertical="center"/>
    </xf>
    <xf numFmtId="0" fontId="25" fillId="0" borderId="31" xfId="43" applyFont="1" applyBorder="1" applyAlignment="1">
      <alignment vertical="center"/>
    </xf>
    <xf numFmtId="0" fontId="25" fillId="0" borderId="34" xfId="43" applyFont="1" applyBorder="1" applyAlignment="1">
      <alignment vertical="center"/>
    </xf>
    <xf numFmtId="0" fontId="36" fillId="0" borderId="34" xfId="43" applyFont="1" applyBorder="1" applyAlignment="1">
      <alignment vertical="top"/>
    </xf>
    <xf numFmtId="0" fontId="36" fillId="0" borderId="32" xfId="43" applyFont="1" applyBorder="1" applyAlignment="1">
      <alignment vertical="top"/>
    </xf>
    <xf numFmtId="0" fontId="26" fillId="0" borderId="35" xfId="43" applyFont="1" applyBorder="1" applyAlignment="1">
      <alignment vertical="top"/>
    </xf>
    <xf numFmtId="0" fontId="26" fillId="0" borderId="15" xfId="43" applyFont="1" applyBorder="1" applyAlignment="1">
      <alignment vertical="top"/>
    </xf>
    <xf numFmtId="0" fontId="26" fillId="0" borderId="32" xfId="43" applyFont="1" applyBorder="1" applyAlignment="1">
      <alignment vertical="top"/>
    </xf>
    <xf numFmtId="0" fontId="27" fillId="0" borderId="0" xfId="43" applyFont="1" applyAlignment="1">
      <alignment vertical="top" wrapText="1"/>
    </xf>
    <xf numFmtId="49" fontId="27" fillId="0" borderId="0" xfId="43" applyNumberFormat="1" applyFont="1" applyBorder="1" applyAlignment="1">
      <alignment vertical="top" wrapText="1"/>
    </xf>
    <xf numFmtId="0" fontId="32" fillId="0" borderId="0" xfId="43" applyFont="1" applyBorder="1" applyAlignment="1">
      <alignment vertical="top" wrapText="1"/>
    </xf>
    <xf numFmtId="0" fontId="32" fillId="0" borderId="0" xfId="43" applyFont="1" applyBorder="1" applyAlignment="1">
      <alignment horizontal="left" vertical="top" wrapText="1"/>
    </xf>
    <xf numFmtId="0" fontId="27" fillId="0" borderId="0" xfId="43" applyFont="1" applyBorder="1" applyAlignment="1">
      <alignment horizontal="left" vertical="top"/>
    </xf>
    <xf numFmtId="0" fontId="25" fillId="0" borderId="0" xfId="43" applyFont="1" applyAlignment="1">
      <alignment horizontal="left" vertical="center"/>
    </xf>
    <xf numFmtId="0" fontId="26" fillId="0" borderId="0" xfId="43" applyFont="1" applyBorder="1" applyAlignment="1">
      <alignment horizontal="left" vertical="center"/>
    </xf>
    <xf numFmtId="0" fontId="25" fillId="0" borderId="0" xfId="43" applyFont="1" applyBorder="1" applyAlignment="1">
      <alignment horizontal="distributed" vertical="center"/>
    </xf>
    <xf numFmtId="0" fontId="25" fillId="0" borderId="0" xfId="43" applyFont="1" applyBorder="1" applyAlignment="1">
      <alignment horizontal="left" vertical="top" wrapText="1"/>
    </xf>
    <xf numFmtId="0" fontId="26" fillId="0" borderId="0" xfId="43" applyFont="1" applyBorder="1" applyAlignment="1">
      <alignment horizontal="distributed" vertical="center"/>
    </xf>
    <xf numFmtId="0" fontId="25" fillId="0" borderId="0" xfId="43" applyFont="1" applyBorder="1" applyAlignment="1">
      <alignment vertical="top" wrapText="1"/>
    </xf>
    <xf numFmtId="0" fontId="25" fillId="0" borderId="0" xfId="43" applyFont="1" applyBorder="1" applyAlignment="1">
      <alignment horizontal="left" vertical="center" wrapText="1"/>
    </xf>
    <xf numFmtId="0" fontId="8" fillId="0" borderId="0" xfId="43" applyFont="1" applyAlignment="1">
      <alignment horizontal="left" vertical="center" wrapText="1"/>
    </xf>
    <xf numFmtId="0" fontId="25" fillId="0" borderId="0" xfId="43" applyFont="1" applyBorder="1" applyAlignment="1">
      <alignment horizontal="left" vertical="top"/>
    </xf>
    <xf numFmtId="0" fontId="25" fillId="0" borderId="17" xfId="43" applyFont="1" applyBorder="1" applyAlignment="1">
      <alignment horizontal="left" vertical="top" wrapText="1"/>
    </xf>
    <xf numFmtId="0" fontId="25" fillId="0" borderId="0" xfId="43" applyFont="1" applyBorder="1" applyAlignment="1">
      <alignment horizontal="distributed" vertical="top" wrapText="1"/>
    </xf>
    <xf numFmtId="0" fontId="25" fillId="0" borderId="17" xfId="43" applyFont="1" applyBorder="1" applyAlignment="1">
      <alignment vertical="top" wrapText="1"/>
    </xf>
    <xf numFmtId="0" fontId="26" fillId="0" borderId="0" xfId="55" applyFont="1" applyFill="1" applyBorder="1" applyAlignment="1">
      <alignment horizontal="left" vertical="top" wrapText="1"/>
    </xf>
    <xf numFmtId="0" fontId="25" fillId="0" borderId="0" xfId="43" applyFont="1" applyBorder="1" applyAlignment="1">
      <alignment horizontal="distributed" vertical="distributed"/>
    </xf>
    <xf numFmtId="0" fontId="37" fillId="0" borderId="36" xfId="43" applyFont="1" applyBorder="1" applyAlignment="1">
      <alignment horizontal="distributed" vertical="center" indent="1"/>
    </xf>
    <xf numFmtId="0" fontId="37" fillId="0" borderId="37" xfId="43"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0" fontId="37" fillId="0" borderId="37" xfId="43" applyFont="1" applyBorder="1" applyAlignment="1">
      <alignment horizontal="left" vertical="top" wrapText="1"/>
    </xf>
    <xf numFmtId="0" fontId="37" fillId="0" borderId="39" xfId="43" applyFont="1" applyBorder="1" applyAlignment="1">
      <alignment horizontal="left" vertical="top" wrapText="1"/>
    </xf>
    <xf numFmtId="0" fontId="25" fillId="0" borderId="0" xfId="43" applyFont="1" applyAlignment="1">
      <alignment horizontal="left" vertical="top"/>
    </xf>
    <xf numFmtId="0" fontId="26" fillId="0" borderId="17" xfId="43" applyFont="1" applyBorder="1" applyAlignment="1">
      <alignment vertical="top"/>
    </xf>
    <xf numFmtId="0" fontId="35" fillId="0" borderId="23" xfId="43" applyFont="1" applyBorder="1" applyAlignment="1">
      <alignment vertical="center"/>
    </xf>
    <xf numFmtId="0" fontId="25" fillId="0" borderId="23" xfId="43" applyFont="1" applyBorder="1" applyAlignment="1">
      <alignment horizontal="left" vertical="top"/>
    </xf>
    <xf numFmtId="0" fontId="26" fillId="0" borderId="25" xfId="43" applyFont="1" applyBorder="1" applyAlignment="1">
      <alignment horizontal="distributed" vertical="center"/>
    </xf>
    <xf numFmtId="0" fontId="25" fillId="0" borderId="17" xfId="43" applyFont="1" applyBorder="1" applyAlignment="1">
      <alignment horizontal="distributed" vertical="center"/>
    </xf>
    <xf numFmtId="0" fontId="25" fillId="0" borderId="0" xfId="43" applyFont="1" applyAlignment="1">
      <alignment horizontal="distributed" vertical="center"/>
    </xf>
    <xf numFmtId="0" fontId="25" fillId="0" borderId="36" xfId="43" applyFont="1" applyBorder="1" applyAlignment="1">
      <alignment horizontal="center" vertical="top" wrapText="1"/>
    </xf>
    <xf numFmtId="0" fontId="25" fillId="0" borderId="40" xfId="43" applyFont="1" applyBorder="1" applyAlignment="1">
      <alignment horizontal="center" vertical="center" wrapText="1"/>
    </xf>
    <xf numFmtId="0" fontId="25" fillId="0" borderId="41" xfId="43" applyFont="1" applyBorder="1" applyAlignment="1">
      <alignment horizontal="center" vertical="center" wrapText="1"/>
    </xf>
    <xf numFmtId="0" fontId="25" fillId="0" borderId="42" xfId="43" applyFont="1" applyBorder="1" applyAlignment="1">
      <alignment horizontal="center" vertical="center" wrapText="1"/>
    </xf>
    <xf numFmtId="0" fontId="26" fillId="0" borderId="37" xfId="43" applyFont="1" applyBorder="1" applyAlignment="1">
      <alignment horizontal="center" vertical="center" wrapText="1"/>
    </xf>
    <xf numFmtId="0" fontId="26" fillId="0" borderId="39" xfId="43" applyFont="1" applyBorder="1" applyAlignment="1">
      <alignment horizontal="center" vertical="center" wrapText="1"/>
    </xf>
    <xf numFmtId="0" fontId="26" fillId="0" borderId="0" xfId="43" applyFont="1" applyBorder="1" applyAlignment="1">
      <alignment horizontal="center" vertical="center"/>
    </xf>
    <xf numFmtId="0" fontId="36" fillId="0" borderId="30" xfId="43" applyFont="1" applyBorder="1" applyAlignment="1">
      <alignment vertical="top"/>
    </xf>
    <xf numFmtId="0" fontId="36" fillId="0" borderId="23" xfId="43" applyFont="1" applyBorder="1" applyAlignment="1">
      <alignment vertical="top"/>
    </xf>
    <xf numFmtId="0" fontId="26" fillId="0" borderId="25" xfId="43" applyFont="1" applyBorder="1" applyAlignment="1">
      <alignment vertical="top"/>
    </xf>
    <xf numFmtId="0" fontId="25" fillId="0" borderId="23" xfId="43" applyFont="1" applyBorder="1" applyAlignment="1">
      <alignment horizontal="left" vertical="top" wrapText="1"/>
    </xf>
    <xf numFmtId="49" fontId="27" fillId="0" borderId="0" xfId="43" applyNumberFormat="1" applyFont="1" applyAlignment="1">
      <alignment horizontal="center" vertical="top"/>
    </xf>
    <xf numFmtId="0" fontId="8" fillId="0" borderId="0" xfId="48" applyAlignment="1">
      <alignment horizontal="left" vertical="center"/>
    </xf>
    <xf numFmtId="0" fontId="38" fillId="0" borderId="0" xfId="43" applyFont="1" applyAlignment="1">
      <alignment horizontal="distributed" vertical="center"/>
    </xf>
    <xf numFmtId="0" fontId="8" fillId="0" borderId="0" xfId="43" applyFont="1" applyAlignment="1">
      <alignment horizontal="distributed" vertical="center"/>
    </xf>
    <xf numFmtId="0" fontId="8" fillId="0" borderId="0" xfId="0" applyFont="1" applyAlignment="1">
      <alignment horizontal="distributed" vertical="top" wrapText="1"/>
    </xf>
    <xf numFmtId="0" fontId="9" fillId="0" borderId="43" xfId="43" applyFont="1" applyBorder="1" applyAlignment="1">
      <alignment horizontal="distributed" vertical="center" indent="1"/>
    </xf>
    <xf numFmtId="0" fontId="8" fillId="0" borderId="44" xfId="0" applyFont="1" applyBorder="1" applyAlignment="1">
      <alignment vertical="top" wrapText="1"/>
    </xf>
    <xf numFmtId="0" fontId="8" fillId="0" borderId="18" xfId="0" applyFont="1" applyBorder="1" applyAlignment="1">
      <alignment vertical="top" wrapText="1"/>
    </xf>
    <xf numFmtId="0" fontId="37" fillId="0" borderId="44" xfId="43" applyFont="1" applyBorder="1" applyAlignment="1">
      <alignment horizontal="left" vertical="top" wrapText="1"/>
    </xf>
    <xf numFmtId="0" fontId="37" fillId="0" borderId="18" xfId="43" applyFont="1" applyBorder="1" applyAlignment="1">
      <alignment horizontal="left" vertical="top" wrapText="1"/>
    </xf>
    <xf numFmtId="0" fontId="39" fillId="0" borderId="0" xfId="43" applyFont="1" applyBorder="1" applyAlignment="1">
      <alignment horizontal="left" vertical="top" wrapText="1"/>
    </xf>
    <xf numFmtId="0" fontId="8" fillId="0" borderId="0" xfId="0" applyFont="1" applyBorder="1" applyAlignment="1">
      <alignment horizontal="left" vertical="top" wrapText="1"/>
    </xf>
    <xf numFmtId="0" fontId="8" fillId="0" borderId="23" xfId="0" applyFont="1" applyBorder="1" applyAlignment="1">
      <alignment horizontal="left" vertical="top" wrapText="1"/>
    </xf>
    <xf numFmtId="0" fontId="39" fillId="0" borderId="0" xfId="43" applyFont="1" applyBorder="1" applyAlignment="1">
      <alignment horizontal="left" vertical="top"/>
    </xf>
    <xf numFmtId="0" fontId="25" fillId="0" borderId="43" xfId="43" applyFont="1" applyBorder="1" applyAlignment="1">
      <alignment horizontal="center" vertical="top" wrapText="1"/>
    </xf>
    <xf numFmtId="0" fontId="25" fillId="0" borderId="45" xfId="43" applyFont="1" applyBorder="1" applyAlignment="1">
      <alignment horizontal="center" vertical="center" wrapText="1"/>
    </xf>
    <xf numFmtId="0" fontId="25" fillId="0" borderId="46" xfId="43" applyFont="1" applyBorder="1" applyAlignment="1">
      <alignment horizontal="center" vertical="center" wrapText="1"/>
    </xf>
    <xf numFmtId="0" fontId="25" fillId="0" borderId="13" xfId="43" applyFont="1" applyBorder="1" applyAlignment="1">
      <alignment horizontal="center" vertical="center" wrapText="1"/>
    </xf>
    <xf numFmtId="0" fontId="26" fillId="0" borderId="44" xfId="43" applyFont="1" applyBorder="1" applyAlignment="1">
      <alignment horizontal="center" vertical="center" wrapText="1"/>
    </xf>
    <xf numFmtId="0" fontId="26" fillId="0" borderId="18" xfId="43" applyFont="1" applyBorder="1" applyAlignment="1">
      <alignment horizontal="center" vertical="center" wrapText="1"/>
    </xf>
    <xf numFmtId="0" fontId="25" fillId="0" borderId="25" xfId="43" applyFont="1" applyBorder="1" applyAlignment="1">
      <alignment vertical="top" wrapText="1"/>
    </xf>
    <xf numFmtId="0" fontId="27" fillId="0" borderId="0" xfId="43" applyFont="1" applyAlignment="1">
      <alignment horizontal="distributed" vertical="top"/>
    </xf>
    <xf numFmtId="0" fontId="26" fillId="0" borderId="0" xfId="43" applyFont="1" applyBorder="1" applyAlignment="1">
      <alignment horizontal="left" vertical="center" wrapText="1"/>
    </xf>
    <xf numFmtId="0" fontId="25" fillId="0" borderId="0" xfId="43" applyFont="1" applyBorder="1" applyAlignment="1">
      <alignment horizontal="right" vertical="center"/>
    </xf>
    <xf numFmtId="0" fontId="9" fillId="0" borderId="47" xfId="43" applyFont="1" applyBorder="1" applyAlignment="1">
      <alignment horizontal="distributed" vertical="center" indent="1"/>
    </xf>
    <xf numFmtId="0" fontId="8" fillId="0" borderId="48" xfId="0" applyFont="1" applyBorder="1" applyAlignment="1">
      <alignment vertical="top" wrapText="1"/>
    </xf>
    <xf numFmtId="0" fontId="8" fillId="0" borderId="49" xfId="0" applyFont="1" applyBorder="1" applyAlignment="1">
      <alignment vertical="top" wrapText="1"/>
    </xf>
    <xf numFmtId="0" fontId="8" fillId="0" borderId="50" xfId="0" applyFont="1" applyBorder="1" applyAlignment="1">
      <alignment vertical="top" wrapText="1"/>
    </xf>
    <xf numFmtId="0" fontId="37" fillId="0" borderId="48" xfId="43" applyFont="1" applyBorder="1" applyAlignment="1">
      <alignment horizontal="left" vertical="top" wrapText="1"/>
    </xf>
    <xf numFmtId="0" fontId="37" fillId="0" borderId="50" xfId="43" applyFont="1" applyBorder="1" applyAlignment="1">
      <alignment horizontal="left" vertical="top" wrapText="1"/>
    </xf>
    <xf numFmtId="0" fontId="25" fillId="0" borderId="51" xfId="43" applyFont="1" applyBorder="1" applyAlignment="1">
      <alignment vertical="center"/>
    </xf>
    <xf numFmtId="0" fontId="37" fillId="0" borderId="52" xfId="43" applyFont="1" applyBorder="1" applyAlignment="1">
      <alignment horizontal="distributed" vertical="center" indent="2"/>
    </xf>
    <xf numFmtId="0" fontId="37" fillId="0" borderId="53" xfId="43" applyFont="1" applyBorder="1" applyAlignment="1">
      <alignment horizontal="left" vertical="top" wrapText="1"/>
    </xf>
    <xf numFmtId="0" fontId="33" fillId="0" borderId="38" xfId="0" applyFont="1" applyBorder="1" applyAlignment="1">
      <alignment horizontal="left" vertical="top" wrapText="1"/>
    </xf>
    <xf numFmtId="0" fontId="33" fillId="0" borderId="39" xfId="0" applyFont="1" applyBorder="1" applyAlignment="1">
      <alignment horizontal="left" vertical="top" wrapText="1"/>
    </xf>
    <xf numFmtId="0" fontId="37" fillId="0" borderId="0" xfId="43" applyFont="1" applyBorder="1" applyAlignment="1">
      <alignment horizontal="left" vertical="top" wrapText="1"/>
    </xf>
    <xf numFmtId="0" fontId="37" fillId="0" borderId="43" xfId="43" applyFont="1" applyBorder="1" applyAlignment="1">
      <alignment horizontal="distributed" vertical="center" indent="2"/>
    </xf>
    <xf numFmtId="0" fontId="33" fillId="0" borderId="54" xfId="0" applyFont="1" applyBorder="1" applyAlignment="1">
      <alignment horizontal="left" vertical="top" wrapText="1"/>
    </xf>
    <xf numFmtId="0" fontId="33" fillId="0" borderId="0" xfId="0" applyFont="1" applyBorder="1" applyAlignment="1">
      <alignment horizontal="left" vertical="top" wrapText="1"/>
    </xf>
    <xf numFmtId="0" fontId="33" fillId="0" borderId="18" xfId="0" applyFont="1" applyBorder="1" applyAlignment="1">
      <alignment horizontal="left" vertical="top" wrapText="1"/>
    </xf>
    <xf numFmtId="0" fontId="37" fillId="0" borderId="54" xfId="43" applyFont="1" applyBorder="1" applyAlignment="1">
      <alignment horizontal="left" vertical="top" wrapText="1"/>
    </xf>
    <xf numFmtId="0" fontId="27" fillId="0" borderId="0" xfId="43" applyFont="1" applyBorder="1" applyAlignment="1">
      <alignment horizontal="distributed" vertical="top"/>
    </xf>
    <xf numFmtId="0" fontId="33" fillId="0" borderId="44" xfId="0" applyFont="1" applyBorder="1" applyAlignment="1">
      <alignment horizontal="left" vertical="top" wrapText="1"/>
    </xf>
    <xf numFmtId="0" fontId="25" fillId="0" borderId="47" xfId="43" applyFont="1" applyBorder="1" applyAlignment="1">
      <alignment horizontal="center" vertical="top" wrapText="1"/>
    </xf>
    <xf numFmtId="0" fontId="25" fillId="0" borderId="55" xfId="43" applyFont="1" applyBorder="1" applyAlignment="1">
      <alignment horizontal="center" vertical="center" wrapText="1"/>
    </xf>
    <xf numFmtId="0" fontId="25" fillId="0" borderId="56" xfId="43" applyFont="1" applyBorder="1" applyAlignment="1">
      <alignment horizontal="center" vertical="center" wrapText="1"/>
    </xf>
    <xf numFmtId="0" fontId="25" fillId="0" borderId="57" xfId="43" applyFont="1" applyBorder="1" applyAlignment="1">
      <alignment horizontal="center" vertical="center" wrapText="1"/>
    </xf>
    <xf numFmtId="0" fontId="26" fillId="0" borderId="48" xfId="43" applyFont="1" applyBorder="1" applyAlignment="1">
      <alignment horizontal="center" vertical="center" wrapText="1"/>
    </xf>
    <xf numFmtId="0" fontId="26" fillId="0" borderId="50" xfId="43" applyFont="1" applyBorder="1" applyAlignment="1">
      <alignment horizontal="center" vertical="center" wrapText="1"/>
    </xf>
    <xf numFmtId="0" fontId="26" fillId="0" borderId="0" xfId="55" applyFont="1" applyFill="1" applyBorder="1" applyAlignment="1">
      <alignment horizontal="left" vertical="top"/>
    </xf>
    <xf numFmtId="0" fontId="25" fillId="0" borderId="30" xfId="43" applyFont="1" applyBorder="1" applyAlignment="1">
      <alignment vertical="center" wrapText="1"/>
    </xf>
    <xf numFmtId="0" fontId="25" fillId="0" borderId="0" xfId="43" applyFont="1" applyBorder="1" applyAlignment="1">
      <alignment vertical="top" shrinkToFit="1"/>
    </xf>
    <xf numFmtId="0" fontId="25" fillId="0" borderId="0" xfId="43" applyFont="1" applyBorder="1" applyAlignment="1">
      <alignment horizontal="center" vertical="top" wrapText="1"/>
    </xf>
    <xf numFmtId="0" fontId="25" fillId="0" borderId="25" xfId="43" applyFont="1" applyBorder="1" applyAlignment="1">
      <alignment horizontal="left" vertical="center"/>
    </xf>
    <xf numFmtId="0" fontId="25" fillId="0" borderId="17" xfId="43" applyFont="1" applyBorder="1" applyAlignment="1">
      <alignment horizontal="left" vertical="center"/>
    </xf>
    <xf numFmtId="0" fontId="25" fillId="0" borderId="51" xfId="43" applyFont="1" applyBorder="1" applyAlignment="1">
      <alignment vertical="top"/>
    </xf>
    <xf numFmtId="0" fontId="25" fillId="0" borderId="0" xfId="43" applyFont="1" applyBorder="1" applyAlignment="1">
      <alignment horizontal="distributed" vertical="center" indent="1"/>
    </xf>
    <xf numFmtId="0" fontId="25" fillId="0" borderId="30" xfId="43" applyFont="1" applyBorder="1" applyAlignment="1">
      <alignment vertical="top" wrapText="1"/>
    </xf>
    <xf numFmtId="0" fontId="25" fillId="0" borderId="37" xfId="43" applyFont="1" applyBorder="1" applyAlignment="1">
      <alignment horizontal="left" vertical="top" wrapText="1"/>
    </xf>
    <xf numFmtId="0" fontId="25" fillId="0" borderId="39" xfId="43" applyFont="1" applyBorder="1" applyAlignment="1">
      <alignment horizontal="left" vertical="top" wrapText="1"/>
    </xf>
    <xf numFmtId="0" fontId="25" fillId="0" borderId="38" xfId="43" applyFont="1" applyBorder="1" applyAlignment="1">
      <alignment horizontal="left" vertical="top" wrapText="1"/>
    </xf>
    <xf numFmtId="0" fontId="27" fillId="0" borderId="0" xfId="43" applyFont="1" applyAlignment="1">
      <alignment horizontal="right" vertical="top"/>
    </xf>
    <xf numFmtId="0" fontId="40" fillId="0" borderId="25" xfId="43" applyFont="1" applyBorder="1" applyAlignment="1">
      <alignment horizontal="distributed" vertical="top"/>
    </xf>
    <xf numFmtId="0" fontId="40" fillId="0" borderId="17" xfId="43" applyFont="1" applyBorder="1" applyAlignment="1">
      <alignment horizontal="distributed" vertical="top"/>
    </xf>
    <xf numFmtId="0" fontId="8" fillId="0" borderId="0" xfId="0" applyFont="1" applyAlignment="1">
      <alignment vertical="top" shrinkToFit="1"/>
    </xf>
    <xf numFmtId="0" fontId="25" fillId="0" borderId="0" xfId="43" applyFont="1" applyBorder="1" applyAlignment="1">
      <alignment horizontal="distributed" vertical="top"/>
    </xf>
    <xf numFmtId="0" fontId="33" fillId="0" borderId="0" xfId="43" applyFont="1" applyBorder="1" applyAlignment="1">
      <alignment vertical="top" wrapText="1"/>
    </xf>
    <xf numFmtId="0" fontId="25" fillId="0" borderId="33" xfId="43" applyFont="1" applyFill="1" applyBorder="1" applyAlignment="1">
      <alignment vertical="top"/>
    </xf>
    <xf numFmtId="0" fontId="25" fillId="0" borderId="44" xfId="43" applyFont="1" applyBorder="1" applyAlignment="1">
      <alignment horizontal="left" vertical="top" wrapText="1"/>
    </xf>
    <xf numFmtId="0" fontId="25" fillId="0" borderId="18" xfId="43" applyFont="1" applyBorder="1" applyAlignment="1">
      <alignment horizontal="left" vertical="top" wrapText="1"/>
    </xf>
    <xf numFmtId="0" fontId="41" fillId="0" borderId="0" xfId="43" applyFont="1" applyBorder="1" applyAlignment="1">
      <alignment horizontal="distributed" vertical="top"/>
    </xf>
    <xf numFmtId="0" fontId="25" fillId="0" borderId="25" xfId="43" applyFont="1" applyBorder="1" applyAlignment="1">
      <alignment vertical="center" wrapText="1"/>
    </xf>
    <xf numFmtId="0" fontId="25" fillId="0" borderId="23" xfId="43" applyFont="1" applyFill="1" applyBorder="1" applyAlignment="1">
      <alignment horizontal="left" vertical="center" wrapText="1"/>
    </xf>
    <xf numFmtId="0" fontId="25" fillId="0" borderId="25" xfId="43" applyFont="1" applyFill="1" applyBorder="1" applyAlignment="1">
      <alignment horizontal="left" vertical="center" wrapText="1"/>
    </xf>
    <xf numFmtId="0" fontId="25" fillId="0" borderId="0" xfId="43" applyFont="1" applyBorder="1" applyAlignment="1">
      <alignment horizontal="distributed" vertical="top" indent="1"/>
    </xf>
    <xf numFmtId="0" fontId="42" fillId="0" borderId="0" xfId="43" applyFont="1" applyAlignment="1">
      <alignment horizontal="distributed" vertical="top"/>
    </xf>
    <xf numFmtId="0" fontId="8" fillId="0" borderId="0" xfId="0" applyFont="1" applyAlignment="1">
      <alignment horizontal="distributed" vertical="top" indent="1"/>
    </xf>
    <xf numFmtId="0" fontId="25" fillId="0" borderId="23" xfId="43" applyFont="1" applyBorder="1" applyAlignment="1">
      <alignment horizontal="distributed" vertical="center"/>
    </xf>
    <xf numFmtId="0" fontId="33" fillId="0" borderId="48" xfId="0" applyFont="1" applyBorder="1" applyAlignment="1">
      <alignment horizontal="left" vertical="top" wrapText="1"/>
    </xf>
    <xf numFmtId="0" fontId="33" fillId="0" borderId="49" xfId="0" applyFont="1" applyBorder="1" applyAlignment="1">
      <alignment horizontal="left" vertical="top" wrapText="1"/>
    </xf>
    <xf numFmtId="0" fontId="33" fillId="0" borderId="50" xfId="0" applyFont="1" applyBorder="1" applyAlignment="1">
      <alignment horizontal="left" vertical="top" wrapText="1"/>
    </xf>
    <xf numFmtId="0" fontId="33" fillId="0" borderId="23" xfId="43" applyFont="1" applyBorder="1" applyAlignment="1">
      <alignment horizontal="distributed" vertical="center"/>
    </xf>
    <xf numFmtId="0" fontId="33" fillId="0" borderId="0" xfId="43" applyFont="1" applyBorder="1" applyAlignment="1">
      <alignment horizontal="distributed" vertical="center"/>
    </xf>
    <xf numFmtId="0" fontId="37" fillId="0" borderId="58" xfId="43" applyFont="1" applyBorder="1" applyAlignment="1">
      <alignment horizontal="distributed" vertical="center" indent="3"/>
    </xf>
    <xf numFmtId="0" fontId="33" fillId="0" borderId="0" xfId="0" applyFont="1" applyBorder="1" applyAlignment="1">
      <alignment vertical="center" wrapText="1"/>
    </xf>
    <xf numFmtId="0" fontId="33" fillId="0" borderId="18" xfId="0" applyFont="1" applyBorder="1" applyAlignment="1">
      <alignment vertical="center" wrapText="1"/>
    </xf>
    <xf numFmtId="0" fontId="37" fillId="0" borderId="43" xfId="43" applyFont="1" applyBorder="1" applyAlignment="1">
      <alignment horizontal="left" vertical="top" wrapText="1"/>
    </xf>
    <xf numFmtId="0" fontId="8" fillId="0" borderId="43" xfId="0" applyFont="1" applyBorder="1" applyAlignment="1">
      <alignment vertical="top" wrapText="1"/>
    </xf>
    <xf numFmtId="0" fontId="8" fillId="0" borderId="43" xfId="0" applyFont="1" applyBorder="1" applyAlignment="1">
      <alignment horizontal="distributed" vertical="center"/>
    </xf>
    <xf numFmtId="0" fontId="33" fillId="0" borderId="44" xfId="0" applyFont="1" applyBorder="1" applyAlignment="1">
      <alignment vertical="center" wrapText="1"/>
    </xf>
    <xf numFmtId="0" fontId="42" fillId="0" borderId="0" xfId="43" applyFont="1" applyAlignment="1">
      <alignment vertical="top"/>
    </xf>
    <xf numFmtId="0" fontId="32" fillId="0" borderId="23" xfId="43" applyFont="1" applyBorder="1" applyAlignment="1">
      <alignment vertical="top" wrapText="1"/>
    </xf>
    <xf numFmtId="0" fontId="27" fillId="0" borderId="30" xfId="44" applyFont="1" applyBorder="1" applyAlignment="1">
      <alignment vertical="top"/>
    </xf>
    <xf numFmtId="177" fontId="32" fillId="0" borderId="17" xfId="43" applyNumberFormat="1" applyFont="1" applyBorder="1" applyAlignment="1">
      <alignment horizontal="right" vertical="top"/>
    </xf>
    <xf numFmtId="177" fontId="32" fillId="0" borderId="25" xfId="43" applyNumberFormat="1" applyFont="1" applyBorder="1" applyAlignment="1">
      <alignment horizontal="right" vertical="center"/>
    </xf>
    <xf numFmtId="177" fontId="32" fillId="0" borderId="17" xfId="43" applyNumberFormat="1" applyFont="1" applyBorder="1" applyAlignment="1">
      <alignment horizontal="right" vertical="center"/>
    </xf>
    <xf numFmtId="177" fontId="27" fillId="0" borderId="0" xfId="43" applyNumberFormat="1" applyFont="1" applyBorder="1" applyAlignment="1">
      <alignment horizontal="distributed" vertical="top"/>
    </xf>
    <xf numFmtId="0" fontId="8" fillId="0" borderId="47" xfId="0" applyFont="1" applyBorder="1" applyAlignment="1">
      <alignment horizontal="distributed" vertical="center"/>
    </xf>
    <xf numFmtId="0" fontId="33" fillId="0" borderId="48" xfId="0" applyFont="1" applyBorder="1" applyAlignment="1">
      <alignment vertical="center" wrapText="1"/>
    </xf>
    <xf numFmtId="0" fontId="33" fillId="0" borderId="49" xfId="0" applyFont="1" applyBorder="1" applyAlignment="1">
      <alignment vertical="center" wrapText="1"/>
    </xf>
    <xf numFmtId="0" fontId="33" fillId="0" borderId="50" xfId="0" applyFont="1" applyBorder="1" applyAlignment="1">
      <alignment vertical="center" wrapText="1"/>
    </xf>
    <xf numFmtId="0" fontId="8" fillId="0" borderId="47" xfId="0" applyFont="1" applyBorder="1" applyAlignment="1">
      <alignment vertical="top" wrapText="1"/>
    </xf>
    <xf numFmtId="0" fontId="37" fillId="0" borderId="36" xfId="43" applyFont="1" applyBorder="1" applyAlignment="1">
      <alignment horizontal="distributed" vertical="center" indent="2"/>
    </xf>
    <xf numFmtId="0" fontId="37" fillId="0" borderId="37" xfId="43" applyFont="1" applyBorder="1" applyAlignment="1">
      <alignment horizontal="center" vertical="top" wrapText="1"/>
    </xf>
    <xf numFmtId="0" fontId="8" fillId="0" borderId="38" xfId="0" applyFont="1" applyBorder="1" applyAlignment="1">
      <alignment horizontal="center" vertical="top" wrapText="1"/>
    </xf>
    <xf numFmtId="0" fontId="8" fillId="0" borderId="39" xfId="0" applyFont="1" applyBorder="1" applyAlignment="1">
      <alignment horizontal="center" vertical="top" wrapText="1"/>
    </xf>
    <xf numFmtId="0" fontId="43" fillId="0" borderId="37" xfId="43" applyFont="1" applyBorder="1" applyAlignment="1">
      <alignment horizontal="left" vertical="top" wrapText="1"/>
    </xf>
    <xf numFmtId="0" fontId="43" fillId="0" borderId="39" xfId="43" applyFont="1" applyBorder="1" applyAlignment="1">
      <alignment horizontal="left" vertical="top" wrapText="1"/>
    </xf>
    <xf numFmtId="0" fontId="8" fillId="0" borderId="44" xfId="0" applyFont="1" applyBorder="1" applyAlignment="1">
      <alignment horizontal="center" vertical="top" wrapText="1"/>
    </xf>
    <xf numFmtId="0" fontId="8" fillId="0" borderId="0" xfId="0" applyFont="1" applyBorder="1" applyAlignment="1">
      <alignment horizontal="center" vertical="top" wrapText="1"/>
    </xf>
    <xf numFmtId="0" fontId="8" fillId="0" borderId="18" xfId="0" applyFont="1" applyBorder="1" applyAlignment="1">
      <alignment horizontal="center" vertical="top" wrapText="1"/>
    </xf>
    <xf numFmtId="0" fontId="43" fillId="0" borderId="44" xfId="43" applyFont="1" applyBorder="1" applyAlignment="1">
      <alignment horizontal="left" vertical="top" wrapText="1"/>
    </xf>
    <xf numFmtId="0" fontId="43" fillId="0" borderId="18" xfId="43" applyFont="1" applyBorder="1" applyAlignment="1">
      <alignment horizontal="left" vertical="top" wrapText="1"/>
    </xf>
    <xf numFmtId="0" fontId="27" fillId="0" borderId="0" xfId="43" applyFont="1" applyBorder="1" applyAlignment="1">
      <alignment horizontal="center" vertical="center"/>
    </xf>
    <xf numFmtId="0" fontId="27" fillId="0" borderId="18" xfId="43" applyFont="1" applyBorder="1" applyAlignment="1">
      <alignment horizontal="center" vertical="center"/>
    </xf>
    <xf numFmtId="0" fontId="32" fillId="0" borderId="17" xfId="43" applyFont="1" applyBorder="1" applyAlignment="1">
      <alignment horizontal="left" vertical="top"/>
    </xf>
    <xf numFmtId="0" fontId="32" fillId="0" borderId="25" xfId="43" applyFont="1" applyBorder="1" applyAlignment="1">
      <alignment horizontal="center" vertical="center"/>
    </xf>
    <xf numFmtId="0" fontId="32" fillId="0" borderId="17" xfId="43" applyFont="1" applyBorder="1" applyAlignment="1">
      <alignment horizontal="center" vertical="center"/>
    </xf>
    <xf numFmtId="0" fontId="25" fillId="0" borderId="48" xfId="43" applyFont="1" applyBorder="1" applyAlignment="1">
      <alignment horizontal="left" vertical="top" wrapText="1"/>
    </xf>
    <xf numFmtId="0" fontId="25" fillId="0" borderId="50" xfId="43" applyFont="1" applyBorder="1" applyAlignment="1">
      <alignment horizontal="left" vertical="top" wrapText="1"/>
    </xf>
    <xf numFmtId="0" fontId="25" fillId="0" borderId="49" xfId="43" applyFont="1" applyBorder="1" applyAlignment="1">
      <alignment horizontal="left" vertical="top" wrapText="1"/>
    </xf>
    <xf numFmtId="0" fontId="37" fillId="0" borderId="47" xfId="43" applyFont="1" applyBorder="1" applyAlignment="1">
      <alignment horizontal="distributed" vertical="center" indent="2"/>
    </xf>
    <xf numFmtId="0" fontId="8" fillId="0" borderId="48" xfId="0" applyFont="1" applyBorder="1" applyAlignment="1">
      <alignment horizontal="center" vertical="top" wrapText="1"/>
    </xf>
    <xf numFmtId="0" fontId="8" fillId="0" borderId="49" xfId="0" applyFont="1" applyBorder="1" applyAlignment="1">
      <alignment horizontal="center" vertical="top" wrapText="1"/>
    </xf>
    <xf numFmtId="0" fontId="8" fillId="0" borderId="50" xfId="0" applyFont="1" applyBorder="1" applyAlignment="1">
      <alignment horizontal="center" vertical="top" wrapText="1"/>
    </xf>
    <xf numFmtId="0" fontId="43" fillId="0" borderId="48" xfId="43" applyFont="1" applyBorder="1" applyAlignment="1">
      <alignment horizontal="left" vertical="top" wrapText="1"/>
    </xf>
    <xf numFmtId="0" fontId="43" fillId="0" borderId="50" xfId="43" applyFont="1" applyBorder="1" applyAlignment="1">
      <alignment horizontal="left" vertical="top" wrapText="1"/>
    </xf>
    <xf numFmtId="177" fontId="27" fillId="0" borderId="0" xfId="43" applyNumberFormat="1" applyFont="1" applyBorder="1" applyAlignment="1">
      <alignment vertical="top"/>
    </xf>
    <xf numFmtId="0" fontId="25" fillId="0" borderId="0" xfId="43" applyFont="1" applyAlignment="1">
      <alignment horizontal="right" vertical="top"/>
    </xf>
    <xf numFmtId="0" fontId="32" fillId="0" borderId="25" xfId="43" applyFont="1" applyBorder="1" applyAlignment="1">
      <alignment horizontal="right" vertical="top"/>
    </xf>
    <xf numFmtId="0" fontId="31" fillId="0" borderId="25" xfId="43" applyFont="1" applyBorder="1" applyAlignment="1">
      <alignment horizontal="right" vertical="top"/>
    </xf>
    <xf numFmtId="0" fontId="31" fillId="0" borderId="17" xfId="43" applyFont="1" applyBorder="1" applyAlignment="1">
      <alignment horizontal="right" vertical="top"/>
    </xf>
    <xf numFmtId="0" fontId="32" fillId="0" borderId="23" xfId="43" applyFont="1" applyBorder="1" applyAlignment="1">
      <alignment horizontal="right" vertical="top"/>
    </xf>
    <xf numFmtId="0" fontId="8" fillId="0" borderId="0" xfId="43" applyFont="1" applyBorder="1" applyAlignment="1">
      <alignment horizontal="left" vertical="center" wrapText="1"/>
    </xf>
    <xf numFmtId="0" fontId="8" fillId="0" borderId="0" xfId="0" applyFont="1" applyBorder="1" applyAlignment="1">
      <alignment vertical="top" shrinkToFit="1"/>
    </xf>
    <xf numFmtId="0" fontId="27" fillId="0" borderId="25" xfId="43" applyFont="1" applyFill="1" applyBorder="1" applyAlignment="1">
      <alignment horizontal="right" vertical="top"/>
    </xf>
    <xf numFmtId="0" fontId="32" fillId="0" borderId="0" xfId="43" applyFont="1" applyBorder="1" applyAlignment="1">
      <alignment horizontal="right" vertical="top"/>
    </xf>
    <xf numFmtId="0" fontId="25" fillId="0" borderId="59" xfId="43" applyFont="1" applyBorder="1" applyAlignment="1">
      <alignment vertical="top"/>
    </xf>
    <xf numFmtId="0" fontId="25" fillId="0" borderId="60" xfId="43" applyFont="1" applyBorder="1" applyAlignment="1">
      <alignment vertical="top"/>
    </xf>
    <xf numFmtId="0" fontId="25" fillId="0" borderId="61" xfId="43" applyFont="1" applyBorder="1" applyAlignment="1">
      <alignment vertical="top"/>
    </xf>
    <xf numFmtId="0" fontId="27" fillId="0" borderId="61" xfId="43" applyFont="1" applyBorder="1" applyAlignment="1">
      <alignment vertical="top"/>
    </xf>
    <xf numFmtId="0" fontId="27" fillId="0" borderId="62" xfId="43" applyFont="1" applyBorder="1" applyAlignment="1">
      <alignment vertical="top"/>
    </xf>
    <xf numFmtId="0" fontId="27" fillId="0" borderId="59" xfId="43" applyFont="1" applyBorder="1" applyAlignment="1">
      <alignment vertical="top"/>
    </xf>
    <xf numFmtId="0" fontId="27" fillId="0" borderId="60" xfId="43" applyFont="1" applyBorder="1" applyAlignment="1">
      <alignment vertical="top"/>
    </xf>
    <xf numFmtId="0" fontId="25" fillId="0" borderId="62" xfId="43" applyFont="1" applyBorder="1" applyAlignment="1">
      <alignment vertical="top"/>
    </xf>
    <xf numFmtId="0" fontId="25" fillId="0" borderId="63" xfId="43" applyFont="1" applyBorder="1" applyAlignment="1">
      <alignment vertical="top"/>
    </xf>
    <xf numFmtId="0" fontId="26" fillId="0" borderId="61" xfId="43" applyFont="1" applyBorder="1" applyAlignment="1">
      <alignment vertical="top"/>
    </xf>
    <xf numFmtId="0" fontId="26" fillId="0" borderId="60" xfId="43" applyFont="1" applyBorder="1" applyAlignment="1">
      <alignment vertical="top"/>
    </xf>
    <xf numFmtId="0" fontId="26" fillId="0" borderId="63" xfId="43" applyFont="1" applyBorder="1" applyAlignment="1">
      <alignment vertical="top"/>
    </xf>
    <xf numFmtId="0" fontId="26" fillId="0" borderId="62" xfId="43" applyFont="1" applyBorder="1" applyAlignment="1">
      <alignment vertical="top"/>
    </xf>
    <xf numFmtId="0" fontId="26" fillId="0" borderId="59" xfId="43" applyFont="1" applyBorder="1" applyAlignment="1">
      <alignment vertical="top"/>
    </xf>
    <xf numFmtId="0" fontId="27" fillId="0" borderId="34" xfId="44" applyFont="1" applyBorder="1" applyAlignment="1">
      <alignment vertical="top"/>
    </xf>
    <xf numFmtId="0" fontId="27" fillId="0" borderId="15" xfId="44" applyFont="1" applyBorder="1" applyAlignment="1">
      <alignment vertical="top"/>
    </xf>
    <xf numFmtId="0" fontId="27" fillId="0" borderId="31" xfId="44" applyFont="1" applyBorder="1" applyAlignment="1">
      <alignment vertical="top"/>
    </xf>
    <xf numFmtId="0" fontId="44" fillId="0" borderId="0" xfId="43" applyFont="1" applyAlignment="1">
      <alignment vertical="top"/>
    </xf>
    <xf numFmtId="0" fontId="8" fillId="0" borderId="0" xfId="43" applyFont="1" applyAlignment="1">
      <alignment vertical="top"/>
    </xf>
    <xf numFmtId="0" fontId="27" fillId="0" borderId="17" xfId="44" applyFont="1" applyBorder="1" applyAlignment="1">
      <alignment vertical="top"/>
    </xf>
    <xf numFmtId="0" fontId="25" fillId="0" borderId="0" xfId="43" applyFont="1" applyBorder="1" applyAlignment="1">
      <alignment vertical="center" wrapText="1"/>
    </xf>
    <xf numFmtId="0" fontId="26" fillId="0" borderId="0" xfId="43" applyFont="1" applyAlignment="1">
      <alignment horizontal="right" vertical="top"/>
    </xf>
    <xf numFmtId="9" fontId="27" fillId="0" borderId="0" xfId="33" applyFont="1" applyAlignment="1">
      <alignment horizontal="right" vertical="top"/>
    </xf>
    <xf numFmtId="0" fontId="27" fillId="0" borderId="26" xfId="44" applyFont="1" applyBorder="1" applyAlignment="1">
      <alignment vertical="top"/>
    </xf>
    <xf numFmtId="0" fontId="27" fillId="0" borderId="16" xfId="44" applyFont="1" applyBorder="1" applyAlignment="1">
      <alignment vertical="top"/>
    </xf>
    <xf numFmtId="0" fontId="27" fillId="0" borderId="27" xfId="44" applyFont="1" applyBorder="1" applyAlignment="1">
      <alignment vertical="top"/>
    </xf>
  </cellXfs>
  <cellStyles count="6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ハイパーリンク_01_倉吉市建築関係業務等依頼書及び業務設計書(Ver.7.6.11)_2" xfId="28"/>
    <cellStyle name="ハイパーリンク_01_倉吉市建築関係業務等依頼書及び業務設計書(Ver.7.6.11)_3" xfId="29"/>
    <cellStyle name="ハイパーリンク_01_倉吉市建築関係業務等依頼書及び業務設計書(Ver.7.6.14)" xfId="30"/>
    <cellStyle name="ハイパーリンク_01_設計監理業務委託料算出（5.03）R5単価_20230927_1" xfId="31"/>
    <cellStyle name="ハイパーリンク_04_☆発注者用_工事様式_20240203" xfId="32"/>
    <cellStyle name="パーセント 2" xfId="33"/>
    <cellStyle name="パーセント_【R6以降】共通費計算表(日付入力版_10%)" xfId="34"/>
    <cellStyle name="メモ" xfId="35"/>
    <cellStyle name="リンク セル" xfId="36"/>
    <cellStyle name="入力" xfId="37"/>
    <cellStyle name="出力" xfId="38"/>
    <cellStyle name="悪い" xfId="39"/>
    <cellStyle name="桁区切り 2" xfId="40"/>
    <cellStyle name="桁区切り 3" xfId="41"/>
    <cellStyle name="桁区切り_【R6以降】共通費計算表(日付入力版_10%)" xfId="42"/>
    <cellStyle name="標準" xfId="0" builtinId="0"/>
    <cellStyle name="標準 2" xfId="43"/>
    <cellStyle name="標準 2_01_倉吉市建築関係業務等依頼書及び業務設計書(Ver.7.6.11)" xfId="44"/>
    <cellStyle name="標準 3" xfId="45"/>
    <cellStyle name="標準 4" xfId="46"/>
    <cellStyle name="標準_01_倉吉市建築関係業務等依頼書及び業務設計書(Ver.7.6.11)_2" xfId="47"/>
    <cellStyle name="標準_01_倉吉市建築関係業務等依頼書及び業務設計書(Ver.7.6.11)_3" xfId="48"/>
    <cellStyle name="標準_01_倉吉市建築関係業務等依頼書及び業務設計書(Ver.7.6.14)" xfId="49"/>
    <cellStyle name="標準_01_設計監理業務委託料算出（5.03）R5単価_20230927_1" xfId="50"/>
    <cellStyle name="標準_05_昇降機等定期検査報告書手順" xfId="51"/>
    <cellStyle name="標準_05_昇降機等定期検査報告書手順_01_倉吉市建築関係業務等依頼書及び業務設計書(Ver.7.6.14)" xfId="52"/>
    <cellStyle name="標準_201_【工事監理】委託業務履行状況等報告書" xfId="53"/>
    <cellStyle name="標準_【R6以降】共通費計算表(日付入力版_10%)" xfId="54"/>
    <cellStyle name="標準_旧城山住宅解体工事カルテ" xfId="55"/>
    <cellStyle name="標準_旧城山住宅解体工事カルテ_01_倉吉市建築関係業務等依頼書及び業務設計書(Ver.7.6.11)_1" xfId="56"/>
    <cellStyle name="標準_設計書の作り方_起工、閲覧、契約用" xfId="57"/>
    <cellStyle name="良い" xfId="58"/>
    <cellStyle name="見出し 1" xfId="59"/>
    <cellStyle name="見出し 2" xfId="60"/>
    <cellStyle name="見出し 3" xfId="61"/>
    <cellStyle name="見出し 4" xfId="62"/>
    <cellStyle name="計算" xfId="63"/>
    <cellStyle name="説明文" xfId="64"/>
    <cellStyle name="警告文" xfId="65"/>
    <cellStyle name="集計" xfId="66"/>
    <cellStyle name="ハイパーリンク" xfId="67" builtinId="8"/>
  </cellStyles>
  <dxfs count="95">
    <dxf>
      <font>
        <strike/>
      </font>
      <fill>
        <patternFill patternType="none">
          <bgColor auto="1"/>
        </patternFill>
      </fill>
    </dxf>
    <dxf>
      <font>
        <strike/>
      </font>
      <fill>
        <patternFill patternType="none">
          <bgColor auto="1"/>
        </patternFill>
      </fill>
    </dxf>
    <dxf>
      <font>
        <strike/>
      </font>
    </dxf>
    <dxf>
      <font>
        <strike/>
      </font>
      <fill>
        <patternFill patternType="none">
          <bgColor indexed="65"/>
        </patternFill>
      </fill>
      <border>
        <left/>
        <right style="thin">
          <color indexed="64"/>
        </right>
        <top/>
        <bottom/>
      </border>
    </dxf>
    <dxf>
      <font>
        <strike/>
      </font>
    </dxf>
    <dxf>
      <font>
        <strike/>
      </font>
    </dxf>
    <dxf>
      <font>
        <strike/>
      </font>
    </dxf>
    <dxf>
      <font>
        <strike/>
      </font>
    </dxf>
    <dxf>
      <font>
        <strike/>
      </font>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fill>
        <patternFill patternType="none">
          <bgColor auto="1"/>
        </patternFill>
      </fill>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fill>
        <patternFill patternType="none">
          <bgColor auto="1"/>
        </patternFill>
      </fill>
    </dxf>
    <dxf>
      <font>
        <strike/>
      </font>
    </dxf>
    <dxf>
      <font>
        <strike/>
      </font>
    </dxf>
    <dxf>
      <font>
        <strike/>
      </font>
    </dxf>
    <dxf>
      <font>
        <strike/>
      </font>
    </dxf>
    <dxf>
      <font>
        <strike/>
      </font>
    </dxf>
    <dxf>
      <font>
        <strike/>
      </font>
    </dxf>
    <dxf>
      <font>
        <strike/>
      </font>
    </dxf>
    <dxf>
      <font>
        <strike/>
      </font>
    </dxf>
    <dxf>
      <font>
        <strike/>
      </font>
      <fill>
        <patternFill patternType="none">
          <bgColor auto="1"/>
        </patternFill>
      </fill>
    </dxf>
    <dxf>
      <font>
        <strike/>
      </font>
    </dxf>
    <dxf>
      <font>
        <strike/>
      </font>
    </dxf>
  </dxfs>
  <tableStyles count="0" defaultTableStyle="TableStyleMedium2" defaultPivotStyle="PivotStyleLight16"/>
  <colors>
    <mruColors>
      <color rgb="FFCDEDF8"/>
      <color rgb="FFFF578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hyperlink" Target="#'&#27096;&#24335;&#19968;&#35239;&#65288;&#30446;&#27425;&#65289;'!A1"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73</xdr:col>
      <xdr:colOff>133350</xdr:colOff>
      <xdr:row>366</xdr:row>
      <xdr:rowOff>19050</xdr:rowOff>
    </xdr:from>
    <xdr:to xmlns:xdr="http://schemas.openxmlformats.org/drawingml/2006/spreadsheetDrawing">
      <xdr:col>80</xdr:col>
      <xdr:colOff>85725</xdr:colOff>
      <xdr:row>372</xdr:row>
      <xdr:rowOff>170815</xdr:rowOff>
    </xdr:to>
    <xdr:pic macro="">
      <xdr:nvPicPr>
        <xdr:cNvPr id="2" name="Picture 1" descr="現場説明書（H24"/>
        <xdr:cNvPicPr>
          <a:picLocks noChangeAspect="1" noChangeArrowheads="1"/>
        </xdr:cNvPicPr>
      </xdr:nvPicPr>
      <xdr:blipFill>
        <a:blip xmlns:r="http://schemas.openxmlformats.org/officeDocument/2006/relationships" r:embed="rId1"/>
        <a:srcRect l="16002" t="3029" r="15938" b="6056"/>
        <a:stretch>
          <a:fillRect/>
        </a:stretch>
      </xdr:blipFill>
      <xdr:spPr>
        <a:xfrm>
          <a:off x="11395710" y="61497845"/>
          <a:ext cx="1032510" cy="1180465"/>
        </a:xfrm>
        <a:prstGeom prst="rect">
          <a:avLst/>
        </a:prstGeom>
        <a:noFill/>
        <a:ln>
          <a:noFill/>
        </a:ln>
      </xdr:spPr>
    </xdr:pic>
    <xdr:clientData/>
  </xdr:twoCellAnchor>
  <xdr:twoCellAnchor>
    <xdr:from xmlns:xdr="http://schemas.openxmlformats.org/drawingml/2006/spreadsheetDrawing">
      <xdr:col>30</xdr:col>
      <xdr:colOff>59690</xdr:colOff>
      <xdr:row>3</xdr:row>
      <xdr:rowOff>118745</xdr:rowOff>
    </xdr:from>
    <xdr:to xmlns:xdr="http://schemas.openxmlformats.org/drawingml/2006/spreadsheetDrawing">
      <xdr:col>36</xdr:col>
      <xdr:colOff>126365</xdr:colOff>
      <xdr:row>5</xdr:row>
      <xdr:rowOff>0</xdr:rowOff>
    </xdr:to>
    <xdr:sp macro="" textlink="">
      <xdr:nvSpPr>
        <xdr:cNvPr id="3" name="テキスト 14">
          <a:hlinkClick xmlns:r="http://schemas.openxmlformats.org/officeDocument/2006/relationships" r:id="rId2"/>
        </xdr:cNvPr>
        <xdr:cNvSpPr txBox="1"/>
      </xdr:nvSpPr>
      <xdr:spPr>
        <a:xfrm>
          <a:off x="4722495" y="633095"/>
          <a:ext cx="992505" cy="224155"/>
        </a:xfrm>
        <a:prstGeom prst="rect">
          <a:avLst/>
        </a:prstGeom>
        <a:solidFill>
          <a:srgbClr val="FF0000"/>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様式一覧(目次)</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cybozusv.city.local/cgi-bin/cbgrn/grn.cgi/cabinet/index?hid=950&amp;sf=1" TargetMode="External" /><Relationship Id="rId2" Type="http://schemas.openxmlformats.org/officeDocument/2006/relationships/hyperlink" Target="http://cybozusv.city.local/cgi-bin/cbgrn/grn.cgi/cabinet/view?hid=3955&amp;fid=16531" TargetMode="External" /><Relationship Id="rId3" Type="http://schemas.openxmlformats.org/officeDocument/2006/relationships/printerSettings" Target="../printerSettings/printerSettings1.bin" /><Relationship Id="rId4" Type="http://schemas.openxmlformats.org/officeDocument/2006/relationships/drawing" Target="../drawings/drawing1.xml" /><Relationship Id="rId5" Type="http://schemas.openxmlformats.org/officeDocument/2006/relationships/vmlDrawing" Target="../drawings/vmlDrawing1.v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tabColor indexed="21"/>
  </sheetPr>
  <dimension ref="A1:IV518"/>
  <sheetViews>
    <sheetView tabSelected="1" view="pageBreakPreview" zoomScale="130" zoomScaleNormal="145" zoomScaleSheetLayoutView="130" workbookViewId="0">
      <pane ySplit="7" topLeftCell="A8" activePane="bottomLeft" state="frozen"/>
      <selection pane="bottomLeft" activeCell="AF22" sqref="AF22"/>
    </sheetView>
  </sheetViews>
  <sheetFormatPr defaultColWidth="2.125" defaultRowHeight="13.5" customHeight="1"/>
  <cols>
    <col min="1" max="1" width="2.125" style="1" bestFit="1" customWidth="0"/>
    <col min="2" max="2" width="2.875" style="1" bestFit="1" customWidth="1"/>
    <col min="3" max="41" width="2.25" style="1" customWidth="1"/>
    <col min="42" max="43" width="2.375" style="2" customWidth="1"/>
    <col min="44" max="47" width="2.25" style="2" customWidth="1"/>
    <col min="48" max="48" width="1.625" style="2" customWidth="1"/>
    <col min="49" max="50" width="2.25" style="2" customWidth="1"/>
    <col min="51" max="51" width="2.125" style="2" bestFit="1" customWidth="0"/>
    <col min="52" max="82" width="2.25" style="2" customWidth="1"/>
    <col min="83" max="83" width="2" style="2" customWidth="1"/>
    <col min="84" max="84" width="1.25" style="2" customWidth="1"/>
    <col min="85" max="93" width="2.125" style="2" bestFit="1" customWidth="0"/>
    <col min="94" max="94" width="2.625" style="2" bestFit="1" customWidth="1"/>
    <col min="95" max="256" width="2.125" style="2"/>
    <col min="257" max="257" width="2.125" style="3" bestFit="1" customWidth="0"/>
    <col min="258" max="258" width="2.5" style="3" bestFit="1" customWidth="1"/>
    <col min="259" max="297" width="2.25" style="3" customWidth="1"/>
    <col min="298" max="299" width="2.375" style="3" customWidth="1"/>
    <col min="300" max="306" width="2.25" style="3" customWidth="1"/>
    <col min="307" max="307" width="2.125" style="3" bestFit="1" customWidth="0"/>
    <col min="308" max="338" width="2.25" style="3" customWidth="1"/>
    <col min="339" max="339" width="2" style="3" customWidth="1"/>
    <col min="340" max="349" width="2.125" style="3" bestFit="1" customWidth="0"/>
    <col min="350" max="350" width="2.625" style="3" bestFit="1" customWidth="1"/>
    <col min="351" max="512" width="2.125" style="3"/>
    <col min="513" max="513" width="2.125" style="3" bestFit="1" customWidth="0"/>
    <col min="514" max="514" width="2.5" style="3" bestFit="1" customWidth="1"/>
    <col min="515" max="553" width="2.25" style="3" customWidth="1"/>
    <col min="554" max="555" width="2.375" style="3" customWidth="1"/>
    <col min="556" max="562" width="2.25" style="3" customWidth="1"/>
    <col min="563" max="563" width="2.125" style="3" bestFit="1" customWidth="0"/>
    <col min="564" max="594" width="2.25" style="3" customWidth="1"/>
    <col min="595" max="595" width="2" style="3" customWidth="1"/>
    <col min="596" max="605" width="2.125" style="3" bestFit="1" customWidth="0"/>
    <col min="606" max="606" width="2.625" style="3" bestFit="1" customWidth="1"/>
    <col min="607" max="768" width="2.125" style="3"/>
    <col min="769" max="769" width="2.125" style="3" bestFit="1" customWidth="0"/>
    <col min="770" max="770" width="2.5" style="3" bestFit="1" customWidth="1"/>
    <col min="771" max="809" width="2.25" style="3" customWidth="1"/>
    <col min="810" max="811" width="2.375" style="3" customWidth="1"/>
    <col min="812" max="818" width="2.25" style="3" customWidth="1"/>
    <col min="819" max="819" width="2.125" style="3" bestFit="1" customWidth="0"/>
    <col min="820" max="850" width="2.25" style="3" customWidth="1"/>
    <col min="851" max="851" width="2" style="3" customWidth="1"/>
    <col min="852" max="861" width="2.125" style="3" bestFit="1" customWidth="0"/>
    <col min="862" max="862" width="2.625" style="3" bestFit="1" customWidth="1"/>
    <col min="863" max="1024" width="2.125" style="3"/>
    <col min="1025" max="1025" width="2.125" style="3" bestFit="1" customWidth="0"/>
    <col min="1026" max="1026" width="2.5" style="3" bestFit="1" customWidth="1"/>
    <col min="1027" max="1065" width="2.25" style="3" customWidth="1"/>
    <col min="1066" max="1067" width="2.375" style="3" customWidth="1"/>
    <col min="1068" max="1074" width="2.25" style="3" customWidth="1"/>
    <col min="1075" max="1075" width="2.125" style="3" bestFit="1" customWidth="0"/>
    <col min="1076" max="1106" width="2.25" style="3" customWidth="1"/>
    <col min="1107" max="1107" width="2" style="3" customWidth="1"/>
    <col min="1108" max="1117" width="2.125" style="3" bestFit="1" customWidth="0"/>
    <col min="1118" max="1118" width="2.625" style="3" bestFit="1" customWidth="1"/>
    <col min="1119" max="1280" width="2.125" style="3"/>
    <col min="1281" max="1281" width="2.125" style="3" bestFit="1" customWidth="0"/>
    <col min="1282" max="1282" width="2.5" style="3" bestFit="1" customWidth="1"/>
    <col min="1283" max="1321" width="2.25" style="3" customWidth="1"/>
    <col min="1322" max="1323" width="2.375" style="3" customWidth="1"/>
    <col min="1324" max="1330" width="2.25" style="3" customWidth="1"/>
    <col min="1331" max="1331" width="2.125" style="3" bestFit="1" customWidth="0"/>
    <col min="1332" max="1362" width="2.25" style="3" customWidth="1"/>
    <col min="1363" max="1363" width="2" style="3" customWidth="1"/>
    <col min="1364" max="1373" width="2.125" style="3" bestFit="1" customWidth="0"/>
    <col min="1374" max="1374" width="2.625" style="3" bestFit="1" customWidth="1"/>
    <col min="1375" max="1536" width="2.125" style="3"/>
    <col min="1537" max="1537" width="2.125" style="3" bestFit="1" customWidth="0"/>
    <col min="1538" max="1538" width="2.5" style="3" bestFit="1" customWidth="1"/>
    <col min="1539" max="1577" width="2.25" style="3" customWidth="1"/>
    <col min="1578" max="1579" width="2.375" style="3" customWidth="1"/>
    <col min="1580" max="1586" width="2.25" style="3" customWidth="1"/>
    <col min="1587" max="1587" width="2.125" style="3" bestFit="1" customWidth="0"/>
    <col min="1588" max="1618" width="2.25" style="3" customWidth="1"/>
    <col min="1619" max="1619" width="2" style="3" customWidth="1"/>
    <col min="1620" max="1629" width="2.125" style="3" bestFit="1" customWidth="0"/>
    <col min="1630" max="1630" width="2.625" style="3" bestFit="1" customWidth="1"/>
    <col min="1631" max="1792" width="2.125" style="3"/>
    <col min="1793" max="1793" width="2.125" style="3" bestFit="1" customWidth="0"/>
    <col min="1794" max="1794" width="2.5" style="3" bestFit="1" customWidth="1"/>
    <col min="1795" max="1833" width="2.25" style="3" customWidth="1"/>
    <col min="1834" max="1835" width="2.375" style="3" customWidth="1"/>
    <col min="1836" max="1842" width="2.25" style="3" customWidth="1"/>
    <col min="1843" max="1843" width="2.125" style="3" bestFit="1" customWidth="0"/>
    <col min="1844" max="1874" width="2.25" style="3" customWidth="1"/>
    <col min="1875" max="1875" width="2" style="3" customWidth="1"/>
    <col min="1876" max="1885" width="2.125" style="3" bestFit="1" customWidth="0"/>
    <col min="1886" max="1886" width="2.625" style="3" bestFit="1" customWidth="1"/>
    <col min="1887" max="2048" width="2.125" style="3"/>
    <col min="2049" max="2049" width="2.125" style="3" bestFit="1" customWidth="0"/>
    <col min="2050" max="2050" width="2.5" style="3" bestFit="1" customWidth="1"/>
    <col min="2051" max="2089" width="2.25" style="3" customWidth="1"/>
    <col min="2090" max="2091" width="2.375" style="3" customWidth="1"/>
    <col min="2092" max="2098" width="2.25" style="3" customWidth="1"/>
    <col min="2099" max="2099" width="2.125" style="3" bestFit="1" customWidth="0"/>
    <col min="2100" max="2130" width="2.25" style="3" customWidth="1"/>
    <col min="2131" max="2131" width="2" style="3" customWidth="1"/>
    <col min="2132" max="2141" width="2.125" style="3" bestFit="1" customWidth="0"/>
    <col min="2142" max="2142" width="2.625" style="3" bestFit="1" customWidth="1"/>
    <col min="2143" max="2304" width="2.125" style="3"/>
    <col min="2305" max="2305" width="2.125" style="3" bestFit="1" customWidth="0"/>
    <col min="2306" max="2306" width="2.5" style="3" bestFit="1" customWidth="1"/>
    <col min="2307" max="2345" width="2.25" style="3" customWidth="1"/>
    <col min="2346" max="2347" width="2.375" style="3" customWidth="1"/>
    <col min="2348" max="2354" width="2.25" style="3" customWidth="1"/>
    <col min="2355" max="2355" width="2.125" style="3" bestFit="1" customWidth="0"/>
    <col min="2356" max="2386" width="2.25" style="3" customWidth="1"/>
    <col min="2387" max="2387" width="2" style="3" customWidth="1"/>
    <col min="2388" max="2397" width="2.125" style="3" bestFit="1" customWidth="0"/>
    <col min="2398" max="2398" width="2.625" style="3" bestFit="1" customWidth="1"/>
    <col min="2399" max="2560" width="2.125" style="3"/>
    <col min="2561" max="2561" width="2.125" style="3" bestFit="1" customWidth="0"/>
    <col min="2562" max="2562" width="2.5" style="3" bestFit="1" customWidth="1"/>
    <col min="2563" max="2601" width="2.25" style="3" customWidth="1"/>
    <col min="2602" max="2603" width="2.375" style="3" customWidth="1"/>
    <col min="2604" max="2610" width="2.25" style="3" customWidth="1"/>
    <col min="2611" max="2611" width="2.125" style="3" bestFit="1" customWidth="0"/>
    <col min="2612" max="2642" width="2.25" style="3" customWidth="1"/>
    <col min="2643" max="2643" width="2" style="3" customWidth="1"/>
    <col min="2644" max="2653" width="2.125" style="3" bestFit="1" customWidth="0"/>
    <col min="2654" max="2654" width="2.625" style="3" bestFit="1" customWidth="1"/>
    <col min="2655" max="2816" width="2.125" style="3"/>
    <col min="2817" max="2817" width="2.125" style="3" bestFit="1" customWidth="0"/>
    <col min="2818" max="2818" width="2.5" style="3" bestFit="1" customWidth="1"/>
    <col min="2819" max="2857" width="2.25" style="3" customWidth="1"/>
    <col min="2858" max="2859" width="2.375" style="3" customWidth="1"/>
    <col min="2860" max="2866" width="2.25" style="3" customWidth="1"/>
    <col min="2867" max="2867" width="2.125" style="3" bestFit="1" customWidth="0"/>
    <col min="2868" max="2898" width="2.25" style="3" customWidth="1"/>
    <col min="2899" max="2899" width="2" style="3" customWidth="1"/>
    <col min="2900" max="2909" width="2.125" style="3" bestFit="1" customWidth="0"/>
    <col min="2910" max="2910" width="2.625" style="3" bestFit="1" customWidth="1"/>
    <col min="2911" max="3072" width="2.125" style="3"/>
    <col min="3073" max="3073" width="2.125" style="3" bestFit="1" customWidth="0"/>
    <col min="3074" max="3074" width="2.5" style="3" bestFit="1" customWidth="1"/>
    <col min="3075" max="3113" width="2.25" style="3" customWidth="1"/>
    <col min="3114" max="3115" width="2.375" style="3" customWidth="1"/>
    <col min="3116" max="3122" width="2.25" style="3" customWidth="1"/>
    <col min="3123" max="3123" width="2.125" style="3" bestFit="1" customWidth="0"/>
    <col min="3124" max="3154" width="2.25" style="3" customWidth="1"/>
    <col min="3155" max="3155" width="2" style="3" customWidth="1"/>
    <col min="3156" max="3165" width="2.125" style="3" bestFit="1" customWidth="0"/>
    <col min="3166" max="3166" width="2.625" style="3" bestFit="1" customWidth="1"/>
    <col min="3167" max="3328" width="2.125" style="3"/>
    <col min="3329" max="3329" width="2.125" style="3" bestFit="1" customWidth="0"/>
    <col min="3330" max="3330" width="2.5" style="3" bestFit="1" customWidth="1"/>
    <col min="3331" max="3369" width="2.25" style="3" customWidth="1"/>
    <col min="3370" max="3371" width="2.375" style="3" customWidth="1"/>
    <col min="3372" max="3378" width="2.25" style="3" customWidth="1"/>
    <col min="3379" max="3379" width="2.125" style="3" bestFit="1" customWidth="0"/>
    <col min="3380" max="3410" width="2.25" style="3" customWidth="1"/>
    <col min="3411" max="3411" width="2" style="3" customWidth="1"/>
    <col min="3412" max="3421" width="2.125" style="3" bestFit="1" customWidth="0"/>
    <col min="3422" max="3422" width="2.625" style="3" bestFit="1" customWidth="1"/>
    <col min="3423" max="3584" width="2.125" style="3"/>
    <col min="3585" max="3585" width="2.125" style="3" bestFit="1" customWidth="0"/>
    <col min="3586" max="3586" width="2.5" style="3" bestFit="1" customWidth="1"/>
    <col min="3587" max="3625" width="2.25" style="3" customWidth="1"/>
    <col min="3626" max="3627" width="2.375" style="3" customWidth="1"/>
    <col min="3628" max="3634" width="2.25" style="3" customWidth="1"/>
    <col min="3635" max="3635" width="2.125" style="3" bestFit="1" customWidth="0"/>
    <col min="3636" max="3666" width="2.25" style="3" customWidth="1"/>
    <col min="3667" max="3667" width="2" style="3" customWidth="1"/>
    <col min="3668" max="3677" width="2.125" style="3" bestFit="1" customWidth="0"/>
    <col min="3678" max="3678" width="2.625" style="3" bestFit="1" customWidth="1"/>
    <col min="3679" max="3840" width="2.125" style="3"/>
    <col min="3841" max="3841" width="2.125" style="3" bestFit="1" customWidth="0"/>
    <col min="3842" max="3842" width="2.5" style="3" bestFit="1" customWidth="1"/>
    <col min="3843" max="3881" width="2.25" style="3" customWidth="1"/>
    <col min="3882" max="3883" width="2.375" style="3" customWidth="1"/>
    <col min="3884" max="3890" width="2.25" style="3" customWidth="1"/>
    <col min="3891" max="3891" width="2.125" style="3" bestFit="1" customWidth="0"/>
    <col min="3892" max="3922" width="2.25" style="3" customWidth="1"/>
    <col min="3923" max="3923" width="2" style="3" customWidth="1"/>
    <col min="3924" max="3933" width="2.125" style="3" bestFit="1" customWidth="0"/>
    <col min="3934" max="3934" width="2.625" style="3" bestFit="1" customWidth="1"/>
    <col min="3935" max="4096" width="2.125" style="3"/>
    <col min="4097" max="4097" width="2.125" style="3" bestFit="1" customWidth="0"/>
    <col min="4098" max="4098" width="2.5" style="3" bestFit="1" customWidth="1"/>
    <col min="4099" max="4137" width="2.25" style="3" customWidth="1"/>
    <col min="4138" max="4139" width="2.375" style="3" customWidth="1"/>
    <col min="4140" max="4146" width="2.25" style="3" customWidth="1"/>
    <col min="4147" max="4147" width="2.125" style="3" bestFit="1" customWidth="0"/>
    <col min="4148" max="4178" width="2.25" style="3" customWidth="1"/>
    <col min="4179" max="4179" width="2" style="3" customWidth="1"/>
    <col min="4180" max="4189" width="2.125" style="3" bestFit="1" customWidth="0"/>
    <col min="4190" max="4190" width="2.625" style="3" bestFit="1" customWidth="1"/>
    <col min="4191" max="4352" width="2.125" style="3"/>
    <col min="4353" max="4353" width="2.125" style="3" bestFit="1" customWidth="0"/>
    <col min="4354" max="4354" width="2.5" style="3" bestFit="1" customWidth="1"/>
    <col min="4355" max="4393" width="2.25" style="3" customWidth="1"/>
    <col min="4394" max="4395" width="2.375" style="3" customWidth="1"/>
    <col min="4396" max="4402" width="2.25" style="3" customWidth="1"/>
    <col min="4403" max="4403" width="2.125" style="3" bestFit="1" customWidth="0"/>
    <col min="4404" max="4434" width="2.25" style="3" customWidth="1"/>
    <col min="4435" max="4435" width="2" style="3" customWidth="1"/>
    <col min="4436" max="4445" width="2.125" style="3" bestFit="1" customWidth="0"/>
    <col min="4446" max="4446" width="2.625" style="3" bestFit="1" customWidth="1"/>
    <col min="4447" max="4608" width="2.125" style="3"/>
    <col min="4609" max="4609" width="2.125" style="3" bestFit="1" customWidth="0"/>
    <col min="4610" max="4610" width="2.5" style="3" bestFit="1" customWidth="1"/>
    <col min="4611" max="4649" width="2.25" style="3" customWidth="1"/>
    <col min="4650" max="4651" width="2.375" style="3" customWidth="1"/>
    <col min="4652" max="4658" width="2.25" style="3" customWidth="1"/>
    <col min="4659" max="4659" width="2.125" style="3" bestFit="1" customWidth="0"/>
    <col min="4660" max="4690" width="2.25" style="3" customWidth="1"/>
    <col min="4691" max="4691" width="2" style="3" customWidth="1"/>
    <col min="4692" max="4701" width="2.125" style="3" bestFit="1" customWidth="0"/>
    <col min="4702" max="4702" width="2.625" style="3" bestFit="1" customWidth="1"/>
    <col min="4703" max="4864" width="2.125" style="3"/>
    <col min="4865" max="4865" width="2.125" style="3" bestFit="1" customWidth="0"/>
    <col min="4866" max="4866" width="2.5" style="3" bestFit="1" customWidth="1"/>
    <col min="4867" max="4905" width="2.25" style="3" customWidth="1"/>
    <col min="4906" max="4907" width="2.375" style="3" customWidth="1"/>
    <col min="4908" max="4914" width="2.25" style="3" customWidth="1"/>
    <col min="4915" max="4915" width="2.125" style="3" bestFit="1" customWidth="0"/>
    <col min="4916" max="4946" width="2.25" style="3" customWidth="1"/>
    <col min="4947" max="4947" width="2" style="3" customWidth="1"/>
    <col min="4948" max="4957" width="2.125" style="3" bestFit="1" customWidth="0"/>
    <col min="4958" max="4958" width="2.625" style="3" bestFit="1" customWidth="1"/>
    <col min="4959" max="5120" width="2.125" style="3"/>
    <col min="5121" max="5121" width="2.125" style="3" bestFit="1" customWidth="0"/>
    <col min="5122" max="5122" width="2.5" style="3" bestFit="1" customWidth="1"/>
    <col min="5123" max="5161" width="2.25" style="3" customWidth="1"/>
    <col min="5162" max="5163" width="2.375" style="3" customWidth="1"/>
    <col min="5164" max="5170" width="2.25" style="3" customWidth="1"/>
    <col min="5171" max="5171" width="2.125" style="3" bestFit="1" customWidth="0"/>
    <col min="5172" max="5202" width="2.25" style="3" customWidth="1"/>
    <col min="5203" max="5203" width="2" style="3" customWidth="1"/>
    <col min="5204" max="5213" width="2.125" style="3" bestFit="1" customWidth="0"/>
    <col min="5214" max="5214" width="2.625" style="3" bestFit="1" customWidth="1"/>
    <col min="5215" max="5376" width="2.125" style="3"/>
    <col min="5377" max="5377" width="2.125" style="3" bestFit="1" customWidth="0"/>
    <col min="5378" max="5378" width="2.5" style="3" bestFit="1" customWidth="1"/>
    <col min="5379" max="5417" width="2.25" style="3" customWidth="1"/>
    <col min="5418" max="5419" width="2.375" style="3" customWidth="1"/>
    <col min="5420" max="5426" width="2.25" style="3" customWidth="1"/>
    <col min="5427" max="5427" width="2.125" style="3" bestFit="1" customWidth="0"/>
    <col min="5428" max="5458" width="2.25" style="3" customWidth="1"/>
    <col min="5459" max="5459" width="2" style="3" customWidth="1"/>
    <col min="5460" max="5469" width="2.125" style="3" bestFit="1" customWidth="0"/>
    <col min="5470" max="5470" width="2.625" style="3" bestFit="1" customWidth="1"/>
    <col min="5471" max="5632" width="2.125" style="3"/>
    <col min="5633" max="5633" width="2.125" style="3" bestFit="1" customWidth="0"/>
    <col min="5634" max="5634" width="2.5" style="3" bestFit="1" customWidth="1"/>
    <col min="5635" max="5673" width="2.25" style="3" customWidth="1"/>
    <col min="5674" max="5675" width="2.375" style="3" customWidth="1"/>
    <col min="5676" max="5682" width="2.25" style="3" customWidth="1"/>
    <col min="5683" max="5683" width="2.125" style="3" bestFit="1" customWidth="0"/>
    <col min="5684" max="5714" width="2.25" style="3" customWidth="1"/>
    <col min="5715" max="5715" width="2" style="3" customWidth="1"/>
    <col min="5716" max="5725" width="2.125" style="3" bestFit="1" customWidth="0"/>
    <col min="5726" max="5726" width="2.625" style="3" bestFit="1" customWidth="1"/>
    <col min="5727" max="5888" width="2.125" style="3"/>
    <col min="5889" max="5889" width="2.125" style="3" bestFit="1" customWidth="0"/>
    <col min="5890" max="5890" width="2.5" style="3" bestFit="1" customWidth="1"/>
    <col min="5891" max="5929" width="2.25" style="3" customWidth="1"/>
    <col min="5930" max="5931" width="2.375" style="3" customWidth="1"/>
    <col min="5932" max="5938" width="2.25" style="3" customWidth="1"/>
    <col min="5939" max="5939" width="2.125" style="3" bestFit="1" customWidth="0"/>
    <col min="5940" max="5970" width="2.25" style="3" customWidth="1"/>
    <col min="5971" max="5971" width="2" style="3" customWidth="1"/>
    <col min="5972" max="5981" width="2.125" style="3" bestFit="1" customWidth="0"/>
    <col min="5982" max="5982" width="2.625" style="3" bestFit="1" customWidth="1"/>
    <col min="5983" max="6144" width="2.125" style="3"/>
    <col min="6145" max="6145" width="2.125" style="3" bestFit="1" customWidth="0"/>
    <col min="6146" max="6146" width="2.5" style="3" bestFit="1" customWidth="1"/>
    <col min="6147" max="6185" width="2.25" style="3" customWidth="1"/>
    <col min="6186" max="6187" width="2.375" style="3" customWidth="1"/>
    <col min="6188" max="6194" width="2.25" style="3" customWidth="1"/>
    <col min="6195" max="6195" width="2.125" style="3" bestFit="1" customWidth="0"/>
    <col min="6196" max="6226" width="2.25" style="3" customWidth="1"/>
    <col min="6227" max="6227" width="2" style="3" customWidth="1"/>
    <col min="6228" max="6237" width="2.125" style="3" bestFit="1" customWidth="0"/>
    <col min="6238" max="6238" width="2.625" style="3" bestFit="1" customWidth="1"/>
    <col min="6239" max="6400" width="2.125" style="3"/>
    <col min="6401" max="6401" width="2.125" style="3" bestFit="1" customWidth="0"/>
    <col min="6402" max="6402" width="2.5" style="3" bestFit="1" customWidth="1"/>
    <col min="6403" max="6441" width="2.25" style="3" customWidth="1"/>
    <col min="6442" max="6443" width="2.375" style="3" customWidth="1"/>
    <col min="6444" max="6450" width="2.25" style="3" customWidth="1"/>
    <col min="6451" max="6451" width="2.125" style="3" bestFit="1" customWidth="0"/>
    <col min="6452" max="6482" width="2.25" style="3" customWidth="1"/>
    <col min="6483" max="6483" width="2" style="3" customWidth="1"/>
    <col min="6484" max="6493" width="2.125" style="3" bestFit="1" customWidth="0"/>
    <col min="6494" max="6494" width="2.625" style="3" bestFit="1" customWidth="1"/>
    <col min="6495" max="6656" width="2.125" style="3"/>
    <col min="6657" max="6657" width="2.125" style="3" bestFit="1" customWidth="0"/>
    <col min="6658" max="6658" width="2.5" style="3" bestFit="1" customWidth="1"/>
    <col min="6659" max="6697" width="2.25" style="3" customWidth="1"/>
    <col min="6698" max="6699" width="2.375" style="3" customWidth="1"/>
    <col min="6700" max="6706" width="2.25" style="3" customWidth="1"/>
    <col min="6707" max="6707" width="2.125" style="3" bestFit="1" customWidth="0"/>
    <col min="6708" max="6738" width="2.25" style="3" customWidth="1"/>
    <col min="6739" max="6739" width="2" style="3" customWidth="1"/>
    <col min="6740" max="6749" width="2.125" style="3" bestFit="1" customWidth="0"/>
    <col min="6750" max="6750" width="2.625" style="3" bestFit="1" customWidth="1"/>
    <col min="6751" max="6912" width="2.125" style="3"/>
    <col min="6913" max="6913" width="2.125" style="3" bestFit="1" customWidth="0"/>
    <col min="6914" max="6914" width="2.5" style="3" bestFit="1" customWidth="1"/>
    <col min="6915" max="6953" width="2.25" style="3" customWidth="1"/>
    <col min="6954" max="6955" width="2.375" style="3" customWidth="1"/>
    <col min="6956" max="6962" width="2.25" style="3" customWidth="1"/>
    <col min="6963" max="6963" width="2.125" style="3" bestFit="1" customWidth="0"/>
    <col min="6964" max="6994" width="2.25" style="3" customWidth="1"/>
    <col min="6995" max="6995" width="2" style="3" customWidth="1"/>
    <col min="6996" max="7005" width="2.125" style="3" bestFit="1" customWidth="0"/>
    <col min="7006" max="7006" width="2.625" style="3" bestFit="1" customWidth="1"/>
    <col min="7007" max="7168" width="2.125" style="3"/>
    <col min="7169" max="7169" width="2.125" style="3" bestFit="1" customWidth="0"/>
    <col min="7170" max="7170" width="2.5" style="3" bestFit="1" customWidth="1"/>
    <col min="7171" max="7209" width="2.25" style="3" customWidth="1"/>
    <col min="7210" max="7211" width="2.375" style="3" customWidth="1"/>
    <col min="7212" max="7218" width="2.25" style="3" customWidth="1"/>
    <col min="7219" max="7219" width="2.125" style="3" bestFit="1" customWidth="0"/>
    <col min="7220" max="7250" width="2.25" style="3" customWidth="1"/>
    <col min="7251" max="7251" width="2" style="3" customWidth="1"/>
    <col min="7252" max="7261" width="2.125" style="3" bestFit="1" customWidth="0"/>
    <col min="7262" max="7262" width="2.625" style="3" bestFit="1" customWidth="1"/>
    <col min="7263" max="7424" width="2.125" style="3"/>
    <col min="7425" max="7425" width="2.125" style="3" bestFit="1" customWidth="0"/>
    <col min="7426" max="7426" width="2.5" style="3" bestFit="1" customWidth="1"/>
    <col min="7427" max="7465" width="2.25" style="3" customWidth="1"/>
    <col min="7466" max="7467" width="2.375" style="3" customWidth="1"/>
    <col min="7468" max="7474" width="2.25" style="3" customWidth="1"/>
    <col min="7475" max="7475" width="2.125" style="3" bestFit="1" customWidth="0"/>
    <col min="7476" max="7506" width="2.25" style="3" customWidth="1"/>
    <col min="7507" max="7507" width="2" style="3" customWidth="1"/>
    <col min="7508" max="7517" width="2.125" style="3" bestFit="1" customWidth="0"/>
    <col min="7518" max="7518" width="2.625" style="3" bestFit="1" customWidth="1"/>
    <col min="7519" max="7680" width="2.125" style="3"/>
    <col min="7681" max="7681" width="2.125" style="3" bestFit="1" customWidth="0"/>
    <col min="7682" max="7682" width="2.5" style="3" bestFit="1" customWidth="1"/>
    <col min="7683" max="7721" width="2.25" style="3" customWidth="1"/>
    <col min="7722" max="7723" width="2.375" style="3" customWidth="1"/>
    <col min="7724" max="7730" width="2.25" style="3" customWidth="1"/>
    <col min="7731" max="7731" width="2.125" style="3" bestFit="1" customWidth="0"/>
    <col min="7732" max="7762" width="2.25" style="3" customWidth="1"/>
    <col min="7763" max="7763" width="2" style="3" customWidth="1"/>
    <col min="7764" max="7773" width="2.125" style="3" bestFit="1" customWidth="0"/>
    <col min="7774" max="7774" width="2.625" style="3" bestFit="1" customWidth="1"/>
    <col min="7775" max="7936" width="2.125" style="3"/>
    <col min="7937" max="7937" width="2.125" style="3" bestFit="1" customWidth="0"/>
    <col min="7938" max="7938" width="2.5" style="3" bestFit="1" customWidth="1"/>
    <col min="7939" max="7977" width="2.25" style="3" customWidth="1"/>
    <col min="7978" max="7979" width="2.375" style="3" customWidth="1"/>
    <col min="7980" max="7986" width="2.25" style="3" customWidth="1"/>
    <col min="7987" max="7987" width="2.125" style="3" bestFit="1" customWidth="0"/>
    <col min="7988" max="8018" width="2.25" style="3" customWidth="1"/>
    <col min="8019" max="8019" width="2" style="3" customWidth="1"/>
    <col min="8020" max="8029" width="2.125" style="3" bestFit="1" customWidth="0"/>
    <col min="8030" max="8030" width="2.625" style="3" bestFit="1" customWidth="1"/>
    <col min="8031" max="8192" width="2.125" style="3"/>
    <col min="8193" max="8193" width="2.125" style="3" bestFit="1" customWidth="0"/>
    <col min="8194" max="8194" width="2.5" style="3" bestFit="1" customWidth="1"/>
    <col min="8195" max="8233" width="2.25" style="3" customWidth="1"/>
    <col min="8234" max="8235" width="2.375" style="3" customWidth="1"/>
    <col min="8236" max="8242" width="2.25" style="3" customWidth="1"/>
    <col min="8243" max="8243" width="2.125" style="3" bestFit="1" customWidth="0"/>
    <col min="8244" max="8274" width="2.25" style="3" customWidth="1"/>
    <col min="8275" max="8275" width="2" style="3" customWidth="1"/>
    <col min="8276" max="8285" width="2.125" style="3" bestFit="1" customWidth="0"/>
    <col min="8286" max="8286" width="2.625" style="3" bestFit="1" customWidth="1"/>
    <col min="8287" max="8448" width="2.125" style="3"/>
    <col min="8449" max="8449" width="2.125" style="3" bestFit="1" customWidth="0"/>
    <col min="8450" max="8450" width="2.5" style="3" bestFit="1" customWidth="1"/>
    <col min="8451" max="8489" width="2.25" style="3" customWidth="1"/>
    <col min="8490" max="8491" width="2.375" style="3" customWidth="1"/>
    <col min="8492" max="8498" width="2.25" style="3" customWidth="1"/>
    <col min="8499" max="8499" width="2.125" style="3" bestFit="1" customWidth="0"/>
    <col min="8500" max="8530" width="2.25" style="3" customWidth="1"/>
    <col min="8531" max="8531" width="2" style="3" customWidth="1"/>
    <col min="8532" max="8541" width="2.125" style="3" bestFit="1" customWidth="0"/>
    <col min="8542" max="8542" width="2.625" style="3" bestFit="1" customWidth="1"/>
    <col min="8543" max="8704" width="2.125" style="3"/>
    <col min="8705" max="8705" width="2.125" style="3" bestFit="1" customWidth="0"/>
    <col min="8706" max="8706" width="2.5" style="3" bestFit="1" customWidth="1"/>
    <col min="8707" max="8745" width="2.25" style="3" customWidth="1"/>
    <col min="8746" max="8747" width="2.375" style="3" customWidth="1"/>
    <col min="8748" max="8754" width="2.25" style="3" customWidth="1"/>
    <col min="8755" max="8755" width="2.125" style="3" bestFit="1" customWidth="0"/>
    <col min="8756" max="8786" width="2.25" style="3" customWidth="1"/>
    <col min="8787" max="8787" width="2" style="3" customWidth="1"/>
    <col min="8788" max="8797" width="2.125" style="3" bestFit="1" customWidth="0"/>
    <col min="8798" max="8798" width="2.625" style="3" bestFit="1" customWidth="1"/>
    <col min="8799" max="8960" width="2.125" style="3"/>
    <col min="8961" max="8961" width="2.125" style="3" bestFit="1" customWidth="0"/>
    <col min="8962" max="8962" width="2.5" style="3" bestFit="1" customWidth="1"/>
    <col min="8963" max="9001" width="2.25" style="3" customWidth="1"/>
    <col min="9002" max="9003" width="2.375" style="3" customWidth="1"/>
    <col min="9004" max="9010" width="2.25" style="3" customWidth="1"/>
    <col min="9011" max="9011" width="2.125" style="3" bestFit="1" customWidth="0"/>
    <col min="9012" max="9042" width="2.25" style="3" customWidth="1"/>
    <col min="9043" max="9043" width="2" style="3" customWidth="1"/>
    <col min="9044" max="9053" width="2.125" style="3" bestFit="1" customWidth="0"/>
    <col min="9054" max="9054" width="2.625" style="3" bestFit="1" customWidth="1"/>
    <col min="9055" max="9216" width="2.125" style="3"/>
    <col min="9217" max="9217" width="2.125" style="3" bestFit="1" customWidth="0"/>
    <col min="9218" max="9218" width="2.5" style="3" bestFit="1" customWidth="1"/>
    <col min="9219" max="9257" width="2.25" style="3" customWidth="1"/>
    <col min="9258" max="9259" width="2.375" style="3" customWidth="1"/>
    <col min="9260" max="9266" width="2.25" style="3" customWidth="1"/>
    <col min="9267" max="9267" width="2.125" style="3" bestFit="1" customWidth="0"/>
    <col min="9268" max="9298" width="2.25" style="3" customWidth="1"/>
    <col min="9299" max="9299" width="2" style="3" customWidth="1"/>
    <col min="9300" max="9309" width="2.125" style="3" bestFit="1" customWidth="0"/>
    <col min="9310" max="9310" width="2.625" style="3" bestFit="1" customWidth="1"/>
    <col min="9311" max="9472" width="2.125" style="3"/>
    <col min="9473" max="9473" width="2.125" style="3" bestFit="1" customWidth="0"/>
    <col min="9474" max="9474" width="2.5" style="3" bestFit="1" customWidth="1"/>
    <col min="9475" max="9513" width="2.25" style="3" customWidth="1"/>
    <col min="9514" max="9515" width="2.375" style="3" customWidth="1"/>
    <col min="9516" max="9522" width="2.25" style="3" customWidth="1"/>
    <col min="9523" max="9523" width="2.125" style="3" bestFit="1" customWidth="0"/>
    <col min="9524" max="9554" width="2.25" style="3" customWidth="1"/>
    <col min="9555" max="9555" width="2" style="3" customWidth="1"/>
    <col min="9556" max="9565" width="2.125" style="3" bestFit="1" customWidth="0"/>
    <col min="9566" max="9566" width="2.625" style="3" bestFit="1" customWidth="1"/>
    <col min="9567" max="9728" width="2.125" style="3"/>
    <col min="9729" max="9729" width="2.125" style="3" bestFit="1" customWidth="0"/>
    <col min="9730" max="9730" width="2.5" style="3" bestFit="1" customWidth="1"/>
    <col min="9731" max="9769" width="2.25" style="3" customWidth="1"/>
    <col min="9770" max="9771" width="2.375" style="3" customWidth="1"/>
    <col min="9772" max="9778" width="2.25" style="3" customWidth="1"/>
    <col min="9779" max="9779" width="2.125" style="3" bestFit="1" customWidth="0"/>
    <col min="9780" max="9810" width="2.25" style="3" customWidth="1"/>
    <col min="9811" max="9811" width="2" style="3" customWidth="1"/>
    <col min="9812" max="9821" width="2.125" style="3" bestFit="1" customWidth="0"/>
    <col min="9822" max="9822" width="2.625" style="3" bestFit="1" customWidth="1"/>
    <col min="9823" max="9984" width="2.125" style="3"/>
    <col min="9985" max="9985" width="2.125" style="3" bestFit="1" customWidth="0"/>
    <col min="9986" max="9986" width="2.5" style="3" bestFit="1" customWidth="1"/>
    <col min="9987" max="10025" width="2.25" style="3" customWidth="1"/>
    <col min="10026" max="10027" width="2.375" style="3" customWidth="1"/>
    <col min="10028" max="10034" width="2.25" style="3" customWidth="1"/>
    <col min="10035" max="10035" width="2.125" style="3" bestFit="1" customWidth="0"/>
    <col min="10036" max="10066" width="2.25" style="3" customWidth="1"/>
    <col min="10067" max="10067" width="2" style="3" customWidth="1"/>
    <col min="10068" max="10077" width="2.125" style="3" bestFit="1" customWidth="0"/>
    <col min="10078" max="10078" width="2.625" style="3" bestFit="1" customWidth="1"/>
    <col min="10079" max="10240" width="2.125" style="3"/>
    <col min="10241" max="10241" width="2.125" style="3" bestFit="1" customWidth="0"/>
    <col min="10242" max="10242" width="2.5" style="3" bestFit="1" customWidth="1"/>
    <col min="10243" max="10281" width="2.25" style="3" customWidth="1"/>
    <col min="10282" max="10283" width="2.375" style="3" customWidth="1"/>
    <col min="10284" max="10290" width="2.25" style="3" customWidth="1"/>
    <col min="10291" max="10291" width="2.125" style="3" bestFit="1" customWidth="0"/>
    <col min="10292" max="10322" width="2.25" style="3" customWidth="1"/>
    <col min="10323" max="10323" width="2" style="3" customWidth="1"/>
    <col min="10324" max="10333" width="2.125" style="3" bestFit="1" customWidth="0"/>
    <col min="10334" max="10334" width="2.625" style="3" bestFit="1" customWidth="1"/>
    <col min="10335" max="10496" width="2.125" style="3"/>
    <col min="10497" max="10497" width="2.125" style="3" bestFit="1" customWidth="0"/>
    <col min="10498" max="10498" width="2.5" style="3" bestFit="1" customWidth="1"/>
    <col min="10499" max="10537" width="2.25" style="3" customWidth="1"/>
    <col min="10538" max="10539" width="2.375" style="3" customWidth="1"/>
    <col min="10540" max="10546" width="2.25" style="3" customWidth="1"/>
    <col min="10547" max="10547" width="2.125" style="3" bestFit="1" customWidth="0"/>
    <col min="10548" max="10578" width="2.25" style="3" customWidth="1"/>
    <col min="10579" max="10579" width="2" style="3" customWidth="1"/>
    <col min="10580" max="10589" width="2.125" style="3" bestFit="1" customWidth="0"/>
    <col min="10590" max="10590" width="2.625" style="3" bestFit="1" customWidth="1"/>
    <col min="10591" max="10752" width="2.125" style="3"/>
    <col min="10753" max="10753" width="2.125" style="3" bestFit="1" customWidth="0"/>
    <col min="10754" max="10754" width="2.5" style="3" bestFit="1" customWidth="1"/>
    <col min="10755" max="10793" width="2.25" style="3" customWidth="1"/>
    <col min="10794" max="10795" width="2.375" style="3" customWidth="1"/>
    <col min="10796" max="10802" width="2.25" style="3" customWidth="1"/>
    <col min="10803" max="10803" width="2.125" style="3" bestFit="1" customWidth="0"/>
    <col min="10804" max="10834" width="2.25" style="3" customWidth="1"/>
    <col min="10835" max="10835" width="2" style="3" customWidth="1"/>
    <col min="10836" max="10845" width="2.125" style="3" bestFit="1" customWidth="0"/>
    <col min="10846" max="10846" width="2.625" style="3" bestFit="1" customWidth="1"/>
    <col min="10847" max="11008" width="2.125" style="3"/>
    <col min="11009" max="11009" width="2.125" style="3" bestFit="1" customWidth="0"/>
    <col min="11010" max="11010" width="2.5" style="3" bestFit="1" customWidth="1"/>
    <col min="11011" max="11049" width="2.25" style="3" customWidth="1"/>
    <col min="11050" max="11051" width="2.375" style="3" customWidth="1"/>
    <col min="11052" max="11058" width="2.25" style="3" customWidth="1"/>
    <col min="11059" max="11059" width="2.125" style="3" bestFit="1" customWidth="0"/>
    <col min="11060" max="11090" width="2.25" style="3" customWidth="1"/>
    <col min="11091" max="11091" width="2" style="3" customWidth="1"/>
    <col min="11092" max="11101" width="2.125" style="3" bestFit="1" customWidth="0"/>
    <col min="11102" max="11102" width="2.625" style="3" bestFit="1" customWidth="1"/>
    <col min="11103" max="11264" width="2.125" style="3"/>
    <col min="11265" max="11265" width="2.125" style="3" bestFit="1" customWidth="0"/>
    <col min="11266" max="11266" width="2.5" style="3" bestFit="1" customWidth="1"/>
    <col min="11267" max="11305" width="2.25" style="3" customWidth="1"/>
    <col min="11306" max="11307" width="2.375" style="3" customWidth="1"/>
    <col min="11308" max="11314" width="2.25" style="3" customWidth="1"/>
    <col min="11315" max="11315" width="2.125" style="3" bestFit="1" customWidth="0"/>
    <col min="11316" max="11346" width="2.25" style="3" customWidth="1"/>
    <col min="11347" max="11347" width="2" style="3" customWidth="1"/>
    <col min="11348" max="11357" width="2.125" style="3" bestFit="1" customWidth="0"/>
    <col min="11358" max="11358" width="2.625" style="3" bestFit="1" customWidth="1"/>
    <col min="11359" max="11520" width="2.125" style="3"/>
    <col min="11521" max="11521" width="2.125" style="3" bestFit="1" customWidth="0"/>
    <col min="11522" max="11522" width="2.5" style="3" bestFit="1" customWidth="1"/>
    <col min="11523" max="11561" width="2.25" style="3" customWidth="1"/>
    <col min="11562" max="11563" width="2.375" style="3" customWidth="1"/>
    <col min="11564" max="11570" width="2.25" style="3" customWidth="1"/>
    <col min="11571" max="11571" width="2.125" style="3" bestFit="1" customWidth="0"/>
    <col min="11572" max="11602" width="2.25" style="3" customWidth="1"/>
    <col min="11603" max="11603" width="2" style="3" customWidth="1"/>
    <col min="11604" max="11613" width="2.125" style="3" bestFit="1" customWidth="0"/>
    <col min="11614" max="11614" width="2.625" style="3" bestFit="1" customWidth="1"/>
    <col min="11615" max="11776" width="2.125" style="3"/>
    <col min="11777" max="11777" width="2.125" style="3" bestFit="1" customWidth="0"/>
    <col min="11778" max="11778" width="2.5" style="3" bestFit="1" customWidth="1"/>
    <col min="11779" max="11817" width="2.25" style="3" customWidth="1"/>
    <col min="11818" max="11819" width="2.375" style="3" customWidth="1"/>
    <col min="11820" max="11826" width="2.25" style="3" customWidth="1"/>
    <col min="11827" max="11827" width="2.125" style="3" bestFit="1" customWidth="0"/>
    <col min="11828" max="11858" width="2.25" style="3" customWidth="1"/>
    <col min="11859" max="11859" width="2" style="3" customWidth="1"/>
    <col min="11860" max="11869" width="2.125" style="3" bestFit="1" customWidth="0"/>
    <col min="11870" max="11870" width="2.625" style="3" bestFit="1" customWidth="1"/>
    <col min="11871" max="12032" width="2.125" style="3"/>
    <col min="12033" max="12033" width="2.125" style="3" bestFit="1" customWidth="0"/>
    <col min="12034" max="12034" width="2.5" style="3" bestFit="1" customWidth="1"/>
    <col min="12035" max="12073" width="2.25" style="3" customWidth="1"/>
    <col min="12074" max="12075" width="2.375" style="3" customWidth="1"/>
    <col min="12076" max="12082" width="2.25" style="3" customWidth="1"/>
    <col min="12083" max="12083" width="2.125" style="3" bestFit="1" customWidth="0"/>
    <col min="12084" max="12114" width="2.25" style="3" customWidth="1"/>
    <col min="12115" max="12115" width="2" style="3" customWidth="1"/>
    <col min="12116" max="12125" width="2.125" style="3" bestFit="1" customWidth="0"/>
    <col min="12126" max="12126" width="2.625" style="3" bestFit="1" customWidth="1"/>
    <col min="12127" max="12288" width="2.125" style="3"/>
    <col min="12289" max="12289" width="2.125" style="3" bestFit="1" customWidth="0"/>
    <col min="12290" max="12290" width="2.5" style="3" bestFit="1" customWidth="1"/>
    <col min="12291" max="12329" width="2.25" style="3" customWidth="1"/>
    <col min="12330" max="12331" width="2.375" style="3" customWidth="1"/>
    <col min="12332" max="12338" width="2.25" style="3" customWidth="1"/>
    <col min="12339" max="12339" width="2.125" style="3" bestFit="1" customWidth="0"/>
    <col min="12340" max="12370" width="2.25" style="3" customWidth="1"/>
    <col min="12371" max="12371" width="2" style="3" customWidth="1"/>
    <col min="12372" max="12381" width="2.125" style="3" bestFit="1" customWidth="0"/>
    <col min="12382" max="12382" width="2.625" style="3" bestFit="1" customWidth="1"/>
    <col min="12383" max="12544" width="2.125" style="3"/>
    <col min="12545" max="12545" width="2.125" style="3" bestFit="1" customWidth="0"/>
    <col min="12546" max="12546" width="2.5" style="3" bestFit="1" customWidth="1"/>
    <col min="12547" max="12585" width="2.25" style="3" customWidth="1"/>
    <col min="12586" max="12587" width="2.375" style="3" customWidth="1"/>
    <col min="12588" max="12594" width="2.25" style="3" customWidth="1"/>
    <col min="12595" max="12595" width="2.125" style="3" bestFit="1" customWidth="0"/>
    <col min="12596" max="12626" width="2.25" style="3" customWidth="1"/>
    <col min="12627" max="12627" width="2" style="3" customWidth="1"/>
    <col min="12628" max="12637" width="2.125" style="3" bestFit="1" customWidth="0"/>
    <col min="12638" max="12638" width="2.625" style="3" bestFit="1" customWidth="1"/>
    <col min="12639" max="12800" width="2.125" style="3"/>
    <col min="12801" max="12801" width="2.125" style="3" bestFit="1" customWidth="0"/>
    <col min="12802" max="12802" width="2.5" style="3" bestFit="1" customWidth="1"/>
    <col min="12803" max="12841" width="2.25" style="3" customWidth="1"/>
    <col min="12842" max="12843" width="2.375" style="3" customWidth="1"/>
    <col min="12844" max="12850" width="2.25" style="3" customWidth="1"/>
    <col min="12851" max="12851" width="2.125" style="3" bestFit="1" customWidth="0"/>
    <col min="12852" max="12882" width="2.25" style="3" customWidth="1"/>
    <col min="12883" max="12883" width="2" style="3" customWidth="1"/>
    <col min="12884" max="12893" width="2.125" style="3" bestFit="1" customWidth="0"/>
    <col min="12894" max="12894" width="2.625" style="3" bestFit="1" customWidth="1"/>
    <col min="12895" max="13056" width="2.125" style="3"/>
    <col min="13057" max="13057" width="2.125" style="3" bestFit="1" customWidth="0"/>
    <col min="13058" max="13058" width="2.5" style="3" bestFit="1" customWidth="1"/>
    <col min="13059" max="13097" width="2.25" style="3" customWidth="1"/>
    <col min="13098" max="13099" width="2.375" style="3" customWidth="1"/>
    <col min="13100" max="13106" width="2.25" style="3" customWidth="1"/>
    <col min="13107" max="13107" width="2.125" style="3" bestFit="1" customWidth="0"/>
    <col min="13108" max="13138" width="2.25" style="3" customWidth="1"/>
    <col min="13139" max="13139" width="2" style="3" customWidth="1"/>
    <col min="13140" max="13149" width="2.125" style="3" bestFit="1" customWidth="0"/>
    <col min="13150" max="13150" width="2.625" style="3" bestFit="1" customWidth="1"/>
    <col min="13151" max="13312" width="2.125" style="3"/>
    <col min="13313" max="13313" width="2.125" style="3" bestFit="1" customWidth="0"/>
    <col min="13314" max="13314" width="2.5" style="3" bestFit="1" customWidth="1"/>
    <col min="13315" max="13353" width="2.25" style="3" customWidth="1"/>
    <col min="13354" max="13355" width="2.375" style="3" customWidth="1"/>
    <col min="13356" max="13362" width="2.25" style="3" customWidth="1"/>
    <col min="13363" max="13363" width="2.125" style="3" bestFit="1" customWidth="0"/>
    <col min="13364" max="13394" width="2.25" style="3" customWidth="1"/>
    <col min="13395" max="13395" width="2" style="3" customWidth="1"/>
    <col min="13396" max="13405" width="2.125" style="3" bestFit="1" customWidth="0"/>
    <col min="13406" max="13406" width="2.625" style="3" bestFit="1" customWidth="1"/>
    <col min="13407" max="13568" width="2.125" style="3"/>
    <col min="13569" max="13569" width="2.125" style="3" bestFit="1" customWidth="0"/>
    <col min="13570" max="13570" width="2.5" style="3" bestFit="1" customWidth="1"/>
    <col min="13571" max="13609" width="2.25" style="3" customWidth="1"/>
    <col min="13610" max="13611" width="2.375" style="3" customWidth="1"/>
    <col min="13612" max="13618" width="2.25" style="3" customWidth="1"/>
    <col min="13619" max="13619" width="2.125" style="3" bestFit="1" customWidth="0"/>
    <col min="13620" max="13650" width="2.25" style="3" customWidth="1"/>
    <col min="13651" max="13651" width="2" style="3" customWidth="1"/>
    <col min="13652" max="13661" width="2.125" style="3" bestFit="1" customWidth="0"/>
    <col min="13662" max="13662" width="2.625" style="3" bestFit="1" customWidth="1"/>
    <col min="13663" max="13824" width="2.125" style="3"/>
    <col min="13825" max="13825" width="2.125" style="3" bestFit="1" customWidth="0"/>
    <col min="13826" max="13826" width="2.5" style="3" bestFit="1" customWidth="1"/>
    <col min="13827" max="13865" width="2.25" style="3" customWidth="1"/>
    <col min="13866" max="13867" width="2.375" style="3" customWidth="1"/>
    <col min="13868" max="13874" width="2.25" style="3" customWidth="1"/>
    <col min="13875" max="13875" width="2.125" style="3" bestFit="1" customWidth="0"/>
    <col min="13876" max="13906" width="2.25" style="3" customWidth="1"/>
    <col min="13907" max="13907" width="2" style="3" customWidth="1"/>
    <col min="13908" max="13917" width="2.125" style="3" bestFit="1" customWidth="0"/>
    <col min="13918" max="13918" width="2.625" style="3" bestFit="1" customWidth="1"/>
    <col min="13919" max="14080" width="2.125" style="3"/>
    <col min="14081" max="14081" width="2.125" style="3" bestFit="1" customWidth="0"/>
    <col min="14082" max="14082" width="2.5" style="3" bestFit="1" customWidth="1"/>
    <col min="14083" max="14121" width="2.25" style="3" customWidth="1"/>
    <col min="14122" max="14123" width="2.375" style="3" customWidth="1"/>
    <col min="14124" max="14130" width="2.25" style="3" customWidth="1"/>
    <col min="14131" max="14131" width="2.125" style="3" bestFit="1" customWidth="0"/>
    <col min="14132" max="14162" width="2.25" style="3" customWidth="1"/>
    <col min="14163" max="14163" width="2" style="3" customWidth="1"/>
    <col min="14164" max="14173" width="2.125" style="3" bestFit="1" customWidth="0"/>
    <col min="14174" max="14174" width="2.625" style="3" bestFit="1" customWidth="1"/>
    <col min="14175" max="14336" width="2.125" style="3"/>
    <col min="14337" max="14337" width="2.125" style="3" bestFit="1" customWidth="0"/>
    <col min="14338" max="14338" width="2.5" style="3" bestFit="1" customWidth="1"/>
    <col min="14339" max="14377" width="2.25" style="3" customWidth="1"/>
    <col min="14378" max="14379" width="2.375" style="3" customWidth="1"/>
    <col min="14380" max="14386" width="2.25" style="3" customWidth="1"/>
    <col min="14387" max="14387" width="2.125" style="3" bestFit="1" customWidth="0"/>
    <col min="14388" max="14418" width="2.25" style="3" customWidth="1"/>
    <col min="14419" max="14419" width="2" style="3" customWidth="1"/>
    <col min="14420" max="14429" width="2.125" style="3" bestFit="1" customWidth="0"/>
    <col min="14430" max="14430" width="2.625" style="3" bestFit="1" customWidth="1"/>
    <col min="14431" max="14592" width="2.125" style="3"/>
    <col min="14593" max="14593" width="2.125" style="3" bestFit="1" customWidth="0"/>
    <col min="14594" max="14594" width="2.5" style="3" bestFit="1" customWidth="1"/>
    <col min="14595" max="14633" width="2.25" style="3" customWidth="1"/>
    <col min="14634" max="14635" width="2.375" style="3" customWidth="1"/>
    <col min="14636" max="14642" width="2.25" style="3" customWidth="1"/>
    <col min="14643" max="14643" width="2.125" style="3" bestFit="1" customWidth="0"/>
    <col min="14644" max="14674" width="2.25" style="3" customWidth="1"/>
    <col min="14675" max="14675" width="2" style="3" customWidth="1"/>
    <col min="14676" max="14685" width="2.125" style="3" bestFit="1" customWidth="0"/>
    <col min="14686" max="14686" width="2.625" style="3" bestFit="1" customWidth="1"/>
    <col min="14687" max="14848" width="2.125" style="3"/>
    <col min="14849" max="14849" width="2.125" style="3" bestFit="1" customWidth="0"/>
    <col min="14850" max="14850" width="2.5" style="3" bestFit="1" customWidth="1"/>
    <col min="14851" max="14889" width="2.25" style="3" customWidth="1"/>
    <col min="14890" max="14891" width="2.375" style="3" customWidth="1"/>
    <col min="14892" max="14898" width="2.25" style="3" customWidth="1"/>
    <col min="14899" max="14899" width="2.125" style="3" bestFit="1" customWidth="0"/>
    <col min="14900" max="14930" width="2.25" style="3" customWidth="1"/>
    <col min="14931" max="14931" width="2" style="3" customWidth="1"/>
    <col min="14932" max="14941" width="2.125" style="3" bestFit="1" customWidth="0"/>
    <col min="14942" max="14942" width="2.625" style="3" bestFit="1" customWidth="1"/>
    <col min="14943" max="15104" width="2.125" style="3"/>
    <col min="15105" max="15105" width="2.125" style="3" bestFit="1" customWidth="0"/>
    <col min="15106" max="15106" width="2.5" style="3" bestFit="1" customWidth="1"/>
    <col min="15107" max="15145" width="2.25" style="3" customWidth="1"/>
    <col min="15146" max="15147" width="2.375" style="3" customWidth="1"/>
    <col min="15148" max="15154" width="2.25" style="3" customWidth="1"/>
    <col min="15155" max="15155" width="2.125" style="3" bestFit="1" customWidth="0"/>
    <col min="15156" max="15186" width="2.25" style="3" customWidth="1"/>
    <col min="15187" max="15187" width="2" style="3" customWidth="1"/>
    <col min="15188" max="15197" width="2.125" style="3" bestFit="1" customWidth="0"/>
    <col min="15198" max="15198" width="2.625" style="3" bestFit="1" customWidth="1"/>
    <col min="15199" max="15360" width="2.125" style="3"/>
    <col min="15361" max="15361" width="2.125" style="3" bestFit="1" customWidth="0"/>
    <col min="15362" max="15362" width="2.5" style="3" bestFit="1" customWidth="1"/>
    <col min="15363" max="15401" width="2.25" style="3" customWidth="1"/>
    <col min="15402" max="15403" width="2.375" style="3" customWidth="1"/>
    <col min="15404" max="15410" width="2.25" style="3" customWidth="1"/>
    <col min="15411" max="15411" width="2.125" style="3" bestFit="1" customWidth="0"/>
    <col min="15412" max="15442" width="2.25" style="3" customWidth="1"/>
    <col min="15443" max="15443" width="2" style="3" customWidth="1"/>
    <col min="15444" max="15453" width="2.125" style="3" bestFit="1" customWidth="0"/>
    <col min="15454" max="15454" width="2.625" style="3" bestFit="1" customWidth="1"/>
    <col min="15455" max="15616" width="2.125" style="3"/>
    <col min="15617" max="15617" width="2.125" style="3" bestFit="1" customWidth="0"/>
    <col min="15618" max="15618" width="2.5" style="3" bestFit="1" customWidth="1"/>
    <col min="15619" max="15657" width="2.25" style="3" customWidth="1"/>
    <col min="15658" max="15659" width="2.375" style="3" customWidth="1"/>
    <col min="15660" max="15666" width="2.25" style="3" customWidth="1"/>
    <col min="15667" max="15667" width="2.125" style="3" bestFit="1" customWidth="0"/>
    <col min="15668" max="15698" width="2.25" style="3" customWidth="1"/>
    <col min="15699" max="15699" width="2" style="3" customWidth="1"/>
    <col min="15700" max="15709" width="2.125" style="3" bestFit="1" customWidth="0"/>
    <col min="15710" max="15710" width="2.625" style="3" bestFit="1" customWidth="1"/>
    <col min="15711" max="15872" width="2.125" style="3"/>
    <col min="15873" max="15873" width="2.125" style="3" bestFit="1" customWidth="0"/>
    <col min="15874" max="15874" width="2.5" style="3" bestFit="1" customWidth="1"/>
    <col min="15875" max="15913" width="2.25" style="3" customWidth="1"/>
    <col min="15914" max="15915" width="2.375" style="3" customWidth="1"/>
    <col min="15916" max="15922" width="2.25" style="3" customWidth="1"/>
    <col min="15923" max="15923" width="2.125" style="3" bestFit="1" customWidth="0"/>
    <col min="15924" max="15954" width="2.25" style="3" customWidth="1"/>
    <col min="15955" max="15955" width="2" style="3" customWidth="1"/>
    <col min="15956" max="15965" width="2.125" style="3" bestFit="1" customWidth="0"/>
    <col min="15966" max="15966" width="2.625" style="3" bestFit="1" customWidth="1"/>
    <col min="15967" max="16128" width="2.125" style="3"/>
    <col min="16129" max="16129" width="2.125" style="3" bestFit="1" customWidth="0"/>
    <col min="16130" max="16130" width="2.5" style="3" bestFit="1" customWidth="1"/>
    <col min="16131" max="16169" width="2.25" style="3" customWidth="1"/>
    <col min="16170" max="16171" width="2.375" style="3" customWidth="1"/>
    <col min="16172" max="16178" width="2.25" style="3" customWidth="1"/>
    <col min="16179" max="16179" width="2.125" style="3" bestFit="1" customWidth="0"/>
    <col min="16180" max="16210" width="2.25" style="3" customWidth="1"/>
    <col min="16211" max="16211" width="2" style="3" customWidth="1"/>
    <col min="16212" max="16221" width="2.125" style="3" bestFit="1" customWidth="0"/>
    <col min="16222" max="16222" width="2.625" style="3" bestFit="1" customWidth="1"/>
    <col min="16223" max="16384" width="2.125" style="3"/>
  </cols>
  <sheetData>
    <row r="1" spans="1:158" s="4" customFormat="1" ht="13.5" customHeight="1">
      <c r="A1" s="6"/>
      <c r="B1" s="6" t="s">
        <v>322</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row>
    <row r="2" spans="1:158" s="4" customFormat="1" ht="13.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1:158" s="4" customFormat="1" ht="13.5" customHeight="1">
      <c r="A3" s="6"/>
      <c r="B3" s="6" t="s">
        <v>41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Q3" s="141" t="str">
        <f>G5</f>
        <v>令和</v>
      </c>
      <c r="AR3" s="141"/>
      <c r="AS3" s="141" t="str">
        <f>IF(I5="","",I5)</f>
        <v>8</v>
      </c>
      <c r="AT3" s="141"/>
      <c r="AU3" s="245" t="s">
        <v>44</v>
      </c>
      <c r="AV3" s="245"/>
      <c r="AW3" s="245"/>
    </row>
    <row r="4" spans="1:158" s="4" customFormat="1" ht="13.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BD4" s="359" t="s">
        <v>47</v>
      </c>
      <c r="BE4" s="359"/>
      <c r="BF4" s="359"/>
      <c r="BG4" s="359"/>
      <c r="BH4" s="359"/>
      <c r="BI4" s="359"/>
      <c r="BJ4" s="359"/>
      <c r="BK4" s="359"/>
      <c r="BL4" s="359"/>
      <c r="BM4" s="359"/>
      <c r="BN4" s="374"/>
    </row>
    <row r="5" spans="1:158" s="4" customFormat="1" ht="13.5" customHeight="1">
      <c r="A5" s="6"/>
      <c r="B5" s="6" t="s">
        <v>37</v>
      </c>
      <c r="C5" s="6"/>
      <c r="D5" s="6"/>
      <c r="E5" s="6"/>
      <c r="F5" s="6"/>
      <c r="G5" s="6" t="s">
        <v>361</v>
      </c>
      <c r="H5" s="6"/>
      <c r="I5" s="35" t="s">
        <v>354</v>
      </c>
      <c r="J5" s="37"/>
      <c r="K5" s="6" t="s">
        <v>44</v>
      </c>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BD5" s="359"/>
      <c r="BE5" s="359"/>
      <c r="BF5" s="359"/>
      <c r="BG5" s="359"/>
      <c r="BH5" s="359"/>
      <c r="BI5" s="359"/>
      <c r="BJ5" s="359"/>
      <c r="BK5" s="359"/>
      <c r="BL5" s="359"/>
      <c r="BM5" s="359"/>
      <c r="BN5" s="374"/>
    </row>
    <row r="6" spans="1:158" s="4" customFormat="1" ht="13.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158" s="4" customFormat="1" ht="13.5" customHeight="1">
      <c r="A7" s="6"/>
      <c r="B7" s="6" t="s">
        <v>50</v>
      </c>
      <c r="C7" s="6"/>
      <c r="D7" s="6"/>
      <c r="E7" s="6"/>
      <c r="F7" s="6"/>
      <c r="G7" s="30"/>
      <c r="H7" s="28"/>
      <c r="I7" s="28"/>
      <c r="J7" s="28"/>
      <c r="K7" s="28"/>
      <c r="L7" s="28"/>
      <c r="M7" s="28"/>
      <c r="N7" s="28"/>
      <c r="O7" s="28"/>
      <c r="P7" s="28"/>
      <c r="Q7" s="28"/>
      <c r="R7" s="28"/>
      <c r="S7" s="28"/>
      <c r="T7" s="28"/>
      <c r="U7" s="28"/>
      <c r="V7" s="28"/>
      <c r="W7" s="28"/>
      <c r="X7" s="28"/>
      <c r="Y7" s="28"/>
      <c r="Z7" s="28"/>
      <c r="AA7" s="28"/>
      <c r="AB7" s="46"/>
      <c r="AC7" s="6"/>
      <c r="AD7" s="6"/>
      <c r="AE7" s="6"/>
      <c r="AF7" s="6"/>
      <c r="AG7" s="6"/>
      <c r="AH7" s="6"/>
      <c r="AI7" s="6"/>
      <c r="AJ7" s="6"/>
      <c r="AK7" s="6"/>
      <c r="AL7" s="6"/>
      <c r="AM7" s="6"/>
      <c r="AN7" s="6"/>
      <c r="AO7" s="6"/>
      <c r="AP7" s="72" t="str">
        <f>IF(G7="",CONCATENATE(B7,"　　","○○○○○○○○○○工事"),CONCATENATE(B7,"　　",G7))</f>
        <v>工事名　　○○○○○○○○○○工事</v>
      </c>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row>
    <row r="8" spans="1:158" s="4" customFormat="1" ht="13.5" customHeight="1">
      <c r="A8" s="6"/>
      <c r="B8" s="6"/>
      <c r="C8" s="6"/>
      <c r="D8" s="6"/>
      <c r="E8" s="6"/>
      <c r="F8" s="6"/>
      <c r="G8" s="6"/>
      <c r="H8" s="6"/>
      <c r="I8" s="6"/>
      <c r="J8" s="6"/>
      <c r="K8" s="6"/>
      <c r="L8" s="6"/>
      <c r="M8" s="6"/>
      <c r="N8" s="6"/>
      <c r="O8" s="6"/>
      <c r="P8" s="6"/>
      <c r="Q8" s="6"/>
      <c r="R8" s="6"/>
      <c r="S8" s="6"/>
      <c r="T8" s="6"/>
      <c r="U8" s="6"/>
      <c r="V8" s="6"/>
      <c r="W8" s="6"/>
      <c r="X8" s="9"/>
      <c r="Y8" s="9"/>
      <c r="Z8" s="9"/>
      <c r="AA8" s="9"/>
      <c r="AB8" s="9"/>
      <c r="AC8" s="9"/>
      <c r="AD8" s="9"/>
      <c r="AE8" s="9"/>
      <c r="AF8" s="9"/>
      <c r="AG8" s="9"/>
      <c r="AH8" s="9"/>
      <c r="AI8" s="9"/>
      <c r="AJ8" s="9"/>
      <c r="AK8" s="9"/>
      <c r="AL8" s="9"/>
      <c r="AM8" s="9"/>
      <c r="AN8" s="9"/>
      <c r="AO8" s="9"/>
      <c r="AZ8" s="325"/>
      <c r="BA8" s="325"/>
      <c r="BB8" s="325"/>
      <c r="BR8" s="376"/>
      <c r="BS8" s="376"/>
      <c r="BT8" s="376"/>
      <c r="BU8" s="376"/>
      <c r="BV8" s="376"/>
      <c r="BW8" s="376"/>
      <c r="BX8" s="376"/>
      <c r="BY8" s="376"/>
      <c r="BZ8" s="376"/>
      <c r="CA8" s="376"/>
      <c r="CB8" s="376"/>
      <c r="CC8" s="376"/>
      <c r="CD8" s="376"/>
      <c r="CE8" s="376"/>
    </row>
    <row r="9" spans="1:158" s="4" customFormat="1" ht="13.5" customHeight="1">
      <c r="A9" s="6"/>
      <c r="B9" s="6" t="s">
        <v>324</v>
      </c>
      <c r="C9" s="6"/>
      <c r="D9" s="6"/>
      <c r="E9" s="6"/>
      <c r="F9" s="6"/>
      <c r="G9" s="31" t="s">
        <v>362</v>
      </c>
      <c r="H9" s="33"/>
      <c r="I9" s="33"/>
      <c r="J9" s="33"/>
      <c r="K9" s="33"/>
      <c r="L9" s="33"/>
      <c r="M9" s="45"/>
      <c r="N9" s="6"/>
      <c r="O9" s="52" t="s">
        <v>379</v>
      </c>
      <c r="P9" s="6"/>
      <c r="Q9" s="6"/>
      <c r="R9" s="6"/>
      <c r="S9" s="6"/>
      <c r="T9" s="6"/>
      <c r="U9" s="6"/>
      <c r="V9" s="6"/>
      <c r="W9" s="6"/>
      <c r="X9" s="6"/>
      <c r="Y9" s="6"/>
      <c r="Z9" s="6"/>
      <c r="AA9" s="6"/>
      <c r="AB9" s="6"/>
      <c r="AC9" s="6"/>
      <c r="AD9" s="6"/>
      <c r="AE9" s="6"/>
      <c r="AF9" s="6"/>
      <c r="AG9" s="6"/>
      <c r="AH9" s="6"/>
      <c r="AI9" s="6"/>
      <c r="AJ9" s="6"/>
      <c r="AK9" s="6"/>
      <c r="AL9" s="6"/>
      <c r="AM9" s="6"/>
      <c r="AN9" s="6"/>
      <c r="AO9" s="6"/>
      <c r="BS9" s="380" t="str">
        <f>G9</f>
        <v>令和　年　月　日</v>
      </c>
      <c r="BT9" s="380"/>
      <c r="BU9" s="380"/>
      <c r="BV9" s="380"/>
      <c r="BW9" s="380"/>
      <c r="BX9" s="380"/>
      <c r="BY9" s="380"/>
      <c r="BZ9" s="380"/>
      <c r="CA9" s="380"/>
      <c r="CB9" s="380"/>
      <c r="CC9" s="380"/>
      <c r="CD9" s="380"/>
      <c r="CE9" s="411"/>
    </row>
    <row r="10" spans="1:158" s="4" customFormat="1" ht="13.5" customHeight="1">
      <c r="A10" s="6"/>
      <c r="B10" s="6"/>
      <c r="C10" s="6"/>
      <c r="D10" s="6"/>
      <c r="E10" s="6"/>
      <c r="F10" s="6"/>
      <c r="G10" s="6"/>
      <c r="H10" s="6"/>
      <c r="I10" s="6"/>
      <c r="J10" s="6"/>
      <c r="K10" s="6"/>
      <c r="L10" s="6"/>
      <c r="M10" s="6"/>
      <c r="N10" s="6"/>
      <c r="O10" s="52"/>
      <c r="P10" s="6"/>
      <c r="Q10" s="6"/>
      <c r="R10" s="6"/>
      <c r="S10" s="6"/>
      <c r="T10" s="6"/>
      <c r="U10" s="6"/>
      <c r="V10" s="6"/>
      <c r="W10" s="6"/>
      <c r="X10" s="6"/>
      <c r="Y10" s="6"/>
      <c r="Z10" s="6"/>
      <c r="AA10" s="6"/>
      <c r="AB10" s="6"/>
      <c r="AC10" s="6"/>
      <c r="AD10" s="6"/>
      <c r="AE10" s="6"/>
      <c r="AF10" s="6"/>
      <c r="AG10" s="6"/>
      <c r="AH10" s="6"/>
      <c r="AI10" s="6"/>
      <c r="AJ10" s="6"/>
      <c r="AK10" s="6"/>
      <c r="AL10" s="6"/>
      <c r="AM10" s="6"/>
      <c r="AN10" s="6"/>
      <c r="AO10" s="6"/>
      <c r="BS10" s="305" t="str">
        <f>IF(G11="",B11,G11)</f>
        <v>倉吉市</v>
      </c>
      <c r="BT10" s="305"/>
      <c r="BU10" s="305"/>
      <c r="BV10" s="305"/>
      <c r="BW10" s="305"/>
      <c r="BX10" s="305"/>
      <c r="BY10" s="305"/>
      <c r="BZ10" s="305"/>
      <c r="CA10" s="305"/>
      <c r="CB10" s="305"/>
      <c r="CC10" s="305"/>
      <c r="CD10" s="305"/>
    </row>
    <row r="11" spans="1:158" s="4" customFormat="1" ht="13.5" customHeight="1">
      <c r="A11" s="6"/>
      <c r="B11" s="6" t="s">
        <v>51</v>
      </c>
      <c r="C11" s="6"/>
      <c r="D11" s="6"/>
      <c r="E11" s="6"/>
      <c r="F11" s="6"/>
      <c r="G11" s="23" t="s">
        <v>28</v>
      </c>
      <c r="H11" s="28"/>
      <c r="I11" s="28"/>
      <c r="J11" s="28"/>
      <c r="K11" s="28"/>
      <c r="L11" s="28"/>
      <c r="M11" s="4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BS11" s="305" t="str">
        <f>IF(I13="",B13,I13)</f>
        <v>部局名</v>
      </c>
      <c r="BT11" s="305"/>
      <c r="BU11" s="305"/>
      <c r="BV11" s="305"/>
      <c r="BW11" s="305"/>
      <c r="BX11" s="305"/>
      <c r="BY11" s="305"/>
      <c r="BZ11" s="305"/>
      <c r="CA11" s="305"/>
      <c r="CB11" s="305"/>
      <c r="CC11" s="305"/>
      <c r="CD11" s="305"/>
    </row>
    <row r="12" spans="1:158" s="4" customFormat="1" ht="13.5" customHeight="1">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row>
    <row r="13" spans="1:158" s="4" customFormat="1" ht="13.5" customHeight="1">
      <c r="A13" s="6"/>
      <c r="B13" s="6" t="s">
        <v>22</v>
      </c>
      <c r="C13" s="6"/>
      <c r="D13" s="6"/>
      <c r="E13" s="6"/>
      <c r="F13" s="6" t="s">
        <v>57</v>
      </c>
      <c r="G13" s="6"/>
      <c r="I13" s="23"/>
      <c r="J13" s="28"/>
      <c r="K13" s="28"/>
      <c r="L13" s="28"/>
      <c r="M13" s="28"/>
      <c r="N13" s="28"/>
      <c r="O13" s="4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Q13" s="4" t="s">
        <v>259</v>
      </c>
    </row>
    <row r="14" spans="1:158" s="4" customFormat="1" ht="13.5" customHeight="1">
      <c r="A14" s="6"/>
      <c r="B14" s="6"/>
      <c r="Y14" s="9"/>
      <c r="Z14" s="9"/>
      <c r="AA14" s="9"/>
      <c r="AB14" s="9"/>
      <c r="AC14" s="9"/>
      <c r="AD14" s="9"/>
      <c r="AE14" s="9"/>
      <c r="AF14" s="9"/>
      <c r="AG14" s="9"/>
      <c r="AH14" s="9"/>
      <c r="AI14" s="9"/>
      <c r="AJ14" s="9"/>
      <c r="AK14" s="9"/>
      <c r="AL14" s="9"/>
      <c r="AM14" s="9"/>
      <c r="AN14" s="9"/>
      <c r="AO14" s="9"/>
      <c r="BY14" s="397" t="s">
        <v>510</v>
      </c>
      <c r="BZ14" s="397"/>
      <c r="CA14" s="397"/>
      <c r="CB14" s="397"/>
      <c r="CC14" s="397"/>
      <c r="CD14" s="397"/>
      <c r="CG14" s="435"/>
      <c r="CH14" s="376"/>
      <c r="CI14" s="376"/>
      <c r="CJ14" s="376"/>
      <c r="CK14" s="376"/>
      <c r="CL14" s="376"/>
      <c r="CM14" s="376"/>
      <c r="CN14" s="376"/>
      <c r="CO14" s="376"/>
      <c r="CP14" s="376"/>
      <c r="CQ14" s="376"/>
      <c r="CR14" s="376"/>
      <c r="CS14" s="376"/>
      <c r="CT14" s="376"/>
      <c r="CU14" s="376"/>
      <c r="CV14" s="376"/>
      <c r="CW14" s="376"/>
      <c r="CX14" s="376"/>
      <c r="CY14" s="376" t="str">
        <f>CG15</f>
        <v>総務部</v>
      </c>
      <c r="CZ14" s="376"/>
      <c r="DA14" s="376"/>
      <c r="DB14" s="376"/>
      <c r="DC14" s="376"/>
      <c r="DD14" s="376"/>
      <c r="DE14" s="376" t="str">
        <f>CG16</f>
        <v>市民生活部</v>
      </c>
      <c r="DF14" s="376"/>
      <c r="DG14" s="376"/>
      <c r="DH14" s="376"/>
      <c r="DI14" s="376"/>
      <c r="DJ14" s="376"/>
      <c r="DK14" s="376"/>
      <c r="DL14" s="376"/>
      <c r="DM14" s="376"/>
      <c r="DN14" s="376" t="str">
        <f>CG17</f>
        <v>健康福祉部</v>
      </c>
      <c r="DO14" s="376"/>
      <c r="DP14" s="376"/>
      <c r="DQ14" s="376"/>
      <c r="DR14" s="376"/>
      <c r="DS14" s="376"/>
      <c r="DT14" s="376"/>
      <c r="DU14" s="376" t="str">
        <f>CG18</f>
        <v>建設部</v>
      </c>
      <c r="DV14" s="376"/>
      <c r="DW14" s="376"/>
      <c r="DX14" s="376"/>
      <c r="DY14" s="376"/>
      <c r="DZ14" s="376"/>
      <c r="EA14" s="376" t="str">
        <f>CG19</f>
        <v>上下水道局</v>
      </c>
      <c r="EB14" s="376"/>
      <c r="EC14" s="376"/>
      <c r="ED14" s="376"/>
      <c r="EE14" s="376"/>
      <c r="EF14" s="376"/>
      <c r="EG14" s="376"/>
      <c r="EH14" s="376"/>
      <c r="EI14" s="376"/>
      <c r="EJ14" s="376" t="str">
        <f>CG20</f>
        <v>教育委員会事務局</v>
      </c>
      <c r="EK14" s="376"/>
      <c r="EL14" s="376"/>
      <c r="EM14" s="376"/>
      <c r="EN14" s="376"/>
      <c r="EO14" s="376"/>
      <c r="EP14" s="376"/>
      <c r="EQ14" s="376"/>
      <c r="ER14" s="376"/>
      <c r="ES14" s="376"/>
      <c r="ET14" s="376" t="s">
        <v>565</v>
      </c>
      <c r="EU14" s="376"/>
      <c r="EV14" s="376"/>
      <c r="EW14" s="376"/>
      <c r="EX14" s="376"/>
      <c r="EY14" s="376"/>
      <c r="EZ14" s="376"/>
      <c r="FA14" s="376"/>
      <c r="FB14" s="444"/>
    </row>
    <row r="15" spans="1:158" s="4" customFormat="1" ht="13.5" customHeight="1">
      <c r="A15" s="6"/>
      <c r="B15" s="9" t="s">
        <v>27</v>
      </c>
      <c r="C15" s="9"/>
      <c r="D15" s="9"/>
      <c r="E15" s="6"/>
      <c r="F15" s="9" t="s">
        <v>57</v>
      </c>
      <c r="G15" s="9"/>
      <c r="H15" s="9"/>
      <c r="I15" s="23"/>
      <c r="J15" s="28"/>
      <c r="K15" s="28"/>
      <c r="L15" s="28"/>
      <c r="M15" s="28"/>
      <c r="N15" s="28"/>
      <c r="O15" s="46"/>
      <c r="P15" s="6"/>
      <c r="Q15" s="9"/>
      <c r="R15" s="9"/>
      <c r="S15" s="9"/>
      <c r="T15" s="9"/>
      <c r="U15" s="6"/>
      <c r="V15" s="6"/>
      <c r="W15" s="6"/>
      <c r="X15" s="6"/>
      <c r="Y15" s="6"/>
      <c r="Z15" s="6"/>
      <c r="AA15" s="6"/>
      <c r="AB15" s="6"/>
      <c r="AC15" s="6"/>
      <c r="AD15" s="6"/>
      <c r="AE15" s="6"/>
      <c r="AF15" s="6"/>
      <c r="AG15" s="6"/>
      <c r="AH15" s="6"/>
      <c r="AI15" s="6"/>
      <c r="AJ15" s="6"/>
      <c r="AK15" s="6"/>
      <c r="AL15" s="6"/>
      <c r="AM15" s="6"/>
      <c r="AN15" s="6"/>
      <c r="AO15" s="6"/>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398"/>
      <c r="BZ15" s="398"/>
      <c r="CA15" s="398"/>
      <c r="CB15" s="398"/>
      <c r="CC15" s="398"/>
      <c r="CD15" s="398"/>
      <c r="CE15" s="73"/>
      <c r="CG15" s="436" t="s">
        <v>518</v>
      </c>
      <c r="CP15" s="435" t="str">
        <f t="shared" ref="CP15:CP22" si="0">IF($I$13="","",IF($I$13=$CG$15,CY15,IF($I$13=$CG$16,DE15,IF($I$13=$CG$17,DN15,IF($I$13=$CG$18,DU15,IF($I$13=$CG$19,EA15,IF($I$13=$CG$20,EJ15,IF($I$13=$CG$21,ET15,""))))))))</f>
        <v/>
      </c>
      <c r="CQ15" s="376"/>
      <c r="CR15" s="376"/>
      <c r="CS15" s="376"/>
      <c r="CT15" s="376"/>
      <c r="CU15" s="376"/>
      <c r="CV15" s="376"/>
      <c r="CW15" s="444"/>
      <c r="CY15" s="4" t="s">
        <v>59</v>
      </c>
      <c r="DE15" s="4" t="s">
        <v>552</v>
      </c>
      <c r="DN15" s="4" t="s">
        <v>54</v>
      </c>
      <c r="DU15" s="4" t="s">
        <v>7</v>
      </c>
      <c r="EA15" s="4" t="s">
        <v>470</v>
      </c>
      <c r="EJ15" s="4" t="s">
        <v>62</v>
      </c>
      <c r="ET15" s="4" t="s">
        <v>555</v>
      </c>
      <c r="FB15" s="445"/>
    </row>
    <row r="16" spans="1:158" s="4" customFormat="1" ht="13.5"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BY16" s="397" t="s">
        <v>510</v>
      </c>
      <c r="BZ16" s="397"/>
      <c r="CA16" s="397"/>
      <c r="CB16" s="397"/>
      <c r="CC16" s="397"/>
      <c r="CD16" s="397"/>
      <c r="CG16" s="436" t="s">
        <v>307</v>
      </c>
      <c r="CP16" s="436" t="str">
        <f t="shared" si="0"/>
        <v/>
      </c>
      <c r="CW16" s="445"/>
      <c r="CY16" s="4" t="s">
        <v>491</v>
      </c>
      <c r="DE16" s="4" t="s">
        <v>43</v>
      </c>
      <c r="DN16" s="4" t="s">
        <v>32</v>
      </c>
      <c r="DU16" s="4" t="s">
        <v>64</v>
      </c>
      <c r="EA16" s="4" t="s">
        <v>506</v>
      </c>
      <c r="EJ16" s="4" t="s">
        <v>323</v>
      </c>
      <c r="ET16" s="4" t="s">
        <v>566</v>
      </c>
      <c r="FB16" s="445"/>
    </row>
    <row r="17" spans="1:158" s="4" customFormat="1" ht="13.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398"/>
      <c r="BZ17" s="398"/>
      <c r="CA17" s="398"/>
      <c r="CB17" s="398"/>
      <c r="CC17" s="398"/>
      <c r="CD17" s="398"/>
      <c r="CE17" s="73"/>
      <c r="CG17" s="436" t="s">
        <v>65</v>
      </c>
      <c r="CP17" s="436" t="str">
        <f t="shared" si="0"/>
        <v/>
      </c>
      <c r="CW17" s="445"/>
      <c r="CY17" s="4" t="s">
        <v>316</v>
      </c>
      <c r="DE17" s="4" t="s">
        <v>553</v>
      </c>
      <c r="DN17" s="4" t="s">
        <v>559</v>
      </c>
      <c r="DU17" s="4" t="s">
        <v>560</v>
      </c>
      <c r="EA17" s="4" t="s">
        <v>252</v>
      </c>
      <c r="EJ17" s="4" t="s">
        <v>531</v>
      </c>
      <c r="ET17" s="4" t="s">
        <v>238</v>
      </c>
      <c r="FB17" s="445"/>
    </row>
    <row r="18" spans="1:158" s="4" customFormat="1" ht="13.5" customHeight="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BY18" s="397" t="s">
        <v>510</v>
      </c>
      <c r="BZ18" s="397"/>
      <c r="CA18" s="397"/>
      <c r="CB18" s="397"/>
      <c r="CC18" s="397"/>
      <c r="CD18" s="397"/>
      <c r="CG18" s="436" t="s">
        <v>519</v>
      </c>
      <c r="CP18" s="436" t="str">
        <f t="shared" si="0"/>
        <v/>
      </c>
      <c r="CW18" s="445"/>
      <c r="CY18" s="4" t="s">
        <v>548</v>
      </c>
      <c r="DE18" s="4" t="s">
        <v>73</v>
      </c>
      <c r="DN18" s="4" t="s">
        <v>427</v>
      </c>
      <c r="DU18" s="4" t="s">
        <v>561</v>
      </c>
      <c r="EA18" s="4" t="s">
        <v>252</v>
      </c>
      <c r="EJ18" s="4" t="s">
        <v>562</v>
      </c>
      <c r="ET18" s="4" t="s">
        <v>455</v>
      </c>
      <c r="FB18" s="445"/>
    </row>
    <row r="19" spans="1:158" s="4" customFormat="1" ht="13.5"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398"/>
      <c r="BZ19" s="398"/>
      <c r="CA19" s="398"/>
      <c r="CB19" s="398"/>
      <c r="CC19" s="398"/>
      <c r="CD19" s="398"/>
      <c r="CE19" s="73"/>
      <c r="CG19" s="436" t="s">
        <v>75</v>
      </c>
      <c r="CP19" s="436" t="str">
        <f t="shared" si="0"/>
        <v/>
      </c>
      <c r="CW19" s="445"/>
      <c r="CY19" s="4" t="s">
        <v>549</v>
      </c>
      <c r="DE19" s="4" t="s">
        <v>554</v>
      </c>
      <c r="DN19" s="4" t="s">
        <v>564</v>
      </c>
      <c r="DU19" s="4" t="s">
        <v>252</v>
      </c>
      <c r="EA19" s="4" t="s">
        <v>252</v>
      </c>
      <c r="EJ19" s="4" t="s">
        <v>563</v>
      </c>
      <c r="ET19" s="4" t="s">
        <v>252</v>
      </c>
      <c r="FB19" s="445"/>
    </row>
    <row r="20" spans="1:158" s="4" customFormat="1" ht="13.5"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BY20" s="397" t="s">
        <v>510</v>
      </c>
      <c r="BZ20" s="397"/>
      <c r="CA20" s="397"/>
      <c r="CB20" s="397"/>
      <c r="CC20" s="397"/>
      <c r="CD20" s="397"/>
      <c r="CG20" s="436" t="s">
        <v>69</v>
      </c>
      <c r="CP20" s="436" t="str">
        <f t="shared" si="0"/>
        <v/>
      </c>
      <c r="CW20" s="445"/>
      <c r="CY20" s="4" t="s">
        <v>76</v>
      </c>
      <c r="DE20" s="4" t="s">
        <v>252</v>
      </c>
      <c r="DN20" s="4" t="s">
        <v>252</v>
      </c>
      <c r="DU20" s="4" t="s">
        <v>252</v>
      </c>
      <c r="EA20" s="4" t="s">
        <v>252</v>
      </c>
      <c r="EJ20" s="4" t="s">
        <v>334</v>
      </c>
      <c r="ET20" s="4" t="s">
        <v>252</v>
      </c>
      <c r="FB20" s="445"/>
    </row>
    <row r="21" spans="1:158" s="4" customFormat="1" ht="13.5"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398"/>
      <c r="BZ21" s="398"/>
      <c r="CA21" s="398"/>
      <c r="CB21" s="398"/>
      <c r="CC21" s="398"/>
      <c r="CD21" s="398"/>
      <c r="CE21" s="73"/>
      <c r="CG21" s="436" t="s">
        <v>565</v>
      </c>
      <c r="CP21" s="436" t="str">
        <f t="shared" si="0"/>
        <v/>
      </c>
      <c r="CW21" s="445"/>
      <c r="CY21" s="4" t="s">
        <v>382</v>
      </c>
      <c r="DE21" s="4" t="s">
        <v>252</v>
      </c>
      <c r="DN21" s="4" t="s">
        <v>252</v>
      </c>
      <c r="DU21" s="4" t="s">
        <v>252</v>
      </c>
      <c r="EA21" s="4" t="s">
        <v>252</v>
      </c>
      <c r="EJ21" s="4" t="s">
        <v>252</v>
      </c>
      <c r="ET21" s="4" t="s">
        <v>252</v>
      </c>
      <c r="FB21" s="445"/>
    </row>
    <row r="22" spans="1:158" s="4" customFormat="1" ht="13.5"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BY22" s="397" t="s">
        <v>510</v>
      </c>
      <c r="BZ22" s="397"/>
      <c r="CA22" s="397"/>
      <c r="CB22" s="397"/>
      <c r="CC22" s="397"/>
      <c r="CD22" s="397"/>
      <c r="CG22" s="437"/>
      <c r="CH22" s="440"/>
      <c r="CI22" s="440"/>
      <c r="CJ22" s="440"/>
      <c r="CK22" s="440"/>
      <c r="CL22" s="440"/>
      <c r="CM22" s="440"/>
      <c r="CN22" s="440"/>
      <c r="CO22" s="440"/>
      <c r="CP22" s="437" t="str">
        <f t="shared" si="0"/>
        <v/>
      </c>
      <c r="CQ22" s="440"/>
      <c r="CR22" s="440"/>
      <c r="CS22" s="440"/>
      <c r="CT22" s="440"/>
      <c r="CU22" s="440"/>
      <c r="CV22" s="440"/>
      <c r="CW22" s="446"/>
      <c r="CX22" s="440"/>
      <c r="CY22" s="440" t="s">
        <v>252</v>
      </c>
      <c r="CZ22" s="440"/>
      <c r="DA22" s="440"/>
      <c r="DB22" s="440"/>
      <c r="DC22" s="440"/>
      <c r="DD22" s="440"/>
      <c r="DE22" s="440" t="s">
        <v>252</v>
      </c>
      <c r="DF22" s="440"/>
      <c r="DG22" s="440"/>
      <c r="DH22" s="440"/>
      <c r="DI22" s="440"/>
      <c r="DJ22" s="440"/>
      <c r="DK22" s="440"/>
      <c r="DL22" s="440"/>
      <c r="DM22" s="440"/>
      <c r="DN22" s="440" t="s">
        <v>252</v>
      </c>
      <c r="DO22" s="440"/>
      <c r="DP22" s="440"/>
      <c r="DQ22" s="440"/>
      <c r="DR22" s="440"/>
      <c r="DS22" s="440"/>
      <c r="DT22" s="440"/>
      <c r="DU22" s="440" t="s">
        <v>252</v>
      </c>
      <c r="DV22" s="440"/>
      <c r="DW22" s="440"/>
      <c r="DX22" s="440"/>
      <c r="DY22" s="440"/>
      <c r="DZ22" s="440"/>
      <c r="EA22" s="440" t="s">
        <v>252</v>
      </c>
      <c r="EB22" s="440"/>
      <c r="EC22" s="440"/>
      <c r="ED22" s="440"/>
      <c r="EE22" s="440"/>
      <c r="EF22" s="440"/>
      <c r="EG22" s="440"/>
      <c r="EH22" s="440"/>
      <c r="EI22" s="440"/>
      <c r="EJ22" s="440" t="s">
        <v>252</v>
      </c>
      <c r="EK22" s="440"/>
      <c r="EL22" s="440"/>
      <c r="EM22" s="440"/>
      <c r="EN22" s="440"/>
      <c r="EO22" s="440"/>
      <c r="EP22" s="440"/>
      <c r="EQ22" s="440"/>
      <c r="ER22" s="440"/>
      <c r="ES22" s="440"/>
      <c r="ET22" s="440" t="s">
        <v>252</v>
      </c>
      <c r="EU22" s="440"/>
      <c r="EV22" s="440"/>
      <c r="EW22" s="440"/>
      <c r="EX22" s="440"/>
      <c r="EY22" s="440"/>
      <c r="EZ22" s="440"/>
      <c r="FA22" s="440"/>
      <c r="FB22" s="446"/>
    </row>
    <row r="23" spans="1:158" s="4" customFormat="1" ht="13.5"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398"/>
      <c r="BZ23" s="398"/>
      <c r="CA23" s="398"/>
      <c r="CB23" s="398"/>
      <c r="CC23" s="398"/>
      <c r="CD23" s="398"/>
      <c r="CE23" s="73"/>
    </row>
    <row r="24" spans="1:158" s="4" customFormat="1" ht="13.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BY24" s="397" t="s">
        <v>510</v>
      </c>
      <c r="BZ24" s="397"/>
      <c r="CA24" s="397"/>
      <c r="CB24" s="397"/>
      <c r="CC24" s="397"/>
      <c r="CD24" s="397"/>
    </row>
    <row r="25" spans="1:158" s="4" customFormat="1" ht="13.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398"/>
      <c r="BZ25" s="398"/>
      <c r="CA25" s="398"/>
      <c r="CB25" s="398"/>
      <c r="CC25" s="398"/>
      <c r="CD25" s="398"/>
      <c r="CE25" s="73"/>
    </row>
    <row r="26" spans="1:158" s="4" customFormat="1" ht="13.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BY26" s="397" t="s">
        <v>510</v>
      </c>
      <c r="BZ26" s="397"/>
      <c r="CA26" s="397"/>
      <c r="CB26" s="397"/>
      <c r="CC26" s="397"/>
      <c r="CD26" s="397"/>
    </row>
    <row r="27" spans="1:158" s="4" customFormat="1" ht="13.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398"/>
      <c r="BZ27" s="398"/>
      <c r="CA27" s="398"/>
      <c r="CB27" s="398"/>
      <c r="CC27" s="398"/>
      <c r="CD27" s="398"/>
      <c r="CE27" s="73"/>
    </row>
    <row r="28" spans="1:158" s="4" customFormat="1" ht="13.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BY28" s="397" t="s">
        <v>510</v>
      </c>
      <c r="BZ28" s="397"/>
      <c r="CA28" s="397"/>
      <c r="CB28" s="397"/>
      <c r="CC28" s="397"/>
      <c r="CD28" s="397"/>
    </row>
    <row r="29" spans="1:158" s="4" customFormat="1" ht="13.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398"/>
      <c r="BZ29" s="398"/>
      <c r="CA29" s="398"/>
      <c r="CB29" s="398"/>
      <c r="CC29" s="398"/>
      <c r="CD29" s="398"/>
      <c r="CE29" s="73"/>
    </row>
    <row r="30" spans="1:158" s="4" customFormat="1" ht="13.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BY30" s="397" t="s">
        <v>510</v>
      </c>
      <c r="BZ30" s="397"/>
      <c r="CA30" s="397"/>
      <c r="CB30" s="397"/>
      <c r="CC30" s="397"/>
      <c r="CD30" s="397"/>
    </row>
    <row r="31" spans="1:158" s="4" customFormat="1" ht="13.5"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398"/>
      <c r="BZ31" s="398"/>
      <c r="CA31" s="398"/>
      <c r="CB31" s="398"/>
      <c r="CC31" s="398"/>
      <c r="CD31" s="398"/>
      <c r="CE31" s="73"/>
    </row>
    <row r="32" spans="1:158" s="4" customFormat="1" ht="13.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BY32" s="397" t="s">
        <v>510</v>
      </c>
      <c r="BZ32" s="397"/>
      <c r="CA32" s="397"/>
      <c r="CB32" s="397"/>
      <c r="CC32" s="397"/>
      <c r="CD32" s="397"/>
    </row>
    <row r="33" spans="1:121" s="4" customFormat="1" ht="13.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398"/>
      <c r="BZ33" s="398"/>
      <c r="CA33" s="398"/>
      <c r="CB33" s="398"/>
      <c r="CC33" s="398"/>
      <c r="CD33" s="398"/>
      <c r="CE33" s="73"/>
    </row>
    <row r="34" spans="1:121" s="4" customFormat="1" ht="13.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BY34" s="397" t="s">
        <v>510</v>
      </c>
      <c r="BZ34" s="397"/>
      <c r="CA34" s="397"/>
      <c r="CB34" s="397"/>
      <c r="CC34" s="397"/>
      <c r="CD34" s="397"/>
    </row>
    <row r="35" spans="1:121" s="4" customFormat="1" ht="13.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398"/>
      <c r="BZ35" s="398"/>
      <c r="CA35" s="398"/>
      <c r="CB35" s="398"/>
      <c r="CC35" s="398"/>
      <c r="CD35" s="398"/>
      <c r="CE35" s="73"/>
    </row>
    <row r="36" spans="1:121" s="4" customFormat="1" ht="13.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row>
    <row r="37" spans="1:121" s="4" customFormat="1" ht="13.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CH37" s="4" t="s">
        <v>77</v>
      </c>
    </row>
    <row r="38" spans="1:121" s="4" customFormat="1" ht="13.5" customHeight="1">
      <c r="A38" s="7" t="s">
        <v>319</v>
      </c>
      <c r="B38" s="6"/>
      <c r="C38" s="6"/>
      <c r="D38" s="6"/>
      <c r="E38" s="6"/>
      <c r="F38" s="6"/>
      <c r="G38" s="6"/>
      <c r="H38" s="6"/>
      <c r="I38" s="6"/>
      <c r="J38" s="6"/>
      <c r="K38" s="6"/>
      <c r="L38" s="6"/>
      <c r="M38" s="6"/>
      <c r="N38" s="6"/>
      <c r="O38" s="6"/>
      <c r="P38" s="6"/>
      <c r="Q38" s="58" t="s">
        <v>389</v>
      </c>
      <c r="R38" s="58"/>
      <c r="S38" s="58"/>
      <c r="T38" s="58"/>
      <c r="U38" s="58"/>
      <c r="V38" s="58"/>
      <c r="W38" s="58"/>
      <c r="X38" s="6"/>
      <c r="Y38" s="6"/>
      <c r="Z38" s="6"/>
      <c r="AA38" s="6"/>
      <c r="AB38" s="6"/>
      <c r="AC38" s="6"/>
      <c r="AD38" s="6"/>
      <c r="AE38" s="6"/>
      <c r="AF38" s="6"/>
      <c r="AG38" s="6"/>
      <c r="AH38" s="6"/>
      <c r="AI38" s="6"/>
      <c r="AJ38" s="6"/>
      <c r="AK38" s="6"/>
      <c r="AL38" s="6"/>
      <c r="AM38" s="6"/>
      <c r="AN38" s="6"/>
      <c r="AO38" s="6"/>
      <c r="AQ38" s="142" t="s">
        <v>78</v>
      </c>
      <c r="AS38" s="4" t="s">
        <v>80</v>
      </c>
      <c r="CG38" s="142" t="s">
        <v>78</v>
      </c>
      <c r="CI38" s="4" t="s">
        <v>80</v>
      </c>
    </row>
    <row r="39" spans="1:121" s="4" customFormat="1" ht="13.5" customHeight="1">
      <c r="A39" s="8" t="s">
        <v>320</v>
      </c>
      <c r="B39" s="6"/>
      <c r="C39" s="6"/>
      <c r="D39" s="6"/>
      <c r="E39" s="6"/>
      <c r="F39" s="6"/>
      <c r="G39" s="6"/>
      <c r="H39" s="6"/>
      <c r="I39" s="6"/>
      <c r="J39" s="6"/>
      <c r="K39" s="6"/>
      <c r="L39" s="6"/>
      <c r="M39" s="6"/>
      <c r="N39" s="6"/>
      <c r="O39" s="6"/>
      <c r="P39" s="6"/>
      <c r="Q39" s="58"/>
      <c r="R39" s="58"/>
      <c r="S39" s="58"/>
      <c r="T39" s="58"/>
      <c r="U39" s="58"/>
      <c r="V39" s="58"/>
      <c r="W39" s="58"/>
      <c r="X39" s="6"/>
      <c r="Y39" s="6"/>
      <c r="Z39" s="6"/>
      <c r="AA39" s="6"/>
      <c r="AB39" s="6"/>
      <c r="AC39" s="6"/>
      <c r="AD39" s="6"/>
      <c r="AE39" s="6"/>
      <c r="AF39" s="6"/>
      <c r="AG39" s="6"/>
      <c r="AH39" s="6"/>
      <c r="AI39" s="6"/>
      <c r="AJ39" s="6"/>
      <c r="AK39" s="6"/>
      <c r="AL39" s="6"/>
      <c r="AM39" s="6"/>
      <c r="AN39" s="6"/>
      <c r="AO39" s="6"/>
      <c r="AT39" s="4" t="s">
        <v>81</v>
      </c>
      <c r="CH39" s="147" t="s">
        <v>82</v>
      </c>
      <c r="CI39" s="147"/>
      <c r="CJ39" s="4" t="s">
        <v>38</v>
      </c>
    </row>
    <row r="40" spans="1:121" s="4" customFormat="1" ht="13.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row>
    <row r="41" spans="1:121" s="4" customFormat="1" ht="13.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Q41" s="142" t="s">
        <v>84</v>
      </c>
      <c r="AS41" s="4" t="s">
        <v>87</v>
      </c>
      <c r="CH41" s="147" t="s">
        <v>452</v>
      </c>
      <c r="CI41" s="147"/>
      <c r="CJ41" s="241" t="s">
        <v>535</v>
      </c>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row>
    <row r="42" spans="1:121" s="4" customFormat="1" ht="13.5" customHeight="1">
      <c r="A42" s="6"/>
      <c r="B42" s="6" t="s">
        <v>87</v>
      </c>
      <c r="C42" s="6"/>
      <c r="D42" s="6"/>
      <c r="E42" s="6"/>
      <c r="F42" s="6"/>
      <c r="G42" s="6" t="s">
        <v>83</v>
      </c>
      <c r="H42" s="6"/>
      <c r="I42" s="6"/>
      <c r="J42" s="6"/>
      <c r="K42" s="6"/>
      <c r="L42" s="40"/>
      <c r="M42" s="47"/>
      <c r="N42" s="6" t="s">
        <v>61</v>
      </c>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R42" s="147" t="s">
        <v>82</v>
      </c>
      <c r="AS42" s="147"/>
      <c r="AT42" s="284"/>
      <c r="AU42" s="4" t="s">
        <v>330</v>
      </c>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row>
    <row r="43" spans="1:121" s="4" customFormat="1" ht="13.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V43" s="305" t="s">
        <v>83</v>
      </c>
      <c r="AW43" s="305"/>
      <c r="AX43" s="305"/>
      <c r="AY43" s="305"/>
      <c r="AZ43" s="305"/>
      <c r="BB43" s="345" t="str">
        <f>IF(L42="","",L42)</f>
        <v/>
      </c>
      <c r="BC43" s="345"/>
      <c r="BD43" s="4" t="s">
        <v>61</v>
      </c>
      <c r="CI43" s="4" t="s">
        <v>89</v>
      </c>
      <c r="CK43" s="4" t="s">
        <v>90</v>
      </c>
      <c r="CX43" s="4" t="s">
        <v>91</v>
      </c>
      <c r="CZ43" s="4" t="s">
        <v>550</v>
      </c>
    </row>
    <row r="44" spans="1:121" s="4" customFormat="1" ht="13.5" customHeight="1">
      <c r="A44" s="6"/>
      <c r="B44" s="6"/>
      <c r="C44" s="6"/>
      <c r="D44" s="6"/>
      <c r="E44" s="6"/>
      <c r="F44" s="6"/>
      <c r="G44" s="6" t="s">
        <v>93</v>
      </c>
      <c r="H44" s="6"/>
      <c r="I44" s="6"/>
      <c r="J44" s="6"/>
      <c r="K44" s="6"/>
      <c r="L44" s="40"/>
      <c r="M44" s="47"/>
      <c r="N44" s="6" t="s">
        <v>61</v>
      </c>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V44" s="305" t="s">
        <v>93</v>
      </c>
      <c r="AW44" s="305"/>
      <c r="AX44" s="305"/>
      <c r="AY44" s="305"/>
      <c r="AZ44" s="305"/>
      <c r="BB44" s="345" t="str">
        <f>IF(L44="","",L44)</f>
        <v/>
      </c>
      <c r="BC44" s="345"/>
      <c r="BD44" s="4" t="s">
        <v>61</v>
      </c>
      <c r="CL44" s="4" t="s">
        <v>538</v>
      </c>
      <c r="CR44" s="443">
        <v>0</v>
      </c>
      <c r="CS44" s="443"/>
      <c r="CT44" s="443"/>
      <c r="DA44" s="4" t="s">
        <v>538</v>
      </c>
      <c r="DG44" s="443" t="s">
        <v>557</v>
      </c>
      <c r="DH44" s="443"/>
      <c r="DI44" s="443"/>
    </row>
    <row r="45" spans="1:121" s="4" customFormat="1" ht="13.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CL45" s="4" t="s">
        <v>370</v>
      </c>
      <c r="CR45" s="443">
        <v>1</v>
      </c>
      <c r="CS45" s="443"/>
      <c r="CT45" s="443"/>
      <c r="DA45" s="4" t="s">
        <v>370</v>
      </c>
      <c r="DG45" s="443" t="s">
        <v>558</v>
      </c>
      <c r="DH45" s="443"/>
      <c r="DI45" s="443"/>
    </row>
    <row r="46" spans="1:121" s="4" customFormat="1" ht="13.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R46" s="147" t="s">
        <v>452</v>
      </c>
      <c r="AS46" s="147"/>
      <c r="AU46" s="4" t="s">
        <v>96</v>
      </c>
    </row>
    <row r="47" spans="1:121" s="4" customFormat="1" ht="13.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U47" s="241" t="s">
        <v>500</v>
      </c>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c r="CH47" s="147" t="s">
        <v>298</v>
      </c>
      <c r="CI47" s="147"/>
      <c r="CJ47" s="241" t="s">
        <v>536</v>
      </c>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row>
    <row r="48" spans="1:121" s="4" customFormat="1" ht="13.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241"/>
      <c r="BT48" s="241"/>
      <c r="BU48" s="241"/>
      <c r="BV48" s="241"/>
      <c r="BW48" s="241"/>
      <c r="BX48" s="241"/>
      <c r="BY48" s="241"/>
      <c r="BZ48" s="241"/>
      <c r="CA48" s="241"/>
      <c r="CB48" s="241"/>
      <c r="CC48" s="241"/>
      <c r="CD48" s="241"/>
      <c r="CE48" s="241"/>
    </row>
    <row r="49" spans="1:85" s="4" customFormat="1" ht="13.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row>
    <row r="50" spans="1:85" s="4" customFormat="1" ht="13.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Q50" s="142" t="s">
        <v>100</v>
      </c>
      <c r="AS50" s="4" t="s">
        <v>444</v>
      </c>
    </row>
    <row r="51" spans="1:85" s="4" customFormat="1" ht="13.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S51" s="241" t="str">
        <f>IF(I13="",CONCATENATE(CG51,"倉吉市○○部○○課",CG52),CONCATENATE(CG51,G11,I13,I15,CG52))</f>
        <v>　落札者は、倉吉市○○部○○課に出向き、請負契約事務及び施工関係の打合せをして、工事の促進を図ること。</v>
      </c>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1"/>
      <c r="BR51" s="241"/>
      <c r="BS51" s="241"/>
      <c r="BT51" s="241"/>
      <c r="BU51" s="241"/>
      <c r="BV51" s="241"/>
      <c r="BW51" s="241"/>
      <c r="BX51" s="241"/>
      <c r="BY51" s="241"/>
      <c r="BZ51" s="241"/>
      <c r="CA51" s="241"/>
      <c r="CB51" s="241"/>
      <c r="CC51" s="241"/>
      <c r="CD51" s="241"/>
      <c r="CE51" s="241"/>
      <c r="CG51" s="4" t="s">
        <v>520</v>
      </c>
    </row>
    <row r="52" spans="1:85" s="4" customFormat="1" ht="13.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c r="BY52" s="241"/>
      <c r="BZ52" s="241"/>
      <c r="CA52" s="241"/>
      <c r="CB52" s="241"/>
      <c r="CC52" s="241"/>
      <c r="CD52" s="241"/>
      <c r="CE52" s="241"/>
      <c r="CG52" s="4" t="s">
        <v>267</v>
      </c>
    </row>
    <row r="53" spans="1:85" s="4" customFormat="1" ht="13.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row>
    <row r="54" spans="1:85" s="4" customFormat="1" ht="13.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Q54" s="142" t="s">
        <v>30</v>
      </c>
      <c r="AS54" s="4" t="s">
        <v>21</v>
      </c>
    </row>
    <row r="55" spans="1:85" s="4" customFormat="1" ht="13.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R55" s="147" t="s">
        <v>82</v>
      </c>
      <c r="AS55" s="147"/>
      <c r="AT55" s="4" t="s">
        <v>284</v>
      </c>
    </row>
    <row r="56" spans="1:85" s="4" customFormat="1" ht="13.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row>
    <row r="57" spans="1:85" s="4" customFormat="1" ht="13.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R57" s="147" t="s">
        <v>452</v>
      </c>
      <c r="AS57" s="147"/>
      <c r="AT57" s="4" t="s">
        <v>428</v>
      </c>
    </row>
    <row r="58" spans="1:85" s="4" customFormat="1" ht="13.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row>
    <row r="59" spans="1:85" s="4" customFormat="1" ht="13.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row>
    <row r="60" spans="1:85" s="4" customFormat="1" ht="13.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row>
    <row r="61" spans="1:85" s="4" customFormat="1" ht="13.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row>
    <row r="62" spans="1:85" s="4" customFormat="1" ht="13.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row>
    <row r="63" spans="1:85" s="4" customFormat="1" ht="13.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row>
    <row r="64" spans="1:85" s="5" customFormat="1" ht="13.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row>
    <row r="65" spans="1:112" s="5" customFormat="1" ht="13.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row>
    <row r="66" spans="1:112" s="5" customFormat="1" ht="13.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412" t="s">
        <v>512</v>
      </c>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row>
    <row r="67" spans="1:112" s="5" customFormat="1" ht="13.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74"/>
      <c r="AQ67" s="143"/>
      <c r="AR67" s="143"/>
      <c r="AS67" s="143"/>
      <c r="AT67" s="143"/>
      <c r="AU67" s="143"/>
      <c r="AV67" s="143"/>
      <c r="AW67" s="143"/>
      <c r="AX67" s="143"/>
      <c r="AY67" s="143"/>
      <c r="AZ67" s="143"/>
      <c r="BA67" s="143"/>
      <c r="BB67" s="346" t="s">
        <v>47</v>
      </c>
      <c r="BC67" s="346"/>
      <c r="BD67" s="346"/>
      <c r="BE67" s="346"/>
      <c r="BF67" s="346"/>
      <c r="BG67" s="346"/>
      <c r="BH67" s="346"/>
      <c r="BI67" s="346"/>
      <c r="BJ67" s="346"/>
      <c r="BK67" s="346"/>
      <c r="BL67" s="346"/>
      <c r="BM67" s="346"/>
      <c r="BN67" s="346"/>
      <c r="BO67" s="346"/>
      <c r="BP67" s="143"/>
      <c r="BQ67" s="346"/>
      <c r="BR67" s="143"/>
      <c r="BS67" s="143"/>
      <c r="BT67" s="143"/>
      <c r="BU67" s="143"/>
      <c r="BV67" s="143"/>
      <c r="BW67" s="143"/>
      <c r="BX67" s="143"/>
      <c r="BY67" s="143"/>
      <c r="BZ67" s="143"/>
      <c r="CA67" s="143"/>
      <c r="CB67" s="143"/>
      <c r="CC67" s="143"/>
      <c r="CD67" s="143"/>
      <c r="CE67" s="413" t="s">
        <v>513</v>
      </c>
      <c r="CF67" s="421"/>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row>
    <row r="68" spans="1:112" s="5" customFormat="1" ht="13.5" customHeight="1">
      <c r="A68" s="6"/>
      <c r="B68" s="6" t="s">
        <v>102</v>
      </c>
      <c r="C68" s="6"/>
      <c r="D68" s="6"/>
      <c r="E68" s="6"/>
      <c r="F68" s="6"/>
      <c r="G68" s="6"/>
      <c r="H68" s="6"/>
      <c r="I68" s="6"/>
      <c r="J68" s="6"/>
      <c r="K68" s="6"/>
      <c r="L68" s="41" t="s">
        <v>103</v>
      </c>
      <c r="M68" s="48"/>
      <c r="N68" s="48"/>
      <c r="O68" s="48"/>
      <c r="P68" s="48"/>
      <c r="Q68" s="48"/>
      <c r="R68" s="62"/>
      <c r="S68" s="6"/>
      <c r="T68" s="52" t="s">
        <v>379</v>
      </c>
      <c r="U68" s="6"/>
      <c r="V68" s="6"/>
      <c r="W68" s="6"/>
      <c r="X68" s="6"/>
      <c r="Y68" s="6"/>
      <c r="Z68" s="6"/>
      <c r="AA68" s="6"/>
      <c r="AB68" s="6"/>
      <c r="AC68" s="6"/>
      <c r="AD68" s="6"/>
      <c r="AE68" s="6"/>
      <c r="AF68" s="6"/>
      <c r="AG68" s="6"/>
      <c r="AH68" s="6"/>
      <c r="AI68" s="6"/>
      <c r="AJ68" s="6"/>
      <c r="AK68" s="6"/>
      <c r="AL68" s="6"/>
      <c r="AM68" s="6"/>
      <c r="AN68" s="6"/>
      <c r="AO68" s="6"/>
      <c r="AP68" s="75"/>
      <c r="AQ68" s="144"/>
      <c r="AR68" s="144"/>
      <c r="AS68" s="144"/>
      <c r="AT68" s="144"/>
      <c r="AU68" s="144"/>
      <c r="AV68" s="144"/>
      <c r="AW68" s="144"/>
      <c r="AX68" s="144"/>
      <c r="AY68" s="144"/>
      <c r="AZ68" s="144"/>
      <c r="BA68" s="144"/>
      <c r="BB68" s="347"/>
      <c r="BC68" s="347"/>
      <c r="BD68" s="347"/>
      <c r="BE68" s="347"/>
      <c r="BF68" s="347"/>
      <c r="BG68" s="347"/>
      <c r="BH68" s="347"/>
      <c r="BI68" s="347"/>
      <c r="BJ68" s="347"/>
      <c r="BK68" s="347"/>
      <c r="BL68" s="347"/>
      <c r="BM68" s="347"/>
      <c r="BN68" s="347"/>
      <c r="BO68" s="347"/>
      <c r="BP68" s="144"/>
      <c r="BQ68" s="347"/>
      <c r="BR68" s="377">
        <v>45383</v>
      </c>
      <c r="BS68" s="377"/>
      <c r="BT68" s="377"/>
      <c r="BU68" s="377"/>
      <c r="BV68" s="377"/>
      <c r="BW68" s="377"/>
      <c r="BX68" s="377"/>
      <c r="BY68" s="377"/>
      <c r="BZ68" s="399" t="s">
        <v>104</v>
      </c>
      <c r="CA68" s="399"/>
      <c r="CB68" s="399"/>
      <c r="CC68" s="399"/>
      <c r="CD68" s="399"/>
      <c r="CE68" s="399"/>
      <c r="CF68" s="422"/>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row>
    <row r="69" spans="1:112" s="5" customFormat="1" ht="13.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76"/>
      <c r="AQ69" s="5"/>
      <c r="AR69" s="5"/>
      <c r="AS69" s="5"/>
      <c r="AT69" s="5"/>
      <c r="AU69" s="5"/>
      <c r="AV69" s="5"/>
      <c r="AW69" s="5"/>
      <c r="AX69" s="5"/>
      <c r="AY69" s="5"/>
      <c r="AZ69" s="5"/>
      <c r="BA69" s="5"/>
      <c r="BB69" s="5"/>
      <c r="BC69" s="354"/>
      <c r="BD69" s="354"/>
      <c r="BE69" s="354"/>
      <c r="BF69" s="354"/>
      <c r="BG69" s="354"/>
      <c r="BH69" s="354"/>
      <c r="BI69" s="354"/>
      <c r="BJ69" s="354"/>
      <c r="BK69" s="354"/>
      <c r="BL69" s="354"/>
      <c r="BM69" s="354"/>
      <c r="BN69" s="354"/>
      <c r="BO69" s="354"/>
      <c r="BP69" s="354"/>
      <c r="BQ69" s="354"/>
      <c r="BR69" s="5"/>
      <c r="BS69" s="5"/>
      <c r="BT69" s="5"/>
      <c r="BU69" s="5"/>
      <c r="BV69" s="5"/>
      <c r="BW69" s="5"/>
      <c r="BX69" s="5"/>
      <c r="BY69" s="5"/>
      <c r="BZ69" s="5"/>
      <c r="CA69" s="5"/>
      <c r="CB69" s="5"/>
      <c r="CC69" s="5"/>
      <c r="CD69" s="5"/>
      <c r="CE69" s="149"/>
      <c r="CF69" s="423"/>
      <c r="CG69" s="438" t="s">
        <v>521</v>
      </c>
      <c r="CH69" s="4"/>
      <c r="CI69" s="4"/>
      <c r="CJ69" s="4"/>
      <c r="CK69" s="4"/>
      <c r="CL69" s="4"/>
      <c r="CM69" s="4"/>
      <c r="CN69" s="4"/>
      <c r="CO69" s="4"/>
      <c r="CP69" s="4"/>
      <c r="CQ69" s="4"/>
      <c r="CR69" s="4"/>
      <c r="CS69" s="4"/>
      <c r="CT69" s="4"/>
      <c r="CU69" s="4"/>
      <c r="CV69" s="4"/>
      <c r="CW69" s="4"/>
      <c r="CX69" s="4"/>
      <c r="CY69" s="4"/>
      <c r="CZ69" s="4"/>
      <c r="DA69" s="4" t="s">
        <v>385</v>
      </c>
      <c r="DB69" s="4"/>
      <c r="DC69" s="4"/>
      <c r="DD69" s="4"/>
      <c r="DE69" s="4"/>
      <c r="DF69" s="4"/>
      <c r="DG69" s="4"/>
      <c r="DH69" s="4"/>
    </row>
    <row r="70" spans="1:112" s="4" customFormat="1" ht="13.5" customHeight="1">
      <c r="A70" s="6"/>
      <c r="B70" s="6" t="s">
        <v>86</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77" t="s">
        <v>78</v>
      </c>
      <c r="AQ70" s="145"/>
      <c r="AR70" s="145" t="s">
        <v>68</v>
      </c>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424"/>
      <c r="CH70" s="4" t="str">
        <f>IF(S74=1,D74,"")</f>
        <v>『公共建築工事標準仕様書』</v>
      </c>
    </row>
    <row r="71" spans="1:112" s="4" customFormat="1" ht="13.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78"/>
      <c r="CF71" s="424"/>
      <c r="CH71" s="4" t="str">
        <f>IF(S76=1,D76,"")</f>
        <v/>
      </c>
    </row>
    <row r="72" spans="1:112" s="4" customFormat="1" ht="13.5" customHeight="1">
      <c r="A72" s="6"/>
      <c r="B72" s="6"/>
      <c r="C72" s="6" t="s">
        <v>331</v>
      </c>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79"/>
      <c r="AQ72" s="146" t="str">
        <f>CONCATENATE("　",CG69,CH70,CH71,CH72,CH73,CH74,DA69)</f>
        <v>　この契約において適用する仕様書は、特に定めのない限り『公共建築工事標準仕様書』（以下、「仕様書」という。）とし、また、調達公告日時点で最新の仕様書とする。</v>
      </c>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424"/>
      <c r="CH72" s="4" t="str">
        <f>IF(S78=1,D78,"")</f>
        <v/>
      </c>
    </row>
    <row r="73" spans="1:112" s="4" customFormat="1" ht="13.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79"/>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424"/>
      <c r="CH73" s="4" t="str">
        <f>IF(S80=1,D80,"")</f>
        <v/>
      </c>
    </row>
    <row r="74" spans="1:112" s="4" customFormat="1" ht="13.5" customHeight="1">
      <c r="A74" s="6"/>
      <c r="B74" s="6"/>
      <c r="C74" s="6"/>
      <c r="D74" s="21" t="s">
        <v>315</v>
      </c>
      <c r="E74" s="27"/>
      <c r="F74" s="27"/>
      <c r="G74" s="27"/>
      <c r="H74" s="27"/>
      <c r="I74" s="27"/>
      <c r="J74" s="27"/>
      <c r="K74" s="27"/>
      <c r="L74" s="27"/>
      <c r="M74" s="27"/>
      <c r="N74" s="27"/>
      <c r="O74" s="27"/>
      <c r="P74" s="27"/>
      <c r="Q74" s="59"/>
      <c r="R74" s="22"/>
      <c r="S74" s="11">
        <v>1</v>
      </c>
      <c r="T74" s="6"/>
      <c r="U74" s="6"/>
      <c r="V74" s="6"/>
      <c r="W74" s="6"/>
      <c r="X74" s="6"/>
      <c r="Y74" s="6"/>
      <c r="Z74" s="6"/>
      <c r="AA74" s="6"/>
      <c r="AB74" s="6"/>
      <c r="AC74" s="6"/>
      <c r="AD74" s="6"/>
      <c r="AE74" s="6"/>
      <c r="AF74" s="6"/>
      <c r="AG74" s="6"/>
      <c r="AH74" s="6"/>
      <c r="AI74" s="6"/>
      <c r="AJ74" s="6"/>
      <c r="AK74" s="6"/>
      <c r="AL74" s="6"/>
      <c r="AM74" s="6"/>
      <c r="AN74" s="6"/>
      <c r="AO74" s="6"/>
      <c r="AP74" s="79"/>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424"/>
      <c r="CH74" s="4" t="str">
        <f>IF(S82=1,D82,"")</f>
        <v/>
      </c>
    </row>
    <row r="75" spans="1:112" s="4" customFormat="1" ht="13.5" customHeight="1">
      <c r="A75" s="6"/>
      <c r="B75" s="6"/>
      <c r="C75" s="6"/>
      <c r="D75" s="22"/>
      <c r="E75" s="22"/>
      <c r="F75" s="22"/>
      <c r="G75" s="22"/>
      <c r="H75" s="22"/>
      <c r="I75" s="22"/>
      <c r="J75" s="22"/>
      <c r="K75" s="22"/>
      <c r="L75" s="22"/>
      <c r="M75" s="22"/>
      <c r="N75" s="22"/>
      <c r="O75" s="22"/>
      <c r="P75" s="22"/>
      <c r="Q75" s="22"/>
      <c r="R75" s="22"/>
      <c r="S75" s="6"/>
      <c r="T75" s="6"/>
      <c r="U75" s="6"/>
      <c r="V75" s="6"/>
      <c r="W75" s="6"/>
      <c r="X75" s="6"/>
      <c r="Y75" s="6"/>
      <c r="Z75" s="6"/>
      <c r="AA75" s="6"/>
      <c r="AB75" s="6"/>
      <c r="AC75" s="6"/>
      <c r="AD75" s="6"/>
      <c r="AE75" s="6"/>
      <c r="AF75" s="6"/>
      <c r="AG75" s="6"/>
      <c r="AH75" s="6"/>
      <c r="AI75" s="6"/>
      <c r="AJ75" s="6"/>
      <c r="AK75" s="6"/>
      <c r="AL75" s="6"/>
      <c r="AM75" s="6"/>
      <c r="AN75" s="6"/>
      <c r="AO75" s="6"/>
      <c r="AP75" s="77" t="s">
        <v>84</v>
      </c>
      <c r="AQ75" s="145"/>
      <c r="AR75" s="145" t="s">
        <v>454</v>
      </c>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424"/>
    </row>
    <row r="76" spans="1:112" s="4" customFormat="1" ht="13.5" customHeight="1">
      <c r="A76" s="6"/>
      <c r="B76" s="6"/>
      <c r="C76" s="6"/>
      <c r="D76" s="21" t="s">
        <v>335</v>
      </c>
      <c r="E76" s="27"/>
      <c r="F76" s="27"/>
      <c r="G76" s="27"/>
      <c r="H76" s="27"/>
      <c r="I76" s="27"/>
      <c r="J76" s="27"/>
      <c r="K76" s="27"/>
      <c r="L76" s="27"/>
      <c r="M76" s="27"/>
      <c r="N76" s="27"/>
      <c r="O76" s="27"/>
      <c r="P76" s="27"/>
      <c r="Q76" s="59"/>
      <c r="R76" s="22"/>
      <c r="S76" s="11">
        <v>0</v>
      </c>
      <c r="T76" s="6"/>
      <c r="U76" s="6"/>
      <c r="V76" s="6"/>
      <c r="W76" s="6"/>
      <c r="X76" s="6"/>
      <c r="Y76" s="6"/>
      <c r="Z76" s="6"/>
      <c r="AA76" s="6"/>
      <c r="AB76" s="6"/>
      <c r="AC76" s="6"/>
      <c r="AD76" s="6"/>
      <c r="AE76" s="6"/>
      <c r="AF76" s="6"/>
      <c r="AG76" s="6"/>
      <c r="AH76" s="6"/>
      <c r="AI76" s="6"/>
      <c r="AJ76" s="6"/>
      <c r="AK76" s="6"/>
      <c r="AL76" s="6"/>
      <c r="AM76" s="6"/>
      <c r="AN76" s="6"/>
      <c r="AO76" s="6"/>
      <c r="AP76" s="78"/>
      <c r="CF76" s="424"/>
    </row>
    <row r="77" spans="1:112" s="4" customFormat="1" ht="13.5" customHeight="1">
      <c r="A77" s="6"/>
      <c r="B77" s="6"/>
      <c r="C77" s="6"/>
      <c r="D77" s="22"/>
      <c r="E77" s="22"/>
      <c r="F77" s="22"/>
      <c r="G77" s="22"/>
      <c r="H77" s="22"/>
      <c r="I77" s="22"/>
      <c r="J77" s="22"/>
      <c r="K77" s="22"/>
      <c r="L77" s="22"/>
      <c r="M77" s="22"/>
      <c r="N77" s="22"/>
      <c r="O77" s="22"/>
      <c r="P77" s="22"/>
      <c r="Q77" s="22"/>
      <c r="R77" s="22"/>
      <c r="S77" s="6"/>
      <c r="T77" s="6"/>
      <c r="U77" s="6"/>
      <c r="V77" s="6"/>
      <c r="W77" s="6"/>
      <c r="X77" s="6"/>
      <c r="Y77" s="6"/>
      <c r="Z77" s="6"/>
      <c r="AA77" s="6"/>
      <c r="AB77" s="6"/>
      <c r="AC77" s="6"/>
      <c r="AD77" s="6"/>
      <c r="AE77" s="6"/>
      <c r="AF77" s="6"/>
      <c r="AG77" s="6"/>
      <c r="AH77" s="6"/>
      <c r="AI77" s="6"/>
      <c r="AJ77" s="6"/>
      <c r="AK77" s="6"/>
      <c r="AL77" s="6"/>
      <c r="AM77" s="6"/>
      <c r="AN77" s="6"/>
      <c r="AO77" s="6"/>
      <c r="AP77" s="79"/>
      <c r="AQ77" s="147" t="s">
        <v>82</v>
      </c>
      <c r="AR77" s="147"/>
      <c r="AS77" s="242" t="s">
        <v>465</v>
      </c>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c r="CF77" s="424"/>
    </row>
    <row r="78" spans="1:112" s="4" customFormat="1" ht="13.5" customHeight="1">
      <c r="A78" s="6"/>
      <c r="B78" s="6"/>
      <c r="C78" s="6"/>
      <c r="D78" s="23" t="s">
        <v>111</v>
      </c>
      <c r="E78" s="28"/>
      <c r="F78" s="28"/>
      <c r="G78" s="28"/>
      <c r="H78" s="28"/>
      <c r="I78" s="28"/>
      <c r="J78" s="28"/>
      <c r="K78" s="28"/>
      <c r="L78" s="28"/>
      <c r="M78" s="28"/>
      <c r="N78" s="28"/>
      <c r="O78" s="28"/>
      <c r="P78" s="28"/>
      <c r="Q78" s="46"/>
      <c r="R78" s="24"/>
      <c r="S78" s="11">
        <v>0</v>
      </c>
      <c r="T78" s="6"/>
      <c r="U78" s="6"/>
      <c r="V78" s="6"/>
      <c r="W78" s="6"/>
      <c r="X78" s="6"/>
      <c r="Y78" s="6"/>
      <c r="Z78" s="6"/>
      <c r="AA78" s="6"/>
      <c r="AB78" s="6"/>
      <c r="AC78" s="6"/>
      <c r="AD78" s="6"/>
      <c r="AE78" s="6"/>
      <c r="AF78" s="6"/>
      <c r="AG78" s="6"/>
      <c r="AH78" s="6"/>
      <c r="AI78" s="6"/>
      <c r="AJ78" s="6"/>
      <c r="AK78" s="6"/>
      <c r="AL78" s="6"/>
      <c r="AM78" s="6"/>
      <c r="AN78" s="6"/>
      <c r="AO78" s="6"/>
      <c r="AP78" s="79"/>
      <c r="AQ78" s="148"/>
      <c r="AR78" s="208"/>
      <c r="AS78" s="208"/>
      <c r="AT78" s="208"/>
      <c r="AU78" s="208"/>
      <c r="AV78" s="208"/>
      <c r="AW78" s="208"/>
      <c r="AX78" s="208"/>
      <c r="AY78" s="208"/>
      <c r="AZ78" s="208"/>
      <c r="BA78" s="208"/>
      <c r="BB78" s="208"/>
      <c r="BC78" s="208"/>
      <c r="BD78" s="208"/>
      <c r="BE78" s="208"/>
      <c r="BF78" s="208"/>
      <c r="BG78" s="208"/>
      <c r="BH78" s="208"/>
      <c r="BI78" s="208"/>
      <c r="BJ78" s="208"/>
      <c r="BK78" s="208"/>
      <c r="BL78" s="208"/>
      <c r="BM78" s="208"/>
      <c r="BN78" s="208"/>
      <c r="BO78" s="208"/>
      <c r="BP78" s="208"/>
      <c r="BQ78" s="208"/>
      <c r="BR78" s="208"/>
      <c r="BS78" s="208"/>
      <c r="BT78" s="208"/>
      <c r="BU78" s="208"/>
      <c r="BV78" s="208"/>
      <c r="BW78" s="208"/>
      <c r="BX78" s="208"/>
      <c r="BY78" s="208"/>
      <c r="BZ78" s="208"/>
      <c r="CA78" s="208"/>
      <c r="CB78" s="208"/>
      <c r="CC78" s="208"/>
      <c r="CD78" s="208"/>
      <c r="CE78" s="208"/>
      <c r="CF78" s="424"/>
    </row>
    <row r="79" spans="1:112" s="4" customFormat="1" ht="13.5" customHeight="1">
      <c r="A79" s="6"/>
      <c r="B79" s="6"/>
      <c r="C79" s="6"/>
      <c r="D79" s="24"/>
      <c r="E79" s="24"/>
      <c r="F79" s="24"/>
      <c r="G79" s="24"/>
      <c r="H79" s="24"/>
      <c r="I79" s="24"/>
      <c r="J79" s="24"/>
      <c r="K79" s="24"/>
      <c r="L79" s="24"/>
      <c r="M79" s="24"/>
      <c r="N79" s="24"/>
      <c r="O79" s="24"/>
      <c r="P79" s="24"/>
      <c r="Q79" s="24"/>
      <c r="R79" s="24"/>
      <c r="S79" s="6"/>
      <c r="T79" s="6"/>
      <c r="U79" s="6"/>
      <c r="V79" s="6"/>
      <c r="W79" s="6"/>
      <c r="X79" s="6"/>
      <c r="Y79" s="6"/>
      <c r="Z79" s="6"/>
      <c r="AA79" s="6"/>
      <c r="AB79" s="6"/>
      <c r="AC79" s="6"/>
      <c r="AD79" s="6"/>
      <c r="AE79" s="6"/>
      <c r="AF79" s="6"/>
      <c r="AG79" s="6"/>
      <c r="AH79" s="6"/>
      <c r="AI79" s="6"/>
      <c r="AJ79" s="6"/>
      <c r="AK79" s="6"/>
      <c r="AL79" s="6"/>
      <c r="AM79" s="6"/>
      <c r="AN79" s="6"/>
      <c r="AO79" s="6"/>
      <c r="AP79" s="79"/>
      <c r="AQ79" s="147" t="s">
        <v>452</v>
      </c>
      <c r="AR79" s="147"/>
      <c r="AS79" s="209" t="s">
        <v>110</v>
      </c>
      <c r="AT79" s="209"/>
      <c r="AU79" s="209"/>
      <c r="AV79" s="209"/>
      <c r="AW79" s="209"/>
      <c r="AX79" s="209"/>
      <c r="AY79" s="209"/>
      <c r="AZ79" s="209"/>
      <c r="BA79" s="209"/>
      <c r="BB79" s="209"/>
      <c r="BC79" s="209"/>
      <c r="BD79" s="209"/>
      <c r="BE79" s="209"/>
      <c r="BF79" s="209"/>
      <c r="BG79" s="209"/>
      <c r="BH79" s="209"/>
      <c r="BI79" s="209"/>
      <c r="BJ79" s="209"/>
      <c r="BK79" s="209"/>
      <c r="BL79" s="209"/>
      <c r="BM79" s="209"/>
      <c r="BN79" s="209"/>
      <c r="BO79" s="209"/>
      <c r="BP79" s="209"/>
      <c r="BQ79" s="209"/>
      <c r="BR79" s="209"/>
      <c r="BS79" s="209"/>
      <c r="BT79" s="209"/>
      <c r="BU79" s="209"/>
      <c r="BV79" s="209"/>
      <c r="BW79" s="209"/>
      <c r="BX79" s="209"/>
      <c r="BY79" s="209"/>
      <c r="BZ79" s="209"/>
      <c r="CA79" s="209"/>
      <c r="CB79" s="209"/>
      <c r="CC79" s="209"/>
      <c r="CD79" s="209"/>
      <c r="CE79" s="209"/>
      <c r="CF79" s="424"/>
    </row>
    <row r="80" spans="1:112" s="4" customFormat="1" ht="13.5" customHeight="1">
      <c r="A80" s="6"/>
      <c r="B80" s="6"/>
      <c r="C80" s="6"/>
      <c r="D80" s="23" t="s">
        <v>336</v>
      </c>
      <c r="E80" s="28"/>
      <c r="F80" s="28"/>
      <c r="G80" s="28"/>
      <c r="H80" s="28"/>
      <c r="I80" s="28"/>
      <c r="J80" s="28"/>
      <c r="K80" s="28"/>
      <c r="L80" s="28"/>
      <c r="M80" s="28"/>
      <c r="N80" s="28"/>
      <c r="O80" s="28"/>
      <c r="P80" s="28"/>
      <c r="Q80" s="46"/>
      <c r="R80" s="24"/>
      <c r="S80" s="11">
        <v>0</v>
      </c>
      <c r="T80" s="6"/>
      <c r="U80" s="6"/>
      <c r="V80" s="6"/>
      <c r="W80" s="6"/>
      <c r="X80" s="6"/>
      <c r="Y80" s="6"/>
      <c r="Z80" s="6"/>
      <c r="AA80" s="6"/>
      <c r="AB80" s="6"/>
      <c r="AC80" s="6"/>
      <c r="AD80" s="6"/>
      <c r="AE80" s="6"/>
      <c r="AF80" s="6"/>
      <c r="AG80" s="6"/>
      <c r="AH80" s="6"/>
      <c r="AI80" s="6"/>
      <c r="AJ80" s="6"/>
      <c r="AK80" s="6"/>
      <c r="AL80" s="6"/>
      <c r="AM80" s="6"/>
      <c r="AN80" s="6"/>
      <c r="AO80" s="6"/>
      <c r="AP80" s="79"/>
      <c r="AR80" s="209" t="s">
        <v>89</v>
      </c>
      <c r="AS80" s="209" t="s">
        <v>468</v>
      </c>
      <c r="AT80" s="209"/>
      <c r="AU80" s="209"/>
      <c r="AV80" s="209"/>
      <c r="AW80" s="209"/>
      <c r="AX80" s="209"/>
      <c r="AY80" s="209"/>
      <c r="AZ80" s="209"/>
      <c r="BA80" s="209"/>
      <c r="BB80" s="209"/>
      <c r="BC80" s="209"/>
      <c r="BD80" s="209"/>
      <c r="BE80" s="209"/>
      <c r="BF80" s="209"/>
      <c r="BG80" s="209"/>
      <c r="BH80" s="209"/>
      <c r="BI80" s="209"/>
      <c r="BJ80" s="209"/>
      <c r="BK80" s="209"/>
      <c r="BL80" s="209"/>
      <c r="BM80" s="209"/>
      <c r="BN80" s="209"/>
      <c r="BO80" s="209"/>
      <c r="BP80" s="209"/>
      <c r="BQ80" s="209"/>
      <c r="BR80" s="209"/>
      <c r="BS80" s="209"/>
      <c r="BT80" s="209"/>
      <c r="BU80" s="209"/>
      <c r="BV80" s="209"/>
      <c r="BW80" s="209"/>
      <c r="BX80" s="209"/>
      <c r="BY80" s="209"/>
      <c r="BZ80" s="209"/>
      <c r="CA80" s="209"/>
      <c r="CB80" s="209"/>
      <c r="CC80" s="209"/>
      <c r="CD80" s="209"/>
      <c r="CE80" s="209"/>
      <c r="CF80" s="424"/>
    </row>
    <row r="81" spans="1:84" s="4" customFormat="1" ht="13.5" customHeight="1">
      <c r="A81" s="6"/>
      <c r="B81" s="6"/>
      <c r="C81" s="6"/>
      <c r="D81" s="24"/>
      <c r="E81" s="24"/>
      <c r="F81" s="24"/>
      <c r="G81" s="24"/>
      <c r="H81" s="24"/>
      <c r="I81" s="24"/>
      <c r="J81" s="24"/>
      <c r="K81" s="24"/>
      <c r="L81" s="24"/>
      <c r="M81" s="24"/>
      <c r="N81" s="24"/>
      <c r="O81" s="24"/>
      <c r="P81" s="24"/>
      <c r="Q81" s="24"/>
      <c r="R81" s="24"/>
      <c r="S81" s="6"/>
      <c r="T81" s="6"/>
      <c r="U81" s="6"/>
      <c r="V81" s="6"/>
      <c r="W81" s="6"/>
      <c r="X81" s="6"/>
      <c r="Y81" s="6"/>
      <c r="Z81" s="6"/>
      <c r="AA81" s="6"/>
      <c r="AB81" s="6"/>
      <c r="AC81" s="6"/>
      <c r="AD81" s="6"/>
      <c r="AE81" s="6"/>
      <c r="AF81" s="6"/>
      <c r="AG81" s="6"/>
      <c r="AH81" s="6"/>
      <c r="AI81" s="6"/>
      <c r="AJ81" s="6"/>
      <c r="AK81" s="6"/>
      <c r="AL81" s="6"/>
      <c r="AM81" s="6"/>
      <c r="AN81" s="6"/>
      <c r="AO81" s="6"/>
      <c r="AP81" s="79"/>
      <c r="AR81" s="209"/>
      <c r="AS81" s="209"/>
      <c r="AT81" s="209"/>
      <c r="AU81" s="209"/>
      <c r="AV81" s="209"/>
      <c r="AW81" s="209"/>
      <c r="AX81" s="209"/>
      <c r="AY81" s="209"/>
      <c r="AZ81" s="209"/>
      <c r="BA81" s="209"/>
      <c r="BB81" s="209"/>
      <c r="BC81" s="209"/>
      <c r="BD81" s="209"/>
      <c r="BE81" s="209"/>
      <c r="BF81" s="209"/>
      <c r="BG81" s="209"/>
      <c r="BH81" s="209"/>
      <c r="BI81" s="209"/>
      <c r="BJ81" s="209"/>
      <c r="BK81" s="209"/>
      <c r="BL81" s="209"/>
      <c r="BM81" s="209"/>
      <c r="BN81" s="209"/>
      <c r="BO81" s="209"/>
      <c r="BP81" s="209"/>
      <c r="BQ81" s="209"/>
      <c r="BR81" s="209"/>
      <c r="BS81" s="209"/>
      <c r="BT81" s="209"/>
      <c r="BU81" s="209"/>
      <c r="BV81" s="209"/>
      <c r="BW81" s="209"/>
      <c r="BX81" s="209"/>
      <c r="BY81" s="209"/>
      <c r="BZ81" s="209"/>
      <c r="CA81" s="209"/>
      <c r="CB81" s="209"/>
      <c r="CC81" s="209"/>
      <c r="CD81" s="209"/>
      <c r="CE81" s="209"/>
      <c r="CF81" s="424"/>
    </row>
    <row r="82" spans="1:84" s="4" customFormat="1" ht="13.5" customHeight="1">
      <c r="A82" s="6"/>
      <c r="B82" s="6"/>
      <c r="C82" s="6"/>
      <c r="D82" s="23" t="s">
        <v>337</v>
      </c>
      <c r="E82" s="28"/>
      <c r="F82" s="28"/>
      <c r="G82" s="28"/>
      <c r="H82" s="28"/>
      <c r="I82" s="28"/>
      <c r="J82" s="28"/>
      <c r="K82" s="28"/>
      <c r="L82" s="28"/>
      <c r="M82" s="28"/>
      <c r="N82" s="28"/>
      <c r="O82" s="28"/>
      <c r="P82" s="28"/>
      <c r="Q82" s="46"/>
      <c r="R82" s="6"/>
      <c r="S82" s="11">
        <v>0</v>
      </c>
      <c r="T82" s="6"/>
      <c r="U82" s="6"/>
      <c r="V82" s="6"/>
      <c r="W82" s="6"/>
      <c r="X82" s="6"/>
      <c r="Y82" s="6"/>
      <c r="Z82" s="6"/>
      <c r="AA82" s="6"/>
      <c r="AB82" s="6"/>
      <c r="AC82" s="6"/>
      <c r="AD82" s="6"/>
      <c r="AE82" s="6"/>
      <c r="AF82" s="6"/>
      <c r="AG82" s="6"/>
      <c r="AH82" s="6"/>
      <c r="AI82" s="6"/>
      <c r="AJ82" s="6"/>
      <c r="AK82" s="6"/>
      <c r="AL82" s="6"/>
      <c r="AM82" s="6"/>
      <c r="AN82" s="6"/>
      <c r="AO82" s="6"/>
      <c r="AP82" s="79"/>
      <c r="AR82" s="209"/>
      <c r="AS82" s="209"/>
      <c r="AT82" s="209"/>
      <c r="AU82" s="209"/>
      <c r="AV82" s="209"/>
      <c r="AW82" s="209"/>
      <c r="AX82" s="209"/>
      <c r="AY82" s="209"/>
      <c r="AZ82" s="209"/>
      <c r="BA82" s="209"/>
      <c r="BB82" s="209"/>
      <c r="BC82" s="209"/>
      <c r="BD82" s="209"/>
      <c r="BE82" s="209"/>
      <c r="BF82" s="209"/>
      <c r="BG82" s="209"/>
      <c r="BH82" s="209"/>
      <c r="BI82" s="209"/>
      <c r="BJ82" s="209"/>
      <c r="BK82" s="209"/>
      <c r="BL82" s="209"/>
      <c r="BM82" s="209"/>
      <c r="BN82" s="209"/>
      <c r="BO82" s="209"/>
      <c r="BP82" s="209"/>
      <c r="BQ82" s="209"/>
      <c r="BR82" s="209"/>
      <c r="BS82" s="209"/>
      <c r="BT82" s="209"/>
      <c r="BU82" s="209"/>
      <c r="BV82" s="209"/>
      <c r="BW82" s="209"/>
      <c r="BX82" s="209"/>
      <c r="BY82" s="209"/>
      <c r="BZ82" s="209"/>
      <c r="CA82" s="209"/>
      <c r="CB82" s="209"/>
      <c r="CC82" s="209"/>
      <c r="CD82" s="209"/>
      <c r="CE82" s="209"/>
      <c r="CF82" s="424"/>
    </row>
    <row r="83" spans="1:84" s="4" customFormat="1" ht="13.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79"/>
      <c r="AR83" s="209" t="s">
        <v>91</v>
      </c>
      <c r="AS83" s="209" t="s">
        <v>112</v>
      </c>
      <c r="AT83" s="209"/>
      <c r="AU83" s="209"/>
      <c r="AV83" s="209"/>
      <c r="AW83" s="209"/>
      <c r="AX83" s="209"/>
      <c r="AY83" s="209"/>
      <c r="AZ83" s="209"/>
      <c r="BA83" s="209"/>
      <c r="BB83" s="209"/>
      <c r="BC83" s="209"/>
      <c r="BD83" s="209"/>
      <c r="BE83" s="209"/>
      <c r="BF83" s="209"/>
      <c r="BG83" s="209"/>
      <c r="BH83" s="209"/>
      <c r="BI83" s="209"/>
      <c r="BJ83" s="209"/>
      <c r="BK83" s="209"/>
      <c r="BL83" s="209"/>
      <c r="BM83" s="209"/>
      <c r="BN83" s="209"/>
      <c r="BO83" s="209"/>
      <c r="BP83" s="209"/>
      <c r="BQ83" s="209"/>
      <c r="BR83" s="209"/>
      <c r="BS83" s="209"/>
      <c r="BT83" s="209"/>
      <c r="BU83" s="209"/>
      <c r="BV83" s="209"/>
      <c r="BW83" s="209"/>
      <c r="BX83" s="209"/>
      <c r="BY83" s="209"/>
      <c r="BZ83" s="209"/>
      <c r="CA83" s="209"/>
      <c r="CB83" s="209"/>
      <c r="CC83" s="209"/>
      <c r="CD83" s="209"/>
      <c r="CE83" s="209"/>
      <c r="CF83" s="424"/>
    </row>
    <row r="84" spans="1:84" s="4" customFormat="1" ht="13.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79"/>
      <c r="AR84" s="209"/>
      <c r="AS84" s="209"/>
      <c r="AT84" s="209"/>
      <c r="AU84" s="209"/>
      <c r="AV84" s="209"/>
      <c r="AW84" s="209"/>
      <c r="AX84" s="209"/>
      <c r="AY84" s="209"/>
      <c r="AZ84" s="209"/>
      <c r="BA84" s="209"/>
      <c r="BB84" s="209"/>
      <c r="BC84" s="209"/>
      <c r="BD84" s="209"/>
      <c r="BE84" s="209"/>
      <c r="BF84" s="209"/>
      <c r="BG84" s="209"/>
      <c r="BH84" s="209"/>
      <c r="BI84" s="209"/>
      <c r="BJ84" s="209"/>
      <c r="BK84" s="209"/>
      <c r="BL84" s="209"/>
      <c r="BM84" s="209"/>
      <c r="BN84" s="209"/>
      <c r="BO84" s="209"/>
      <c r="BP84" s="209"/>
      <c r="BQ84" s="209"/>
      <c r="BR84" s="209"/>
      <c r="BS84" s="209"/>
      <c r="BT84" s="209"/>
      <c r="BU84" s="209"/>
      <c r="BV84" s="209"/>
      <c r="BW84" s="209"/>
      <c r="BX84" s="209"/>
      <c r="BY84" s="209"/>
      <c r="BZ84" s="209"/>
      <c r="CA84" s="209"/>
      <c r="CB84" s="209"/>
      <c r="CC84" s="209"/>
      <c r="CD84" s="209"/>
      <c r="CE84" s="209"/>
      <c r="CF84" s="424"/>
    </row>
    <row r="85" spans="1:84" s="4" customFormat="1" ht="13.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79"/>
      <c r="AR85" s="209"/>
      <c r="AS85" s="209"/>
      <c r="AT85" s="209"/>
      <c r="AU85" s="209"/>
      <c r="AV85" s="209"/>
      <c r="AW85" s="209"/>
      <c r="AX85" s="209"/>
      <c r="AY85" s="209"/>
      <c r="AZ85" s="209"/>
      <c r="BA85" s="209"/>
      <c r="BB85" s="209"/>
      <c r="BC85" s="209"/>
      <c r="BD85" s="209"/>
      <c r="BE85" s="209"/>
      <c r="BF85" s="209"/>
      <c r="BG85" s="209"/>
      <c r="BH85" s="209"/>
      <c r="BI85" s="209"/>
      <c r="BJ85" s="209"/>
      <c r="BK85" s="209"/>
      <c r="BL85" s="209"/>
      <c r="BM85" s="209"/>
      <c r="BN85" s="209"/>
      <c r="BO85" s="209"/>
      <c r="BP85" s="209"/>
      <c r="BQ85" s="209"/>
      <c r="BR85" s="209"/>
      <c r="BS85" s="209"/>
      <c r="BT85" s="209"/>
      <c r="BU85" s="209"/>
      <c r="BV85" s="209"/>
      <c r="BW85" s="209"/>
      <c r="BX85" s="209"/>
      <c r="BY85" s="209"/>
      <c r="BZ85" s="209"/>
      <c r="CA85" s="209"/>
      <c r="CB85" s="209"/>
      <c r="CC85" s="209"/>
      <c r="CD85" s="209"/>
      <c r="CE85" s="209"/>
      <c r="CF85" s="424"/>
    </row>
    <row r="86" spans="1:84" s="4" customFormat="1" ht="13.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79"/>
      <c r="AQ86" s="147" t="s">
        <v>298</v>
      </c>
      <c r="AR86" s="147"/>
      <c r="AS86" s="146" t="s">
        <v>469</v>
      </c>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c r="CF86" s="424"/>
    </row>
    <row r="87" spans="1:84" s="4" customFormat="1" ht="13.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79"/>
      <c r="AQ87" s="149"/>
      <c r="AR87" s="146"/>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c r="CF87" s="424"/>
    </row>
    <row r="88" spans="1:84" s="4" customFormat="1" ht="13.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79"/>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2"/>
      <c r="BN88" s="152"/>
      <c r="BO88" s="152"/>
      <c r="BP88" s="152"/>
      <c r="BQ88" s="152"/>
      <c r="BR88" s="152"/>
      <c r="BS88" s="152"/>
      <c r="BT88" s="152"/>
      <c r="BU88" s="152"/>
      <c r="BV88" s="152"/>
      <c r="BW88" s="152"/>
      <c r="BX88" s="152"/>
      <c r="BY88" s="152"/>
      <c r="BZ88" s="152"/>
      <c r="CA88" s="152"/>
      <c r="CB88" s="152"/>
      <c r="CC88" s="152"/>
      <c r="CD88" s="152"/>
      <c r="CE88" s="152"/>
      <c r="CF88" s="424"/>
    </row>
    <row r="89" spans="1:84" s="4" customFormat="1" ht="13.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77" t="s">
        <v>100</v>
      </c>
      <c r="AQ89" s="145"/>
      <c r="AR89" s="145" t="s">
        <v>456</v>
      </c>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c r="CF89" s="424"/>
    </row>
    <row r="90" spans="1:84" s="4" customFormat="1" ht="13.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78"/>
      <c r="CF90" s="424"/>
    </row>
    <row r="91" spans="1:84" s="4" customFormat="1" ht="13.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79"/>
      <c r="AQ91" s="147" t="s">
        <v>82</v>
      </c>
      <c r="AR91" s="147"/>
      <c r="AS91" s="146" t="s">
        <v>413</v>
      </c>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c r="CF91" s="424"/>
    </row>
    <row r="92" spans="1:84" s="4" customFormat="1" ht="13.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79"/>
      <c r="AQ92" s="148"/>
      <c r="AR92" s="146"/>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c r="CF92" s="424"/>
    </row>
    <row r="93" spans="1:84" s="4" customFormat="1" ht="13.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79"/>
      <c r="AQ93" s="148"/>
      <c r="AR93" s="146"/>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c r="CF93" s="424"/>
    </row>
    <row r="94" spans="1:84" s="4" customFormat="1" ht="13.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79"/>
      <c r="AR94" s="146"/>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c r="CF94" s="424"/>
    </row>
    <row r="95" spans="1:84" s="4" customFormat="1" ht="13.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79"/>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c r="CA95" s="146"/>
      <c r="CB95" s="146"/>
      <c r="CC95" s="146"/>
      <c r="CD95" s="146"/>
      <c r="CE95" s="146"/>
      <c r="CF95" s="424"/>
    </row>
    <row r="96" spans="1:84" s="4" customFormat="1" ht="13.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79"/>
      <c r="AQ96" s="147" t="s">
        <v>452</v>
      </c>
      <c r="AR96" s="147"/>
      <c r="AS96" s="146" t="s">
        <v>114</v>
      </c>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424"/>
    </row>
    <row r="97" spans="1:84" s="4" customFormat="1" ht="13.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79"/>
      <c r="AQ97" s="147"/>
      <c r="AR97" s="147"/>
      <c r="AS97" s="146"/>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c r="CF97" s="424"/>
    </row>
    <row r="98" spans="1:84" s="4" customFormat="1" ht="13.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79"/>
      <c r="AR98" s="146"/>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c r="CF98" s="424"/>
    </row>
    <row r="99" spans="1:84" s="4" customFormat="1" ht="13.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79"/>
      <c r="AR99" s="152"/>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c r="CF99" s="424"/>
    </row>
    <row r="100" spans="1:84" s="4" customFormat="1" ht="13.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79"/>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2"/>
      <c r="BN100" s="152"/>
      <c r="BO100" s="152"/>
      <c r="BP100" s="152"/>
      <c r="BQ100" s="152"/>
      <c r="BR100" s="152"/>
      <c r="BS100" s="152"/>
      <c r="BT100" s="152"/>
      <c r="BU100" s="152"/>
      <c r="BV100" s="152"/>
      <c r="BW100" s="152"/>
      <c r="BX100" s="152"/>
      <c r="BY100" s="152"/>
      <c r="BZ100" s="152"/>
      <c r="CA100" s="152"/>
      <c r="CB100" s="152"/>
      <c r="CC100" s="152"/>
      <c r="CD100" s="152"/>
      <c r="CE100" s="152"/>
      <c r="CF100" s="424"/>
    </row>
    <row r="101" spans="1:84" s="4" customFormat="1" ht="13.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79"/>
      <c r="AQ101" s="147" t="s">
        <v>298</v>
      </c>
      <c r="AR101" s="147"/>
      <c r="AS101" s="146" t="s">
        <v>115</v>
      </c>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c r="CF101" s="424"/>
    </row>
    <row r="102" spans="1:84" s="4" customFormat="1" ht="13.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79"/>
      <c r="AQ102" s="149"/>
      <c r="AR102" s="146"/>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c r="CF102" s="424"/>
    </row>
    <row r="103" spans="1:84" s="4" customFormat="1" ht="13.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79"/>
      <c r="AQ103" s="149"/>
      <c r="AR103" s="146"/>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424"/>
    </row>
    <row r="104" spans="1:84" s="4" customFormat="1" ht="13.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79"/>
      <c r="AQ104" s="149"/>
      <c r="AR104" s="146"/>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c r="CF104" s="424"/>
    </row>
    <row r="105" spans="1:84" s="4" customFormat="1" ht="13.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79"/>
      <c r="AR105" s="146"/>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c r="CF105" s="424"/>
    </row>
    <row r="106" spans="1:84" s="4" customFormat="1" ht="13.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79"/>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c r="CA106" s="146"/>
      <c r="CB106" s="146"/>
      <c r="CC106" s="146"/>
      <c r="CD106" s="146"/>
      <c r="CE106" s="146"/>
      <c r="CF106" s="424"/>
    </row>
    <row r="107" spans="1:84" s="4" customFormat="1" ht="13.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79"/>
      <c r="AQ107" s="147" t="s">
        <v>453</v>
      </c>
      <c r="AR107" s="147"/>
      <c r="AS107" s="153" t="s">
        <v>116</v>
      </c>
      <c r="CF107" s="424"/>
    </row>
    <row r="108" spans="1:84" s="4" customFormat="1" ht="13.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79"/>
      <c r="AR108" s="153" t="s">
        <v>89</v>
      </c>
      <c r="AS108" s="209" t="s">
        <v>178</v>
      </c>
      <c r="AT108" s="209"/>
      <c r="AU108" s="209"/>
      <c r="AV108" s="209"/>
      <c r="AW108" s="209"/>
      <c r="AX108" s="209"/>
      <c r="AY108" s="209"/>
      <c r="AZ108" s="209"/>
      <c r="BA108" s="209"/>
      <c r="BB108" s="209"/>
      <c r="BC108" s="209"/>
      <c r="BD108" s="209"/>
      <c r="BE108" s="209"/>
      <c r="BF108" s="209"/>
      <c r="BG108" s="209"/>
      <c r="BH108" s="209"/>
      <c r="BI108" s="209"/>
      <c r="BJ108" s="209"/>
      <c r="BK108" s="209"/>
      <c r="BL108" s="209"/>
      <c r="BM108" s="209"/>
      <c r="BN108" s="209"/>
      <c r="BO108" s="209"/>
      <c r="BP108" s="209"/>
      <c r="BQ108" s="209"/>
      <c r="BR108" s="209"/>
      <c r="BS108" s="209"/>
      <c r="BT108" s="209"/>
      <c r="BU108" s="209"/>
      <c r="BV108" s="209"/>
      <c r="BW108" s="209"/>
      <c r="BX108" s="209"/>
      <c r="BY108" s="209"/>
      <c r="BZ108" s="209"/>
      <c r="CA108" s="209"/>
      <c r="CB108" s="209"/>
      <c r="CC108" s="209"/>
      <c r="CD108" s="209"/>
      <c r="CE108" s="209"/>
      <c r="CF108" s="424"/>
    </row>
    <row r="109" spans="1:84" s="4" customFormat="1" ht="13.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79"/>
      <c r="AS109" s="209"/>
      <c r="AT109" s="209"/>
      <c r="AU109" s="209"/>
      <c r="AV109" s="209"/>
      <c r="AW109" s="209"/>
      <c r="AX109" s="209"/>
      <c r="AY109" s="209"/>
      <c r="AZ109" s="209"/>
      <c r="BA109" s="209"/>
      <c r="BB109" s="209"/>
      <c r="BC109" s="209"/>
      <c r="BD109" s="209"/>
      <c r="BE109" s="209"/>
      <c r="BF109" s="209"/>
      <c r="BG109" s="209"/>
      <c r="BH109" s="209"/>
      <c r="BI109" s="209"/>
      <c r="BJ109" s="209"/>
      <c r="BK109" s="209"/>
      <c r="BL109" s="209"/>
      <c r="BM109" s="209"/>
      <c r="BN109" s="209"/>
      <c r="BO109" s="209"/>
      <c r="BP109" s="209"/>
      <c r="BQ109" s="209"/>
      <c r="BR109" s="209"/>
      <c r="BS109" s="209"/>
      <c r="BT109" s="209"/>
      <c r="BU109" s="209"/>
      <c r="BV109" s="209"/>
      <c r="BW109" s="209"/>
      <c r="BX109" s="209"/>
      <c r="BY109" s="209"/>
      <c r="BZ109" s="209"/>
      <c r="CA109" s="209"/>
      <c r="CB109" s="209"/>
      <c r="CC109" s="209"/>
      <c r="CD109" s="209"/>
      <c r="CE109" s="209"/>
      <c r="CF109" s="424"/>
    </row>
    <row r="110" spans="1:84" s="4" customFormat="1" ht="13.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79"/>
      <c r="AS110" s="209"/>
      <c r="AT110" s="209"/>
      <c r="AU110" s="209"/>
      <c r="AV110" s="209"/>
      <c r="AW110" s="209"/>
      <c r="AX110" s="209"/>
      <c r="AY110" s="209"/>
      <c r="AZ110" s="209"/>
      <c r="BA110" s="209"/>
      <c r="BB110" s="209"/>
      <c r="BC110" s="209"/>
      <c r="BD110" s="209"/>
      <c r="BE110" s="209"/>
      <c r="BF110" s="209"/>
      <c r="BG110" s="209"/>
      <c r="BH110" s="209"/>
      <c r="BI110" s="209"/>
      <c r="BJ110" s="209"/>
      <c r="BK110" s="209"/>
      <c r="BL110" s="209"/>
      <c r="BM110" s="209"/>
      <c r="BN110" s="209"/>
      <c r="BO110" s="209"/>
      <c r="BP110" s="209"/>
      <c r="BQ110" s="209"/>
      <c r="BR110" s="209"/>
      <c r="BS110" s="209"/>
      <c r="BT110" s="209"/>
      <c r="BU110" s="209"/>
      <c r="BV110" s="209"/>
      <c r="BW110" s="209"/>
      <c r="BX110" s="209"/>
      <c r="BY110" s="209"/>
      <c r="BZ110" s="209"/>
      <c r="CA110" s="209"/>
      <c r="CB110" s="209"/>
      <c r="CC110" s="209"/>
      <c r="CD110" s="209"/>
      <c r="CE110" s="209"/>
      <c r="CF110" s="424"/>
    </row>
    <row r="111" spans="1:84" s="4" customFormat="1" ht="13.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79"/>
      <c r="AS111" s="209"/>
      <c r="AT111" s="209"/>
      <c r="AU111" s="209"/>
      <c r="AV111" s="209"/>
      <c r="AW111" s="209"/>
      <c r="AX111" s="209"/>
      <c r="AY111" s="209"/>
      <c r="AZ111" s="209"/>
      <c r="BA111" s="209"/>
      <c r="BB111" s="209"/>
      <c r="BC111" s="209"/>
      <c r="BD111" s="209"/>
      <c r="BE111" s="209"/>
      <c r="BF111" s="209"/>
      <c r="BG111" s="209"/>
      <c r="BH111" s="209"/>
      <c r="BI111" s="209"/>
      <c r="BJ111" s="209"/>
      <c r="BK111" s="209"/>
      <c r="BL111" s="209"/>
      <c r="BM111" s="209"/>
      <c r="BN111" s="209"/>
      <c r="BO111" s="209"/>
      <c r="BP111" s="209"/>
      <c r="BQ111" s="209"/>
      <c r="BR111" s="209"/>
      <c r="BS111" s="209"/>
      <c r="BT111" s="209"/>
      <c r="BU111" s="209"/>
      <c r="BV111" s="209"/>
      <c r="BW111" s="209"/>
      <c r="BX111" s="209"/>
      <c r="BY111" s="209"/>
      <c r="BZ111" s="209"/>
      <c r="CA111" s="209"/>
      <c r="CB111" s="209"/>
      <c r="CC111" s="209"/>
      <c r="CD111" s="209"/>
      <c r="CE111" s="209"/>
      <c r="CF111" s="424"/>
    </row>
    <row r="112" spans="1:84" s="4" customFormat="1" ht="13.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79"/>
      <c r="AS112" s="209"/>
      <c r="AT112" s="209"/>
      <c r="AU112" s="209"/>
      <c r="AV112" s="209"/>
      <c r="AW112" s="209"/>
      <c r="AX112" s="209"/>
      <c r="AY112" s="209"/>
      <c r="AZ112" s="209"/>
      <c r="BA112" s="209"/>
      <c r="BB112" s="209"/>
      <c r="BC112" s="209"/>
      <c r="BD112" s="209"/>
      <c r="BE112" s="209"/>
      <c r="BF112" s="209"/>
      <c r="BG112" s="209"/>
      <c r="BH112" s="209"/>
      <c r="BI112" s="209"/>
      <c r="BJ112" s="209"/>
      <c r="BK112" s="209"/>
      <c r="BL112" s="209"/>
      <c r="BM112" s="209"/>
      <c r="BN112" s="209"/>
      <c r="BO112" s="209"/>
      <c r="BP112" s="209"/>
      <c r="BQ112" s="209"/>
      <c r="BR112" s="209"/>
      <c r="BS112" s="209"/>
      <c r="BT112" s="209"/>
      <c r="BU112" s="209"/>
      <c r="BV112" s="209"/>
      <c r="BW112" s="209"/>
      <c r="BX112" s="209"/>
      <c r="BY112" s="209"/>
      <c r="BZ112" s="209"/>
      <c r="CA112" s="209"/>
      <c r="CB112" s="209"/>
      <c r="CC112" s="209"/>
      <c r="CD112" s="209"/>
      <c r="CE112" s="209"/>
      <c r="CF112" s="424"/>
    </row>
    <row r="113" spans="1:84" s="4" customFormat="1" ht="13.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79"/>
      <c r="AR113" s="153" t="s">
        <v>91</v>
      </c>
      <c r="AS113" s="146" t="s">
        <v>471</v>
      </c>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c r="CA113" s="146"/>
      <c r="CB113" s="146"/>
      <c r="CC113" s="146"/>
      <c r="CD113" s="146"/>
      <c r="CE113" s="146"/>
      <c r="CF113" s="424"/>
    </row>
    <row r="114" spans="1:84" s="4" customFormat="1" ht="13.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79"/>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c r="CA114" s="146"/>
      <c r="CB114" s="146"/>
      <c r="CC114" s="146"/>
      <c r="CD114" s="146"/>
      <c r="CE114" s="146"/>
      <c r="CF114" s="424"/>
    </row>
    <row r="115" spans="1:84" s="4" customFormat="1" ht="13.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79"/>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c r="CA115" s="146"/>
      <c r="CB115" s="146"/>
      <c r="CC115" s="146"/>
      <c r="CD115" s="146"/>
      <c r="CE115" s="146"/>
      <c r="CF115" s="424"/>
    </row>
    <row r="116" spans="1:84" s="4" customFormat="1" ht="13.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79"/>
      <c r="AS116" s="152"/>
      <c r="AT116" s="152"/>
      <c r="AU116" s="152"/>
      <c r="AV116" s="152"/>
      <c r="AW116" s="152"/>
      <c r="AX116" s="152"/>
      <c r="AY116" s="152"/>
      <c r="AZ116" s="152"/>
      <c r="BA116" s="152"/>
      <c r="BB116" s="152"/>
      <c r="BC116" s="152"/>
      <c r="BD116" s="152"/>
      <c r="BE116" s="152"/>
      <c r="BF116" s="152"/>
      <c r="BG116" s="152"/>
      <c r="BH116" s="152"/>
      <c r="BI116" s="152"/>
      <c r="BJ116" s="152"/>
      <c r="BK116" s="152"/>
      <c r="BL116" s="152"/>
      <c r="BM116" s="152"/>
      <c r="BN116" s="152"/>
      <c r="BO116" s="152"/>
      <c r="BP116" s="152"/>
      <c r="BQ116" s="152"/>
      <c r="BR116" s="152"/>
      <c r="BS116" s="152"/>
      <c r="BT116" s="152"/>
      <c r="BU116" s="152"/>
      <c r="BV116" s="152"/>
      <c r="BW116" s="152"/>
      <c r="BX116" s="152"/>
      <c r="BY116" s="152"/>
      <c r="BZ116" s="152"/>
      <c r="CA116" s="152"/>
      <c r="CB116" s="152"/>
      <c r="CC116" s="152"/>
      <c r="CD116" s="152"/>
      <c r="CE116" s="152"/>
      <c r="CF116" s="424"/>
    </row>
    <row r="117" spans="1:84" s="4" customFormat="1" ht="13.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79"/>
      <c r="AR117" s="153" t="s">
        <v>117</v>
      </c>
      <c r="AS117" s="209" t="s">
        <v>121</v>
      </c>
      <c r="AT117" s="209"/>
      <c r="AU117" s="209"/>
      <c r="AV117" s="209"/>
      <c r="AW117" s="209"/>
      <c r="AX117" s="209"/>
      <c r="AY117" s="209"/>
      <c r="AZ117" s="209"/>
      <c r="BA117" s="209"/>
      <c r="BB117" s="209"/>
      <c r="BC117" s="209"/>
      <c r="BD117" s="209"/>
      <c r="BE117" s="209"/>
      <c r="BF117" s="209"/>
      <c r="BG117" s="209"/>
      <c r="BH117" s="209"/>
      <c r="BI117" s="209"/>
      <c r="BJ117" s="209"/>
      <c r="BK117" s="209"/>
      <c r="BL117" s="209"/>
      <c r="BM117" s="209"/>
      <c r="BN117" s="209"/>
      <c r="BO117" s="209"/>
      <c r="BP117" s="209"/>
      <c r="BQ117" s="209"/>
      <c r="BR117" s="209"/>
      <c r="BS117" s="209"/>
      <c r="BT117" s="209"/>
      <c r="BU117" s="209"/>
      <c r="BV117" s="209"/>
      <c r="BW117" s="209"/>
      <c r="BX117" s="209"/>
      <c r="BY117" s="209"/>
      <c r="BZ117" s="209"/>
      <c r="CA117" s="209"/>
      <c r="CB117" s="209"/>
      <c r="CC117" s="209"/>
      <c r="CD117" s="209"/>
      <c r="CE117" s="209"/>
      <c r="CF117" s="424"/>
    </row>
    <row r="118" spans="1:84" s="4" customFormat="1" ht="13.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79"/>
      <c r="AS118" s="209"/>
      <c r="AT118" s="209"/>
      <c r="AU118" s="209"/>
      <c r="AV118" s="209"/>
      <c r="AW118" s="209"/>
      <c r="AX118" s="209"/>
      <c r="AY118" s="209"/>
      <c r="AZ118" s="209"/>
      <c r="BA118" s="209"/>
      <c r="BB118" s="209"/>
      <c r="BC118" s="209"/>
      <c r="BD118" s="209"/>
      <c r="BE118" s="209"/>
      <c r="BF118" s="209"/>
      <c r="BG118" s="209"/>
      <c r="BH118" s="209"/>
      <c r="BI118" s="209"/>
      <c r="BJ118" s="209"/>
      <c r="BK118" s="209"/>
      <c r="BL118" s="209"/>
      <c r="BM118" s="209"/>
      <c r="BN118" s="209"/>
      <c r="BO118" s="209"/>
      <c r="BP118" s="209"/>
      <c r="BQ118" s="209"/>
      <c r="BR118" s="209"/>
      <c r="BS118" s="209"/>
      <c r="BT118" s="209"/>
      <c r="BU118" s="209"/>
      <c r="BV118" s="209"/>
      <c r="BW118" s="209"/>
      <c r="BX118" s="209"/>
      <c r="BY118" s="209"/>
      <c r="BZ118" s="209"/>
      <c r="CA118" s="209"/>
      <c r="CB118" s="209"/>
      <c r="CC118" s="209"/>
      <c r="CD118" s="209"/>
      <c r="CE118" s="209"/>
      <c r="CF118" s="424"/>
    </row>
    <row r="119" spans="1:84" s="4" customFormat="1" ht="13.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77" t="s">
        <v>30</v>
      </c>
      <c r="AQ119" s="145"/>
      <c r="AR119" s="210" t="s">
        <v>70</v>
      </c>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c r="BT119" s="244"/>
      <c r="BU119" s="244"/>
      <c r="BV119" s="244"/>
      <c r="BW119" s="244"/>
      <c r="BX119" s="244"/>
      <c r="BY119" s="244"/>
      <c r="BZ119" s="244"/>
      <c r="CA119" s="244"/>
      <c r="CB119" s="244"/>
      <c r="CC119" s="244"/>
      <c r="CD119" s="244"/>
      <c r="CE119" s="244"/>
      <c r="CF119" s="424"/>
    </row>
    <row r="120" spans="1:84" s="4" customFormat="1" ht="13.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78"/>
      <c r="CF120" s="424"/>
    </row>
    <row r="121" spans="1:84" s="4" customFormat="1" ht="13.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79"/>
      <c r="AQ121" s="147" t="s">
        <v>82</v>
      </c>
      <c r="AR121" s="147"/>
      <c r="AS121" s="146" t="s">
        <v>123</v>
      </c>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424"/>
    </row>
    <row r="122" spans="1:84" s="4" customFormat="1" ht="13.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79"/>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424"/>
    </row>
    <row r="123" spans="1:84" s="4" customFormat="1" ht="13.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79"/>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424"/>
    </row>
    <row r="124" spans="1:84" s="4" customFormat="1" ht="13.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79"/>
      <c r="AR124" s="211"/>
      <c r="AS124" s="146" t="s">
        <v>125</v>
      </c>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c r="BZ124" s="241"/>
      <c r="CA124" s="241"/>
      <c r="CB124" s="241"/>
      <c r="CC124" s="241"/>
      <c r="CD124" s="241"/>
      <c r="CE124" s="146"/>
      <c r="CF124" s="424"/>
    </row>
    <row r="125" spans="1:84" s="4" customFormat="1" ht="13.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79"/>
      <c r="AR125" s="21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c r="BZ125" s="241"/>
      <c r="CA125" s="241"/>
      <c r="CB125" s="241"/>
      <c r="CC125" s="241"/>
      <c r="CD125" s="241"/>
      <c r="CE125" s="146"/>
      <c r="CF125" s="424"/>
    </row>
    <row r="126" spans="1:84" s="4" customFormat="1" ht="13.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79"/>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424"/>
    </row>
    <row r="127" spans="1:84" s="4" customFormat="1" ht="13.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79"/>
      <c r="AQ127" s="147" t="s">
        <v>452</v>
      </c>
      <c r="AR127" s="147"/>
      <c r="AS127" s="146" t="s">
        <v>55</v>
      </c>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c r="CA127" s="146"/>
      <c r="CB127" s="146"/>
      <c r="CC127" s="146"/>
      <c r="CD127" s="146"/>
      <c r="CE127" s="146"/>
      <c r="CF127" s="424"/>
    </row>
    <row r="128" spans="1:84" s="4" customFormat="1" ht="13.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79"/>
      <c r="AR128" s="211"/>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c r="CA128" s="146"/>
      <c r="CB128" s="146"/>
      <c r="CC128" s="146"/>
      <c r="CD128" s="146"/>
      <c r="CE128" s="146"/>
      <c r="CF128" s="424"/>
    </row>
    <row r="129" spans="1:84" s="4" customFormat="1" ht="13.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79"/>
      <c r="AR129" s="211"/>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c r="CA129" s="146"/>
      <c r="CB129" s="146"/>
      <c r="CC129" s="146"/>
      <c r="CD129" s="146"/>
      <c r="CE129" s="146"/>
      <c r="CF129" s="424"/>
    </row>
    <row r="130" spans="1:84" s="4" customFormat="1" ht="13.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79"/>
      <c r="AR130" s="211"/>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c r="CA130" s="146"/>
      <c r="CB130" s="146"/>
      <c r="CC130" s="146"/>
      <c r="CD130" s="146"/>
      <c r="CE130" s="146"/>
      <c r="CF130" s="424"/>
    </row>
    <row r="131" spans="1:84" s="4" customFormat="1" ht="13.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79"/>
      <c r="AR131" s="211"/>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c r="CA131" s="146"/>
      <c r="CB131" s="146"/>
      <c r="CC131" s="146"/>
      <c r="CD131" s="146"/>
      <c r="CE131" s="146"/>
      <c r="CF131" s="424"/>
    </row>
    <row r="132" spans="1:84" s="4" customFormat="1" ht="13.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79"/>
      <c r="AR132" s="211"/>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c r="CA132" s="146"/>
      <c r="CB132" s="146"/>
      <c r="CC132" s="146"/>
      <c r="CD132" s="146"/>
      <c r="CE132" s="146"/>
      <c r="CF132" s="424"/>
    </row>
    <row r="133" spans="1:84" s="4" customFormat="1" ht="13.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80"/>
      <c r="AQ133" s="150"/>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425"/>
    </row>
    <row r="134" spans="1:84" s="4" customFormat="1" ht="13.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81"/>
      <c r="AQ134" s="150"/>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row>
    <row r="135" spans="1:84" s="4" customFormat="1" ht="13.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74"/>
      <c r="AQ135" s="143"/>
      <c r="AR135" s="143"/>
      <c r="AS135" s="143"/>
      <c r="AT135" s="143"/>
      <c r="AU135" s="143"/>
      <c r="AV135" s="143"/>
      <c r="AW135" s="143"/>
      <c r="AX135" s="143"/>
      <c r="AY135" s="143"/>
      <c r="AZ135" s="143"/>
      <c r="BA135" s="143"/>
      <c r="BB135" s="143"/>
      <c r="BC135" s="346" t="s">
        <v>47</v>
      </c>
      <c r="BD135" s="346"/>
      <c r="BE135" s="346"/>
      <c r="BF135" s="346"/>
      <c r="BG135" s="346"/>
      <c r="BH135" s="346"/>
      <c r="BI135" s="346"/>
      <c r="BJ135" s="346"/>
      <c r="BK135" s="346"/>
      <c r="BL135" s="346"/>
      <c r="BM135" s="346"/>
      <c r="BN135" s="346"/>
      <c r="BO135" s="346"/>
      <c r="BP135" s="346"/>
      <c r="BQ135" s="346"/>
      <c r="BR135" s="143"/>
      <c r="BS135" s="143"/>
      <c r="BT135" s="143"/>
      <c r="BU135" s="143"/>
      <c r="BV135" s="143"/>
      <c r="BW135" s="143"/>
      <c r="BX135" s="143"/>
      <c r="BY135" s="143"/>
      <c r="BZ135" s="143"/>
      <c r="CA135" s="143"/>
      <c r="CB135" s="143"/>
      <c r="CC135" s="143"/>
      <c r="CD135" s="143"/>
      <c r="CE135" s="414" t="s">
        <v>514</v>
      </c>
      <c r="CF135" s="426"/>
    </row>
    <row r="136" spans="1:84" s="4" customFormat="1" ht="13.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75"/>
      <c r="AQ136" s="144"/>
      <c r="AR136" s="144"/>
      <c r="AS136" s="144"/>
      <c r="AT136" s="144"/>
      <c r="AU136" s="144"/>
      <c r="AV136" s="144"/>
      <c r="AW136" s="144"/>
      <c r="AX136" s="144"/>
      <c r="AY136" s="144"/>
      <c r="AZ136" s="144"/>
      <c r="BA136" s="144"/>
      <c r="BB136" s="144"/>
      <c r="BC136" s="347"/>
      <c r="BD136" s="347"/>
      <c r="BE136" s="347"/>
      <c r="BF136" s="347"/>
      <c r="BG136" s="347"/>
      <c r="BH136" s="347"/>
      <c r="BI136" s="347"/>
      <c r="BJ136" s="347"/>
      <c r="BK136" s="347"/>
      <c r="BL136" s="347"/>
      <c r="BM136" s="347"/>
      <c r="BN136" s="347"/>
      <c r="BO136" s="347"/>
      <c r="BP136" s="347"/>
      <c r="BQ136" s="347"/>
      <c r="BR136" s="144"/>
      <c r="BS136" s="144"/>
      <c r="BT136" s="144"/>
      <c r="BU136" s="144"/>
      <c r="BV136" s="144"/>
      <c r="BW136" s="144"/>
      <c r="BX136" s="144"/>
      <c r="BY136" s="144"/>
      <c r="BZ136" s="144"/>
      <c r="CA136" s="144"/>
      <c r="CB136" s="144"/>
      <c r="CC136" s="144"/>
      <c r="CD136" s="144"/>
      <c r="CE136" s="415"/>
      <c r="CF136" s="427"/>
    </row>
    <row r="137" spans="1:84" s="4" customFormat="1" ht="13.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79"/>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c r="CA137" s="146"/>
      <c r="CB137" s="146"/>
      <c r="CC137" s="146"/>
      <c r="CD137" s="146"/>
      <c r="CE137" s="146"/>
      <c r="CF137" s="424"/>
    </row>
    <row r="138" spans="1:84" s="4" customFormat="1" ht="13.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77" t="s">
        <v>127</v>
      </c>
      <c r="AQ138" s="151"/>
      <c r="AR138" s="145" t="s">
        <v>128</v>
      </c>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424"/>
    </row>
    <row r="139" spans="1:84" s="4" customFormat="1" ht="13.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79"/>
      <c r="CF139" s="424"/>
    </row>
    <row r="140" spans="1:84" s="4" customFormat="1" ht="13.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79"/>
      <c r="AQ140" s="148"/>
      <c r="AR140" s="146" t="s">
        <v>346</v>
      </c>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c r="CA140" s="146"/>
      <c r="CB140" s="146"/>
      <c r="CC140" s="146"/>
      <c r="CD140" s="146"/>
      <c r="CE140" s="146"/>
      <c r="CF140" s="424"/>
    </row>
    <row r="141" spans="1:84" s="4" customFormat="1" ht="13.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79"/>
      <c r="AQ141" s="148"/>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c r="CA141" s="146"/>
      <c r="CB141" s="146"/>
      <c r="CC141" s="146"/>
      <c r="CD141" s="146"/>
      <c r="CE141" s="146"/>
      <c r="CF141" s="424"/>
    </row>
    <row r="142" spans="1:84" s="4" customFormat="1" ht="13.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79"/>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c r="CA142" s="146"/>
      <c r="CB142" s="146"/>
      <c r="CC142" s="146"/>
      <c r="CD142" s="146"/>
      <c r="CE142" s="146"/>
      <c r="CF142" s="424"/>
    </row>
    <row r="143" spans="1:84" s="4" customFormat="1" ht="13.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79"/>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c r="CA143" s="146"/>
      <c r="CB143" s="146"/>
      <c r="CC143" s="146"/>
      <c r="CD143" s="146"/>
      <c r="CE143" s="146"/>
      <c r="CF143" s="424"/>
    </row>
    <row r="144" spans="1:84" s="4" customFormat="1" ht="13.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77" t="s">
        <v>2</v>
      </c>
      <c r="AQ144" s="151"/>
      <c r="AR144" s="145" t="s">
        <v>130</v>
      </c>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424"/>
    </row>
    <row r="145" spans="1:84" s="4" customFormat="1" ht="13.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79"/>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1"/>
      <c r="CF145" s="424"/>
    </row>
    <row r="146" spans="1:84" s="4" customFormat="1" ht="13.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79"/>
      <c r="AQ146" s="147" t="s">
        <v>82</v>
      </c>
      <c r="AR146" s="147"/>
      <c r="AS146" s="146" t="s">
        <v>8</v>
      </c>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1"/>
      <c r="CF146" s="424"/>
    </row>
    <row r="147" spans="1:84" s="4" customFormat="1"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79"/>
      <c r="AQ147" s="148"/>
      <c r="AR147" s="146"/>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1"/>
      <c r="CF147" s="424"/>
    </row>
    <row r="148" spans="1:84" s="4" customFormat="1" ht="13.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79"/>
      <c r="AQ148" s="148"/>
      <c r="AR148" s="146"/>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1"/>
      <c r="CF148" s="424"/>
    </row>
    <row r="149" spans="1:84" s="4" customFormat="1" ht="13.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79"/>
      <c r="AQ149" s="148"/>
      <c r="AR149" s="209"/>
      <c r="AS149" s="209"/>
      <c r="AT149" s="209"/>
      <c r="AU149" s="209"/>
      <c r="AV149" s="209"/>
      <c r="AW149" s="209"/>
      <c r="AX149" s="209"/>
      <c r="AY149" s="209"/>
      <c r="AZ149" s="209"/>
      <c r="BA149" s="209"/>
      <c r="BB149" s="209"/>
      <c r="BC149" s="209"/>
      <c r="BD149" s="209"/>
      <c r="BE149" s="209"/>
      <c r="BF149" s="209"/>
      <c r="BG149" s="209"/>
      <c r="BH149" s="209"/>
      <c r="BI149" s="209"/>
      <c r="BJ149" s="209"/>
      <c r="BK149" s="209"/>
      <c r="BL149" s="209"/>
      <c r="BM149" s="209"/>
      <c r="BN149" s="209"/>
      <c r="BO149" s="209"/>
      <c r="BP149" s="209"/>
      <c r="BQ149" s="209"/>
      <c r="BR149" s="209"/>
      <c r="BS149" s="209"/>
      <c r="BT149" s="209"/>
      <c r="BU149" s="209"/>
      <c r="BV149" s="209"/>
      <c r="BW149" s="209"/>
      <c r="BX149" s="209"/>
      <c r="BY149" s="209"/>
      <c r="BZ149" s="209"/>
      <c r="CA149" s="209"/>
      <c r="CB149" s="209"/>
      <c r="CC149" s="209"/>
      <c r="CD149" s="209"/>
      <c r="CE149" s="209"/>
      <c r="CF149" s="424"/>
    </row>
    <row r="150" spans="1:84" s="4" customFormat="1" ht="13.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79"/>
      <c r="AQ150" s="147" t="s">
        <v>452</v>
      </c>
      <c r="AR150" s="147"/>
      <c r="AS150" s="209" t="s">
        <v>426</v>
      </c>
      <c r="AT150" s="209"/>
      <c r="AU150" s="209"/>
      <c r="AV150" s="209"/>
      <c r="AW150" s="209"/>
      <c r="AX150" s="209"/>
      <c r="AY150" s="209"/>
      <c r="AZ150" s="209"/>
      <c r="BA150" s="209"/>
      <c r="BB150" s="209"/>
      <c r="BC150" s="209"/>
      <c r="BD150" s="209"/>
      <c r="BE150" s="209"/>
      <c r="BF150" s="209"/>
      <c r="BG150" s="209"/>
      <c r="BH150" s="209"/>
      <c r="BI150" s="209"/>
      <c r="BJ150" s="209"/>
      <c r="BK150" s="209"/>
      <c r="BL150" s="209"/>
      <c r="BM150" s="209"/>
      <c r="BN150" s="209"/>
      <c r="BO150" s="209"/>
      <c r="BP150" s="209"/>
      <c r="BQ150" s="209"/>
      <c r="BR150" s="209"/>
      <c r="BS150" s="209"/>
      <c r="BT150" s="209"/>
      <c r="BU150" s="209"/>
      <c r="BV150" s="209"/>
      <c r="BW150" s="209"/>
      <c r="BX150" s="209"/>
      <c r="BY150" s="209"/>
      <c r="BZ150" s="209"/>
      <c r="CA150" s="209"/>
      <c r="CB150" s="209"/>
      <c r="CC150" s="209"/>
      <c r="CD150" s="209"/>
      <c r="CE150" s="146"/>
      <c r="CF150" s="424"/>
    </row>
    <row r="151" spans="1:84" s="4" customFormat="1"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79"/>
      <c r="AQ151" s="149"/>
      <c r="AR151" s="146" t="s">
        <v>89</v>
      </c>
      <c r="AS151" s="209" t="s">
        <v>472</v>
      </c>
      <c r="AT151" s="209"/>
      <c r="AU151" s="209"/>
      <c r="AV151" s="209"/>
      <c r="AW151" s="209"/>
      <c r="AX151" s="209"/>
      <c r="AY151" s="209"/>
      <c r="AZ151" s="209"/>
      <c r="BA151" s="209"/>
      <c r="BB151" s="209"/>
      <c r="BC151" s="209"/>
      <c r="BD151" s="209"/>
      <c r="BE151" s="209"/>
      <c r="BF151" s="209"/>
      <c r="BG151" s="209"/>
      <c r="BH151" s="209"/>
      <c r="BI151" s="209"/>
      <c r="BJ151" s="209"/>
      <c r="BK151" s="209"/>
      <c r="BL151" s="209"/>
      <c r="BM151" s="209"/>
      <c r="BN151" s="209"/>
      <c r="BO151" s="209"/>
      <c r="BP151" s="209"/>
      <c r="BQ151" s="209"/>
      <c r="BR151" s="209"/>
      <c r="BS151" s="209"/>
      <c r="BT151" s="209"/>
      <c r="BU151" s="209"/>
      <c r="BV151" s="209"/>
      <c r="BW151" s="209"/>
      <c r="BX151" s="209"/>
      <c r="BY151" s="209"/>
      <c r="BZ151" s="209"/>
      <c r="CA151" s="209"/>
      <c r="CB151" s="209"/>
      <c r="CC151" s="209"/>
      <c r="CD151" s="209"/>
      <c r="CE151" s="209"/>
      <c r="CF151" s="424"/>
    </row>
    <row r="152" spans="1:84" s="4" customFormat="1" ht="13.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79"/>
      <c r="AQ152" s="149"/>
      <c r="AR152" s="146" t="s">
        <v>91</v>
      </c>
      <c r="AS152" s="209" t="s">
        <v>40</v>
      </c>
      <c r="AT152" s="209"/>
      <c r="AU152" s="209"/>
      <c r="AV152" s="209"/>
      <c r="AW152" s="209"/>
      <c r="AX152" s="209"/>
      <c r="AY152" s="209"/>
      <c r="AZ152" s="209"/>
      <c r="BA152" s="209"/>
      <c r="BB152" s="209"/>
      <c r="BC152" s="209"/>
      <c r="BD152" s="209"/>
      <c r="BE152" s="209"/>
      <c r="BF152" s="209"/>
      <c r="BG152" s="209"/>
      <c r="BH152" s="209"/>
      <c r="BI152" s="209"/>
      <c r="BJ152" s="209"/>
      <c r="BK152" s="209"/>
      <c r="BL152" s="209"/>
      <c r="BM152" s="209"/>
      <c r="BN152" s="209"/>
      <c r="BO152" s="209"/>
      <c r="BP152" s="209"/>
      <c r="BQ152" s="209"/>
      <c r="BR152" s="209"/>
      <c r="BS152" s="209"/>
      <c r="BT152" s="209"/>
      <c r="BU152" s="209"/>
      <c r="BV152" s="209"/>
      <c r="BW152" s="209"/>
      <c r="BX152" s="209"/>
      <c r="BY152" s="209"/>
      <c r="BZ152" s="209"/>
      <c r="CA152" s="209"/>
      <c r="CB152" s="209"/>
      <c r="CC152" s="209"/>
      <c r="CD152" s="209"/>
      <c r="CE152" s="209"/>
      <c r="CF152" s="424"/>
    </row>
    <row r="153" spans="1:84" s="4" customFormat="1" ht="13.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79"/>
      <c r="AQ153" s="149"/>
      <c r="AR153" s="146"/>
      <c r="AS153" s="209"/>
      <c r="AT153" s="209"/>
      <c r="AU153" s="209"/>
      <c r="AV153" s="209"/>
      <c r="AW153" s="209"/>
      <c r="AX153" s="209"/>
      <c r="AY153" s="209"/>
      <c r="AZ153" s="209"/>
      <c r="BA153" s="209"/>
      <c r="BB153" s="209"/>
      <c r="BC153" s="209"/>
      <c r="BD153" s="209"/>
      <c r="BE153" s="209"/>
      <c r="BF153" s="209"/>
      <c r="BG153" s="209"/>
      <c r="BH153" s="209"/>
      <c r="BI153" s="209"/>
      <c r="BJ153" s="209"/>
      <c r="BK153" s="209"/>
      <c r="BL153" s="209"/>
      <c r="BM153" s="209"/>
      <c r="BN153" s="209"/>
      <c r="BO153" s="209"/>
      <c r="BP153" s="209"/>
      <c r="BQ153" s="209"/>
      <c r="BR153" s="209"/>
      <c r="BS153" s="209"/>
      <c r="BT153" s="209"/>
      <c r="BU153" s="209"/>
      <c r="BV153" s="209"/>
      <c r="BW153" s="209"/>
      <c r="BX153" s="209"/>
      <c r="BY153" s="209"/>
      <c r="BZ153" s="209"/>
      <c r="CA153" s="209"/>
      <c r="CB153" s="209"/>
      <c r="CC153" s="209"/>
      <c r="CD153" s="209"/>
      <c r="CE153" s="209"/>
      <c r="CF153" s="424"/>
    </row>
    <row r="154" spans="1:84" s="4" customFormat="1" ht="13.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79"/>
      <c r="AR154" s="146"/>
      <c r="AS154" s="209"/>
      <c r="AT154" s="209"/>
      <c r="AU154" s="209"/>
      <c r="AV154" s="209"/>
      <c r="AW154" s="209"/>
      <c r="AX154" s="209"/>
      <c r="AY154" s="209"/>
      <c r="AZ154" s="209"/>
      <c r="BA154" s="209"/>
      <c r="BB154" s="209"/>
      <c r="BC154" s="209"/>
      <c r="BD154" s="209"/>
      <c r="BE154" s="209"/>
      <c r="BF154" s="209"/>
      <c r="BG154" s="209"/>
      <c r="BH154" s="209"/>
      <c r="BI154" s="209"/>
      <c r="BJ154" s="209"/>
      <c r="BK154" s="209"/>
      <c r="BL154" s="209"/>
      <c r="BM154" s="209"/>
      <c r="BN154" s="209"/>
      <c r="BO154" s="209"/>
      <c r="BP154" s="209"/>
      <c r="BQ154" s="209"/>
      <c r="BR154" s="209"/>
      <c r="BS154" s="209"/>
      <c r="BT154" s="209"/>
      <c r="BU154" s="209"/>
      <c r="BV154" s="209"/>
      <c r="BW154" s="209"/>
      <c r="BX154" s="209"/>
      <c r="BY154" s="209"/>
      <c r="BZ154" s="209"/>
      <c r="CA154" s="209"/>
      <c r="CB154" s="209"/>
      <c r="CC154" s="209"/>
      <c r="CD154" s="209"/>
      <c r="CE154" s="209"/>
      <c r="CF154" s="424"/>
    </row>
    <row r="155" spans="1:84" s="4" customFormat="1" ht="13.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79"/>
      <c r="AR155" s="146"/>
      <c r="AS155" s="209"/>
      <c r="AT155" s="209"/>
      <c r="AU155" s="209"/>
      <c r="AV155" s="209"/>
      <c r="AW155" s="209"/>
      <c r="AX155" s="209"/>
      <c r="AY155" s="209"/>
      <c r="AZ155" s="209"/>
      <c r="BA155" s="209"/>
      <c r="BB155" s="209"/>
      <c r="BC155" s="209"/>
      <c r="BD155" s="209"/>
      <c r="BE155" s="209"/>
      <c r="BF155" s="209"/>
      <c r="BG155" s="209"/>
      <c r="BH155" s="209"/>
      <c r="BI155" s="209"/>
      <c r="BJ155" s="209"/>
      <c r="BK155" s="209"/>
      <c r="BL155" s="209"/>
      <c r="BM155" s="209"/>
      <c r="BN155" s="209"/>
      <c r="BO155" s="209"/>
      <c r="BP155" s="209"/>
      <c r="BQ155" s="209"/>
      <c r="BR155" s="209"/>
      <c r="BS155" s="209"/>
      <c r="BT155" s="209"/>
      <c r="BU155" s="209"/>
      <c r="BV155" s="209"/>
      <c r="BW155" s="209"/>
      <c r="BX155" s="209"/>
      <c r="BY155" s="209"/>
      <c r="BZ155" s="209"/>
      <c r="CA155" s="209"/>
      <c r="CB155" s="209"/>
      <c r="CC155" s="209"/>
      <c r="CD155" s="209"/>
      <c r="CE155" s="209"/>
      <c r="CF155" s="424"/>
    </row>
    <row r="156" spans="1:84" s="4" customFormat="1" ht="13.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78"/>
      <c r="AQ156" s="147" t="s">
        <v>298</v>
      </c>
      <c r="AR156" s="147"/>
      <c r="AS156" s="245" t="s">
        <v>317</v>
      </c>
      <c r="AT156" s="245"/>
      <c r="AU156" s="245"/>
      <c r="AV156" s="245"/>
      <c r="AW156" s="245"/>
      <c r="AX156" s="245"/>
      <c r="AY156" s="245"/>
      <c r="AZ156" s="245"/>
      <c r="BA156" s="245"/>
      <c r="BB156" s="245"/>
      <c r="BC156" s="245"/>
      <c r="BD156" s="245"/>
      <c r="BE156" s="245"/>
      <c r="BF156" s="245"/>
      <c r="BG156" s="245"/>
      <c r="BH156" s="245"/>
      <c r="BI156" s="245"/>
      <c r="BJ156" s="245"/>
      <c r="BK156" s="245"/>
      <c r="BL156" s="245"/>
      <c r="BM156" s="245"/>
      <c r="BN156" s="245"/>
      <c r="BO156" s="245"/>
      <c r="BP156" s="245"/>
      <c r="BQ156" s="245"/>
      <c r="BR156" s="245"/>
      <c r="BS156" s="245"/>
      <c r="BT156" s="245"/>
      <c r="BU156" s="245"/>
      <c r="BV156" s="245"/>
      <c r="BW156" s="245"/>
      <c r="BX156" s="245"/>
      <c r="BY156" s="245"/>
      <c r="BZ156" s="245"/>
      <c r="CA156" s="245"/>
      <c r="CB156" s="245"/>
      <c r="CC156" s="245"/>
      <c r="CD156" s="245"/>
      <c r="CE156" s="245"/>
      <c r="CF156" s="424"/>
    </row>
    <row r="157" spans="1:84" s="4" customFormat="1" ht="13.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79"/>
      <c r="AR157" s="153" t="s">
        <v>89</v>
      </c>
      <c r="AS157" s="209" t="s">
        <v>133</v>
      </c>
      <c r="AT157" s="209"/>
      <c r="AU157" s="209"/>
      <c r="AV157" s="209"/>
      <c r="AW157" s="209"/>
      <c r="AX157" s="209"/>
      <c r="AY157" s="209"/>
      <c r="AZ157" s="209"/>
      <c r="BA157" s="209"/>
      <c r="BB157" s="209"/>
      <c r="BC157" s="209"/>
      <c r="BD157" s="209"/>
      <c r="BE157" s="209"/>
      <c r="BF157" s="209"/>
      <c r="BG157" s="209"/>
      <c r="BH157" s="209"/>
      <c r="BI157" s="209"/>
      <c r="BJ157" s="209"/>
      <c r="BK157" s="209"/>
      <c r="BL157" s="209"/>
      <c r="BM157" s="209"/>
      <c r="BN157" s="209"/>
      <c r="BO157" s="209"/>
      <c r="BP157" s="209"/>
      <c r="BQ157" s="209"/>
      <c r="BR157" s="209"/>
      <c r="BS157" s="209"/>
      <c r="BT157" s="209"/>
      <c r="BU157" s="209"/>
      <c r="BV157" s="209"/>
      <c r="BW157" s="209"/>
      <c r="BX157" s="209"/>
      <c r="BY157" s="209"/>
      <c r="BZ157" s="209"/>
      <c r="CA157" s="209"/>
      <c r="CB157" s="209"/>
      <c r="CC157" s="209"/>
      <c r="CD157" s="209"/>
      <c r="CE157" s="209"/>
      <c r="CF157" s="424"/>
    </row>
    <row r="158" spans="1:84" s="4" customFormat="1" ht="13.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79"/>
      <c r="AS158" s="209"/>
      <c r="AT158" s="209"/>
      <c r="AU158" s="209"/>
      <c r="AV158" s="209"/>
      <c r="AW158" s="209"/>
      <c r="AX158" s="209"/>
      <c r="AY158" s="209"/>
      <c r="AZ158" s="209"/>
      <c r="BA158" s="209"/>
      <c r="BB158" s="209"/>
      <c r="BC158" s="209"/>
      <c r="BD158" s="209"/>
      <c r="BE158" s="209"/>
      <c r="BF158" s="209"/>
      <c r="BG158" s="209"/>
      <c r="BH158" s="209"/>
      <c r="BI158" s="209"/>
      <c r="BJ158" s="209"/>
      <c r="BK158" s="209"/>
      <c r="BL158" s="209"/>
      <c r="BM158" s="209"/>
      <c r="BN158" s="209"/>
      <c r="BO158" s="209"/>
      <c r="BP158" s="209"/>
      <c r="BQ158" s="209"/>
      <c r="BR158" s="209"/>
      <c r="BS158" s="209"/>
      <c r="BT158" s="209"/>
      <c r="BU158" s="209"/>
      <c r="BV158" s="209"/>
      <c r="BW158" s="209"/>
      <c r="BX158" s="209"/>
      <c r="BY158" s="209"/>
      <c r="BZ158" s="209"/>
      <c r="CA158" s="209"/>
      <c r="CB158" s="209"/>
      <c r="CC158" s="209"/>
      <c r="CD158" s="209"/>
      <c r="CE158" s="209"/>
      <c r="CF158" s="424"/>
    </row>
    <row r="159" spans="1:84" s="4" customFormat="1" ht="13.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79"/>
      <c r="AR159" s="153" t="s">
        <v>91</v>
      </c>
      <c r="AS159" s="209" t="s">
        <v>168</v>
      </c>
      <c r="AT159" s="245"/>
      <c r="AU159" s="245"/>
      <c r="AV159" s="245"/>
      <c r="AW159" s="245"/>
      <c r="AX159" s="245"/>
      <c r="AY159" s="245"/>
      <c r="AZ159" s="245"/>
      <c r="BA159" s="245"/>
      <c r="BB159" s="245"/>
      <c r="BC159" s="245"/>
      <c r="BD159" s="245"/>
      <c r="BE159" s="245"/>
      <c r="BF159" s="245"/>
      <c r="BG159" s="245"/>
      <c r="BH159" s="245"/>
      <c r="BI159" s="245"/>
      <c r="BJ159" s="245"/>
      <c r="BK159" s="245"/>
      <c r="BL159" s="245"/>
      <c r="BM159" s="245"/>
      <c r="BN159" s="245"/>
      <c r="BO159" s="245"/>
      <c r="BP159" s="245"/>
      <c r="BQ159" s="245"/>
      <c r="BR159" s="245"/>
      <c r="BS159" s="245"/>
      <c r="BT159" s="245"/>
      <c r="BU159" s="245"/>
      <c r="BV159" s="245"/>
      <c r="BW159" s="245"/>
      <c r="BX159" s="245"/>
      <c r="BY159" s="245"/>
      <c r="BZ159" s="245"/>
      <c r="CA159" s="245"/>
      <c r="CB159" s="245"/>
      <c r="CC159" s="245"/>
      <c r="CD159" s="245"/>
      <c r="CE159" s="245"/>
      <c r="CF159" s="424"/>
    </row>
    <row r="160" spans="1:84" s="4" customFormat="1" ht="13.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79"/>
      <c r="AS160" s="245"/>
      <c r="AT160" s="245"/>
      <c r="AU160" s="245"/>
      <c r="AV160" s="245"/>
      <c r="AW160" s="245"/>
      <c r="AX160" s="245"/>
      <c r="AY160" s="245"/>
      <c r="AZ160" s="245"/>
      <c r="BA160" s="245"/>
      <c r="BB160" s="245"/>
      <c r="BC160" s="245"/>
      <c r="BD160" s="245"/>
      <c r="BE160" s="245"/>
      <c r="BF160" s="245"/>
      <c r="BG160" s="245"/>
      <c r="BH160" s="245"/>
      <c r="BI160" s="245"/>
      <c r="BJ160" s="245"/>
      <c r="BK160" s="245"/>
      <c r="BL160" s="245"/>
      <c r="BM160" s="245"/>
      <c r="BN160" s="245"/>
      <c r="BO160" s="245"/>
      <c r="BP160" s="245"/>
      <c r="BQ160" s="245"/>
      <c r="BR160" s="245"/>
      <c r="BS160" s="245"/>
      <c r="BT160" s="245"/>
      <c r="BU160" s="245"/>
      <c r="BV160" s="245"/>
      <c r="BW160" s="245"/>
      <c r="BX160" s="245"/>
      <c r="BY160" s="245"/>
      <c r="BZ160" s="245"/>
      <c r="CA160" s="245"/>
      <c r="CB160" s="245"/>
      <c r="CC160" s="245"/>
      <c r="CD160" s="245"/>
      <c r="CE160" s="245"/>
      <c r="CF160" s="424"/>
    </row>
    <row r="161" spans="1:84" s="4" customFormat="1" ht="13.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79"/>
      <c r="AS161" s="245"/>
      <c r="AT161" s="245"/>
      <c r="AU161" s="245"/>
      <c r="AV161" s="245"/>
      <c r="AW161" s="245"/>
      <c r="AX161" s="245"/>
      <c r="AY161" s="245"/>
      <c r="AZ161" s="245"/>
      <c r="BA161" s="245"/>
      <c r="BB161" s="245"/>
      <c r="BC161" s="245"/>
      <c r="BD161" s="245"/>
      <c r="BE161" s="245"/>
      <c r="BF161" s="245"/>
      <c r="BG161" s="245"/>
      <c r="BH161" s="245"/>
      <c r="BI161" s="245"/>
      <c r="BJ161" s="245"/>
      <c r="BK161" s="245"/>
      <c r="BL161" s="245"/>
      <c r="BM161" s="245"/>
      <c r="BN161" s="245"/>
      <c r="BO161" s="245"/>
      <c r="BP161" s="245"/>
      <c r="BQ161" s="245"/>
      <c r="BR161" s="245"/>
      <c r="BS161" s="245"/>
      <c r="BT161" s="245"/>
      <c r="BU161" s="245"/>
      <c r="BV161" s="245"/>
      <c r="BW161" s="245"/>
      <c r="BX161" s="245"/>
      <c r="BY161" s="245"/>
      <c r="BZ161" s="245"/>
      <c r="CA161" s="245"/>
      <c r="CB161" s="245"/>
      <c r="CC161" s="245"/>
      <c r="CD161" s="245"/>
      <c r="CE161" s="245"/>
      <c r="CF161" s="424"/>
    </row>
    <row r="162" spans="1:84" s="4" customFormat="1" ht="13.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79"/>
      <c r="AQ162" s="146"/>
      <c r="AR162" s="146"/>
      <c r="AS162" s="209" t="s">
        <v>46</v>
      </c>
      <c r="AT162" s="209"/>
      <c r="AU162" s="209"/>
      <c r="AV162" s="209"/>
      <c r="AW162" s="209"/>
      <c r="AX162" s="209"/>
      <c r="AY162" s="209"/>
      <c r="AZ162" s="209"/>
      <c r="BA162" s="209"/>
      <c r="BB162" s="209"/>
      <c r="BC162" s="209"/>
      <c r="BD162" s="209"/>
      <c r="BE162" s="209"/>
      <c r="BF162" s="209"/>
      <c r="BG162" s="209"/>
      <c r="BH162" s="209"/>
      <c r="BI162" s="209"/>
      <c r="BJ162" s="209"/>
      <c r="BK162" s="209"/>
      <c r="BL162" s="209"/>
      <c r="BM162" s="209"/>
      <c r="BN162" s="209"/>
      <c r="BO162" s="209"/>
      <c r="BP162" s="209"/>
      <c r="BQ162" s="209"/>
      <c r="BR162" s="209"/>
      <c r="BS162" s="209"/>
      <c r="BT162" s="209"/>
      <c r="BU162" s="209"/>
      <c r="BV162" s="209"/>
      <c r="BW162" s="209"/>
      <c r="BX162" s="209"/>
      <c r="BY162" s="209"/>
      <c r="BZ162" s="209"/>
      <c r="CA162" s="209"/>
      <c r="CB162" s="209"/>
      <c r="CC162" s="209"/>
      <c r="CD162" s="209"/>
      <c r="CE162" s="209"/>
      <c r="CF162" s="424"/>
    </row>
    <row r="163" spans="1:84" s="4" customFormat="1" ht="13.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79"/>
      <c r="AQ163" s="146"/>
      <c r="AR163" s="146"/>
      <c r="AS163" s="209"/>
      <c r="AT163" s="209"/>
      <c r="AU163" s="209"/>
      <c r="AV163" s="209"/>
      <c r="AW163" s="209"/>
      <c r="AX163" s="209"/>
      <c r="AY163" s="209"/>
      <c r="AZ163" s="209"/>
      <c r="BA163" s="209"/>
      <c r="BB163" s="209"/>
      <c r="BC163" s="209"/>
      <c r="BD163" s="209"/>
      <c r="BE163" s="209"/>
      <c r="BF163" s="209"/>
      <c r="BG163" s="209"/>
      <c r="BH163" s="209"/>
      <c r="BI163" s="209"/>
      <c r="BJ163" s="209"/>
      <c r="BK163" s="209"/>
      <c r="BL163" s="209"/>
      <c r="BM163" s="209"/>
      <c r="BN163" s="209"/>
      <c r="BO163" s="209"/>
      <c r="BP163" s="209"/>
      <c r="BQ163" s="209"/>
      <c r="BR163" s="209"/>
      <c r="BS163" s="209"/>
      <c r="BT163" s="209"/>
      <c r="BU163" s="209"/>
      <c r="BV163" s="209"/>
      <c r="BW163" s="209"/>
      <c r="BX163" s="209"/>
      <c r="BY163" s="209"/>
      <c r="BZ163" s="209"/>
      <c r="CA163" s="209"/>
      <c r="CB163" s="209"/>
      <c r="CC163" s="209"/>
      <c r="CD163" s="209"/>
      <c r="CE163" s="209"/>
      <c r="CF163" s="424"/>
    </row>
    <row r="164" spans="1:84" s="4" customFormat="1" ht="13.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79"/>
      <c r="AQ164" s="152"/>
      <c r="AR164" s="152"/>
      <c r="AS164" s="209"/>
      <c r="AT164" s="209"/>
      <c r="AU164" s="209"/>
      <c r="AV164" s="209"/>
      <c r="AW164" s="209"/>
      <c r="AX164" s="209"/>
      <c r="AY164" s="209"/>
      <c r="AZ164" s="209"/>
      <c r="BA164" s="209"/>
      <c r="BB164" s="209"/>
      <c r="BC164" s="209"/>
      <c r="BD164" s="209"/>
      <c r="BE164" s="209"/>
      <c r="BF164" s="209"/>
      <c r="BG164" s="209"/>
      <c r="BH164" s="209"/>
      <c r="BI164" s="209"/>
      <c r="BJ164" s="209"/>
      <c r="BK164" s="209"/>
      <c r="BL164" s="209"/>
      <c r="BM164" s="209"/>
      <c r="BN164" s="209"/>
      <c r="BO164" s="209"/>
      <c r="BP164" s="209"/>
      <c r="BQ164" s="209"/>
      <c r="BR164" s="209"/>
      <c r="BS164" s="209"/>
      <c r="BT164" s="209"/>
      <c r="BU164" s="209"/>
      <c r="BV164" s="209"/>
      <c r="BW164" s="209"/>
      <c r="BX164" s="209"/>
      <c r="BY164" s="209"/>
      <c r="BZ164" s="209"/>
      <c r="CA164" s="209"/>
      <c r="CB164" s="209"/>
      <c r="CC164" s="209"/>
      <c r="CD164" s="209"/>
      <c r="CE164" s="209"/>
      <c r="CF164" s="424"/>
    </row>
    <row r="165" spans="1:84" s="4" customFormat="1" ht="13.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79"/>
      <c r="AQ165" s="152"/>
      <c r="AR165" s="152"/>
      <c r="AS165" s="209"/>
      <c r="AT165" s="209"/>
      <c r="AU165" s="209"/>
      <c r="AV165" s="209"/>
      <c r="AW165" s="209"/>
      <c r="AX165" s="209"/>
      <c r="AY165" s="209"/>
      <c r="AZ165" s="209"/>
      <c r="BA165" s="209"/>
      <c r="BB165" s="209"/>
      <c r="BC165" s="209"/>
      <c r="BD165" s="209"/>
      <c r="BE165" s="209"/>
      <c r="BF165" s="209"/>
      <c r="BG165" s="209"/>
      <c r="BH165" s="209"/>
      <c r="BI165" s="209"/>
      <c r="BJ165" s="209"/>
      <c r="BK165" s="209"/>
      <c r="BL165" s="209"/>
      <c r="BM165" s="209"/>
      <c r="BN165" s="209"/>
      <c r="BO165" s="209"/>
      <c r="BP165" s="209"/>
      <c r="BQ165" s="209"/>
      <c r="BR165" s="209"/>
      <c r="BS165" s="209"/>
      <c r="BT165" s="209"/>
      <c r="BU165" s="209"/>
      <c r="BV165" s="209"/>
      <c r="BW165" s="209"/>
      <c r="BX165" s="209"/>
      <c r="BY165" s="209"/>
      <c r="BZ165" s="209"/>
      <c r="CA165" s="209"/>
      <c r="CB165" s="209"/>
      <c r="CC165" s="209"/>
      <c r="CD165" s="209"/>
      <c r="CE165" s="209"/>
      <c r="CF165" s="424"/>
    </row>
    <row r="166" spans="1:84" s="4" customFormat="1" ht="13.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79"/>
      <c r="AQ166" s="147" t="s">
        <v>453</v>
      </c>
      <c r="AR166" s="147"/>
      <c r="AS166" s="209" t="s">
        <v>137</v>
      </c>
      <c r="AT166" s="209"/>
      <c r="AU166" s="209"/>
      <c r="AV166" s="209"/>
      <c r="AW166" s="209"/>
      <c r="AX166" s="209"/>
      <c r="AY166" s="209"/>
      <c r="AZ166" s="209"/>
      <c r="BA166" s="209"/>
      <c r="BB166" s="209"/>
      <c r="BC166" s="209"/>
      <c r="BD166" s="209"/>
      <c r="BE166" s="209"/>
      <c r="BF166" s="209"/>
      <c r="BG166" s="209"/>
      <c r="BH166" s="209"/>
      <c r="BI166" s="209"/>
      <c r="BJ166" s="209"/>
      <c r="BK166" s="209"/>
      <c r="BL166" s="209"/>
      <c r="BM166" s="209"/>
      <c r="BN166" s="209"/>
      <c r="BO166" s="209"/>
      <c r="BP166" s="209"/>
      <c r="BQ166" s="209"/>
      <c r="BR166" s="209"/>
      <c r="BS166" s="209"/>
      <c r="BT166" s="209"/>
      <c r="BU166" s="209"/>
      <c r="BV166" s="209"/>
      <c r="BW166" s="209"/>
      <c r="BX166" s="209"/>
      <c r="BY166" s="209"/>
      <c r="BZ166" s="209"/>
      <c r="CA166" s="209"/>
      <c r="CB166" s="209"/>
      <c r="CC166" s="209"/>
      <c r="CD166" s="209"/>
      <c r="CE166" s="209"/>
      <c r="CF166" s="424"/>
    </row>
    <row r="167" spans="1:84" s="4" customFormat="1" ht="13.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79"/>
      <c r="AQ167" s="146"/>
      <c r="AR167" s="146" t="s">
        <v>89</v>
      </c>
      <c r="AS167" s="209" t="s">
        <v>139</v>
      </c>
      <c r="AT167" s="209"/>
      <c r="AU167" s="209"/>
      <c r="AV167" s="209"/>
      <c r="AW167" s="209"/>
      <c r="AX167" s="209"/>
      <c r="AY167" s="209"/>
      <c r="AZ167" s="209"/>
      <c r="BA167" s="209"/>
      <c r="BB167" s="209"/>
      <c r="BC167" s="209"/>
      <c r="BD167" s="209"/>
      <c r="BE167" s="209"/>
      <c r="BF167" s="209"/>
      <c r="BG167" s="209"/>
      <c r="BH167" s="209"/>
      <c r="BI167" s="209"/>
      <c r="BJ167" s="209"/>
      <c r="BK167" s="209"/>
      <c r="BL167" s="209"/>
      <c r="BM167" s="209"/>
      <c r="BN167" s="209"/>
      <c r="BO167" s="209"/>
      <c r="BP167" s="209"/>
      <c r="BQ167" s="209"/>
      <c r="BR167" s="209"/>
      <c r="BS167" s="209"/>
      <c r="BT167" s="209"/>
      <c r="BU167" s="209"/>
      <c r="BV167" s="209"/>
      <c r="BW167" s="209"/>
      <c r="BX167" s="209"/>
      <c r="BY167" s="209"/>
      <c r="BZ167" s="209"/>
      <c r="CA167" s="209"/>
      <c r="CB167" s="209"/>
      <c r="CC167" s="209"/>
      <c r="CD167" s="209"/>
      <c r="CE167" s="209"/>
      <c r="CF167" s="424"/>
    </row>
    <row r="168" spans="1:84" s="4" customFormat="1" ht="13.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79"/>
      <c r="AQ168" s="146"/>
      <c r="AR168" s="146"/>
      <c r="AS168" s="209"/>
      <c r="AT168" s="209"/>
      <c r="AU168" s="209"/>
      <c r="AV168" s="209"/>
      <c r="AW168" s="209"/>
      <c r="AX168" s="209"/>
      <c r="AY168" s="209"/>
      <c r="AZ168" s="209"/>
      <c r="BA168" s="209"/>
      <c r="BB168" s="209"/>
      <c r="BC168" s="209"/>
      <c r="BD168" s="209"/>
      <c r="BE168" s="209"/>
      <c r="BF168" s="209"/>
      <c r="BG168" s="209"/>
      <c r="BH168" s="209"/>
      <c r="BI168" s="209"/>
      <c r="BJ168" s="209"/>
      <c r="BK168" s="209"/>
      <c r="BL168" s="209"/>
      <c r="BM168" s="209"/>
      <c r="BN168" s="209"/>
      <c r="BO168" s="209"/>
      <c r="BP168" s="209"/>
      <c r="BQ168" s="209"/>
      <c r="BR168" s="209"/>
      <c r="BS168" s="209"/>
      <c r="BT168" s="209"/>
      <c r="BU168" s="209"/>
      <c r="BV168" s="209"/>
      <c r="BW168" s="209"/>
      <c r="BX168" s="209"/>
      <c r="BY168" s="209"/>
      <c r="BZ168" s="209"/>
      <c r="CA168" s="209"/>
      <c r="CB168" s="209"/>
      <c r="CC168" s="209"/>
      <c r="CD168" s="209"/>
      <c r="CE168" s="209"/>
      <c r="CF168" s="424"/>
    </row>
    <row r="169" spans="1:84" s="4" customFormat="1" ht="13.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79"/>
      <c r="AQ169" s="146"/>
      <c r="AR169" s="146"/>
      <c r="AS169" s="209"/>
      <c r="AT169" s="209"/>
      <c r="AU169" s="209"/>
      <c r="AV169" s="209"/>
      <c r="AW169" s="209"/>
      <c r="AX169" s="209"/>
      <c r="AY169" s="209"/>
      <c r="AZ169" s="209"/>
      <c r="BA169" s="209"/>
      <c r="BB169" s="209"/>
      <c r="BC169" s="209"/>
      <c r="BD169" s="209"/>
      <c r="BE169" s="209"/>
      <c r="BF169" s="209"/>
      <c r="BG169" s="209"/>
      <c r="BH169" s="209"/>
      <c r="BI169" s="209"/>
      <c r="BJ169" s="209"/>
      <c r="BK169" s="209"/>
      <c r="BL169" s="209"/>
      <c r="BM169" s="209"/>
      <c r="BN169" s="209"/>
      <c r="BO169" s="209"/>
      <c r="BP169" s="209"/>
      <c r="BQ169" s="209"/>
      <c r="BR169" s="209"/>
      <c r="BS169" s="209"/>
      <c r="BT169" s="209"/>
      <c r="BU169" s="209"/>
      <c r="BV169" s="209"/>
      <c r="BW169" s="209"/>
      <c r="BX169" s="209"/>
      <c r="BY169" s="209"/>
      <c r="BZ169" s="209"/>
      <c r="CA169" s="209"/>
      <c r="CB169" s="209"/>
      <c r="CC169" s="209"/>
      <c r="CD169" s="209"/>
      <c r="CE169" s="209"/>
      <c r="CF169" s="424"/>
    </row>
    <row r="170" spans="1:84" s="4" customFormat="1" ht="13.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79"/>
      <c r="AQ170" s="146"/>
      <c r="AR170" s="146" t="s">
        <v>91</v>
      </c>
      <c r="AS170" s="209" t="s">
        <v>325</v>
      </c>
      <c r="AT170" s="209"/>
      <c r="AU170" s="209"/>
      <c r="AV170" s="209"/>
      <c r="AW170" s="209"/>
      <c r="AX170" s="209"/>
      <c r="AY170" s="209"/>
      <c r="AZ170" s="209"/>
      <c r="BA170" s="209"/>
      <c r="BB170" s="209"/>
      <c r="BC170" s="209"/>
      <c r="BD170" s="209"/>
      <c r="BE170" s="209"/>
      <c r="BF170" s="209"/>
      <c r="BG170" s="209"/>
      <c r="BH170" s="209"/>
      <c r="BI170" s="209"/>
      <c r="BJ170" s="209"/>
      <c r="BK170" s="209"/>
      <c r="BL170" s="209"/>
      <c r="BM170" s="209"/>
      <c r="BN170" s="209"/>
      <c r="BO170" s="209"/>
      <c r="BP170" s="209"/>
      <c r="BQ170" s="209"/>
      <c r="BR170" s="209"/>
      <c r="BS170" s="209"/>
      <c r="BT170" s="209"/>
      <c r="BU170" s="209"/>
      <c r="BV170" s="209"/>
      <c r="BW170" s="209"/>
      <c r="BX170" s="209"/>
      <c r="BY170" s="209"/>
      <c r="BZ170" s="209"/>
      <c r="CA170" s="209"/>
      <c r="CB170" s="209"/>
      <c r="CC170" s="209"/>
      <c r="CD170" s="209"/>
      <c r="CE170" s="209"/>
      <c r="CF170" s="424"/>
    </row>
    <row r="171" spans="1:84" s="4" customFormat="1" ht="13.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79"/>
      <c r="AQ171" s="146"/>
      <c r="AR171" s="146"/>
      <c r="AS171" s="209"/>
      <c r="AT171" s="209"/>
      <c r="AU171" s="209"/>
      <c r="AV171" s="209"/>
      <c r="AW171" s="209"/>
      <c r="AX171" s="209"/>
      <c r="AY171" s="209"/>
      <c r="AZ171" s="209"/>
      <c r="BA171" s="209"/>
      <c r="BB171" s="209"/>
      <c r="BC171" s="209"/>
      <c r="BD171" s="209"/>
      <c r="BE171" s="209"/>
      <c r="BF171" s="209"/>
      <c r="BG171" s="209"/>
      <c r="BH171" s="209"/>
      <c r="BI171" s="209"/>
      <c r="BJ171" s="209"/>
      <c r="BK171" s="209"/>
      <c r="BL171" s="209"/>
      <c r="BM171" s="209"/>
      <c r="BN171" s="209"/>
      <c r="BO171" s="209"/>
      <c r="BP171" s="209"/>
      <c r="BQ171" s="209"/>
      <c r="BR171" s="209"/>
      <c r="BS171" s="209"/>
      <c r="BT171" s="209"/>
      <c r="BU171" s="209"/>
      <c r="BV171" s="209"/>
      <c r="BW171" s="209"/>
      <c r="BX171" s="209"/>
      <c r="BY171" s="209"/>
      <c r="BZ171" s="209"/>
      <c r="CA171" s="209"/>
      <c r="CB171" s="209"/>
      <c r="CC171" s="209"/>
      <c r="CD171" s="209"/>
      <c r="CE171" s="209"/>
      <c r="CF171" s="424"/>
    </row>
    <row r="172" spans="1:84" s="4" customFormat="1" ht="13.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79"/>
      <c r="AQ172" s="146"/>
      <c r="AR172" s="146"/>
      <c r="AS172" s="209"/>
      <c r="AT172" s="209"/>
      <c r="AU172" s="209"/>
      <c r="AV172" s="209"/>
      <c r="AW172" s="209"/>
      <c r="AX172" s="209"/>
      <c r="AY172" s="209"/>
      <c r="AZ172" s="209"/>
      <c r="BA172" s="209"/>
      <c r="BB172" s="209"/>
      <c r="BC172" s="209"/>
      <c r="BD172" s="209"/>
      <c r="BE172" s="209"/>
      <c r="BF172" s="209"/>
      <c r="BG172" s="209"/>
      <c r="BH172" s="209"/>
      <c r="BI172" s="209"/>
      <c r="BJ172" s="209"/>
      <c r="BK172" s="209"/>
      <c r="BL172" s="209"/>
      <c r="BM172" s="209"/>
      <c r="BN172" s="209"/>
      <c r="BO172" s="209"/>
      <c r="BP172" s="209"/>
      <c r="BQ172" s="209"/>
      <c r="BR172" s="209"/>
      <c r="BS172" s="209"/>
      <c r="BT172" s="209"/>
      <c r="BU172" s="209"/>
      <c r="BV172" s="209"/>
      <c r="BW172" s="209"/>
      <c r="BX172" s="209"/>
      <c r="BY172" s="209"/>
      <c r="BZ172" s="209"/>
      <c r="CA172" s="209"/>
      <c r="CB172" s="209"/>
      <c r="CC172" s="209"/>
      <c r="CD172" s="209"/>
      <c r="CE172" s="209"/>
      <c r="CF172" s="424"/>
    </row>
    <row r="173" spans="1:84" s="4" customFormat="1" ht="13.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79"/>
      <c r="AQ173" s="146"/>
      <c r="AR173" s="146"/>
      <c r="AS173" s="209"/>
      <c r="AT173" s="209"/>
      <c r="AU173" s="209"/>
      <c r="AV173" s="209"/>
      <c r="AW173" s="209"/>
      <c r="AX173" s="209"/>
      <c r="AY173" s="209"/>
      <c r="AZ173" s="209"/>
      <c r="BA173" s="209"/>
      <c r="BB173" s="209"/>
      <c r="BC173" s="209"/>
      <c r="BD173" s="209"/>
      <c r="BE173" s="209"/>
      <c r="BF173" s="209"/>
      <c r="BG173" s="209"/>
      <c r="BH173" s="209"/>
      <c r="BI173" s="209"/>
      <c r="BJ173" s="209"/>
      <c r="BK173" s="209"/>
      <c r="BL173" s="209"/>
      <c r="BM173" s="209"/>
      <c r="BN173" s="209"/>
      <c r="BO173" s="209"/>
      <c r="BP173" s="209"/>
      <c r="BQ173" s="209"/>
      <c r="BR173" s="209"/>
      <c r="BS173" s="209"/>
      <c r="BT173" s="209"/>
      <c r="BU173" s="209"/>
      <c r="BV173" s="209"/>
      <c r="BW173" s="209"/>
      <c r="BX173" s="209"/>
      <c r="BY173" s="209"/>
      <c r="BZ173" s="209"/>
      <c r="CA173" s="209"/>
      <c r="CB173" s="209"/>
      <c r="CC173" s="209"/>
      <c r="CD173" s="209"/>
      <c r="CE173" s="209"/>
      <c r="CF173" s="424"/>
    </row>
    <row r="174" spans="1:84" s="4" customFormat="1" ht="13.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77" t="s">
        <v>302</v>
      </c>
      <c r="AQ174" s="151"/>
      <c r="AR174" s="145" t="s">
        <v>457</v>
      </c>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c r="BV174" s="244"/>
      <c r="BW174" s="244"/>
      <c r="BX174" s="244"/>
      <c r="BY174" s="244"/>
      <c r="BZ174" s="244"/>
      <c r="CA174" s="244"/>
      <c r="CB174" s="244"/>
      <c r="CC174" s="244"/>
      <c r="CD174" s="244"/>
      <c r="CE174" s="244"/>
      <c r="CF174" s="424"/>
    </row>
    <row r="175" spans="1:84" s="4" customFormat="1" ht="13.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79"/>
      <c r="CF175" s="424"/>
    </row>
    <row r="176" spans="1:84" s="4" customFormat="1" ht="13.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79"/>
      <c r="AQ176" s="146"/>
      <c r="AR176" s="146" t="s">
        <v>66</v>
      </c>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1"/>
      <c r="CF176" s="424"/>
    </row>
    <row r="177" spans="1:84" s="4" customFormat="1" ht="13.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79"/>
      <c r="AQ177" s="146"/>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1"/>
      <c r="CF177" s="424"/>
    </row>
    <row r="178" spans="1:84" s="4" customFormat="1" ht="13.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79"/>
      <c r="AQ178" s="146"/>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1"/>
      <c r="CF178" s="424"/>
    </row>
    <row r="179" spans="1:84" s="4" customFormat="1" ht="13.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79"/>
      <c r="AQ179" s="146"/>
      <c r="AR179" s="146"/>
      <c r="AS179" s="209"/>
      <c r="AT179" s="209"/>
      <c r="AU179" s="209"/>
      <c r="AV179" s="209"/>
      <c r="AW179" s="209"/>
      <c r="AX179" s="209"/>
      <c r="AY179" s="209"/>
      <c r="AZ179" s="209"/>
      <c r="BA179" s="209"/>
      <c r="BB179" s="209"/>
      <c r="BC179" s="209"/>
      <c r="BD179" s="209"/>
      <c r="BE179" s="209"/>
      <c r="BF179" s="209"/>
      <c r="BG179" s="209"/>
      <c r="BH179" s="209"/>
      <c r="BI179" s="209"/>
      <c r="BJ179" s="209"/>
      <c r="BK179" s="209"/>
      <c r="BL179" s="209"/>
      <c r="BM179" s="209"/>
      <c r="BN179" s="209"/>
      <c r="BO179" s="209"/>
      <c r="BP179" s="209"/>
      <c r="BQ179" s="209"/>
      <c r="BR179" s="209"/>
      <c r="BS179" s="209"/>
      <c r="BT179" s="209"/>
      <c r="BU179" s="209"/>
      <c r="BV179" s="209"/>
      <c r="BW179" s="209"/>
      <c r="BX179" s="209"/>
      <c r="BY179" s="209"/>
      <c r="BZ179" s="209"/>
      <c r="CA179" s="209"/>
      <c r="CB179" s="209"/>
      <c r="CC179" s="209"/>
      <c r="CD179" s="209"/>
      <c r="CE179" s="209"/>
      <c r="CF179" s="424"/>
    </row>
    <row r="180" spans="1:84" s="4" customFormat="1" ht="13.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77" t="s">
        <v>293</v>
      </c>
      <c r="AQ180" s="151"/>
      <c r="AR180" s="145" t="s">
        <v>25</v>
      </c>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c r="BY180" s="244"/>
      <c r="BZ180" s="244"/>
      <c r="CA180" s="244"/>
      <c r="CB180" s="244"/>
      <c r="CC180" s="244"/>
      <c r="CD180" s="244"/>
      <c r="CE180" s="244"/>
      <c r="CF180" s="424"/>
    </row>
    <row r="181" spans="1:84" s="4" customFormat="1" ht="13.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79"/>
      <c r="CF181" s="424"/>
    </row>
    <row r="182" spans="1:84" s="4" customFormat="1" ht="13.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79"/>
      <c r="AQ182" s="146"/>
      <c r="AR182" s="146" t="s">
        <v>119</v>
      </c>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c r="CF182" s="424"/>
    </row>
    <row r="183" spans="1:84" s="4" customFormat="1" ht="13.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79"/>
      <c r="AQ183" s="146"/>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c r="CF183" s="424"/>
    </row>
    <row r="184" spans="1:84" s="4" customFormat="1" ht="13.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79"/>
      <c r="AQ184" s="146"/>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c r="CF184" s="424"/>
    </row>
    <row r="185" spans="1:84" s="4" customFormat="1" ht="13.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79"/>
      <c r="AQ185" s="152"/>
      <c r="AR185" s="152"/>
      <c r="AS185" s="209"/>
      <c r="AT185" s="209"/>
      <c r="AU185" s="209"/>
      <c r="AV185" s="209"/>
      <c r="AW185" s="209"/>
      <c r="AX185" s="209"/>
      <c r="AY185" s="209"/>
      <c r="AZ185" s="209"/>
      <c r="BA185" s="209"/>
      <c r="BB185" s="209"/>
      <c r="BC185" s="209"/>
      <c r="BD185" s="209"/>
      <c r="BE185" s="209"/>
      <c r="BF185" s="209"/>
      <c r="BG185" s="209"/>
      <c r="BH185" s="209"/>
      <c r="BI185" s="209"/>
      <c r="BJ185" s="209"/>
      <c r="BK185" s="209"/>
      <c r="BL185" s="209"/>
      <c r="BM185" s="209"/>
      <c r="BN185" s="209"/>
      <c r="BO185" s="209"/>
      <c r="BP185" s="209"/>
      <c r="BQ185" s="209"/>
      <c r="BR185" s="209"/>
      <c r="BS185" s="209"/>
      <c r="BT185" s="209"/>
      <c r="BU185" s="209"/>
      <c r="BV185" s="209"/>
      <c r="BW185" s="209"/>
      <c r="BX185" s="209"/>
      <c r="BY185" s="209"/>
      <c r="BZ185" s="209"/>
      <c r="CA185" s="209"/>
      <c r="CB185" s="209"/>
      <c r="CC185" s="209"/>
      <c r="CD185" s="209"/>
      <c r="CE185" s="209"/>
      <c r="CF185" s="424"/>
    </row>
    <row r="186" spans="1:84" s="4" customFormat="1" ht="13.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78" t="s">
        <v>418</v>
      </c>
      <c r="CF186" s="424"/>
    </row>
    <row r="187" spans="1:84" s="4" customFormat="1" ht="13.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78"/>
      <c r="CF187" s="424"/>
    </row>
    <row r="188" spans="1:84" s="4" customFormat="1"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78"/>
      <c r="AR188" s="146" t="s">
        <v>458</v>
      </c>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c r="CA188" s="146"/>
      <c r="CB188" s="146"/>
      <c r="CC188" s="146"/>
      <c r="CD188" s="146"/>
      <c r="CE188" s="146"/>
      <c r="CF188" s="424"/>
    </row>
    <row r="189" spans="1:84" s="4" customFormat="1"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78"/>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c r="CA189" s="146"/>
      <c r="CB189" s="146"/>
      <c r="CC189" s="146"/>
      <c r="CD189" s="146"/>
      <c r="CE189" s="146"/>
      <c r="CF189" s="424"/>
    </row>
    <row r="190" spans="1:84" s="4" customFormat="1"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78"/>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c r="CA190" s="146"/>
      <c r="CB190" s="146"/>
      <c r="CC190" s="146"/>
      <c r="CD190" s="146"/>
      <c r="CE190" s="146"/>
      <c r="CF190" s="424"/>
    </row>
    <row r="191" spans="1:84" s="4" customFormat="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78"/>
      <c r="CF191" s="424"/>
    </row>
    <row r="192" spans="1:84" s="4" customFormat="1"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77" t="s">
        <v>446</v>
      </c>
      <c r="AQ192" s="145" t="s">
        <v>142</v>
      </c>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424"/>
    </row>
    <row r="193" spans="1:112" s="4" customFormat="1"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79"/>
      <c r="CF193" s="424"/>
    </row>
    <row r="194" spans="1:112" s="4" customFormat="1"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79"/>
      <c r="AR194" s="146" t="s">
        <v>141</v>
      </c>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1"/>
      <c r="CF194" s="423"/>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1:112" s="4" customFormat="1"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79"/>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1"/>
      <c r="CF195" s="423"/>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1:112" s="5" customFormat="1"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79"/>
      <c r="AQ196" s="4"/>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1"/>
      <c r="CF196" s="423"/>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1:112" s="5" customFormat="1"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79"/>
      <c r="AQ197" s="4"/>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1"/>
      <c r="CF197" s="423"/>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1:112" s="5" customFormat="1"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79"/>
      <c r="AQ198" s="153"/>
      <c r="AR198" s="153"/>
      <c r="AS198" s="153"/>
      <c r="AT198" s="153"/>
      <c r="AU198" s="153"/>
      <c r="AV198" s="153"/>
      <c r="AW198" s="153"/>
      <c r="AX198" s="153"/>
      <c r="AY198" s="153"/>
      <c r="AZ198" s="153"/>
      <c r="BA198" s="153"/>
      <c r="BB198" s="153"/>
      <c r="BC198" s="153"/>
      <c r="BD198" s="153"/>
      <c r="BE198" s="153"/>
      <c r="BF198" s="153"/>
      <c r="BG198" s="153"/>
      <c r="BH198" s="153"/>
      <c r="BI198" s="153"/>
      <c r="BJ198" s="153"/>
      <c r="BK198" s="153"/>
      <c r="BL198" s="153"/>
      <c r="BM198" s="153"/>
      <c r="BN198" s="153"/>
      <c r="BO198" s="153"/>
      <c r="BP198" s="153"/>
      <c r="BQ198" s="153"/>
      <c r="BR198" s="153"/>
      <c r="BS198" s="153"/>
      <c r="BT198" s="153"/>
      <c r="BU198" s="153"/>
      <c r="BV198" s="153"/>
      <c r="BW198" s="153"/>
      <c r="BX198" s="153"/>
      <c r="BY198" s="153"/>
      <c r="BZ198" s="153"/>
      <c r="CA198" s="153"/>
      <c r="CB198" s="153"/>
      <c r="CC198" s="153"/>
      <c r="CD198" s="153"/>
      <c r="CE198" s="153"/>
      <c r="CF198" s="423"/>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1:112" s="5" customFormat="1"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79"/>
      <c r="AQ199" s="153"/>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c r="CA199" s="146"/>
      <c r="CB199" s="146"/>
      <c r="CC199" s="146"/>
      <c r="CD199" s="146"/>
      <c r="CE199" s="146"/>
      <c r="CF199" s="423"/>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1:112" s="5" customFormat="1"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1">
        <v>0</v>
      </c>
      <c r="AA200" s="1"/>
      <c r="AB200" s="11"/>
      <c r="AC200" s="1"/>
      <c r="AD200" s="1"/>
      <c r="AE200" s="1"/>
      <c r="AF200" s="1"/>
      <c r="AG200" s="1"/>
      <c r="AH200" s="1"/>
      <c r="AI200" s="1"/>
      <c r="AJ200" s="1"/>
      <c r="AK200" s="1"/>
      <c r="AL200" s="1"/>
      <c r="AM200" s="1"/>
      <c r="AN200" s="1"/>
      <c r="AO200" s="1"/>
      <c r="AP200" s="80"/>
      <c r="AQ200" s="150"/>
      <c r="AR200" s="214"/>
      <c r="AS200" s="214"/>
      <c r="AT200" s="214"/>
      <c r="AU200" s="214"/>
      <c r="AV200" s="214"/>
      <c r="AW200" s="214"/>
      <c r="AX200" s="214"/>
      <c r="AY200" s="214"/>
      <c r="AZ200" s="214"/>
      <c r="BA200" s="214"/>
      <c r="BB200" s="214"/>
      <c r="BC200" s="214"/>
      <c r="BD200" s="214"/>
      <c r="BE200" s="214"/>
      <c r="BF200" s="214"/>
      <c r="BG200" s="214"/>
      <c r="BH200" s="214"/>
      <c r="BI200" s="214"/>
      <c r="BJ200" s="214"/>
      <c r="BK200" s="214"/>
      <c r="BL200" s="214"/>
      <c r="BM200" s="214"/>
      <c r="BN200" s="214"/>
      <c r="BO200" s="214"/>
      <c r="BP200" s="214"/>
      <c r="BQ200" s="214"/>
      <c r="BR200" s="214"/>
      <c r="BS200" s="214"/>
      <c r="BT200" s="214"/>
      <c r="BU200" s="214"/>
      <c r="BV200" s="214"/>
      <c r="BW200" s="214"/>
      <c r="BX200" s="214"/>
      <c r="BY200" s="214"/>
      <c r="BZ200" s="214"/>
      <c r="CA200" s="214"/>
      <c r="CB200" s="214"/>
      <c r="CC200" s="214"/>
      <c r="CD200" s="214"/>
      <c r="CE200" s="214"/>
      <c r="CF200" s="428"/>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1:112" s="5" customFormat="1" ht="13.5" customHeight="1">
      <c r="A201" s="1"/>
      <c r="B201" s="10" t="s">
        <v>19</v>
      </c>
      <c r="C201" s="1"/>
      <c r="D201" s="1" t="s">
        <v>314</v>
      </c>
      <c r="E201" s="1"/>
      <c r="F201" s="1"/>
      <c r="G201" s="1"/>
      <c r="H201" s="1"/>
      <c r="I201" s="1"/>
      <c r="J201" s="1"/>
      <c r="K201" s="1"/>
      <c r="L201" s="1"/>
      <c r="M201" s="1"/>
      <c r="N201" s="1"/>
      <c r="O201" s="1"/>
      <c r="P201" s="1"/>
      <c r="Q201" s="1"/>
      <c r="R201" s="1"/>
      <c r="S201" s="1"/>
      <c r="T201" s="1"/>
      <c r="U201" s="1"/>
      <c r="V201" s="1"/>
      <c r="W201" s="1"/>
      <c r="X201" s="1"/>
      <c r="Y201" s="1"/>
      <c r="Z201" s="11">
        <v>1</v>
      </c>
      <c r="AA201" s="1"/>
      <c r="AB201" s="11" t="s">
        <v>172</v>
      </c>
      <c r="AC201" s="1"/>
      <c r="AD201" s="1"/>
      <c r="AE201" s="1"/>
      <c r="AF201" s="1"/>
      <c r="AG201" s="1"/>
      <c r="AH201" s="1"/>
      <c r="AI201" s="1"/>
      <c r="AJ201" s="1"/>
      <c r="AK201" s="1"/>
      <c r="AL201" s="1"/>
      <c r="AM201" s="1"/>
      <c r="AN201" s="1"/>
      <c r="AO201" s="1"/>
      <c r="AP201" s="82"/>
      <c r="AQ201" s="154"/>
      <c r="AR201" s="215"/>
      <c r="AS201" s="215"/>
      <c r="AT201" s="215"/>
      <c r="AU201" s="215"/>
      <c r="AV201" s="215"/>
      <c r="AW201" s="215"/>
      <c r="AX201" s="215"/>
      <c r="AY201" s="215"/>
      <c r="AZ201" s="215"/>
      <c r="BA201" s="215"/>
      <c r="BB201" s="215"/>
      <c r="BC201" s="215"/>
      <c r="BD201" s="215"/>
      <c r="BE201" s="215"/>
      <c r="BF201" s="215"/>
      <c r="BG201" s="215"/>
      <c r="BH201" s="215"/>
      <c r="BI201" s="215"/>
      <c r="BJ201" s="215"/>
      <c r="BK201" s="215"/>
      <c r="BL201" s="215"/>
      <c r="BM201" s="215"/>
      <c r="BN201" s="215"/>
      <c r="BO201" s="215"/>
      <c r="BP201" s="215"/>
      <c r="BQ201" s="375"/>
      <c r="BR201" s="375"/>
      <c r="BS201" s="375"/>
      <c r="BT201" s="375"/>
      <c r="BU201" s="375"/>
      <c r="BV201" s="375"/>
      <c r="BW201" s="375"/>
      <c r="BX201" s="375"/>
      <c r="BY201" s="375"/>
      <c r="BZ201" s="375"/>
      <c r="CA201" s="375"/>
      <c r="CB201" s="375"/>
      <c r="CC201" s="375"/>
      <c r="CD201" s="375"/>
      <c r="CE201" s="416" t="s">
        <v>515</v>
      </c>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1:112" s="5" customFormat="1" ht="13.5" customHeight="1">
      <c r="A202" s="1"/>
      <c r="B202" s="5"/>
      <c r="C202" s="5"/>
      <c r="D202" s="5"/>
      <c r="E202" s="5"/>
      <c r="F202" s="5"/>
      <c r="G202" s="5"/>
      <c r="H202" s="5"/>
      <c r="I202" s="5"/>
      <c r="J202" s="5"/>
      <c r="K202" s="5"/>
      <c r="L202" s="5"/>
      <c r="M202" s="5"/>
      <c r="N202" s="5"/>
      <c r="O202" s="5"/>
      <c r="P202" s="5"/>
      <c r="Q202" s="5"/>
      <c r="R202" s="5"/>
      <c r="S202" s="5"/>
      <c r="T202" s="5"/>
      <c r="U202" s="5"/>
      <c r="V202" s="5"/>
      <c r="W202" s="1"/>
      <c r="X202" s="1"/>
      <c r="Y202" s="1"/>
      <c r="Z202" s="1"/>
      <c r="AA202" s="1"/>
      <c r="AB202" s="1"/>
      <c r="AC202" s="1"/>
      <c r="AD202" s="1"/>
      <c r="AE202" s="1"/>
      <c r="AF202" s="1"/>
      <c r="AG202" s="1"/>
      <c r="AH202" s="1"/>
      <c r="AI202" s="1"/>
      <c r="AJ202" s="1"/>
      <c r="AK202" s="1"/>
      <c r="AL202" s="1"/>
      <c r="AM202" s="1"/>
      <c r="AN202" s="53"/>
      <c r="AO202" s="1"/>
      <c r="AP202" s="74"/>
      <c r="AQ202" s="143"/>
      <c r="AR202" s="143"/>
      <c r="AS202" s="143"/>
      <c r="AT202" s="143"/>
      <c r="AU202" s="143"/>
      <c r="AV202" s="143"/>
      <c r="AW202" s="143"/>
      <c r="AX202" s="143"/>
      <c r="AY202" s="143"/>
      <c r="AZ202" s="143"/>
      <c r="BA202" s="143"/>
      <c r="BB202" s="346" t="s">
        <v>47</v>
      </c>
      <c r="BC202" s="346"/>
      <c r="BD202" s="346"/>
      <c r="BE202" s="346"/>
      <c r="BF202" s="346"/>
      <c r="BG202" s="346"/>
      <c r="BH202" s="346"/>
      <c r="BI202" s="346"/>
      <c r="BJ202" s="346"/>
      <c r="BK202" s="346"/>
      <c r="BL202" s="346"/>
      <c r="BM202" s="346"/>
      <c r="BN202" s="346"/>
      <c r="BO202" s="346"/>
      <c r="BP202" s="143"/>
      <c r="BQ202" s="346"/>
      <c r="BR202" s="378" t="str">
        <f>L203</f>
        <v>令和6年5月10日</v>
      </c>
      <c r="BS202" s="378"/>
      <c r="BT202" s="378"/>
      <c r="BU202" s="378"/>
      <c r="BV202" s="378"/>
      <c r="BW202" s="378"/>
      <c r="BX202" s="378"/>
      <c r="BY202" s="378"/>
      <c r="BZ202" s="400" t="s">
        <v>262</v>
      </c>
      <c r="CA202" s="400"/>
      <c r="CB202" s="400"/>
      <c r="CC202" s="400"/>
      <c r="CD202" s="400"/>
      <c r="CE202" s="400"/>
      <c r="CF202" s="421"/>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1:112" s="5" customFormat="1" ht="13.5" customHeight="1">
      <c r="A203" s="1"/>
      <c r="B203" s="10"/>
      <c r="C203" s="1"/>
      <c r="D203" s="1" t="s">
        <v>145</v>
      </c>
      <c r="E203" s="1"/>
      <c r="F203" s="1"/>
      <c r="G203" s="1"/>
      <c r="H203" s="1"/>
      <c r="I203" s="1"/>
      <c r="J203" s="1"/>
      <c r="K203" s="1"/>
      <c r="L203" s="42" t="s">
        <v>359</v>
      </c>
      <c r="M203" s="49"/>
      <c r="N203" s="49"/>
      <c r="O203" s="49"/>
      <c r="P203" s="49"/>
      <c r="Q203" s="49"/>
      <c r="R203" s="51"/>
      <c r="S203" s="1"/>
      <c r="T203" s="52" t="s">
        <v>379</v>
      </c>
      <c r="U203" s="1"/>
      <c r="V203" s="1"/>
      <c r="W203" s="1"/>
      <c r="X203" s="1"/>
      <c r="Y203" s="1"/>
      <c r="Z203" s="1"/>
      <c r="AA203" s="1"/>
      <c r="AB203" s="1"/>
      <c r="AC203" s="1"/>
      <c r="AD203" s="1"/>
      <c r="AE203" s="1"/>
      <c r="AF203" s="1"/>
      <c r="AG203" s="1"/>
      <c r="AH203" s="1"/>
      <c r="AI203" s="1"/>
      <c r="AJ203" s="1"/>
      <c r="AK203" s="1"/>
      <c r="AL203" s="1"/>
      <c r="AM203" s="1"/>
      <c r="AN203" s="53"/>
      <c r="AO203" s="1"/>
      <c r="AP203" s="75"/>
      <c r="AQ203" s="144"/>
      <c r="AR203" s="144"/>
      <c r="AS203" s="144"/>
      <c r="AT203" s="144"/>
      <c r="AU203" s="144"/>
      <c r="AV203" s="144"/>
      <c r="AW203" s="144"/>
      <c r="AX203" s="144"/>
      <c r="AY203" s="144"/>
      <c r="AZ203" s="144"/>
      <c r="BA203" s="144"/>
      <c r="BB203" s="347"/>
      <c r="BC203" s="347"/>
      <c r="BD203" s="347"/>
      <c r="BE203" s="347"/>
      <c r="BF203" s="347"/>
      <c r="BG203" s="347"/>
      <c r="BH203" s="347"/>
      <c r="BI203" s="347"/>
      <c r="BJ203" s="347"/>
      <c r="BK203" s="347"/>
      <c r="BL203" s="347"/>
      <c r="BM203" s="347"/>
      <c r="BN203" s="347"/>
      <c r="BO203" s="347"/>
      <c r="BP203" s="144"/>
      <c r="BQ203" s="347"/>
      <c r="BR203" s="379"/>
      <c r="BS203" s="379"/>
      <c r="BT203" s="379"/>
      <c r="BU203" s="379"/>
      <c r="BV203" s="379"/>
      <c r="BW203" s="379"/>
      <c r="BX203" s="379"/>
      <c r="BY203" s="379"/>
      <c r="BZ203" s="401"/>
      <c r="CA203" s="401"/>
      <c r="CB203" s="401"/>
      <c r="CC203" s="401"/>
      <c r="CD203" s="401"/>
      <c r="CE203" s="401"/>
      <c r="CF203" s="422"/>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1:112" s="5" customFormat="1" ht="9.9499999999999993" hidden="1" customHeight="1">
      <c r="A204" s="1"/>
      <c r="B204" s="1"/>
      <c r="C204" s="1"/>
      <c r="D204" s="10"/>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53"/>
      <c r="AO204" s="1"/>
      <c r="AP204" s="83" t="s">
        <v>148</v>
      </c>
      <c r="AQ204" s="155"/>
      <c r="AR204" s="216"/>
      <c r="AS204" s="216"/>
      <c r="AT204" s="216"/>
      <c r="AU204" s="216"/>
      <c r="AV204" s="216"/>
      <c r="AW204" s="216"/>
      <c r="AX204" s="216"/>
      <c r="AY204" s="216"/>
      <c r="AZ204" s="216"/>
      <c r="BA204" s="216"/>
      <c r="BB204" s="216"/>
      <c r="BC204" s="216"/>
      <c r="BD204" s="216"/>
      <c r="BE204" s="216"/>
      <c r="BF204" s="216"/>
      <c r="BG204" s="216"/>
      <c r="BH204" s="216"/>
      <c r="BI204" s="216"/>
      <c r="BJ204" s="216"/>
      <c r="BK204" s="216"/>
      <c r="BL204" s="216"/>
      <c r="BM204" s="216"/>
      <c r="BN204" s="216"/>
      <c r="BO204" s="216"/>
      <c r="BP204" s="216"/>
      <c r="BQ204" s="216"/>
      <c r="BR204" s="216"/>
      <c r="BS204" s="216"/>
      <c r="BT204" s="216"/>
      <c r="BU204" s="216"/>
      <c r="BV204" s="216"/>
      <c r="BW204" s="216"/>
      <c r="BX204" s="216"/>
      <c r="BY204" s="216"/>
      <c r="BZ204" s="216"/>
      <c r="CA204" s="216"/>
      <c r="CB204" s="216"/>
      <c r="CC204" s="216"/>
      <c r="CD204" s="216"/>
      <c r="CE204" s="216"/>
      <c r="CF204" s="423"/>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1:112" s="5" customFormat="1" ht="13.5" hidden="1" customHeight="1">
      <c r="A205" s="1"/>
      <c r="B205" s="1"/>
      <c r="C205" s="1"/>
      <c r="D205" s="1" t="s">
        <v>324</v>
      </c>
      <c r="E205" s="1"/>
      <c r="F205" s="1"/>
      <c r="G205" s="1"/>
      <c r="H205" s="1"/>
      <c r="I205" s="36" t="s">
        <v>580</v>
      </c>
      <c r="J205" s="1"/>
      <c r="K205" s="1"/>
      <c r="L205" s="1"/>
      <c r="M205" s="1"/>
      <c r="N205" s="1"/>
      <c r="O205" s="1"/>
      <c r="P205" s="1"/>
      <c r="Q205" s="1"/>
      <c r="R205" s="1" t="s">
        <v>67</v>
      </c>
      <c r="S205" s="1"/>
      <c r="T205" s="1"/>
      <c r="U205" s="1"/>
      <c r="V205" s="1"/>
      <c r="W205" s="1"/>
      <c r="X205" s="1"/>
      <c r="Y205" s="1"/>
      <c r="Z205" s="1"/>
      <c r="AA205" s="1"/>
      <c r="AB205" s="1"/>
      <c r="AC205" s="1"/>
      <c r="AD205" s="1"/>
      <c r="AE205" s="1"/>
      <c r="AF205" s="1"/>
      <c r="AG205" s="1"/>
      <c r="AH205" s="1"/>
      <c r="AI205" s="1"/>
      <c r="AJ205" s="1"/>
      <c r="AK205" s="1"/>
      <c r="AL205" s="1"/>
      <c r="AM205" s="1"/>
      <c r="AN205" s="1"/>
      <c r="AO205" s="1"/>
      <c r="AP205" s="84"/>
      <c r="AQ205" s="156"/>
      <c r="AR205" s="12" t="s">
        <v>151</v>
      </c>
      <c r="AS205" s="53" t="str">
        <f>CONCATENATE(I205,"時点で最新の仕様書によること。")</f>
        <v>調達公告日時点時点で最新の仕様書によること。</v>
      </c>
      <c r="AT205" s="53"/>
      <c r="AU205" s="53"/>
      <c r="AV205" s="53"/>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3"/>
      <c r="CA205" s="53"/>
      <c r="CB205" s="53"/>
      <c r="CC205" s="53"/>
      <c r="CD205" s="53"/>
      <c r="CE205" s="53"/>
      <c r="CF205" s="423"/>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1:112" s="5" customFormat="1" ht="14.25" hidden="1" customHeight="1">
      <c r="A206" s="1"/>
      <c r="B206" s="1"/>
      <c r="C206" s="1"/>
      <c r="D206" s="1"/>
      <c r="E206" s="1"/>
      <c r="F206" s="1"/>
      <c r="G206" s="1"/>
      <c r="H206" s="1"/>
      <c r="I206" s="36"/>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84"/>
      <c r="AQ206" s="156"/>
      <c r="AR206" s="1"/>
      <c r="AS206" s="246" t="s">
        <v>581</v>
      </c>
      <c r="AT206" s="246"/>
      <c r="AU206" s="246"/>
      <c r="AV206" s="246"/>
      <c r="AW206" s="246"/>
      <c r="AX206" s="246"/>
      <c r="AY206" s="246"/>
      <c r="AZ206" s="246"/>
      <c r="BA206" s="246"/>
      <c r="BB206" s="246"/>
      <c r="BC206" s="246"/>
      <c r="BD206" s="246"/>
      <c r="BE206" s="246"/>
      <c r="BF206" s="246"/>
      <c r="BG206" s="246"/>
      <c r="BH206" s="246"/>
      <c r="BI206" s="246"/>
      <c r="BJ206" s="246"/>
      <c r="BK206" s="246"/>
      <c r="BL206" s="246"/>
      <c r="BM206" s="246"/>
      <c r="BN206" s="246"/>
      <c r="BO206" s="246"/>
      <c r="BP206" s="246"/>
      <c r="BQ206" s="246"/>
      <c r="BR206" s="246"/>
      <c r="BS206" s="246"/>
      <c r="BT206" s="246"/>
      <c r="BU206" s="246"/>
      <c r="BV206" s="246"/>
      <c r="BW206" s="246"/>
      <c r="BX206" s="246"/>
      <c r="BY206" s="246"/>
      <c r="BZ206" s="246"/>
      <c r="CA206" s="246"/>
      <c r="CB206" s="246"/>
      <c r="CC206" s="246"/>
      <c r="CD206" s="246"/>
      <c r="CE206" s="246"/>
      <c r="CF206" s="423"/>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1:112" s="5" customFormat="1" ht="9.9499999999999993" hidden="1"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85"/>
      <c r="AQ207" s="157"/>
      <c r="AR207" s="217"/>
      <c r="AS207" s="217"/>
      <c r="AT207" s="217"/>
      <c r="AU207" s="217"/>
      <c r="AV207" s="217"/>
      <c r="AW207" s="217"/>
      <c r="AX207" s="217"/>
      <c r="AY207" s="217"/>
      <c r="AZ207" s="217"/>
      <c r="BA207" s="217"/>
      <c r="BB207" s="217"/>
      <c r="BC207" s="217"/>
      <c r="BD207" s="217"/>
      <c r="BE207" s="217"/>
      <c r="BF207" s="217"/>
      <c r="BG207" s="217"/>
      <c r="BH207" s="217"/>
      <c r="BI207" s="217"/>
      <c r="BJ207" s="217"/>
      <c r="BK207" s="217"/>
      <c r="BL207" s="217"/>
      <c r="BM207" s="217"/>
      <c r="BN207" s="217"/>
      <c r="BO207" s="217"/>
      <c r="BP207" s="217"/>
      <c r="BQ207" s="217"/>
      <c r="BR207" s="217"/>
      <c r="BS207" s="217"/>
      <c r="BT207" s="217"/>
      <c r="BU207" s="217"/>
      <c r="BV207" s="217"/>
      <c r="BW207" s="217"/>
      <c r="BX207" s="217"/>
      <c r="BY207" s="217"/>
      <c r="BZ207" s="217"/>
      <c r="CA207" s="217"/>
      <c r="CB207" s="217"/>
      <c r="CC207" s="217"/>
      <c r="CD207" s="217"/>
      <c r="CE207" s="217"/>
      <c r="CF207" s="422"/>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1:112" s="5" customFormat="1" ht="9.9499999999999993"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86" t="s">
        <v>153</v>
      </c>
      <c r="AQ208" s="158"/>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69"/>
      <c r="CF208" s="423"/>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1:90" s="5" customFormat="1" ht="13.5" customHeight="1">
      <c r="A209" s="1"/>
      <c r="B209" s="11">
        <v>1</v>
      </c>
      <c r="C209" s="1"/>
      <c r="D209" s="1" t="s">
        <v>60</v>
      </c>
      <c r="E209" s="1"/>
      <c r="F209" s="1"/>
      <c r="G209" s="1"/>
      <c r="H209" s="1"/>
      <c r="I209" s="1"/>
      <c r="J209" s="1"/>
      <c r="K209" s="1"/>
      <c r="L209" s="1" t="s">
        <v>367</v>
      </c>
      <c r="M209" s="1"/>
      <c r="N209" s="1"/>
      <c r="O209" s="1"/>
      <c r="P209" s="32"/>
      <c r="Q209" s="34"/>
      <c r="R209" s="34"/>
      <c r="S209" s="34"/>
      <c r="T209" s="34"/>
      <c r="U209" s="34"/>
      <c r="V209" s="34"/>
      <c r="W209" s="34"/>
      <c r="X209" s="34"/>
      <c r="Y209" s="43"/>
      <c r="Z209" s="1"/>
      <c r="AA209" s="1" t="s">
        <v>155</v>
      </c>
      <c r="AB209" s="1"/>
      <c r="AC209" s="1"/>
      <c r="AD209" s="1"/>
      <c r="AE209" s="32"/>
      <c r="AF209" s="34"/>
      <c r="AG209" s="34"/>
      <c r="AH209" s="34"/>
      <c r="AI209" s="34"/>
      <c r="AJ209" s="34"/>
      <c r="AK209" s="34"/>
      <c r="AL209" s="34"/>
      <c r="AM209" s="34"/>
      <c r="AN209" s="43"/>
      <c r="AO209" s="1"/>
      <c r="AP209" s="87"/>
      <c r="AQ209" s="159"/>
      <c r="AR209" s="12" t="s">
        <v>151</v>
      </c>
      <c r="AS209" s="247" t="str">
        <f>CONCATENATE("（",D209,"）")</f>
        <v>（他工事等との調整）</v>
      </c>
      <c r="AT209" s="247"/>
      <c r="AU209" s="247"/>
      <c r="AV209" s="247"/>
      <c r="AW209" s="247"/>
      <c r="AX209" s="247"/>
      <c r="AY209" s="247"/>
      <c r="AZ209" s="247"/>
      <c r="BA209" s="251" t="str">
        <f>CONCATENATE("　",P209,"については、",AE209,"と関連するので、相互の連絡調整を密にすること。")</f>
        <v>　については、と関連するので、相互の連絡調整を密にすること。</v>
      </c>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c r="BZ209" s="211"/>
      <c r="CA209" s="211"/>
      <c r="CB209" s="211"/>
      <c r="CC209" s="211"/>
      <c r="CD209" s="211"/>
      <c r="CE209" s="211"/>
      <c r="CF209" s="423"/>
      <c r="CG209" s="5"/>
      <c r="CH209" s="5"/>
      <c r="CI209" s="5"/>
      <c r="CJ209" s="5"/>
      <c r="CK209" s="5"/>
      <c r="CL209" s="5"/>
    </row>
    <row r="210" spans="1:90" s="5" customFormat="1" ht="13.5" customHeight="1">
      <c r="A210" s="1"/>
      <c r="B210" s="12"/>
      <c r="C210" s="1"/>
      <c r="D210" s="1"/>
      <c r="E210" s="1"/>
      <c r="F210" s="1"/>
      <c r="G210" s="1"/>
      <c r="H210" s="1"/>
      <c r="I210" s="1"/>
      <c r="J210" s="1"/>
      <c r="K210" s="1"/>
      <c r="L210" s="1"/>
      <c r="M210" s="1"/>
      <c r="N210" s="1"/>
      <c r="O210" s="53"/>
      <c r="P210" s="53"/>
      <c r="Q210" s="53"/>
      <c r="R210" s="53"/>
      <c r="S210" s="53"/>
      <c r="T210" s="53"/>
      <c r="U210" s="53"/>
      <c r="V210" s="53"/>
      <c r="W210" s="53"/>
      <c r="X210" s="53"/>
      <c r="Y210" s="1"/>
      <c r="Z210" s="1"/>
      <c r="AA210" s="1"/>
      <c r="AB210" s="1"/>
      <c r="AC210" s="1"/>
      <c r="AD210" s="1"/>
      <c r="AE210" s="1"/>
      <c r="AF210" s="1"/>
      <c r="AG210" s="1"/>
      <c r="AH210" s="1"/>
      <c r="AI210" s="1"/>
      <c r="AJ210" s="1"/>
      <c r="AK210" s="1"/>
      <c r="AL210" s="1"/>
      <c r="AM210" s="1"/>
      <c r="AN210" s="1"/>
      <c r="AO210" s="1"/>
      <c r="AP210" s="87"/>
      <c r="AQ210" s="159"/>
      <c r="AR210" s="218"/>
      <c r="AS210" s="218"/>
      <c r="AT210" s="218"/>
      <c r="AU210" s="218"/>
      <c r="AV210" s="218"/>
      <c r="AW210" s="218"/>
      <c r="AX210" s="218"/>
      <c r="AY210" s="218"/>
      <c r="AZ210" s="218"/>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c r="BZ210" s="211"/>
      <c r="CA210" s="211"/>
      <c r="CB210" s="211"/>
      <c r="CC210" s="211"/>
      <c r="CD210" s="211"/>
      <c r="CE210" s="211"/>
      <c r="CF210" s="423"/>
      <c r="CG210" s="5"/>
      <c r="CH210" s="5"/>
      <c r="CI210" s="5"/>
      <c r="CJ210" s="5"/>
      <c r="CK210" s="5"/>
      <c r="CL210" s="5"/>
    </row>
    <row r="211" spans="1:90" s="5" customFormat="1" ht="13.5" customHeight="1">
      <c r="A211" s="1"/>
      <c r="B211" s="11">
        <v>1</v>
      </c>
      <c r="C211" s="1"/>
      <c r="D211" s="1" t="s">
        <v>158</v>
      </c>
      <c r="E211" s="1"/>
      <c r="F211" s="1"/>
      <c r="G211" s="1"/>
      <c r="H211" s="1"/>
      <c r="I211" s="1"/>
      <c r="J211" s="1"/>
      <c r="K211" s="1"/>
      <c r="L211" s="5" t="s">
        <v>159</v>
      </c>
      <c r="M211" s="5"/>
      <c r="N211" s="50"/>
      <c r="O211" s="54"/>
      <c r="P211" s="54"/>
      <c r="Q211" s="60"/>
      <c r="R211" s="5"/>
      <c r="S211" s="1" t="s">
        <v>162</v>
      </c>
      <c r="T211" s="5"/>
      <c r="U211" s="1"/>
      <c r="V211" s="1"/>
      <c r="W211" s="38" t="s">
        <v>0</v>
      </c>
      <c r="X211" s="39"/>
      <c r="Y211" s="39"/>
      <c r="Z211" s="39"/>
      <c r="AA211" s="39"/>
      <c r="AB211" s="39"/>
      <c r="AC211" s="39"/>
      <c r="AD211" s="44"/>
      <c r="AE211" s="5"/>
      <c r="AF211" s="1" t="s">
        <v>163</v>
      </c>
      <c r="AG211" s="5"/>
      <c r="AH211" s="42" t="s">
        <v>362</v>
      </c>
      <c r="AI211" s="49"/>
      <c r="AJ211" s="49"/>
      <c r="AK211" s="49"/>
      <c r="AL211" s="49"/>
      <c r="AM211" s="49"/>
      <c r="AN211" s="51"/>
      <c r="AO211" s="1"/>
      <c r="AP211" s="87"/>
      <c r="AQ211" s="159"/>
      <c r="AR211" s="12" t="s">
        <v>113</v>
      </c>
      <c r="AS211" s="53" t="str">
        <f>CONCATENATE("（",D211,"）")</f>
        <v>（部分完成・着工保留）</v>
      </c>
      <c r="AT211" s="285"/>
      <c r="AU211" s="285"/>
      <c r="AV211" s="285"/>
      <c r="AW211" s="285"/>
      <c r="AX211" s="285"/>
      <c r="AY211" s="285"/>
      <c r="AZ211" s="285"/>
      <c r="BA211" s="285"/>
      <c r="BB211" s="254" t="str">
        <f>IF(N211="",CONCATENATE(W211,"については、令和　年　月　日まで　　　（すること・しないこと）"),IF(N211=CG211,CONCATENATE(W211,"については、",AH211,CK211),IF(N211=CG212,CONCATENATE(W211,"については、",AH211,CK212),"")))</f>
        <v>　　　　については、令和　年　月　日まで　　　（すること・しないこと）</v>
      </c>
      <c r="BC211" s="254"/>
      <c r="BD211" s="254"/>
      <c r="BE211" s="254"/>
      <c r="BF211" s="254"/>
      <c r="BG211" s="254"/>
      <c r="BH211" s="254"/>
      <c r="BI211" s="254"/>
      <c r="BJ211" s="254"/>
      <c r="BK211" s="254"/>
      <c r="BL211" s="254"/>
      <c r="BM211" s="254"/>
      <c r="BN211" s="254"/>
      <c r="BO211" s="254"/>
      <c r="BP211" s="254"/>
      <c r="BQ211" s="254"/>
      <c r="BR211" s="254"/>
      <c r="BS211" s="254"/>
      <c r="BT211" s="254"/>
      <c r="BU211" s="254"/>
      <c r="BV211" s="254"/>
      <c r="BW211" s="254"/>
      <c r="BX211" s="254"/>
      <c r="BY211" s="254"/>
      <c r="BZ211" s="254"/>
      <c r="CA211" s="254"/>
      <c r="CB211" s="254"/>
      <c r="CC211" s="254"/>
      <c r="CD211" s="254"/>
      <c r="CE211" s="254"/>
      <c r="CF211" s="423"/>
      <c r="CG211" s="5" t="s">
        <v>522</v>
      </c>
      <c r="CH211" s="5"/>
      <c r="CI211" s="5"/>
      <c r="CJ211" s="5"/>
      <c r="CK211" s="5" t="s">
        <v>166</v>
      </c>
      <c r="CL211" s="5"/>
    </row>
    <row r="212" spans="1:90" s="5" customFormat="1" ht="13.5" customHeight="1">
      <c r="A212" s="1"/>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1"/>
      <c r="AK212" s="1"/>
      <c r="AL212" s="1"/>
      <c r="AM212" s="1"/>
      <c r="AN212" s="1"/>
      <c r="AO212" s="1"/>
      <c r="AP212" s="87"/>
      <c r="AQ212" s="159"/>
      <c r="AR212" s="12" t="s">
        <v>42</v>
      </c>
      <c r="AS212" s="248" t="str">
        <f>CONCATENATE("（",D213,"）")</f>
        <v>（施工時間）</v>
      </c>
      <c r="AT212" s="248"/>
      <c r="AU212" s="248"/>
      <c r="AV212" s="248"/>
      <c r="AW212" s="248"/>
      <c r="AX212" s="248"/>
      <c r="AY212" s="248"/>
      <c r="AZ212" s="248"/>
      <c r="BA212" s="254" t="str">
        <f>CONCATENATE("　本工事の施工時間帯は、昼間施工（",P213,"～",+Y213,")を見込んでいる。")</f>
        <v>　本工事の施工時間帯は、昼間施工（8：30～17：00)を見込んでいる。</v>
      </c>
      <c r="BB212" s="254"/>
      <c r="BC212" s="254"/>
      <c r="BD212" s="254"/>
      <c r="BE212" s="254"/>
      <c r="BF212" s="254"/>
      <c r="BG212" s="254"/>
      <c r="BH212" s="254"/>
      <c r="BI212" s="254"/>
      <c r="BJ212" s="254"/>
      <c r="BK212" s="254"/>
      <c r="BL212" s="254"/>
      <c r="BM212" s="254"/>
      <c r="BN212" s="254"/>
      <c r="BO212" s="254"/>
      <c r="BP212" s="254"/>
      <c r="BQ212" s="254"/>
      <c r="BR212" s="254"/>
      <c r="BS212" s="254"/>
      <c r="BT212" s="254"/>
      <c r="BU212" s="254"/>
      <c r="BV212" s="254"/>
      <c r="BW212" s="254"/>
      <c r="BX212" s="254"/>
      <c r="BY212" s="254"/>
      <c r="BZ212" s="254"/>
      <c r="CA212" s="254"/>
      <c r="CB212" s="254"/>
      <c r="CC212" s="254"/>
      <c r="CD212" s="254"/>
      <c r="CE212" s="254"/>
      <c r="CF212" s="423"/>
      <c r="CG212" s="5" t="s">
        <v>49</v>
      </c>
      <c r="CH212" s="5"/>
      <c r="CI212" s="5"/>
      <c r="CJ212" s="5"/>
      <c r="CK212" s="5" t="s">
        <v>167</v>
      </c>
      <c r="CL212" s="5"/>
    </row>
    <row r="213" spans="1:90" s="5" customFormat="1" ht="13.5" customHeight="1">
      <c r="A213" s="1"/>
      <c r="B213" s="11">
        <v>1</v>
      </c>
      <c r="C213" s="1"/>
      <c r="D213" s="1" t="s">
        <v>338</v>
      </c>
      <c r="E213" s="1"/>
      <c r="F213" s="1"/>
      <c r="G213" s="1"/>
      <c r="H213" s="1"/>
      <c r="I213" s="1"/>
      <c r="J213" s="1"/>
      <c r="K213" s="1"/>
      <c r="L213" s="1" t="s">
        <v>169</v>
      </c>
      <c r="M213" s="1"/>
      <c r="N213" s="1"/>
      <c r="O213" s="1"/>
      <c r="P213" s="42" t="s">
        <v>326</v>
      </c>
      <c r="Q213" s="49"/>
      <c r="R213" s="49"/>
      <c r="S213" s="51"/>
      <c r="T213" s="1"/>
      <c r="U213" s="1" t="s">
        <v>395</v>
      </c>
      <c r="V213" s="1"/>
      <c r="W213" s="1"/>
      <c r="X213" s="1"/>
      <c r="Y213" s="42" t="s">
        <v>131</v>
      </c>
      <c r="Z213" s="49"/>
      <c r="AA213" s="49"/>
      <c r="AB213" s="51"/>
      <c r="AC213" s="1"/>
      <c r="AD213" s="1"/>
      <c r="AE213" s="1"/>
      <c r="AF213" s="1"/>
      <c r="AG213" s="1"/>
      <c r="AH213" s="1"/>
      <c r="AI213" s="1"/>
      <c r="AJ213" s="1"/>
      <c r="AK213" s="1"/>
      <c r="AL213" s="1"/>
      <c r="AM213" s="1"/>
      <c r="AN213" s="1"/>
      <c r="AO213" s="1"/>
      <c r="AP213" s="87"/>
      <c r="AQ213" s="159"/>
      <c r="AR213" s="12"/>
      <c r="AS213" s="248"/>
      <c r="AT213" s="248"/>
      <c r="AU213" s="248"/>
      <c r="AV213" s="248"/>
      <c r="AW213" s="248"/>
      <c r="AX213" s="248"/>
      <c r="AY213" s="248"/>
      <c r="AZ213" s="248"/>
      <c r="BA213" s="254" t="str">
        <f>CONCATENATE("　",P215,"の施工時間は、",Z215,"～",+AI215,"とする。")</f>
        <v>　　　　　　の施工時間は、　：　　～　：　　とする。</v>
      </c>
      <c r="BB213" s="254"/>
      <c r="BC213" s="254"/>
      <c r="BD213" s="254"/>
      <c r="BE213" s="254"/>
      <c r="BF213" s="254"/>
      <c r="BG213" s="254"/>
      <c r="BH213" s="254"/>
      <c r="BI213" s="254"/>
      <c r="BJ213" s="254"/>
      <c r="BK213" s="254"/>
      <c r="BL213" s="254"/>
      <c r="BM213" s="254"/>
      <c r="BN213" s="254"/>
      <c r="BO213" s="254"/>
      <c r="BP213" s="254"/>
      <c r="BQ213" s="254"/>
      <c r="BR213" s="254"/>
      <c r="BS213" s="254"/>
      <c r="BT213" s="254"/>
      <c r="BU213" s="254"/>
      <c r="BV213" s="254"/>
      <c r="BW213" s="254"/>
      <c r="BX213" s="254"/>
      <c r="BY213" s="254"/>
      <c r="BZ213" s="254"/>
      <c r="CA213" s="254"/>
      <c r="CB213" s="254"/>
      <c r="CC213" s="254"/>
      <c r="CD213" s="254"/>
      <c r="CE213" s="254"/>
      <c r="CF213" s="423"/>
      <c r="CG213" s="5"/>
      <c r="CH213" s="5"/>
      <c r="CI213" s="5"/>
      <c r="CJ213" s="5"/>
      <c r="CK213" s="5"/>
      <c r="CL213" s="5"/>
    </row>
    <row r="214" spans="1:90" s="5" customFormat="1"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87"/>
      <c r="AQ214" s="159"/>
      <c r="AR214" s="12" t="s">
        <v>299</v>
      </c>
      <c r="AS214" s="249" t="s">
        <v>473</v>
      </c>
      <c r="AT214" s="249"/>
      <c r="AU214" s="249"/>
      <c r="AV214" s="249"/>
      <c r="AW214" s="249"/>
      <c r="AX214" s="249"/>
      <c r="AY214" s="249"/>
      <c r="AZ214" s="249"/>
      <c r="BA214" s="249"/>
      <c r="BB214" s="249"/>
      <c r="BC214" s="249"/>
      <c r="BD214" s="249"/>
      <c r="BE214" s="249"/>
      <c r="BF214" s="249"/>
      <c r="BG214" s="249"/>
      <c r="BH214" s="249"/>
      <c r="BI214" s="249"/>
      <c r="BJ214" s="249"/>
      <c r="BK214" s="249"/>
      <c r="BL214" s="249"/>
      <c r="BM214" s="249"/>
      <c r="BN214" s="249"/>
      <c r="BO214" s="249"/>
      <c r="BP214" s="249"/>
      <c r="BQ214" s="249"/>
      <c r="BR214" s="249"/>
      <c r="BS214" s="249"/>
      <c r="BT214" s="249"/>
      <c r="BU214" s="249"/>
      <c r="BV214" s="249"/>
      <c r="BW214" s="249"/>
      <c r="BX214" s="249"/>
      <c r="BY214" s="249"/>
      <c r="BZ214" s="249"/>
      <c r="CA214" s="249"/>
      <c r="CB214" s="249"/>
      <c r="CC214" s="249"/>
      <c r="CD214" s="249"/>
      <c r="CE214" s="249"/>
      <c r="CF214" s="423"/>
      <c r="CG214" s="5"/>
      <c r="CH214" s="5"/>
      <c r="CI214" s="5"/>
      <c r="CJ214" s="5"/>
      <c r="CK214" s="5"/>
      <c r="CL214" s="5"/>
    </row>
    <row r="215" spans="1:90" s="5" customFormat="1" ht="13.5" customHeight="1">
      <c r="A215" s="5"/>
      <c r="B215" s="5"/>
      <c r="C215" s="5"/>
      <c r="D215" s="5"/>
      <c r="E215" s="5"/>
      <c r="F215" s="5"/>
      <c r="G215" s="5"/>
      <c r="H215" s="5"/>
      <c r="I215" s="5"/>
      <c r="J215" s="11">
        <v>1</v>
      </c>
      <c r="K215" s="5"/>
      <c r="L215" s="5" t="s">
        <v>126</v>
      </c>
      <c r="M215" s="5"/>
      <c r="N215" s="5"/>
      <c r="O215" s="5"/>
      <c r="P215" s="50" t="s">
        <v>383</v>
      </c>
      <c r="Q215" s="54"/>
      <c r="R215" s="54"/>
      <c r="S215" s="54"/>
      <c r="T215" s="60"/>
      <c r="U215" s="5"/>
      <c r="V215" s="5" t="s">
        <v>401</v>
      </c>
      <c r="W215" s="1"/>
      <c r="X215" s="1"/>
      <c r="Y215" s="1"/>
      <c r="Z215" s="42" t="s">
        <v>415</v>
      </c>
      <c r="AA215" s="49"/>
      <c r="AB215" s="49"/>
      <c r="AC215" s="51"/>
      <c r="AD215" s="1"/>
      <c r="AE215" s="1" t="s">
        <v>395</v>
      </c>
      <c r="AF215" s="1"/>
      <c r="AG215" s="1"/>
      <c r="AH215" s="1"/>
      <c r="AI215" s="42" t="s">
        <v>415</v>
      </c>
      <c r="AJ215" s="49"/>
      <c r="AK215" s="49"/>
      <c r="AL215" s="51"/>
      <c r="AM215" s="5"/>
      <c r="AN215" s="5"/>
      <c r="AO215" s="5"/>
      <c r="AP215" s="87"/>
      <c r="AQ215" s="159"/>
      <c r="AR215" s="5"/>
      <c r="AS215" s="249"/>
      <c r="AT215" s="249"/>
      <c r="AU215" s="249"/>
      <c r="AV215" s="249"/>
      <c r="AW215" s="249"/>
      <c r="AX215" s="249"/>
      <c r="AY215" s="249"/>
      <c r="AZ215" s="249"/>
      <c r="BA215" s="249"/>
      <c r="BB215" s="249"/>
      <c r="BC215" s="249"/>
      <c r="BD215" s="249"/>
      <c r="BE215" s="249"/>
      <c r="BF215" s="249"/>
      <c r="BG215" s="249"/>
      <c r="BH215" s="249"/>
      <c r="BI215" s="249"/>
      <c r="BJ215" s="249"/>
      <c r="BK215" s="249"/>
      <c r="BL215" s="249"/>
      <c r="BM215" s="249"/>
      <c r="BN215" s="249"/>
      <c r="BO215" s="249"/>
      <c r="BP215" s="249"/>
      <c r="BQ215" s="249"/>
      <c r="BR215" s="249"/>
      <c r="BS215" s="249"/>
      <c r="BT215" s="249"/>
      <c r="BU215" s="249"/>
      <c r="BV215" s="249"/>
      <c r="BW215" s="249"/>
      <c r="BX215" s="249"/>
      <c r="BY215" s="249"/>
      <c r="BZ215" s="249"/>
      <c r="CA215" s="249"/>
      <c r="CB215" s="249"/>
      <c r="CC215" s="249"/>
      <c r="CD215" s="249"/>
      <c r="CE215" s="249"/>
      <c r="CF215" s="423"/>
      <c r="CG215" s="5"/>
      <c r="CH215" s="5"/>
      <c r="CI215" s="5"/>
      <c r="CJ215" s="5"/>
      <c r="CK215" s="5"/>
      <c r="CL215" s="5"/>
    </row>
    <row r="216" spans="1:90" s="5" customFormat="1" ht="13.5" customHeight="1">
      <c r="A216" s="1"/>
      <c r="B216" s="1"/>
      <c r="C216" s="1"/>
      <c r="D216" s="1"/>
      <c r="E216" s="1"/>
      <c r="F216" s="1"/>
      <c r="G216" s="1"/>
      <c r="H216" s="1"/>
      <c r="I216" s="1"/>
      <c r="J216" s="1"/>
      <c r="K216" s="1"/>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87"/>
      <c r="AQ216" s="159"/>
      <c r="AR216" s="12"/>
      <c r="AS216" s="249"/>
      <c r="AT216" s="249"/>
      <c r="AU216" s="249"/>
      <c r="AV216" s="249"/>
      <c r="AW216" s="249"/>
      <c r="AX216" s="249"/>
      <c r="AY216" s="249"/>
      <c r="AZ216" s="249"/>
      <c r="BA216" s="249"/>
      <c r="BB216" s="249"/>
      <c r="BC216" s="249"/>
      <c r="BD216" s="249"/>
      <c r="BE216" s="249"/>
      <c r="BF216" s="249"/>
      <c r="BG216" s="249"/>
      <c r="BH216" s="249"/>
      <c r="BI216" s="249"/>
      <c r="BJ216" s="249"/>
      <c r="BK216" s="249"/>
      <c r="BL216" s="249"/>
      <c r="BM216" s="249"/>
      <c r="BN216" s="249"/>
      <c r="BO216" s="249"/>
      <c r="BP216" s="249"/>
      <c r="BQ216" s="249"/>
      <c r="BR216" s="249"/>
      <c r="BS216" s="249"/>
      <c r="BT216" s="249"/>
      <c r="BU216" s="249"/>
      <c r="BV216" s="249"/>
      <c r="BW216" s="249"/>
      <c r="BX216" s="249"/>
      <c r="BY216" s="249"/>
      <c r="BZ216" s="249"/>
      <c r="CA216" s="249"/>
      <c r="CB216" s="249"/>
      <c r="CC216" s="249"/>
      <c r="CD216" s="249"/>
      <c r="CE216" s="249"/>
      <c r="CF216" s="423"/>
      <c r="CG216" s="5"/>
      <c r="CH216" s="5"/>
      <c r="CI216" s="5"/>
      <c r="CJ216" s="5"/>
      <c r="CK216" s="5"/>
      <c r="CL216" s="5"/>
    </row>
    <row r="217" spans="1:90" s="5" customFormat="1" ht="13.5" customHeight="1">
      <c r="A217" s="5"/>
      <c r="B217" s="11">
        <v>1</v>
      </c>
      <c r="C217" s="1"/>
      <c r="D217" s="1" t="s">
        <v>227</v>
      </c>
      <c r="E217" s="1"/>
      <c r="F217" s="1"/>
      <c r="G217" s="1"/>
      <c r="H217" s="1"/>
      <c r="I217" s="1"/>
      <c r="J217" s="1"/>
      <c r="K217" s="1"/>
      <c r="L217" s="1" t="s">
        <v>33</v>
      </c>
      <c r="M217" s="1"/>
      <c r="N217" s="1"/>
      <c r="O217" s="1"/>
      <c r="P217" s="56" t="s">
        <v>362</v>
      </c>
      <c r="Q217" s="61"/>
      <c r="R217" s="61"/>
      <c r="S217" s="61"/>
      <c r="T217" s="61"/>
      <c r="U217" s="61"/>
      <c r="V217" s="61"/>
      <c r="W217" s="61"/>
      <c r="X217" s="61"/>
      <c r="Y217" s="65"/>
      <c r="Z217" s="1"/>
      <c r="AA217" s="1" t="s">
        <v>218</v>
      </c>
      <c r="AB217" s="1"/>
      <c r="AC217" s="1"/>
      <c r="AD217" s="1"/>
      <c r="AE217" s="38" t="s">
        <v>223</v>
      </c>
      <c r="AF217" s="39"/>
      <c r="AG217" s="44"/>
      <c r="AH217" s="1" t="s">
        <v>160</v>
      </c>
      <c r="AI217" s="1"/>
      <c r="AJ217" s="5"/>
      <c r="AK217" s="5"/>
      <c r="AL217" s="5"/>
      <c r="AM217" s="5"/>
      <c r="AN217" s="5"/>
      <c r="AO217" s="5"/>
      <c r="AP217" s="87"/>
      <c r="AQ217" s="159"/>
      <c r="AR217" s="219" t="s">
        <v>443</v>
      </c>
      <c r="AS217" s="250" t="str">
        <f>CONCATENATE("（",D220,"）")</f>
        <v>（鋼材の調達の遅れによる工期の延長）</v>
      </c>
      <c r="AT217" s="286"/>
      <c r="AU217" s="286"/>
      <c r="AV217" s="286"/>
      <c r="AW217" s="286"/>
      <c r="AX217" s="286"/>
      <c r="AY217" s="286"/>
      <c r="AZ217" s="286"/>
      <c r="BA217" s="286"/>
      <c r="BB217" s="286"/>
      <c r="BC217" s="286"/>
      <c r="BD217" s="286"/>
      <c r="BE217" s="286"/>
      <c r="BF217" s="286"/>
      <c r="BG217" s="286"/>
      <c r="BH217" s="254" t="str">
        <f>CONCATENATE("　","この工事の工期には、鋼材調達期間として、",X220,"ヶ月を見込んで")</f>
        <v>　この工事の工期には、鋼材調達期間として、  ヶ月を見込んで</v>
      </c>
      <c r="BI217" s="254"/>
      <c r="BJ217" s="254"/>
      <c r="BK217" s="254"/>
      <c r="BL217" s="254"/>
      <c r="BM217" s="254"/>
      <c r="BN217" s="254"/>
      <c r="BO217" s="254"/>
      <c r="BP217" s="254"/>
      <c r="BQ217" s="254"/>
      <c r="BR217" s="254"/>
      <c r="BS217" s="254"/>
      <c r="BT217" s="254"/>
      <c r="BU217" s="254"/>
      <c r="BV217" s="254"/>
      <c r="BW217" s="254"/>
      <c r="BX217" s="254"/>
      <c r="BY217" s="254"/>
      <c r="BZ217" s="254"/>
      <c r="CA217" s="254"/>
      <c r="CB217" s="254"/>
      <c r="CC217" s="254"/>
      <c r="CD217" s="254"/>
      <c r="CE217" s="254"/>
      <c r="CF217" s="423"/>
      <c r="CG217" s="5"/>
      <c r="CH217" s="5"/>
      <c r="CI217" s="5"/>
      <c r="CJ217" s="5"/>
      <c r="CK217" s="5"/>
      <c r="CL217" s="5"/>
    </row>
    <row r="218" spans="1:90" s="5" customFormat="1"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87"/>
      <c r="AQ218" s="159"/>
      <c r="AR218" s="5"/>
      <c r="AS218" s="249" t="s">
        <v>72</v>
      </c>
      <c r="AT218" s="249"/>
      <c r="AU218" s="249"/>
      <c r="AV218" s="249"/>
      <c r="AW218" s="249"/>
      <c r="AX218" s="249"/>
      <c r="AY218" s="249"/>
      <c r="AZ218" s="249"/>
      <c r="BA218" s="249"/>
      <c r="BB218" s="249"/>
      <c r="BC218" s="249"/>
      <c r="BD218" s="249"/>
      <c r="BE218" s="249"/>
      <c r="BF218" s="249"/>
      <c r="BG218" s="249"/>
      <c r="BH218" s="249"/>
      <c r="BI218" s="249"/>
      <c r="BJ218" s="249"/>
      <c r="BK218" s="249"/>
      <c r="BL218" s="249"/>
      <c r="BM218" s="249"/>
      <c r="BN218" s="249"/>
      <c r="BO218" s="249"/>
      <c r="BP218" s="249"/>
      <c r="BQ218" s="249"/>
      <c r="BR218" s="249"/>
      <c r="BS218" s="249"/>
      <c r="BT218" s="249"/>
      <c r="BU218" s="249"/>
      <c r="BV218" s="249"/>
      <c r="BW218" s="249"/>
      <c r="BX218" s="249"/>
      <c r="BY218" s="249"/>
      <c r="BZ218" s="249"/>
      <c r="CA218" s="249"/>
      <c r="CB218" s="249"/>
      <c r="CC218" s="249"/>
      <c r="CD218" s="249"/>
      <c r="CE218" s="249"/>
      <c r="CF218" s="423"/>
      <c r="CG218" s="5"/>
      <c r="CH218" s="5"/>
      <c r="CI218" s="5"/>
      <c r="CJ218" s="5"/>
      <c r="CK218" s="5"/>
      <c r="CL218" s="5"/>
    </row>
    <row r="219" spans="1:90" s="5" customFormat="1"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87"/>
      <c r="AQ219" s="159"/>
      <c r="AR219" s="5"/>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249"/>
      <c r="CF219" s="423"/>
      <c r="CG219" s="5"/>
      <c r="CH219" s="5"/>
      <c r="CI219" s="5"/>
      <c r="CJ219" s="5"/>
      <c r="CK219" s="5"/>
      <c r="CL219" s="5"/>
    </row>
    <row r="220" spans="1:90" s="5" customFormat="1" ht="13.5" customHeight="1">
      <c r="A220" s="1"/>
      <c r="B220" s="11">
        <v>1</v>
      </c>
      <c r="C220" s="13"/>
      <c r="D220" s="13" t="s">
        <v>170</v>
      </c>
      <c r="E220" s="13"/>
      <c r="F220" s="13"/>
      <c r="G220" s="13"/>
      <c r="H220" s="13"/>
      <c r="I220" s="13"/>
      <c r="J220" s="13"/>
      <c r="K220" s="13"/>
      <c r="L220" s="13"/>
      <c r="M220" s="13"/>
      <c r="N220" s="13"/>
      <c r="O220" s="13"/>
      <c r="P220" s="13"/>
      <c r="Q220" s="13"/>
      <c r="R220" s="13"/>
      <c r="S220" s="13"/>
      <c r="T220" s="13" t="s">
        <v>286</v>
      </c>
      <c r="U220" s="13"/>
      <c r="V220" s="13"/>
      <c r="W220" s="13"/>
      <c r="X220" s="42" t="s">
        <v>412</v>
      </c>
      <c r="Y220" s="51"/>
      <c r="Z220" s="13" t="s">
        <v>416</v>
      </c>
      <c r="AA220" s="13"/>
      <c r="AB220" s="13"/>
      <c r="AC220" s="13"/>
      <c r="AD220" s="13"/>
      <c r="AE220" s="13"/>
      <c r="AF220" s="13"/>
      <c r="AG220" s="13"/>
      <c r="AH220" s="13"/>
      <c r="AI220" s="13"/>
      <c r="AJ220" s="13"/>
      <c r="AK220" s="13"/>
      <c r="AL220" s="13"/>
      <c r="AM220" s="13"/>
      <c r="AN220" s="13"/>
      <c r="AO220" s="13"/>
      <c r="AP220" s="87"/>
      <c r="AQ220" s="159"/>
      <c r="AR220" s="219"/>
      <c r="AS220" s="249"/>
      <c r="AT220" s="249"/>
      <c r="AU220" s="249"/>
      <c r="AV220" s="249"/>
      <c r="AW220" s="249"/>
      <c r="AX220" s="249"/>
      <c r="AY220" s="249"/>
      <c r="AZ220" s="249"/>
      <c r="BA220" s="249"/>
      <c r="BB220" s="249"/>
      <c r="BC220" s="249"/>
      <c r="BD220" s="249"/>
      <c r="BE220" s="249"/>
      <c r="BF220" s="249"/>
      <c r="BG220" s="249"/>
      <c r="BH220" s="249"/>
      <c r="BI220" s="249"/>
      <c r="BJ220" s="249"/>
      <c r="BK220" s="249"/>
      <c r="BL220" s="249"/>
      <c r="BM220" s="249"/>
      <c r="BN220" s="249"/>
      <c r="BO220" s="249"/>
      <c r="BP220" s="249"/>
      <c r="BQ220" s="249"/>
      <c r="BR220" s="249"/>
      <c r="BS220" s="249"/>
      <c r="BT220" s="249"/>
      <c r="BU220" s="249"/>
      <c r="BV220" s="249"/>
      <c r="BW220" s="249"/>
      <c r="BX220" s="249"/>
      <c r="BY220" s="249"/>
      <c r="BZ220" s="249"/>
      <c r="CA220" s="249"/>
      <c r="CB220" s="249"/>
      <c r="CC220" s="249"/>
      <c r="CD220" s="249"/>
      <c r="CE220" s="249"/>
      <c r="CF220" s="423"/>
      <c r="CG220" s="5"/>
      <c r="CH220" s="5"/>
      <c r="CI220" s="5"/>
      <c r="CJ220" s="5"/>
      <c r="CK220" s="5"/>
      <c r="CL220" s="5"/>
    </row>
    <row r="221" spans="1:90" s="5" customFormat="1" ht="13.5" customHeight="1">
      <c r="A221" s="1"/>
      <c r="B221" s="13"/>
      <c r="C221" s="13"/>
      <c r="D221" s="13"/>
      <c r="E221" s="13"/>
      <c r="F221" s="13"/>
      <c r="G221" s="13"/>
      <c r="H221" s="13"/>
      <c r="I221" s="13"/>
      <c r="J221" s="13"/>
      <c r="K221" s="13"/>
      <c r="L221" s="13"/>
      <c r="M221" s="13"/>
      <c r="N221" s="13"/>
      <c r="O221" s="13"/>
      <c r="P221" s="13"/>
      <c r="Q221" s="13"/>
      <c r="R221" s="13"/>
      <c r="S221" s="13"/>
      <c r="T221" s="13"/>
      <c r="U221" s="13"/>
      <c r="V221" s="13"/>
      <c r="W221" s="13"/>
      <c r="X221" s="55"/>
      <c r="Y221" s="55"/>
      <c r="Z221" s="13"/>
      <c r="AA221" s="13"/>
      <c r="AB221" s="13"/>
      <c r="AC221" s="13"/>
      <c r="AD221" s="13"/>
      <c r="AE221" s="13"/>
      <c r="AF221" s="13"/>
      <c r="AG221" s="13"/>
      <c r="AH221" s="13"/>
      <c r="AI221" s="13"/>
      <c r="AJ221" s="13"/>
      <c r="AK221" s="13"/>
      <c r="AL221" s="13"/>
      <c r="AM221" s="13"/>
      <c r="AN221" s="13"/>
      <c r="AO221" s="13"/>
      <c r="AP221" s="87"/>
      <c r="AQ221" s="159"/>
      <c r="AR221" s="13" t="s">
        <v>459</v>
      </c>
      <c r="AS221" s="249" t="s">
        <v>584</v>
      </c>
      <c r="AT221" s="249"/>
      <c r="AU221" s="249"/>
      <c r="AV221" s="249"/>
      <c r="AW221" s="249"/>
      <c r="AX221" s="249"/>
      <c r="AY221" s="249"/>
      <c r="AZ221" s="249"/>
      <c r="BA221" s="249"/>
      <c r="BB221" s="249"/>
      <c r="BC221" s="249"/>
      <c r="BD221" s="249"/>
      <c r="BE221" s="249"/>
      <c r="BF221" s="249"/>
      <c r="BG221" s="249"/>
      <c r="BH221" s="249"/>
      <c r="BI221" s="249"/>
      <c r="BJ221" s="249"/>
      <c r="BK221" s="249"/>
      <c r="BL221" s="249"/>
      <c r="BM221" s="249"/>
      <c r="BN221" s="249"/>
      <c r="BO221" s="249"/>
      <c r="BP221" s="249"/>
      <c r="BQ221" s="249"/>
      <c r="BR221" s="249"/>
      <c r="BS221" s="249"/>
      <c r="BT221" s="249"/>
      <c r="BU221" s="249"/>
      <c r="BV221" s="249"/>
      <c r="BW221" s="249"/>
      <c r="BX221" s="249"/>
      <c r="BY221" s="249"/>
      <c r="BZ221" s="249"/>
      <c r="CA221" s="249"/>
      <c r="CB221" s="249"/>
      <c r="CC221" s="249"/>
      <c r="CD221" s="249"/>
      <c r="CE221" s="249"/>
      <c r="CF221" s="423"/>
      <c r="CG221" s="5"/>
      <c r="CH221" s="5"/>
      <c r="CI221" s="5" t="s">
        <v>577</v>
      </c>
      <c r="CJ221" s="5"/>
      <c r="CK221" s="5"/>
      <c r="CL221" s="5" t="s">
        <v>143</v>
      </c>
    </row>
    <row r="222" spans="1:90" s="5" customFormat="1" ht="13.5" customHeight="1">
      <c r="A222" s="1"/>
      <c r="B222" s="11">
        <v>1</v>
      </c>
      <c r="C222" s="13"/>
      <c r="D222" s="13" t="s">
        <v>397</v>
      </c>
      <c r="E222" s="13"/>
      <c r="F222" s="13"/>
      <c r="G222" s="13"/>
      <c r="H222" s="13"/>
      <c r="I222" s="13"/>
      <c r="J222" s="13"/>
      <c r="K222" s="13"/>
      <c r="L222" s="13"/>
      <c r="M222" s="13"/>
      <c r="N222" s="13"/>
      <c r="O222" s="13"/>
      <c r="P222" s="13"/>
      <c r="Q222" s="13"/>
      <c r="R222" s="13"/>
      <c r="S222" s="13"/>
      <c r="T222" s="13"/>
      <c r="U222" s="13"/>
      <c r="V222" s="13"/>
      <c r="W222" s="13"/>
      <c r="X222" s="55"/>
      <c r="Y222" s="55"/>
      <c r="Z222" s="13"/>
      <c r="AA222" s="13"/>
      <c r="AB222" s="13"/>
      <c r="AC222" s="13"/>
      <c r="AD222" s="13"/>
      <c r="AE222" s="13"/>
      <c r="AF222" s="13"/>
      <c r="AG222" s="13"/>
      <c r="AH222" s="13"/>
      <c r="AI222" s="13"/>
      <c r="AJ222" s="13"/>
      <c r="AK222" s="13"/>
      <c r="AL222" s="13"/>
      <c r="AM222" s="13"/>
      <c r="AN222" s="13"/>
      <c r="AO222" s="13"/>
      <c r="AP222" s="87"/>
      <c r="AQ222" s="159"/>
      <c r="AR222" s="13"/>
      <c r="AS222" s="249"/>
      <c r="AT222" s="249"/>
      <c r="AU222" s="249"/>
      <c r="AV222" s="249"/>
      <c r="AW222" s="249"/>
      <c r="AX222" s="249"/>
      <c r="AY222" s="249"/>
      <c r="AZ222" s="249"/>
      <c r="BA222" s="249"/>
      <c r="BB222" s="249"/>
      <c r="BC222" s="249"/>
      <c r="BD222" s="249"/>
      <c r="BE222" s="249"/>
      <c r="BF222" s="249"/>
      <c r="BG222" s="249"/>
      <c r="BH222" s="249"/>
      <c r="BI222" s="249"/>
      <c r="BJ222" s="249"/>
      <c r="BK222" s="249"/>
      <c r="BL222" s="249"/>
      <c r="BM222" s="249"/>
      <c r="BN222" s="249"/>
      <c r="BO222" s="249"/>
      <c r="BP222" s="249"/>
      <c r="BQ222" s="249"/>
      <c r="BR222" s="249"/>
      <c r="BS222" s="249"/>
      <c r="BT222" s="249"/>
      <c r="BU222" s="249"/>
      <c r="BV222" s="249"/>
      <c r="BW222" s="249"/>
      <c r="BX222" s="249"/>
      <c r="BY222" s="249"/>
      <c r="BZ222" s="249"/>
      <c r="CA222" s="249"/>
      <c r="CB222" s="249"/>
      <c r="CC222" s="249"/>
      <c r="CD222" s="249"/>
      <c r="CE222" s="249"/>
      <c r="CF222" s="423"/>
      <c r="CG222" s="5"/>
      <c r="CH222" s="5"/>
      <c r="CI222" s="5" t="s">
        <v>578</v>
      </c>
      <c r="CJ222" s="5"/>
      <c r="CK222" s="5"/>
      <c r="CL222" s="5" t="s">
        <v>143</v>
      </c>
    </row>
    <row r="223" spans="1:90" s="5" customFormat="1" ht="13.5" customHeight="1">
      <c r="A223" s="1"/>
      <c r="B223" s="1"/>
      <c r="C223" s="13"/>
      <c r="D223" s="13"/>
      <c r="E223" s="13"/>
      <c r="F223" s="13"/>
      <c r="G223" s="13"/>
      <c r="H223" s="13"/>
      <c r="I223" s="13"/>
      <c r="J223" s="13"/>
      <c r="K223" s="13"/>
      <c r="L223" s="13"/>
      <c r="M223" s="13"/>
      <c r="N223" s="13"/>
      <c r="O223" s="13"/>
      <c r="P223" s="13"/>
      <c r="Q223" s="13"/>
      <c r="R223" s="13"/>
      <c r="S223" s="13"/>
      <c r="T223" s="13"/>
      <c r="U223" s="13"/>
      <c r="V223" s="13"/>
      <c r="W223" s="13"/>
      <c r="X223" s="55"/>
      <c r="Y223" s="55"/>
      <c r="Z223" s="13"/>
      <c r="AA223" s="13"/>
      <c r="AB223" s="13"/>
      <c r="AC223" s="13"/>
      <c r="AD223" s="13"/>
      <c r="AE223" s="13"/>
      <c r="AF223" s="13"/>
      <c r="AG223" s="13"/>
      <c r="AH223" s="13"/>
      <c r="AI223" s="13"/>
      <c r="AJ223" s="13"/>
      <c r="AK223" s="13"/>
      <c r="AL223" s="13"/>
      <c r="AM223" s="13"/>
      <c r="AN223" s="13"/>
      <c r="AO223" s="13"/>
      <c r="AP223" s="87"/>
      <c r="AQ223" s="159"/>
      <c r="AR223" s="13"/>
      <c r="AS223" s="249"/>
      <c r="AT223" s="249"/>
      <c r="AU223" s="249"/>
      <c r="AV223" s="249"/>
      <c r="AW223" s="249"/>
      <c r="AX223" s="249"/>
      <c r="AY223" s="249"/>
      <c r="AZ223" s="249"/>
      <c r="BA223" s="249"/>
      <c r="BB223" s="249"/>
      <c r="BC223" s="249"/>
      <c r="BD223" s="249"/>
      <c r="BE223" s="249"/>
      <c r="BF223" s="249"/>
      <c r="BG223" s="249"/>
      <c r="BH223" s="249"/>
      <c r="BI223" s="249"/>
      <c r="BJ223" s="249"/>
      <c r="BK223" s="249"/>
      <c r="BL223" s="249"/>
      <c r="BM223" s="249"/>
      <c r="BN223" s="249"/>
      <c r="BO223" s="249"/>
      <c r="BP223" s="249"/>
      <c r="BQ223" s="249"/>
      <c r="BR223" s="249"/>
      <c r="BS223" s="249"/>
      <c r="BT223" s="249"/>
      <c r="BU223" s="249"/>
      <c r="BV223" s="249"/>
      <c r="BW223" s="249"/>
      <c r="BX223" s="249"/>
      <c r="BY223" s="249"/>
      <c r="BZ223" s="249"/>
      <c r="CA223" s="249"/>
      <c r="CB223" s="249"/>
      <c r="CC223" s="249"/>
      <c r="CD223" s="249"/>
      <c r="CE223" s="249"/>
      <c r="CF223" s="423"/>
      <c r="CG223" s="5"/>
      <c r="CH223" s="5"/>
      <c r="CI223" s="5"/>
      <c r="CJ223" s="5"/>
      <c r="CK223" s="5"/>
      <c r="CL223" s="5"/>
    </row>
    <row r="224" spans="1:90" s="5" customFormat="1" ht="13.5" customHeight="1">
      <c r="A224" s="1"/>
      <c r="B224" s="1"/>
      <c r="C224" s="13"/>
      <c r="D224" s="13"/>
      <c r="E224" s="13"/>
      <c r="F224" s="13"/>
      <c r="G224" s="13"/>
      <c r="H224" s="13"/>
      <c r="I224" s="13"/>
      <c r="J224" s="13"/>
      <c r="K224" s="13"/>
      <c r="L224" s="13"/>
      <c r="M224" s="13"/>
      <c r="N224" s="13"/>
      <c r="O224" s="13"/>
      <c r="P224" s="13"/>
      <c r="Q224" s="13"/>
      <c r="R224" s="13"/>
      <c r="S224" s="13"/>
      <c r="T224" s="13"/>
      <c r="U224" s="13"/>
      <c r="V224" s="13"/>
      <c r="W224" s="13"/>
      <c r="X224" s="55"/>
      <c r="Y224" s="55"/>
      <c r="Z224" s="13"/>
      <c r="AA224" s="13"/>
      <c r="AB224" s="13"/>
      <c r="AC224" s="13"/>
      <c r="AD224" s="13"/>
      <c r="AE224" s="13"/>
      <c r="AF224" s="13"/>
      <c r="AG224" s="13"/>
      <c r="AH224" s="13"/>
      <c r="AI224" s="13"/>
      <c r="AJ224" s="13"/>
      <c r="AK224" s="13"/>
      <c r="AL224" s="13"/>
      <c r="AM224" s="13"/>
      <c r="AN224" s="13"/>
      <c r="AO224" s="13"/>
      <c r="AP224" s="87"/>
      <c r="AQ224" s="159"/>
      <c r="AR224" s="13" t="s">
        <v>460</v>
      </c>
      <c r="AS224" s="5" t="s">
        <v>294</v>
      </c>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423"/>
      <c r="CG224" s="5"/>
      <c r="CH224" s="5"/>
      <c r="CI224" s="5"/>
      <c r="CJ224" s="5"/>
      <c r="CK224" s="5"/>
      <c r="CL224" s="5"/>
    </row>
    <row r="225" spans="1:84" s="5" customFormat="1" ht="13.5" customHeight="1">
      <c r="A225" s="1"/>
      <c r="B225" s="1"/>
      <c r="C225" s="13"/>
      <c r="D225" s="13"/>
      <c r="E225" s="13"/>
      <c r="F225" s="13"/>
      <c r="G225" s="13"/>
      <c r="H225" s="13"/>
      <c r="I225" s="13"/>
      <c r="J225" s="13"/>
      <c r="K225" s="13"/>
      <c r="L225" s="13"/>
      <c r="M225" s="13"/>
      <c r="N225" s="13"/>
      <c r="O225" s="13"/>
      <c r="P225" s="13"/>
      <c r="Q225" s="13"/>
      <c r="R225" s="13"/>
      <c r="S225" s="13"/>
      <c r="T225" s="13"/>
      <c r="U225" s="13"/>
      <c r="V225" s="13"/>
      <c r="W225" s="13"/>
      <c r="X225" s="55"/>
      <c r="Y225" s="55"/>
      <c r="Z225" s="13"/>
      <c r="AA225" s="13"/>
      <c r="AB225" s="13"/>
      <c r="AC225" s="13"/>
      <c r="AD225" s="13"/>
      <c r="AE225" s="13"/>
      <c r="AF225" s="13"/>
      <c r="AG225" s="13"/>
      <c r="AH225" s="13"/>
      <c r="AI225" s="13"/>
      <c r="AJ225" s="13"/>
      <c r="AK225" s="13"/>
      <c r="AL225" s="13"/>
      <c r="AM225" s="13"/>
      <c r="AN225" s="13"/>
      <c r="AO225" s="13"/>
      <c r="AP225" s="87"/>
      <c r="AQ225" s="159"/>
      <c r="AR225" s="13"/>
      <c r="AS225" s="5" t="s">
        <v>498</v>
      </c>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423"/>
    </row>
    <row r="226" spans="1:84" s="5" customFormat="1" ht="13.5" customHeight="1">
      <c r="A226" s="1"/>
      <c r="B226" s="1"/>
      <c r="C226" s="13"/>
      <c r="D226" s="13"/>
      <c r="E226" s="13"/>
      <c r="F226" s="13"/>
      <c r="G226" s="13"/>
      <c r="H226" s="13"/>
      <c r="I226" s="13"/>
      <c r="J226" s="13"/>
      <c r="K226" s="13"/>
      <c r="L226" s="13"/>
      <c r="M226" s="13"/>
      <c r="N226" s="13"/>
      <c r="O226" s="13"/>
      <c r="P226" s="13"/>
      <c r="Q226" s="13"/>
      <c r="R226" s="13"/>
      <c r="S226" s="13"/>
      <c r="T226" s="13"/>
      <c r="U226" s="13"/>
      <c r="V226" s="13"/>
      <c r="W226" s="13"/>
      <c r="X226" s="55"/>
      <c r="Y226" s="55"/>
      <c r="Z226" s="13"/>
      <c r="AA226" s="13"/>
      <c r="AB226" s="13"/>
      <c r="AC226" s="13"/>
      <c r="AD226" s="13"/>
      <c r="AE226" s="13"/>
      <c r="AF226" s="13"/>
      <c r="AG226" s="13"/>
      <c r="AH226" s="13"/>
      <c r="AI226" s="13"/>
      <c r="AJ226" s="13"/>
      <c r="AK226" s="13"/>
      <c r="AL226" s="13"/>
      <c r="AM226" s="13"/>
      <c r="AN226" s="13"/>
      <c r="AO226" s="13"/>
      <c r="AP226" s="87"/>
      <c r="AQ226" s="159"/>
      <c r="AR226" s="13"/>
      <c r="AS226" s="251" t="s">
        <v>589</v>
      </c>
      <c r="AT226" s="69"/>
      <c r="AU226" s="69"/>
      <c r="AV226" s="69"/>
      <c r="AW226" s="69"/>
      <c r="AX226" s="69"/>
      <c r="AY226" s="69"/>
      <c r="AZ226" s="69"/>
      <c r="BA226" s="69"/>
      <c r="BB226" s="69"/>
      <c r="BC226" s="69"/>
      <c r="BD226" s="69"/>
      <c r="BE226" s="69"/>
      <c r="BF226" s="69"/>
      <c r="BG226" s="69"/>
      <c r="BH226" s="69"/>
      <c r="BI226" s="69"/>
      <c r="BJ226" s="69"/>
      <c r="BK226" s="69"/>
      <c r="BL226" s="69"/>
      <c r="BM226" s="69"/>
      <c r="BN226" s="69"/>
      <c r="BO226" s="69"/>
      <c r="BP226" s="69"/>
      <c r="BQ226" s="69"/>
      <c r="BR226" s="69"/>
      <c r="BS226" s="69"/>
      <c r="BT226" s="69"/>
      <c r="BU226" s="69"/>
      <c r="BV226" s="69"/>
      <c r="BW226" s="69"/>
      <c r="BX226" s="69"/>
      <c r="BY226" s="69"/>
      <c r="BZ226" s="69"/>
      <c r="CA226" s="69"/>
      <c r="CB226" s="69"/>
      <c r="CC226" s="69"/>
      <c r="CD226" s="69"/>
      <c r="CE226" s="69"/>
      <c r="CF226" s="423"/>
    </row>
    <row r="227" spans="1:84" s="5" customFormat="1" ht="13.5" customHeight="1">
      <c r="A227" s="1"/>
      <c r="B227" s="1"/>
      <c r="C227" s="13"/>
      <c r="D227" s="13"/>
      <c r="E227" s="13"/>
      <c r="F227" s="13"/>
      <c r="G227" s="13"/>
      <c r="H227" s="13"/>
      <c r="I227" s="13"/>
      <c r="J227" s="13"/>
      <c r="K227" s="13"/>
      <c r="L227" s="13"/>
      <c r="M227" s="13"/>
      <c r="N227" s="13"/>
      <c r="O227" s="13"/>
      <c r="P227" s="13"/>
      <c r="Q227" s="13"/>
      <c r="R227" s="13"/>
      <c r="S227" s="13"/>
      <c r="T227" s="13"/>
      <c r="U227" s="13"/>
      <c r="V227" s="13"/>
      <c r="W227" s="13"/>
      <c r="X227" s="55"/>
      <c r="Y227" s="55"/>
      <c r="Z227" s="13"/>
      <c r="AA227" s="13"/>
      <c r="AB227" s="13"/>
      <c r="AC227" s="13"/>
      <c r="AD227" s="13"/>
      <c r="AE227" s="13"/>
      <c r="AF227" s="13"/>
      <c r="AG227" s="13"/>
      <c r="AH227" s="13"/>
      <c r="AI227" s="13"/>
      <c r="AJ227" s="13"/>
      <c r="AK227" s="13"/>
      <c r="AL227" s="13"/>
      <c r="AM227" s="13"/>
      <c r="AN227" s="13"/>
      <c r="AO227" s="13"/>
      <c r="AP227" s="87"/>
      <c r="AQ227" s="159"/>
      <c r="AR227" s="13"/>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c r="BP227" s="69"/>
      <c r="BQ227" s="69"/>
      <c r="BR227" s="69"/>
      <c r="BS227" s="69"/>
      <c r="BT227" s="69"/>
      <c r="BU227" s="69"/>
      <c r="BV227" s="69"/>
      <c r="BW227" s="69"/>
      <c r="BX227" s="69"/>
      <c r="BY227" s="69"/>
      <c r="BZ227" s="69"/>
      <c r="CA227" s="69"/>
      <c r="CB227" s="69"/>
      <c r="CC227" s="69"/>
      <c r="CD227" s="69"/>
      <c r="CE227" s="69"/>
      <c r="CF227" s="423"/>
    </row>
    <row r="228" spans="1:84" s="5" customFormat="1" ht="13.5" customHeight="1">
      <c r="A228" s="1"/>
      <c r="B228" s="1"/>
      <c r="C228" s="13"/>
      <c r="D228" s="13"/>
      <c r="E228" s="13"/>
      <c r="F228" s="13"/>
      <c r="G228" s="13"/>
      <c r="H228" s="13"/>
      <c r="I228" s="13"/>
      <c r="J228" s="13"/>
      <c r="K228" s="13"/>
      <c r="L228" s="13"/>
      <c r="M228" s="13"/>
      <c r="N228" s="13"/>
      <c r="O228" s="13"/>
      <c r="P228" s="13"/>
      <c r="Q228" s="13"/>
      <c r="R228" s="13"/>
      <c r="S228" s="13"/>
      <c r="T228" s="13"/>
      <c r="U228" s="13"/>
      <c r="V228" s="13"/>
      <c r="W228" s="13"/>
      <c r="X228" s="55"/>
      <c r="Y228" s="55"/>
      <c r="Z228" s="13"/>
      <c r="AA228" s="13"/>
      <c r="AB228" s="13"/>
      <c r="AC228" s="13"/>
      <c r="AD228" s="13"/>
      <c r="AE228" s="13"/>
      <c r="AF228" s="13"/>
      <c r="AG228" s="13"/>
      <c r="AH228" s="13"/>
      <c r="AI228" s="13"/>
      <c r="AJ228" s="13"/>
      <c r="AK228" s="13"/>
      <c r="AL228" s="13"/>
      <c r="AM228" s="13"/>
      <c r="AN228" s="13"/>
      <c r="AO228" s="13"/>
      <c r="AP228" s="87"/>
      <c r="AQ228" s="159"/>
      <c r="AR228" s="13"/>
      <c r="AS228" s="251" t="s">
        <v>579</v>
      </c>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423"/>
    </row>
    <row r="229" spans="1:84" s="5" customFormat="1" ht="13.5" customHeight="1">
      <c r="A229" s="1"/>
      <c r="B229" s="1"/>
      <c r="C229" s="13"/>
      <c r="D229" s="13"/>
      <c r="E229" s="13"/>
      <c r="F229" s="13"/>
      <c r="G229" s="13"/>
      <c r="H229" s="13"/>
      <c r="I229" s="13"/>
      <c r="J229" s="13"/>
      <c r="K229" s="13"/>
      <c r="L229" s="13"/>
      <c r="M229" s="13"/>
      <c r="N229" s="13"/>
      <c r="O229" s="13"/>
      <c r="P229" s="13"/>
      <c r="Q229" s="13"/>
      <c r="R229" s="13"/>
      <c r="S229" s="13"/>
      <c r="T229" s="13"/>
      <c r="U229" s="13"/>
      <c r="V229" s="13"/>
      <c r="W229" s="13"/>
      <c r="X229" s="55"/>
      <c r="Y229" s="55"/>
      <c r="Z229" s="13"/>
      <c r="AA229" s="13"/>
      <c r="AB229" s="13"/>
      <c r="AC229" s="13"/>
      <c r="AD229" s="13"/>
      <c r="AE229" s="13"/>
      <c r="AF229" s="13"/>
      <c r="AG229" s="13"/>
      <c r="AH229" s="13"/>
      <c r="AI229" s="13"/>
      <c r="AJ229" s="13"/>
      <c r="AK229" s="13"/>
      <c r="AL229" s="13"/>
      <c r="AM229" s="13"/>
      <c r="AN229" s="13"/>
      <c r="AO229" s="13"/>
      <c r="AP229" s="87"/>
      <c r="AQ229" s="159"/>
      <c r="AR229" s="13"/>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423"/>
    </row>
    <row r="230" spans="1:84" s="5" customFormat="1" ht="13.5" customHeight="1">
      <c r="A230" s="1"/>
      <c r="B230" s="1"/>
      <c r="C230" s="13"/>
      <c r="D230" s="13"/>
      <c r="E230" s="13"/>
      <c r="F230" s="13"/>
      <c r="G230" s="13"/>
      <c r="H230" s="13"/>
      <c r="I230" s="13"/>
      <c r="J230" s="13"/>
      <c r="K230" s="13"/>
      <c r="L230" s="13"/>
      <c r="M230" s="13"/>
      <c r="N230" s="13"/>
      <c r="O230" s="13"/>
      <c r="P230" s="13"/>
      <c r="Q230" s="13"/>
      <c r="R230" s="13"/>
      <c r="S230" s="13"/>
      <c r="T230" s="13"/>
      <c r="U230" s="13"/>
      <c r="V230" s="13"/>
      <c r="W230" s="13"/>
      <c r="X230" s="55"/>
      <c r="Y230" s="55"/>
      <c r="Z230" s="13"/>
      <c r="AA230" s="13"/>
      <c r="AB230" s="13"/>
      <c r="AC230" s="13"/>
      <c r="AD230" s="13"/>
      <c r="AE230" s="13"/>
      <c r="AF230" s="13"/>
      <c r="AG230" s="13"/>
      <c r="AH230" s="13"/>
      <c r="AI230" s="13"/>
      <c r="AJ230" s="13"/>
      <c r="AK230" s="13"/>
      <c r="AL230" s="13"/>
      <c r="AM230" s="13"/>
      <c r="AN230" s="13"/>
      <c r="AO230" s="13"/>
      <c r="AP230" s="87"/>
      <c r="AQ230" s="159"/>
      <c r="AR230" s="13"/>
      <c r="AS230" s="69"/>
      <c r="AT230" s="69"/>
      <c r="AU230" s="69"/>
      <c r="AV230" s="69"/>
      <c r="AW230" s="69"/>
      <c r="AX230" s="69"/>
      <c r="AY230" s="69"/>
      <c r="AZ230" s="69"/>
      <c r="BA230" s="69"/>
      <c r="BB230" s="69"/>
      <c r="BC230" s="69"/>
      <c r="BD230" s="69"/>
      <c r="BE230" s="69"/>
      <c r="BF230" s="69"/>
      <c r="BG230" s="69"/>
      <c r="BH230" s="69"/>
      <c r="BI230" s="69"/>
      <c r="BJ230" s="69"/>
      <c r="BK230" s="69"/>
      <c r="BL230" s="69"/>
      <c r="BM230" s="69"/>
      <c r="BN230" s="69"/>
      <c r="BO230" s="69"/>
      <c r="BP230" s="69"/>
      <c r="BQ230" s="69"/>
      <c r="BR230" s="69"/>
      <c r="BS230" s="69"/>
      <c r="BT230" s="69"/>
      <c r="BU230" s="69"/>
      <c r="BV230" s="69"/>
      <c r="BW230" s="69"/>
      <c r="BX230" s="69"/>
      <c r="BY230" s="69"/>
      <c r="BZ230" s="69"/>
      <c r="CA230" s="69"/>
      <c r="CB230" s="69"/>
      <c r="CC230" s="69"/>
      <c r="CD230" s="69"/>
      <c r="CE230" s="69"/>
      <c r="CF230" s="423"/>
    </row>
    <row r="231" spans="1:84" s="5" customFormat="1" ht="13.5" customHeight="1">
      <c r="A231" s="1"/>
      <c r="B231" s="1"/>
      <c r="C231" s="13"/>
      <c r="D231" s="13"/>
      <c r="E231" s="13"/>
      <c r="F231" s="13"/>
      <c r="G231" s="13"/>
      <c r="H231" s="13"/>
      <c r="I231" s="13"/>
      <c r="J231" s="13"/>
      <c r="K231" s="13"/>
      <c r="L231" s="13"/>
      <c r="M231" s="13"/>
      <c r="N231" s="13"/>
      <c r="O231" s="13"/>
      <c r="P231" s="13"/>
      <c r="Q231" s="13"/>
      <c r="R231" s="13"/>
      <c r="S231" s="13"/>
      <c r="T231" s="13"/>
      <c r="U231" s="13"/>
      <c r="V231" s="13"/>
      <c r="W231" s="13"/>
      <c r="X231" s="55"/>
      <c r="Y231" s="55"/>
      <c r="Z231" s="13"/>
      <c r="AA231" s="13"/>
      <c r="AB231" s="13"/>
      <c r="AC231" s="13"/>
      <c r="AD231" s="13"/>
      <c r="AE231" s="13"/>
      <c r="AF231" s="13"/>
      <c r="AG231" s="13"/>
      <c r="AH231" s="13"/>
      <c r="AI231" s="13"/>
      <c r="AJ231" s="13"/>
      <c r="AK231" s="13"/>
      <c r="AL231" s="13"/>
      <c r="AM231" s="13"/>
      <c r="AN231" s="13"/>
      <c r="AO231" s="13"/>
      <c r="AP231" s="87"/>
      <c r="AQ231" s="159"/>
      <c r="AR231" s="13"/>
      <c r="AS231" s="69"/>
      <c r="AT231" s="69"/>
      <c r="AU231" s="69"/>
      <c r="AV231" s="69"/>
      <c r="AW231" s="69"/>
      <c r="AX231" s="69"/>
      <c r="AY231" s="69"/>
      <c r="AZ231" s="69"/>
      <c r="BA231" s="69"/>
      <c r="BB231" s="69"/>
      <c r="BC231" s="69"/>
      <c r="BD231" s="69"/>
      <c r="BE231" s="69"/>
      <c r="BF231" s="69"/>
      <c r="BG231" s="69"/>
      <c r="BH231" s="69"/>
      <c r="BI231" s="69"/>
      <c r="BJ231" s="69"/>
      <c r="BK231" s="69"/>
      <c r="BL231" s="69"/>
      <c r="BM231" s="69"/>
      <c r="BN231" s="69"/>
      <c r="BO231" s="69"/>
      <c r="BP231" s="69"/>
      <c r="BQ231" s="69"/>
      <c r="BR231" s="69"/>
      <c r="BS231" s="69"/>
      <c r="BT231" s="69"/>
      <c r="BU231" s="69"/>
      <c r="BV231" s="69"/>
      <c r="BW231" s="69"/>
      <c r="BX231" s="69"/>
      <c r="BY231" s="69"/>
      <c r="BZ231" s="69"/>
      <c r="CA231" s="69"/>
      <c r="CB231" s="69"/>
      <c r="CC231" s="69"/>
      <c r="CD231" s="69"/>
      <c r="CE231" s="69"/>
      <c r="CF231" s="423"/>
    </row>
    <row r="232" spans="1:84" s="5" customFormat="1" ht="13.5" customHeight="1">
      <c r="A232" s="1"/>
      <c r="B232" s="1"/>
      <c r="C232" s="13"/>
      <c r="D232" s="13"/>
      <c r="E232" s="13"/>
      <c r="F232" s="13"/>
      <c r="G232" s="13"/>
      <c r="H232" s="13"/>
      <c r="I232" s="13"/>
      <c r="J232" s="13"/>
      <c r="K232" s="13"/>
      <c r="L232" s="13"/>
      <c r="M232" s="13"/>
      <c r="N232" s="13"/>
      <c r="O232" s="13"/>
      <c r="P232" s="13"/>
      <c r="Q232" s="13"/>
      <c r="R232" s="13"/>
      <c r="S232" s="13"/>
      <c r="T232" s="13"/>
      <c r="U232" s="13"/>
      <c r="V232" s="13"/>
      <c r="W232" s="13"/>
      <c r="X232" s="55"/>
      <c r="Y232" s="55"/>
      <c r="Z232" s="13"/>
      <c r="AA232" s="13"/>
      <c r="AB232" s="13"/>
      <c r="AC232" s="13"/>
      <c r="AD232" s="13"/>
      <c r="AE232" s="13"/>
      <c r="AF232" s="13"/>
      <c r="AG232" s="13"/>
      <c r="AH232" s="13"/>
      <c r="AI232" s="13"/>
      <c r="AJ232" s="13"/>
      <c r="AK232" s="13"/>
      <c r="AL232" s="13"/>
      <c r="AM232" s="13"/>
      <c r="AN232" s="13"/>
      <c r="AO232" s="13"/>
      <c r="AP232" s="87"/>
      <c r="AQ232" s="159"/>
      <c r="AR232" s="13"/>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423"/>
    </row>
    <row r="233" spans="1:84" s="5" customFormat="1" ht="13.5" customHeight="1">
      <c r="A233" s="1"/>
      <c r="B233" s="1"/>
      <c r="C233" s="13"/>
      <c r="D233" s="13"/>
      <c r="E233" s="13"/>
      <c r="F233" s="13"/>
      <c r="G233" s="13"/>
      <c r="H233" s="13"/>
      <c r="I233" s="13"/>
      <c r="J233" s="13"/>
      <c r="K233" s="13"/>
      <c r="L233" s="13"/>
      <c r="M233" s="13"/>
      <c r="N233" s="13"/>
      <c r="O233" s="13"/>
      <c r="P233" s="13"/>
      <c r="Q233" s="13"/>
      <c r="R233" s="13"/>
      <c r="S233" s="13"/>
      <c r="T233" s="13"/>
      <c r="U233" s="13"/>
      <c r="V233" s="13"/>
      <c r="W233" s="13"/>
      <c r="X233" s="55"/>
      <c r="Y233" s="55"/>
      <c r="Z233" s="13"/>
      <c r="AA233" s="13"/>
      <c r="AB233" s="13"/>
      <c r="AC233" s="13"/>
      <c r="AD233" s="13"/>
      <c r="AE233" s="13"/>
      <c r="AF233" s="13"/>
      <c r="AG233" s="13"/>
      <c r="AH233" s="13"/>
      <c r="AI233" s="13"/>
      <c r="AJ233" s="13"/>
      <c r="AK233" s="13"/>
      <c r="AL233" s="13"/>
      <c r="AM233" s="13"/>
      <c r="AN233" s="13"/>
      <c r="AO233" s="13"/>
      <c r="AP233" s="87"/>
      <c r="AQ233" s="159"/>
      <c r="AR233" s="13"/>
      <c r="AS233" s="251" t="s">
        <v>590</v>
      </c>
      <c r="AT233" s="251"/>
      <c r="AU233" s="251"/>
      <c r="AV233" s="251"/>
      <c r="AW233" s="251"/>
      <c r="AX233" s="251"/>
      <c r="AY233" s="251"/>
      <c r="AZ233" s="251"/>
      <c r="BA233" s="251"/>
      <c r="BB233" s="251"/>
      <c r="BC233" s="251"/>
      <c r="BD233" s="251"/>
      <c r="BE233" s="251"/>
      <c r="BF233" s="251"/>
      <c r="BG233" s="251"/>
      <c r="BH233" s="251"/>
      <c r="BI233" s="251"/>
      <c r="BJ233" s="251"/>
      <c r="BK233" s="251"/>
      <c r="BL233" s="251"/>
      <c r="BM233" s="251"/>
      <c r="BN233" s="251"/>
      <c r="BO233" s="251"/>
      <c r="BP233" s="251"/>
      <c r="BQ233" s="251"/>
      <c r="BR233" s="251"/>
      <c r="BS233" s="251"/>
      <c r="BT233" s="251"/>
      <c r="BU233" s="251"/>
      <c r="BV233" s="251"/>
      <c r="BW233" s="251"/>
      <c r="BX233" s="251"/>
      <c r="BY233" s="251"/>
      <c r="BZ233" s="251"/>
      <c r="CA233" s="251"/>
      <c r="CB233" s="251"/>
      <c r="CC233" s="251"/>
      <c r="CD233" s="251"/>
      <c r="CE233" s="251"/>
      <c r="CF233" s="423"/>
    </row>
    <row r="234" spans="1:84" s="5" customFormat="1" ht="13.5" customHeight="1">
      <c r="A234" s="1"/>
      <c r="B234" s="1"/>
      <c r="C234" s="13"/>
      <c r="D234" s="13"/>
      <c r="E234" s="13"/>
      <c r="F234" s="13"/>
      <c r="G234" s="13"/>
      <c r="H234" s="13"/>
      <c r="I234" s="13"/>
      <c r="J234" s="13"/>
      <c r="K234" s="13"/>
      <c r="L234" s="13"/>
      <c r="M234" s="13"/>
      <c r="N234" s="13"/>
      <c r="O234" s="13"/>
      <c r="P234" s="13"/>
      <c r="Q234" s="13"/>
      <c r="R234" s="13"/>
      <c r="S234" s="13"/>
      <c r="T234" s="13"/>
      <c r="U234" s="13"/>
      <c r="V234" s="13"/>
      <c r="W234" s="13"/>
      <c r="X234" s="55"/>
      <c r="Y234" s="55"/>
      <c r="Z234" s="13"/>
      <c r="AA234" s="13"/>
      <c r="AB234" s="13"/>
      <c r="AC234" s="13"/>
      <c r="AD234" s="13"/>
      <c r="AE234" s="13"/>
      <c r="AF234" s="13"/>
      <c r="AG234" s="13"/>
      <c r="AH234" s="13"/>
      <c r="AI234" s="13"/>
      <c r="AJ234" s="13"/>
      <c r="AK234" s="13"/>
      <c r="AL234" s="13"/>
      <c r="AM234" s="13"/>
      <c r="AN234" s="13"/>
      <c r="AO234" s="13"/>
      <c r="AP234" s="87"/>
      <c r="AQ234" s="159"/>
      <c r="AR234" s="13"/>
      <c r="AS234" s="251"/>
      <c r="AT234" s="251"/>
      <c r="AU234" s="251"/>
      <c r="AV234" s="251"/>
      <c r="AW234" s="251"/>
      <c r="AX234" s="251"/>
      <c r="AY234" s="251"/>
      <c r="AZ234" s="251"/>
      <c r="BA234" s="251"/>
      <c r="BB234" s="251"/>
      <c r="BC234" s="251"/>
      <c r="BD234" s="251"/>
      <c r="BE234" s="251"/>
      <c r="BF234" s="251"/>
      <c r="BG234" s="251"/>
      <c r="BH234" s="251"/>
      <c r="BI234" s="251"/>
      <c r="BJ234" s="251"/>
      <c r="BK234" s="251"/>
      <c r="BL234" s="251"/>
      <c r="BM234" s="251"/>
      <c r="BN234" s="251"/>
      <c r="BO234" s="251"/>
      <c r="BP234" s="251"/>
      <c r="BQ234" s="251"/>
      <c r="BR234" s="251"/>
      <c r="BS234" s="251"/>
      <c r="BT234" s="251"/>
      <c r="BU234" s="251"/>
      <c r="BV234" s="251"/>
      <c r="BW234" s="251"/>
      <c r="BX234" s="251"/>
      <c r="BY234" s="251"/>
      <c r="BZ234" s="251"/>
      <c r="CA234" s="251"/>
      <c r="CB234" s="251"/>
      <c r="CC234" s="251"/>
      <c r="CD234" s="251"/>
      <c r="CE234" s="251"/>
      <c r="CF234" s="423"/>
    </row>
    <row r="235" spans="1:84" s="5" customFormat="1" ht="13.5" customHeight="1">
      <c r="A235" s="1"/>
      <c r="B235" s="1"/>
      <c r="C235" s="13"/>
      <c r="D235" s="13"/>
      <c r="E235" s="13"/>
      <c r="F235" s="13"/>
      <c r="G235" s="13"/>
      <c r="H235" s="13"/>
      <c r="I235" s="13"/>
      <c r="J235" s="13"/>
      <c r="K235" s="13"/>
      <c r="L235" s="13"/>
      <c r="M235" s="13"/>
      <c r="N235" s="13"/>
      <c r="O235" s="13"/>
      <c r="P235" s="13"/>
      <c r="Q235" s="13"/>
      <c r="R235" s="13"/>
      <c r="S235" s="13"/>
      <c r="T235" s="13"/>
      <c r="U235" s="13"/>
      <c r="V235" s="13"/>
      <c r="W235" s="13"/>
      <c r="X235" s="55"/>
      <c r="Y235" s="55"/>
      <c r="Z235" s="13"/>
      <c r="AA235" s="13"/>
      <c r="AB235" s="13"/>
      <c r="AC235" s="13"/>
      <c r="AD235" s="13"/>
      <c r="AE235" s="13"/>
      <c r="AF235" s="13"/>
      <c r="AG235" s="13"/>
      <c r="AH235" s="13"/>
      <c r="AI235" s="13"/>
      <c r="AJ235" s="13"/>
      <c r="AK235" s="13"/>
      <c r="AL235" s="13"/>
      <c r="AM235" s="13"/>
      <c r="AN235" s="13"/>
      <c r="AO235" s="13"/>
      <c r="AP235" s="87"/>
      <c r="AQ235" s="159"/>
      <c r="AR235" s="13"/>
      <c r="AS235" s="251"/>
      <c r="AT235" s="251"/>
      <c r="AU235" s="251"/>
      <c r="AV235" s="251"/>
      <c r="AW235" s="251"/>
      <c r="AX235" s="251"/>
      <c r="AY235" s="251"/>
      <c r="AZ235" s="251"/>
      <c r="BA235" s="251"/>
      <c r="BB235" s="251"/>
      <c r="BC235" s="251"/>
      <c r="BD235" s="251"/>
      <c r="BE235" s="251"/>
      <c r="BF235" s="251"/>
      <c r="BG235" s="251"/>
      <c r="BH235" s="251"/>
      <c r="BI235" s="251"/>
      <c r="BJ235" s="251"/>
      <c r="BK235" s="251"/>
      <c r="BL235" s="251"/>
      <c r="BM235" s="251"/>
      <c r="BN235" s="251"/>
      <c r="BO235" s="251"/>
      <c r="BP235" s="251"/>
      <c r="BQ235" s="251"/>
      <c r="BR235" s="251"/>
      <c r="BS235" s="251"/>
      <c r="BT235" s="251"/>
      <c r="BU235" s="251"/>
      <c r="BV235" s="251"/>
      <c r="BW235" s="251"/>
      <c r="BX235" s="251"/>
      <c r="BY235" s="251"/>
      <c r="BZ235" s="251"/>
      <c r="CA235" s="251"/>
      <c r="CB235" s="251"/>
      <c r="CC235" s="251"/>
      <c r="CD235" s="251"/>
      <c r="CE235" s="251"/>
      <c r="CF235" s="423"/>
    </row>
    <row r="236" spans="1:84" s="5" customFormat="1" ht="13.5" customHeight="1">
      <c r="A236" s="1"/>
      <c r="B236" s="1"/>
      <c r="C236" s="13"/>
      <c r="D236" s="13"/>
      <c r="E236" s="13"/>
      <c r="F236" s="13"/>
      <c r="G236" s="13"/>
      <c r="H236" s="13"/>
      <c r="I236" s="13"/>
      <c r="J236" s="13"/>
      <c r="K236" s="13"/>
      <c r="L236" s="13"/>
      <c r="M236" s="13"/>
      <c r="N236" s="13"/>
      <c r="O236" s="13"/>
      <c r="P236" s="13"/>
      <c r="Q236" s="13"/>
      <c r="R236" s="13"/>
      <c r="S236" s="13"/>
      <c r="T236" s="13"/>
      <c r="U236" s="13"/>
      <c r="V236" s="13"/>
      <c r="W236" s="13"/>
      <c r="X236" s="55"/>
      <c r="Y236" s="55"/>
      <c r="Z236" s="13"/>
      <c r="AA236" s="13"/>
      <c r="AB236" s="13"/>
      <c r="AC236" s="13"/>
      <c r="AD236" s="13"/>
      <c r="AE236" s="13"/>
      <c r="AF236" s="13"/>
      <c r="AG236" s="13"/>
      <c r="AH236" s="13"/>
      <c r="AI236" s="13"/>
      <c r="AJ236" s="13"/>
      <c r="AK236" s="13"/>
      <c r="AL236" s="13"/>
      <c r="AM236" s="13"/>
      <c r="AN236" s="13"/>
      <c r="AO236" s="13"/>
      <c r="AP236" s="87"/>
      <c r="AQ236" s="159"/>
      <c r="AR236" s="13"/>
      <c r="AS236" s="251"/>
      <c r="AT236" s="251"/>
      <c r="AU236" s="251"/>
      <c r="AV236" s="251"/>
      <c r="AW236" s="251"/>
      <c r="AX236" s="251"/>
      <c r="AY236" s="251"/>
      <c r="AZ236" s="251"/>
      <c r="BA236" s="251"/>
      <c r="BB236" s="251"/>
      <c r="BC236" s="251"/>
      <c r="BD236" s="251"/>
      <c r="BE236" s="251"/>
      <c r="BF236" s="251"/>
      <c r="BG236" s="251"/>
      <c r="BH236" s="251"/>
      <c r="BI236" s="251"/>
      <c r="BJ236" s="251"/>
      <c r="BK236" s="251"/>
      <c r="BL236" s="251"/>
      <c r="BM236" s="251"/>
      <c r="BN236" s="251"/>
      <c r="BO236" s="251"/>
      <c r="BP236" s="251"/>
      <c r="BQ236" s="251"/>
      <c r="BR236" s="251"/>
      <c r="BS236" s="251"/>
      <c r="BT236" s="251"/>
      <c r="BU236" s="251"/>
      <c r="BV236" s="251"/>
      <c r="BW236" s="251"/>
      <c r="BX236" s="251"/>
      <c r="BY236" s="251"/>
      <c r="BZ236" s="251"/>
      <c r="CA236" s="251"/>
      <c r="CB236" s="251"/>
      <c r="CC236" s="251"/>
      <c r="CD236" s="251"/>
      <c r="CE236" s="251"/>
      <c r="CF236" s="423"/>
    </row>
    <row r="237" spans="1:84" s="5" customFormat="1" ht="13.5" customHeight="1">
      <c r="A237" s="1"/>
      <c r="B237" s="1"/>
      <c r="C237" s="13"/>
      <c r="D237" s="13"/>
      <c r="E237" s="13"/>
      <c r="F237" s="13"/>
      <c r="G237" s="13"/>
      <c r="H237" s="13"/>
      <c r="I237" s="13"/>
      <c r="J237" s="13"/>
      <c r="K237" s="13"/>
      <c r="L237" s="13"/>
      <c r="M237" s="13"/>
      <c r="N237" s="13"/>
      <c r="O237" s="13"/>
      <c r="P237" s="13"/>
      <c r="Q237" s="13"/>
      <c r="R237" s="13"/>
      <c r="S237" s="13"/>
      <c r="T237" s="13"/>
      <c r="U237" s="13"/>
      <c r="V237" s="13"/>
      <c r="W237" s="13"/>
      <c r="X237" s="55"/>
      <c r="Y237" s="55"/>
      <c r="Z237" s="13"/>
      <c r="AA237" s="13"/>
      <c r="AB237" s="13"/>
      <c r="AC237" s="13"/>
      <c r="AD237" s="13"/>
      <c r="AE237" s="13"/>
      <c r="AF237" s="13"/>
      <c r="AG237" s="13"/>
      <c r="AH237" s="13"/>
      <c r="AI237" s="13"/>
      <c r="AJ237" s="13"/>
      <c r="AK237" s="13"/>
      <c r="AL237" s="13"/>
      <c r="AM237" s="13"/>
      <c r="AN237" s="13"/>
      <c r="AO237" s="13"/>
      <c r="AP237" s="87"/>
      <c r="AQ237" s="159"/>
      <c r="AR237" s="13"/>
      <c r="AS237" s="251"/>
      <c r="AT237" s="251"/>
      <c r="AU237" s="251"/>
      <c r="AV237" s="251"/>
      <c r="AW237" s="251"/>
      <c r="AX237" s="251"/>
      <c r="AY237" s="251"/>
      <c r="AZ237" s="251"/>
      <c r="BA237" s="251"/>
      <c r="BB237" s="251"/>
      <c r="BC237" s="251"/>
      <c r="BD237" s="251"/>
      <c r="BE237" s="251"/>
      <c r="BF237" s="251"/>
      <c r="BG237" s="251"/>
      <c r="BH237" s="251"/>
      <c r="BI237" s="251"/>
      <c r="BJ237" s="251"/>
      <c r="BK237" s="251"/>
      <c r="BL237" s="251"/>
      <c r="BM237" s="251"/>
      <c r="BN237" s="251"/>
      <c r="BO237" s="251"/>
      <c r="BP237" s="251"/>
      <c r="BQ237" s="251"/>
      <c r="BR237" s="251"/>
      <c r="BS237" s="251"/>
      <c r="BT237" s="251"/>
      <c r="BU237" s="251"/>
      <c r="BV237" s="251"/>
      <c r="BW237" s="251"/>
      <c r="BX237" s="251"/>
      <c r="BY237" s="251"/>
      <c r="BZ237" s="251"/>
      <c r="CA237" s="251"/>
      <c r="CB237" s="251"/>
      <c r="CC237" s="251"/>
      <c r="CD237" s="251"/>
      <c r="CE237" s="251"/>
      <c r="CF237" s="423"/>
    </row>
    <row r="238" spans="1:84" s="5" customFormat="1" ht="9.9499999999999993"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88"/>
      <c r="AQ238" s="160"/>
      <c r="AR238" s="220"/>
      <c r="AS238" s="220"/>
      <c r="AT238" s="220"/>
      <c r="AU238" s="220"/>
      <c r="AV238" s="220"/>
      <c r="AW238" s="220"/>
      <c r="AX238" s="220"/>
      <c r="AY238" s="220"/>
      <c r="AZ238" s="220"/>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c r="CF238" s="422"/>
    </row>
    <row r="239" spans="1:84" s="5" customFormat="1" ht="9.9499999999999993"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89" t="s">
        <v>13</v>
      </c>
      <c r="AQ239" s="161"/>
      <c r="AR239" s="216"/>
      <c r="AS239" s="222"/>
      <c r="AT239" s="222"/>
      <c r="AU239" s="222"/>
      <c r="AV239" s="222"/>
      <c r="AW239" s="222"/>
      <c r="AX239" s="222"/>
      <c r="AY239" s="222"/>
      <c r="AZ239" s="222"/>
      <c r="BA239" s="222"/>
      <c r="BB239" s="216"/>
      <c r="BC239" s="216"/>
      <c r="BD239" s="216"/>
      <c r="BE239" s="216"/>
      <c r="BF239" s="216"/>
      <c r="BG239" s="341"/>
      <c r="BH239" s="341"/>
      <c r="BI239" s="341"/>
      <c r="BJ239" s="341"/>
      <c r="BK239" s="341"/>
      <c r="BL239" s="341"/>
      <c r="BM239" s="341"/>
      <c r="BN239" s="341"/>
      <c r="BO239" s="341"/>
      <c r="BP239" s="341"/>
      <c r="BQ239" s="341"/>
      <c r="BR239" s="341"/>
      <c r="BS239" s="341"/>
      <c r="BT239" s="341"/>
      <c r="BU239" s="341"/>
      <c r="BV239" s="341"/>
      <c r="BW239" s="341"/>
      <c r="BX239" s="341"/>
      <c r="BY239" s="341"/>
      <c r="BZ239" s="341"/>
      <c r="CA239" s="341"/>
      <c r="CB239" s="341"/>
      <c r="CC239" s="341"/>
      <c r="CD239" s="341"/>
      <c r="CE239" s="341"/>
      <c r="CF239" s="423"/>
    </row>
    <row r="240" spans="1:84" s="5" customFormat="1" ht="13.5" customHeight="1">
      <c r="A240" s="1"/>
      <c r="B240" s="11">
        <v>1</v>
      </c>
      <c r="C240" s="1"/>
      <c r="D240" s="1" t="s">
        <v>339</v>
      </c>
      <c r="E240" s="1"/>
      <c r="F240" s="1"/>
      <c r="G240" s="1"/>
      <c r="H240" s="1"/>
      <c r="I240" s="1"/>
      <c r="J240" s="1"/>
      <c r="K240" s="1"/>
      <c r="L240" s="1"/>
      <c r="M240" s="1" t="s">
        <v>375</v>
      </c>
      <c r="N240" s="1"/>
      <c r="O240" s="1"/>
      <c r="P240" s="32" t="s">
        <v>10</v>
      </c>
      <c r="Q240" s="34"/>
      <c r="R240" s="34"/>
      <c r="S240" s="34"/>
      <c r="T240" s="34"/>
      <c r="U240" s="34"/>
      <c r="V240" s="34"/>
      <c r="W240" s="34"/>
      <c r="X240" s="34"/>
      <c r="Y240" s="43"/>
      <c r="Z240" s="1"/>
      <c r="AA240" s="1" t="s">
        <v>174</v>
      </c>
      <c r="AB240" s="1"/>
      <c r="AC240" s="1"/>
      <c r="AD240" s="32" t="s">
        <v>10</v>
      </c>
      <c r="AE240" s="34"/>
      <c r="AF240" s="34"/>
      <c r="AG240" s="34"/>
      <c r="AH240" s="34"/>
      <c r="AI240" s="34"/>
      <c r="AJ240" s="34"/>
      <c r="AK240" s="34"/>
      <c r="AL240" s="34"/>
      <c r="AM240" s="43"/>
      <c r="AN240" s="1"/>
      <c r="AO240" s="1"/>
      <c r="AP240" s="90"/>
      <c r="AQ240" s="162"/>
      <c r="AR240" s="69" t="s">
        <v>151</v>
      </c>
      <c r="AS240" s="53" t="str">
        <f>CONCATENATE("（",D240,"）")</f>
        <v>（用地、物件等未処理）</v>
      </c>
      <c r="AT240" s="53"/>
      <c r="AU240" s="53"/>
      <c r="AV240" s="53"/>
      <c r="AW240" s="53"/>
      <c r="AX240" s="53"/>
      <c r="AY240" s="53"/>
      <c r="AZ240" s="53"/>
      <c r="BA240" s="53"/>
      <c r="BB240" s="254" t="str">
        <f>CONCATENATE("　","本工事範囲内の",P240,"には",AD240,"があるので、監督員と")</f>
        <v>　本工事範囲内の　　　　　　　　には　　　　　　　　があるので、監督員と</v>
      </c>
      <c r="BC240" s="254"/>
      <c r="BD240" s="254"/>
      <c r="BE240" s="254"/>
      <c r="BF240" s="254"/>
      <c r="BG240" s="254"/>
      <c r="BH240" s="254"/>
      <c r="BI240" s="254"/>
      <c r="BJ240" s="254"/>
      <c r="BK240" s="254"/>
      <c r="BL240" s="254"/>
      <c r="BM240" s="254"/>
      <c r="BN240" s="254"/>
      <c r="BO240" s="254"/>
      <c r="BP240" s="254"/>
      <c r="BQ240" s="254"/>
      <c r="BR240" s="254"/>
      <c r="BS240" s="254"/>
      <c r="BT240" s="254"/>
      <c r="BU240" s="254"/>
      <c r="BV240" s="254"/>
      <c r="BW240" s="254"/>
      <c r="BX240" s="254"/>
      <c r="BY240" s="254"/>
      <c r="BZ240" s="254"/>
      <c r="CA240" s="254"/>
      <c r="CB240" s="254"/>
      <c r="CC240" s="254"/>
      <c r="CD240" s="254"/>
      <c r="CE240" s="254"/>
      <c r="CF240" s="423"/>
    </row>
    <row r="241" spans="1:113" s="5" customFormat="1" ht="13.5" customHeight="1">
      <c r="A241" s="1"/>
      <c r="B241" s="12"/>
      <c r="C241" s="1"/>
      <c r="D241" s="1"/>
      <c r="E241" s="1"/>
      <c r="F241" s="1"/>
      <c r="G241" s="1"/>
      <c r="H241" s="1"/>
      <c r="I241" s="1"/>
      <c r="J241" s="1"/>
      <c r="K241" s="1"/>
      <c r="L241" s="1"/>
      <c r="M241" s="1"/>
      <c r="N241" s="1"/>
      <c r="O241" s="1"/>
      <c r="P241" s="53"/>
      <c r="Q241" s="53"/>
      <c r="R241" s="53"/>
      <c r="S241" s="53"/>
      <c r="T241" s="53"/>
      <c r="U241" s="53"/>
      <c r="V241" s="53"/>
      <c r="W241" s="53"/>
      <c r="X241" s="53"/>
      <c r="Y241" s="53"/>
      <c r="Z241" s="1"/>
      <c r="AA241" s="1"/>
      <c r="AB241" s="1"/>
      <c r="AC241" s="1"/>
      <c r="AD241" s="53"/>
      <c r="AE241" s="53"/>
      <c r="AF241" s="53"/>
      <c r="AG241" s="53"/>
      <c r="AH241" s="53"/>
      <c r="AI241" s="53"/>
      <c r="AJ241" s="53"/>
      <c r="AK241" s="53"/>
      <c r="AL241" s="53"/>
      <c r="AM241" s="53"/>
      <c r="AN241" s="1"/>
      <c r="AO241" s="1"/>
      <c r="AP241" s="91"/>
      <c r="AQ241" s="162"/>
      <c r="AR241" s="221"/>
      <c r="AS241" s="249" t="str">
        <f>CONCATENATE("打合せのうえ施工を行うこと。","なお、",P244,"頃",AD244,"の予定である。")</f>
        <v>打合せのうえ施工を行うこと。なお、　　　　　　　　頃　　　　　　　　の予定である。</v>
      </c>
      <c r="AT241" s="249"/>
      <c r="AU241" s="249"/>
      <c r="AV241" s="249"/>
      <c r="AW241" s="249"/>
      <c r="AX241" s="249"/>
      <c r="AY241" s="249"/>
      <c r="AZ241" s="249"/>
      <c r="BA241" s="249"/>
      <c r="BB241" s="249"/>
      <c r="BC241" s="249"/>
      <c r="BD241" s="249"/>
      <c r="BE241" s="249"/>
      <c r="BF241" s="249"/>
      <c r="BG241" s="249"/>
      <c r="BH241" s="249"/>
      <c r="BI241" s="249"/>
      <c r="BJ241" s="249"/>
      <c r="BK241" s="249"/>
      <c r="BL241" s="249"/>
      <c r="BM241" s="249"/>
      <c r="BN241" s="249"/>
      <c r="BO241" s="249"/>
      <c r="BP241" s="249"/>
      <c r="BQ241" s="249"/>
      <c r="BR241" s="249"/>
      <c r="BS241" s="249"/>
      <c r="BT241" s="249"/>
      <c r="BU241" s="249"/>
      <c r="BV241" s="249"/>
      <c r="BW241" s="249"/>
      <c r="BX241" s="249"/>
      <c r="BY241" s="249"/>
      <c r="BZ241" s="249"/>
      <c r="CA241" s="249"/>
      <c r="CB241" s="249"/>
      <c r="CC241" s="249"/>
      <c r="CD241" s="249"/>
      <c r="CE241" s="249"/>
      <c r="CF241" s="423"/>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row>
    <row r="242" spans="1:113" s="5" customFormat="1" ht="9.9499999999999993" customHeight="1">
      <c r="A242" s="1"/>
      <c r="B242" s="12"/>
      <c r="C242" s="1"/>
      <c r="D242" s="1"/>
      <c r="E242" s="1"/>
      <c r="F242" s="1"/>
      <c r="G242" s="1"/>
      <c r="H242" s="1"/>
      <c r="I242" s="1"/>
      <c r="J242" s="1"/>
      <c r="K242" s="1"/>
      <c r="L242" s="1"/>
      <c r="M242" s="1"/>
      <c r="N242" s="1"/>
      <c r="O242" s="1"/>
      <c r="P242" s="53"/>
      <c r="Q242" s="53"/>
      <c r="R242" s="53"/>
      <c r="S242" s="53"/>
      <c r="T242" s="53"/>
      <c r="U242" s="53"/>
      <c r="V242" s="53"/>
      <c r="W242" s="53"/>
      <c r="X242" s="53"/>
      <c r="Y242" s="53"/>
      <c r="Z242" s="1"/>
      <c r="AA242" s="1"/>
      <c r="AB242" s="1"/>
      <c r="AC242" s="1"/>
      <c r="AD242" s="53"/>
      <c r="AE242" s="53"/>
      <c r="AF242" s="53"/>
      <c r="AG242" s="53"/>
      <c r="AH242" s="53"/>
      <c r="AI242" s="53"/>
      <c r="AJ242" s="53"/>
      <c r="AK242" s="53"/>
      <c r="AL242" s="53"/>
      <c r="AM242" s="53"/>
      <c r="AN242" s="1"/>
      <c r="AO242" s="1"/>
      <c r="AP242" s="92"/>
      <c r="AQ242" s="163"/>
      <c r="AR242" s="217"/>
      <c r="AS242" s="220"/>
      <c r="AT242" s="220"/>
      <c r="AU242" s="220"/>
      <c r="AV242" s="220"/>
      <c r="AW242" s="220"/>
      <c r="AX242" s="220"/>
      <c r="AY242" s="220"/>
      <c r="AZ242" s="220"/>
      <c r="BA242" s="220"/>
      <c r="BB242" s="217"/>
      <c r="BC242" s="217"/>
      <c r="BD242" s="217"/>
      <c r="BE242" s="217"/>
      <c r="BF242" s="217"/>
      <c r="BG242" s="217"/>
      <c r="BH242" s="217"/>
      <c r="BI242" s="217"/>
      <c r="BJ242" s="217"/>
      <c r="BK242" s="217"/>
      <c r="BL242" s="217"/>
      <c r="BM242" s="217"/>
      <c r="BN242" s="217"/>
      <c r="BO242" s="217"/>
      <c r="BP242" s="217"/>
      <c r="BQ242" s="217"/>
      <c r="BR242" s="217"/>
      <c r="BS242" s="217"/>
      <c r="BT242" s="217"/>
      <c r="BU242" s="217"/>
      <c r="BV242" s="217"/>
      <c r="BW242" s="217"/>
      <c r="BX242" s="217"/>
      <c r="BY242" s="217"/>
      <c r="BZ242" s="217"/>
      <c r="CA242" s="217"/>
      <c r="CB242" s="217"/>
      <c r="CC242" s="217"/>
      <c r="CD242" s="217"/>
      <c r="CE242" s="217"/>
      <c r="CF242" s="422"/>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row>
    <row r="243" spans="1:113" s="5" customFormat="1" ht="9.9499999999999993" customHeight="1">
      <c r="A243" s="1"/>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3"/>
      <c r="AO243" s="1"/>
      <c r="AP243" s="93" t="s">
        <v>122</v>
      </c>
      <c r="AQ243" s="164"/>
      <c r="AR243" s="222"/>
      <c r="AS243" s="222"/>
      <c r="AT243" s="222"/>
      <c r="AU243" s="222"/>
      <c r="AV243" s="222"/>
      <c r="AW243" s="222"/>
      <c r="AX243" s="222"/>
      <c r="AY243" s="222"/>
      <c r="AZ243" s="222"/>
      <c r="BA243" s="222"/>
      <c r="BB243" s="216"/>
      <c r="BC243" s="216"/>
      <c r="BD243" s="216"/>
      <c r="BE243" s="216"/>
      <c r="BF243" s="216"/>
      <c r="BG243" s="216"/>
      <c r="BH243" s="216"/>
      <c r="BI243" s="216"/>
      <c r="BJ243" s="216"/>
      <c r="BK243" s="216"/>
      <c r="BL243" s="216"/>
      <c r="BM243" s="216"/>
      <c r="BN243" s="216"/>
      <c r="BO243" s="216"/>
      <c r="BP243" s="216"/>
      <c r="BQ243" s="216"/>
      <c r="BR243" s="216"/>
      <c r="BS243" s="216"/>
      <c r="BT243" s="216"/>
      <c r="BU243" s="216"/>
      <c r="BV243" s="216"/>
      <c r="BW243" s="216"/>
      <c r="BX243" s="216"/>
      <c r="BY243" s="216"/>
      <c r="BZ243" s="216"/>
      <c r="CA243" s="216"/>
      <c r="CB243" s="216"/>
      <c r="CC243" s="216"/>
      <c r="CD243" s="216"/>
      <c r="CE243" s="216"/>
      <c r="CF243" s="423"/>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row>
    <row r="244" spans="1:113" s="5" customFormat="1" ht="13.5" customHeight="1">
      <c r="A244" s="1"/>
      <c r="B244" s="1"/>
      <c r="C244" s="1"/>
      <c r="D244" s="1"/>
      <c r="E244" s="1"/>
      <c r="F244" s="1"/>
      <c r="G244" s="1"/>
      <c r="H244" s="1"/>
      <c r="I244" s="1"/>
      <c r="J244" s="1"/>
      <c r="K244" s="1"/>
      <c r="L244" s="1"/>
      <c r="M244" s="1" t="s">
        <v>175</v>
      </c>
      <c r="N244" s="1"/>
      <c r="O244" s="1"/>
      <c r="P244" s="32" t="s">
        <v>10</v>
      </c>
      <c r="Q244" s="34"/>
      <c r="R244" s="34"/>
      <c r="S244" s="34"/>
      <c r="T244" s="34"/>
      <c r="U244" s="34"/>
      <c r="V244" s="34"/>
      <c r="W244" s="34"/>
      <c r="X244" s="34"/>
      <c r="Y244" s="43"/>
      <c r="Z244" s="1"/>
      <c r="AA244" s="1" t="s">
        <v>422</v>
      </c>
      <c r="AB244" s="1"/>
      <c r="AC244" s="1"/>
      <c r="AD244" s="32" t="s">
        <v>10</v>
      </c>
      <c r="AE244" s="34"/>
      <c r="AF244" s="34"/>
      <c r="AG244" s="34"/>
      <c r="AH244" s="34"/>
      <c r="AI244" s="34"/>
      <c r="AJ244" s="34"/>
      <c r="AK244" s="34"/>
      <c r="AL244" s="34"/>
      <c r="AM244" s="43"/>
      <c r="AN244" s="1"/>
      <c r="AO244" s="1"/>
      <c r="AP244" s="94"/>
      <c r="AQ244" s="165"/>
      <c r="AR244" s="12" t="s">
        <v>151</v>
      </c>
      <c r="AS244" s="53" t="str">
        <f>CONCATENATE("（",D246,"）")</f>
        <v>（埋設物等の事前調査）</v>
      </c>
      <c r="AT244" s="285"/>
      <c r="AU244" s="285"/>
      <c r="AV244" s="285"/>
      <c r="AW244" s="285"/>
      <c r="AX244" s="285"/>
      <c r="AY244" s="285"/>
      <c r="AZ244" s="285"/>
      <c r="BA244" s="285"/>
      <c r="BB244" s="249" t="str">
        <f>IF(P246=CG244,CONCATENATE(CL244,CG244,DI244),IF(P246=CG245,CONCATENATE(CL244,CM245,CO245,CP245,CS245,CT245,CV245,CW245,CY245,CZ245,DB245,DC245,DE244,CG245,DI244),CONCATENATE(CL244,"（",CG244,"・",CG245,"）",DI244)))</f>
        <v>　工事に係る地下埋設物等の事前調査については、未調査である。</v>
      </c>
      <c r="BC244" s="249"/>
      <c r="BD244" s="249"/>
      <c r="BE244" s="249"/>
      <c r="BF244" s="249"/>
      <c r="BG244" s="249"/>
      <c r="BH244" s="249"/>
      <c r="BI244" s="249"/>
      <c r="BJ244" s="249"/>
      <c r="BK244" s="249"/>
      <c r="BL244" s="249"/>
      <c r="BM244" s="249"/>
      <c r="BN244" s="249"/>
      <c r="BO244" s="249"/>
      <c r="BP244" s="249"/>
      <c r="BQ244" s="249"/>
      <c r="BR244" s="249"/>
      <c r="BS244" s="249"/>
      <c r="BT244" s="249"/>
      <c r="BU244" s="249"/>
      <c r="BV244" s="249"/>
      <c r="BW244" s="249"/>
      <c r="BX244" s="249"/>
      <c r="BY244" s="249"/>
      <c r="BZ244" s="249"/>
      <c r="CA244" s="249"/>
      <c r="CB244" s="249"/>
      <c r="CC244" s="249"/>
      <c r="CD244" s="249"/>
      <c r="CE244" s="249"/>
      <c r="CF244" s="423"/>
      <c r="CG244" s="5" t="s">
        <v>384</v>
      </c>
      <c r="CH244" s="5"/>
      <c r="CI244" s="5"/>
      <c r="CJ244" s="5"/>
      <c r="CK244" s="5" t="s">
        <v>172</v>
      </c>
      <c r="CL244" s="5" t="s">
        <v>179</v>
      </c>
      <c r="CM244" s="5"/>
      <c r="CN244" s="5"/>
      <c r="CO244" s="5"/>
      <c r="CP244" s="5"/>
      <c r="CQ244" s="5"/>
      <c r="CR244" s="5"/>
      <c r="CS244" s="5"/>
      <c r="CT244" s="5"/>
      <c r="CU244" s="5"/>
      <c r="CV244" s="5"/>
      <c r="CW244" s="5"/>
      <c r="CX244" s="5"/>
      <c r="CY244" s="5"/>
      <c r="CZ244" s="5"/>
      <c r="DA244" s="5"/>
      <c r="DB244" s="5"/>
      <c r="DC244" s="5"/>
      <c r="DD244" s="5"/>
      <c r="DE244" s="5" t="s">
        <v>556</v>
      </c>
      <c r="DF244" s="5"/>
      <c r="DG244" s="5"/>
      <c r="DH244" s="5"/>
      <c r="DI244" s="5" t="s">
        <v>404</v>
      </c>
    </row>
    <row r="245" spans="1:113" s="5" customFormat="1" ht="13.5" customHeight="1">
      <c r="A245" s="1"/>
      <c r="B245" s="1"/>
      <c r="C245" s="1"/>
      <c r="D245" s="1"/>
      <c r="E245" s="1"/>
      <c r="F245" s="1"/>
      <c r="G245" s="1"/>
      <c r="H245" s="1"/>
      <c r="I245" s="1"/>
      <c r="J245" s="1"/>
      <c r="K245" s="1"/>
      <c r="L245" s="1"/>
      <c r="M245" s="1"/>
      <c r="N245" s="1"/>
      <c r="O245" s="1"/>
      <c r="P245" s="53"/>
      <c r="Q245" s="53"/>
      <c r="R245" s="53"/>
      <c r="S245" s="53"/>
      <c r="T245" s="53"/>
      <c r="U245" s="53"/>
      <c r="V245" s="53"/>
      <c r="W245" s="53"/>
      <c r="X245" s="53"/>
      <c r="Y245" s="53"/>
      <c r="Z245" s="1"/>
      <c r="AA245" s="1"/>
      <c r="AB245" s="1"/>
      <c r="AC245" s="1"/>
      <c r="AD245" s="53"/>
      <c r="AE245" s="53"/>
      <c r="AF245" s="53"/>
      <c r="AG245" s="53"/>
      <c r="AH245" s="53"/>
      <c r="AI245" s="53"/>
      <c r="AJ245" s="53"/>
      <c r="AK245" s="53"/>
      <c r="AL245" s="53"/>
      <c r="AM245" s="53"/>
      <c r="AN245" s="1"/>
      <c r="AO245" s="1"/>
      <c r="AP245" s="94"/>
      <c r="AQ245" s="165"/>
      <c r="AR245" s="12"/>
      <c r="AS245" s="248"/>
      <c r="AT245" s="287"/>
      <c r="AU245" s="287"/>
      <c r="AV245" s="287"/>
      <c r="AW245" s="287"/>
      <c r="AX245" s="287"/>
      <c r="AY245" s="287"/>
      <c r="AZ245" s="287"/>
      <c r="BA245" s="287"/>
      <c r="BB245" s="249"/>
      <c r="BC245" s="249"/>
      <c r="BD245" s="249"/>
      <c r="BE245" s="249"/>
      <c r="BF245" s="249"/>
      <c r="BG245" s="249"/>
      <c r="BH245" s="249"/>
      <c r="BI245" s="249"/>
      <c r="BJ245" s="249"/>
      <c r="BK245" s="249"/>
      <c r="BL245" s="249"/>
      <c r="BM245" s="249"/>
      <c r="BN245" s="249"/>
      <c r="BO245" s="249"/>
      <c r="BP245" s="249"/>
      <c r="BQ245" s="249"/>
      <c r="BR245" s="249"/>
      <c r="BS245" s="249"/>
      <c r="BT245" s="249"/>
      <c r="BU245" s="249"/>
      <c r="BV245" s="249"/>
      <c r="BW245" s="249"/>
      <c r="BX245" s="249"/>
      <c r="BY245" s="249"/>
      <c r="BZ245" s="249"/>
      <c r="CA245" s="249"/>
      <c r="CB245" s="249"/>
      <c r="CC245" s="249"/>
      <c r="CD245" s="249"/>
      <c r="CE245" s="249"/>
      <c r="CF245" s="423"/>
      <c r="CG245" s="5" t="s">
        <v>523</v>
      </c>
      <c r="CH245" s="5"/>
      <c r="CI245" s="5"/>
      <c r="CJ245" s="5"/>
      <c r="CK245" s="5"/>
      <c r="CL245" s="5"/>
      <c r="CM245" s="5" t="str">
        <f>IF(L248=CK244,M248,"")</f>
        <v/>
      </c>
      <c r="CN245" s="5"/>
      <c r="CO245" s="5" t="str">
        <f>IF(CM245="","",IF(CP245="","","・"))</f>
        <v/>
      </c>
      <c r="CP245" s="5" t="str">
        <f>IF(P248=CK244,Q248,"")</f>
        <v/>
      </c>
      <c r="CQ245" s="5"/>
      <c r="CR245" s="5"/>
      <c r="CS245" s="5" t="str">
        <f>IF(AND(CM245="",CP245=""),"",IF(CT245="","","・"))</f>
        <v/>
      </c>
      <c r="CT245" s="5" t="str">
        <f>IF(T248=CK244,U248,"")</f>
        <v/>
      </c>
      <c r="CU245" s="5"/>
      <c r="CV245" s="5" t="str">
        <f>IF(AND(CM245="",CP245="",CT245=""),"",IF(CW245="","","・"))</f>
        <v/>
      </c>
      <c r="CW245" s="5" t="str">
        <f>IF(X248=CK244,Y248,"")</f>
        <v/>
      </c>
      <c r="CX245" s="5"/>
      <c r="CY245" s="5" t="str">
        <f>IF(AND(CM245="",CP245="",CT245="",CW245=""),"",IF(CZ245="","","・"))</f>
        <v/>
      </c>
      <c r="CZ245" s="5" t="str">
        <f>IF(AB248=CK244,AC248,"")</f>
        <v/>
      </c>
      <c r="DA245" s="5"/>
      <c r="DB245" s="266" t="str">
        <f>IF(AND(CM245="",CP245="",CT245="",CW245="",CZ245=""),"",IF(DC245="","","・"))</f>
        <v/>
      </c>
      <c r="DC245" s="5" t="str">
        <f>IF(AF248=CK244,AJ248,"")</f>
        <v/>
      </c>
      <c r="DD245" s="5"/>
      <c r="DE245" s="5"/>
      <c r="DF245" s="5"/>
      <c r="DG245" s="5"/>
      <c r="DH245" s="5"/>
      <c r="DI245" s="5"/>
    </row>
    <row r="246" spans="1:113" s="5" customFormat="1" ht="13.5" customHeight="1">
      <c r="A246" s="1"/>
      <c r="B246" s="11">
        <v>1</v>
      </c>
      <c r="C246" s="1"/>
      <c r="D246" s="1" t="s">
        <v>180</v>
      </c>
      <c r="E246" s="1"/>
      <c r="F246" s="1"/>
      <c r="G246" s="1"/>
      <c r="H246" s="1"/>
      <c r="I246" s="1"/>
      <c r="J246" s="1"/>
      <c r="K246" s="1"/>
      <c r="L246" s="1"/>
      <c r="M246" s="1" t="s">
        <v>57</v>
      </c>
      <c r="N246" s="1"/>
      <c r="O246" s="1"/>
      <c r="P246" s="38" t="s">
        <v>384</v>
      </c>
      <c r="Q246" s="39"/>
      <c r="R246" s="39"/>
      <c r="S246" s="39"/>
      <c r="T246" s="44"/>
      <c r="U246" s="1"/>
      <c r="V246" s="5"/>
      <c r="W246" s="1"/>
      <c r="X246" s="1"/>
      <c r="Y246" s="1"/>
      <c r="Z246" s="1"/>
      <c r="AA246" s="1"/>
      <c r="AB246" s="1"/>
      <c r="AC246" s="1"/>
      <c r="AD246" s="5"/>
      <c r="AE246" s="5"/>
      <c r="AF246" s="5"/>
      <c r="AG246" s="5"/>
      <c r="AH246" s="5"/>
      <c r="AI246" s="5"/>
      <c r="AJ246" s="5"/>
      <c r="AK246" s="1"/>
      <c r="AL246" s="1"/>
      <c r="AM246" s="1"/>
      <c r="AN246" s="1"/>
      <c r="AO246" s="1"/>
      <c r="AP246" s="94"/>
      <c r="AQ246" s="165"/>
      <c r="AR246" s="12"/>
      <c r="AS246" s="252" t="str">
        <f>IF(AND(L250="",P250="",T250="",X250="",AB250="",AF250=""),CONCATENATE(CL247,"　　　",CL248),CONCATENATE(CL247,CM246,CO246,CP246,CS246,CT246,CV246,CW246,CY246,CZ246,DB246,DC246,CL248))</f>
        <v>　事前調査済みのうち本工事区域内で埋設が確認されている地下埋設物等は、　　　であるため、各管理者の立会を求めて埋設位置等の確認を行うこと。</v>
      </c>
      <c r="AT246" s="253"/>
      <c r="AU246" s="253"/>
      <c r="AV246" s="253"/>
      <c r="AW246" s="253"/>
      <c r="AX246" s="253"/>
      <c r="AY246" s="253"/>
      <c r="AZ246" s="253"/>
      <c r="BA246" s="253"/>
      <c r="BB246" s="253"/>
      <c r="BC246" s="253"/>
      <c r="BD246" s="253"/>
      <c r="BE246" s="253"/>
      <c r="BF246" s="253"/>
      <c r="BG246" s="253"/>
      <c r="BH246" s="253"/>
      <c r="BI246" s="253"/>
      <c r="BJ246" s="253"/>
      <c r="BK246" s="253"/>
      <c r="BL246" s="253"/>
      <c r="BM246" s="253"/>
      <c r="BN246" s="253"/>
      <c r="BO246" s="253"/>
      <c r="BP246" s="253"/>
      <c r="BQ246" s="253"/>
      <c r="BR246" s="253"/>
      <c r="BS246" s="253"/>
      <c r="BT246" s="253"/>
      <c r="BU246" s="253"/>
      <c r="BV246" s="253"/>
      <c r="BW246" s="253"/>
      <c r="BX246" s="253"/>
      <c r="BY246" s="253"/>
      <c r="BZ246" s="253"/>
      <c r="CA246" s="253"/>
      <c r="CB246" s="253"/>
      <c r="CC246" s="253"/>
      <c r="CD246" s="253"/>
      <c r="CE246" s="417"/>
      <c r="CF246" s="423"/>
      <c r="CG246" s="5"/>
      <c r="CH246" s="5"/>
      <c r="CI246" s="5"/>
      <c r="CJ246" s="5"/>
      <c r="CK246" s="5"/>
      <c r="CL246" s="5"/>
      <c r="CM246" s="5" t="str">
        <f>IF(L250=CK244,M250,"")</f>
        <v/>
      </c>
      <c r="CN246" s="5"/>
      <c r="CO246" s="5" t="str">
        <f>IF(CP246="","","・")</f>
        <v/>
      </c>
      <c r="CP246" s="5" t="str">
        <f>IF(P250=CK244,Q250,"")</f>
        <v/>
      </c>
      <c r="CQ246" s="5"/>
      <c r="CR246" s="5"/>
      <c r="CS246" s="5" t="str">
        <f>IF(CT246="","","・")</f>
        <v/>
      </c>
      <c r="CT246" s="5" t="str">
        <f>IF(T250=CK244,U250,"")</f>
        <v/>
      </c>
      <c r="CU246" s="5"/>
      <c r="CV246" s="5" t="str">
        <f>IF(CW246="","","・")</f>
        <v/>
      </c>
      <c r="CW246" s="5" t="str">
        <f>IF(X250=CK244,Y250,"")</f>
        <v/>
      </c>
      <c r="CX246" s="5"/>
      <c r="CY246" s="5" t="str">
        <f>IF(CZ246="","","・")</f>
        <v/>
      </c>
      <c r="CZ246" s="5" t="str">
        <f>IF(AB250=CK244,AC250,"")</f>
        <v/>
      </c>
      <c r="DA246" s="5"/>
      <c r="DB246" s="5" t="str">
        <f>IF(DC246="","","・")</f>
        <v/>
      </c>
      <c r="DC246" s="5" t="str">
        <f>IF(AF250=CK244,AJ250,"")</f>
        <v/>
      </c>
      <c r="DD246" s="5"/>
      <c r="DE246" s="5"/>
      <c r="DF246" s="5"/>
      <c r="DG246" s="5"/>
      <c r="DH246" s="5"/>
      <c r="DI246" s="5"/>
    </row>
    <row r="247" spans="1:113" s="5" customFormat="1" ht="13.5" customHeight="1">
      <c r="A247" s="5"/>
      <c r="B247" s="5"/>
      <c r="C247" s="5"/>
      <c r="D247" s="5"/>
      <c r="E247" s="5"/>
      <c r="F247" s="29" t="s">
        <v>358</v>
      </c>
      <c r="G247" s="5"/>
      <c r="H247" s="5"/>
      <c r="I247" s="5"/>
      <c r="J247" s="5"/>
      <c r="K247" s="5"/>
      <c r="L247" s="5"/>
      <c r="M247" s="5"/>
      <c r="N247" s="5"/>
      <c r="O247" s="5"/>
      <c r="P247" s="5"/>
      <c r="Q247" s="5"/>
      <c r="R247" s="5"/>
      <c r="S247" s="5"/>
      <c r="T247" s="5"/>
      <c r="U247" s="5"/>
      <c r="V247" s="5"/>
      <c r="W247" s="5"/>
      <c r="X247" s="5"/>
      <c r="Y247" s="5"/>
      <c r="Z247" s="1"/>
      <c r="AA247" s="1"/>
      <c r="AB247" s="1"/>
      <c r="AC247" s="1"/>
      <c r="AD247" s="5"/>
      <c r="AE247" s="5"/>
      <c r="AF247" s="5"/>
      <c r="AG247" s="5"/>
      <c r="AH247" s="5"/>
      <c r="AI247" s="5"/>
      <c r="AJ247" s="5"/>
      <c r="AK247" s="5"/>
      <c r="AL247" s="5"/>
      <c r="AM247" s="5"/>
      <c r="AN247" s="1"/>
      <c r="AO247" s="1"/>
      <c r="AP247" s="94"/>
      <c r="AQ247" s="165"/>
      <c r="AR247" s="12"/>
      <c r="AS247" s="253"/>
      <c r="AT247" s="253"/>
      <c r="AU247" s="253"/>
      <c r="AV247" s="253"/>
      <c r="AW247" s="253"/>
      <c r="AX247" s="253"/>
      <c r="AY247" s="253"/>
      <c r="AZ247" s="253"/>
      <c r="BA247" s="253"/>
      <c r="BB247" s="253"/>
      <c r="BC247" s="253"/>
      <c r="BD247" s="253"/>
      <c r="BE247" s="253"/>
      <c r="BF247" s="253"/>
      <c r="BG247" s="253"/>
      <c r="BH247" s="253"/>
      <c r="BI247" s="253"/>
      <c r="BJ247" s="253"/>
      <c r="BK247" s="253"/>
      <c r="BL247" s="253"/>
      <c r="BM247" s="253"/>
      <c r="BN247" s="253"/>
      <c r="BO247" s="253"/>
      <c r="BP247" s="253"/>
      <c r="BQ247" s="253"/>
      <c r="BR247" s="253"/>
      <c r="BS247" s="253"/>
      <c r="BT247" s="253"/>
      <c r="BU247" s="253"/>
      <c r="BV247" s="253"/>
      <c r="BW247" s="253"/>
      <c r="BX247" s="253"/>
      <c r="BY247" s="253"/>
      <c r="BZ247" s="253"/>
      <c r="CA247" s="253"/>
      <c r="CB247" s="253"/>
      <c r="CC247" s="253"/>
      <c r="CD247" s="253"/>
      <c r="CE247" s="417"/>
      <c r="CF247" s="423"/>
      <c r="CG247" s="5"/>
      <c r="CH247" s="5"/>
      <c r="CI247" s="5"/>
      <c r="CJ247" s="5"/>
      <c r="CK247" s="5"/>
      <c r="CL247" s="5" t="s">
        <v>171</v>
      </c>
      <c r="CM247" s="5"/>
      <c r="CN247" s="5"/>
      <c r="CO247" s="5"/>
      <c r="CP247" s="5"/>
      <c r="CQ247" s="5"/>
      <c r="CR247" s="5"/>
      <c r="CS247" s="5"/>
      <c r="CT247" s="5"/>
      <c r="CU247" s="5"/>
      <c r="CV247" s="5"/>
      <c r="CW247" s="5"/>
      <c r="CX247" s="5"/>
      <c r="CY247" s="5"/>
      <c r="CZ247" s="5"/>
      <c r="DA247" s="5"/>
      <c r="DB247" s="5"/>
      <c r="DC247" s="5"/>
      <c r="DD247" s="5"/>
      <c r="DE247" s="5"/>
      <c r="DF247" s="5"/>
      <c r="DG247" s="5"/>
      <c r="DH247" s="5"/>
      <c r="DI247" s="5"/>
    </row>
    <row r="248" spans="1:113" s="5" customFormat="1" ht="13.5" customHeight="1">
      <c r="A248" s="5"/>
      <c r="B248" s="5"/>
      <c r="C248" s="5"/>
      <c r="D248" s="11" t="s">
        <v>172</v>
      </c>
      <c r="E248" s="5"/>
      <c r="F248" s="1" t="s">
        <v>88</v>
      </c>
      <c r="G248" s="5"/>
      <c r="H248" s="5"/>
      <c r="I248" s="5"/>
      <c r="J248" s="5"/>
      <c r="K248" s="5"/>
      <c r="L248" s="11"/>
      <c r="M248" s="1" t="s">
        <v>134</v>
      </c>
      <c r="N248" s="1"/>
      <c r="O248" s="1"/>
      <c r="P248" s="11"/>
      <c r="Q248" s="1" t="s">
        <v>136</v>
      </c>
      <c r="R248" s="1"/>
      <c r="S248" s="1"/>
      <c r="T248" s="11"/>
      <c r="U248" s="1" t="s">
        <v>181</v>
      </c>
      <c r="V248" s="1"/>
      <c r="W248" s="1"/>
      <c r="X248" s="11"/>
      <c r="Y248" s="1" t="s">
        <v>184</v>
      </c>
      <c r="Z248" s="1"/>
      <c r="AA248" s="1"/>
      <c r="AB248" s="11"/>
      <c r="AC248" s="1" t="s">
        <v>429</v>
      </c>
      <c r="AD248" s="1"/>
      <c r="AE248" s="1"/>
      <c r="AF248" s="11"/>
      <c r="AG248" s="1" t="s">
        <v>21</v>
      </c>
      <c r="AH248" s="1"/>
      <c r="AI248" s="1"/>
      <c r="AJ248" s="70"/>
      <c r="AK248" s="70"/>
      <c r="AL248" s="70"/>
      <c r="AM248" s="70"/>
      <c r="AN248" s="70"/>
      <c r="AO248" s="1"/>
      <c r="AP248" s="94"/>
      <c r="AQ248" s="165"/>
      <c r="AR248" s="12"/>
      <c r="AS248" s="252" t="s">
        <v>108</v>
      </c>
      <c r="AT248" s="253"/>
      <c r="AU248" s="253"/>
      <c r="AV248" s="253"/>
      <c r="AW248" s="253"/>
      <c r="AX248" s="253"/>
      <c r="AY248" s="253"/>
      <c r="AZ248" s="253"/>
      <c r="BA248" s="253"/>
      <c r="BB248" s="253"/>
      <c r="BC248" s="253"/>
      <c r="BD248" s="253"/>
      <c r="BE248" s="253"/>
      <c r="BF248" s="253"/>
      <c r="BG248" s="253"/>
      <c r="BH248" s="253"/>
      <c r="BI248" s="253"/>
      <c r="BJ248" s="253"/>
      <c r="BK248" s="253"/>
      <c r="BL248" s="253"/>
      <c r="BM248" s="253"/>
      <c r="BN248" s="253"/>
      <c r="BO248" s="253"/>
      <c r="BP248" s="253"/>
      <c r="BQ248" s="253"/>
      <c r="BR248" s="253"/>
      <c r="BS248" s="253"/>
      <c r="BT248" s="253"/>
      <c r="BU248" s="253"/>
      <c r="BV248" s="253"/>
      <c r="BW248" s="253"/>
      <c r="BX248" s="253"/>
      <c r="BY248" s="253"/>
      <c r="BZ248" s="253"/>
      <c r="CA248" s="253"/>
      <c r="CB248" s="253"/>
      <c r="CC248" s="253"/>
      <c r="CD248" s="253"/>
      <c r="CE248" s="417"/>
      <c r="CF248" s="423"/>
      <c r="CG248" s="5"/>
      <c r="CH248" s="5"/>
      <c r="CI248" s="5"/>
      <c r="CJ248" s="5"/>
      <c r="CK248" s="5"/>
      <c r="CL248" s="5" t="s">
        <v>185</v>
      </c>
      <c r="CM248" s="5"/>
      <c r="CN248" s="5"/>
      <c r="CO248" s="5"/>
      <c r="CP248" s="5"/>
      <c r="CQ248" s="5"/>
      <c r="CR248" s="5"/>
      <c r="CS248" s="5"/>
      <c r="CT248" s="5"/>
      <c r="CU248" s="5"/>
      <c r="CV248" s="5"/>
      <c r="CW248" s="5"/>
      <c r="CX248" s="5"/>
      <c r="CY248" s="5"/>
      <c r="CZ248" s="5"/>
      <c r="DA248" s="5"/>
      <c r="DB248" s="5"/>
      <c r="DC248" s="5"/>
      <c r="DD248" s="5"/>
      <c r="DE248" s="5"/>
      <c r="DF248" s="5"/>
      <c r="DG248" s="5"/>
      <c r="DH248" s="5"/>
      <c r="DI248" s="5"/>
    </row>
    <row r="249" spans="1:113" s="5" customFormat="1" ht="13.5" customHeight="1">
      <c r="A249" s="5"/>
      <c r="B249" s="5"/>
      <c r="C249" s="5"/>
      <c r="D249" s="5"/>
      <c r="E249" s="5"/>
      <c r="F249" s="29" t="s">
        <v>149</v>
      </c>
      <c r="G249" s="5"/>
      <c r="H249" s="5"/>
      <c r="I249" s="5"/>
      <c r="J249" s="5"/>
      <c r="K249" s="5"/>
      <c r="L249" s="5"/>
      <c r="M249" s="5"/>
      <c r="N249" s="5"/>
      <c r="O249" s="5"/>
      <c r="P249" s="5"/>
      <c r="Q249" s="5"/>
      <c r="R249" s="5"/>
      <c r="S249" s="5"/>
      <c r="T249" s="5"/>
      <c r="U249" s="5"/>
      <c r="V249" s="5"/>
      <c r="W249" s="5"/>
      <c r="X249" s="5"/>
      <c r="Y249" s="5"/>
      <c r="Z249" s="1"/>
      <c r="AA249" s="1"/>
      <c r="AB249" s="1"/>
      <c r="AC249" s="1"/>
      <c r="AD249" s="1"/>
      <c r="AE249" s="1"/>
      <c r="AF249" s="1"/>
      <c r="AG249" s="1"/>
      <c r="AH249" s="1"/>
      <c r="AI249" s="1"/>
      <c r="AJ249" s="1"/>
      <c r="AK249" s="1"/>
      <c r="AL249" s="1"/>
      <c r="AM249" s="1"/>
      <c r="AN249" s="1"/>
      <c r="AO249" s="1"/>
      <c r="AP249" s="94"/>
      <c r="AQ249" s="165"/>
      <c r="AR249" s="12"/>
      <c r="AS249" s="253"/>
      <c r="AT249" s="253"/>
      <c r="AU249" s="253"/>
      <c r="AV249" s="253"/>
      <c r="AW249" s="253"/>
      <c r="AX249" s="253"/>
      <c r="AY249" s="253"/>
      <c r="AZ249" s="253"/>
      <c r="BA249" s="253"/>
      <c r="BB249" s="253"/>
      <c r="BC249" s="253"/>
      <c r="BD249" s="253"/>
      <c r="BE249" s="253"/>
      <c r="BF249" s="253"/>
      <c r="BG249" s="253"/>
      <c r="BH249" s="253"/>
      <c r="BI249" s="253"/>
      <c r="BJ249" s="253"/>
      <c r="BK249" s="253"/>
      <c r="BL249" s="253"/>
      <c r="BM249" s="253"/>
      <c r="BN249" s="253"/>
      <c r="BO249" s="253"/>
      <c r="BP249" s="253"/>
      <c r="BQ249" s="253"/>
      <c r="BR249" s="253"/>
      <c r="BS249" s="253"/>
      <c r="BT249" s="253"/>
      <c r="BU249" s="253"/>
      <c r="BV249" s="253"/>
      <c r="BW249" s="253"/>
      <c r="BX249" s="253"/>
      <c r="BY249" s="253"/>
      <c r="BZ249" s="253"/>
      <c r="CA249" s="253"/>
      <c r="CB249" s="253"/>
      <c r="CC249" s="253"/>
      <c r="CD249" s="253"/>
      <c r="CE249" s="417"/>
      <c r="CF249" s="423"/>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row>
    <row r="250" spans="1:113" s="5" customFormat="1" ht="13.5" customHeight="1">
      <c r="A250" s="5"/>
      <c r="B250" s="5"/>
      <c r="C250" s="5"/>
      <c r="D250" s="11" t="s">
        <v>172</v>
      </c>
      <c r="E250" s="5"/>
      <c r="F250" s="5" t="s">
        <v>186</v>
      </c>
      <c r="G250" s="5"/>
      <c r="H250" s="5"/>
      <c r="I250" s="5"/>
      <c r="J250" s="5"/>
      <c r="K250" s="5"/>
      <c r="L250" s="11"/>
      <c r="M250" s="1" t="s">
        <v>134</v>
      </c>
      <c r="N250" s="1"/>
      <c r="O250" s="1"/>
      <c r="P250" s="11"/>
      <c r="Q250" s="1" t="s">
        <v>136</v>
      </c>
      <c r="R250" s="1"/>
      <c r="S250" s="1"/>
      <c r="T250" s="11"/>
      <c r="U250" s="1" t="s">
        <v>181</v>
      </c>
      <c r="V250" s="1"/>
      <c r="W250" s="1"/>
      <c r="X250" s="11"/>
      <c r="Y250" s="1" t="s">
        <v>184</v>
      </c>
      <c r="Z250" s="1"/>
      <c r="AA250" s="1"/>
      <c r="AB250" s="11"/>
      <c r="AC250" s="1" t="s">
        <v>429</v>
      </c>
      <c r="AD250" s="1"/>
      <c r="AE250" s="1"/>
      <c r="AF250" s="11"/>
      <c r="AG250" s="1" t="s">
        <v>21</v>
      </c>
      <c r="AH250" s="1"/>
      <c r="AI250" s="1"/>
      <c r="AJ250" s="70"/>
      <c r="AK250" s="70"/>
      <c r="AL250" s="70"/>
      <c r="AM250" s="70"/>
      <c r="AN250" s="70"/>
      <c r="AO250" s="1"/>
      <c r="AP250" s="94"/>
      <c r="AQ250" s="165"/>
      <c r="AR250" s="12" t="s">
        <v>113</v>
      </c>
      <c r="AS250" s="248" t="str">
        <f>CONCATENATE("（",D252,"）")</f>
        <v>（支障物件）</v>
      </c>
      <c r="AT250" s="248"/>
      <c r="AU250" s="248"/>
      <c r="AV250" s="248"/>
      <c r="AW250" s="248"/>
      <c r="AX250" s="248"/>
      <c r="AY250" s="248"/>
      <c r="AZ250" s="248"/>
      <c r="BA250" s="251" t="str">
        <f>CONCATENATE("　",J252,"の施工に当って、",U252,"が支障となっているが、",AF252,"までに移設が完了する見込である。")</f>
        <v>　　　　　　　　　の施工に当って、　　　　　　　　が支障となっているが、      までに移設が完了する見込である。</v>
      </c>
      <c r="BB250" s="251"/>
      <c r="BC250" s="251"/>
      <c r="BD250" s="251"/>
      <c r="BE250" s="251"/>
      <c r="BF250" s="251"/>
      <c r="BG250" s="251"/>
      <c r="BH250" s="251"/>
      <c r="BI250" s="251"/>
      <c r="BJ250" s="251"/>
      <c r="BK250" s="251"/>
      <c r="BL250" s="251"/>
      <c r="BM250" s="251"/>
      <c r="BN250" s="251"/>
      <c r="BO250" s="251"/>
      <c r="BP250" s="251"/>
      <c r="BQ250" s="251"/>
      <c r="BR250" s="251"/>
      <c r="BS250" s="251"/>
      <c r="BT250" s="251"/>
      <c r="BU250" s="251"/>
      <c r="BV250" s="251"/>
      <c r="BW250" s="251"/>
      <c r="BX250" s="251"/>
      <c r="BY250" s="251"/>
      <c r="BZ250" s="251"/>
      <c r="CA250" s="251"/>
      <c r="CB250" s="251"/>
      <c r="CC250" s="251"/>
      <c r="CD250" s="251"/>
      <c r="CE250" s="251"/>
      <c r="CF250" s="423"/>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row>
    <row r="251" spans="1:113" s="5" customFormat="1" ht="13.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1"/>
      <c r="AA251" s="1"/>
      <c r="AB251" s="1"/>
      <c r="AC251" s="1"/>
      <c r="AD251" s="1"/>
      <c r="AE251" s="1"/>
      <c r="AF251" s="1"/>
      <c r="AG251" s="1"/>
      <c r="AH251" s="1"/>
      <c r="AI251" s="1"/>
      <c r="AJ251" s="1"/>
      <c r="AK251" s="1"/>
      <c r="AL251" s="1"/>
      <c r="AM251" s="1"/>
      <c r="AN251" s="1"/>
      <c r="AO251" s="1"/>
      <c r="AP251" s="94"/>
      <c r="AQ251" s="165"/>
      <c r="AR251" s="12"/>
      <c r="AS251" s="12"/>
      <c r="AT251" s="12"/>
      <c r="AU251" s="12"/>
      <c r="AV251" s="12"/>
      <c r="AW251" s="12"/>
      <c r="AX251" s="12"/>
      <c r="AY251" s="12"/>
      <c r="AZ251" s="12"/>
      <c r="BA251" s="251"/>
      <c r="BB251" s="251"/>
      <c r="BC251" s="251"/>
      <c r="BD251" s="251"/>
      <c r="BE251" s="251"/>
      <c r="BF251" s="251"/>
      <c r="BG251" s="251"/>
      <c r="BH251" s="251"/>
      <c r="BI251" s="251"/>
      <c r="BJ251" s="251"/>
      <c r="BK251" s="251"/>
      <c r="BL251" s="251"/>
      <c r="BM251" s="251"/>
      <c r="BN251" s="251"/>
      <c r="BO251" s="251"/>
      <c r="BP251" s="251"/>
      <c r="BQ251" s="251"/>
      <c r="BR251" s="251"/>
      <c r="BS251" s="251"/>
      <c r="BT251" s="251"/>
      <c r="BU251" s="251"/>
      <c r="BV251" s="251"/>
      <c r="BW251" s="251"/>
      <c r="BX251" s="251"/>
      <c r="BY251" s="251"/>
      <c r="BZ251" s="251"/>
      <c r="CA251" s="251"/>
      <c r="CB251" s="251"/>
      <c r="CC251" s="251"/>
      <c r="CD251" s="251"/>
      <c r="CE251" s="251"/>
      <c r="CF251" s="423"/>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row>
    <row r="252" spans="1:113" s="5" customFormat="1" ht="13.5" customHeight="1">
      <c r="A252" s="1"/>
      <c r="B252" s="11">
        <v>1</v>
      </c>
      <c r="C252" s="1"/>
      <c r="D252" s="1" t="s">
        <v>300</v>
      </c>
      <c r="E252" s="1"/>
      <c r="F252" s="1"/>
      <c r="G252" s="1"/>
      <c r="H252" s="1" t="s">
        <v>106</v>
      </c>
      <c r="I252" s="1"/>
      <c r="J252" s="38" t="s">
        <v>10</v>
      </c>
      <c r="K252" s="39"/>
      <c r="L252" s="39"/>
      <c r="M252" s="39"/>
      <c r="N252" s="39"/>
      <c r="O252" s="39"/>
      <c r="P252" s="39"/>
      <c r="Q252" s="44"/>
      <c r="R252" s="5"/>
      <c r="S252" s="1" t="s">
        <v>174</v>
      </c>
      <c r="T252" s="5"/>
      <c r="U252" s="38" t="s">
        <v>10</v>
      </c>
      <c r="V252" s="39"/>
      <c r="W252" s="39"/>
      <c r="X252" s="39"/>
      <c r="Y252" s="39"/>
      <c r="Z252" s="39"/>
      <c r="AA252" s="39"/>
      <c r="AB252" s="44"/>
      <c r="AC252" s="1"/>
      <c r="AD252" s="1" t="s">
        <v>175</v>
      </c>
      <c r="AE252" s="5"/>
      <c r="AF252" s="42" t="s">
        <v>187</v>
      </c>
      <c r="AG252" s="49"/>
      <c r="AH252" s="49"/>
      <c r="AI252" s="49"/>
      <c r="AJ252" s="49"/>
      <c r="AK252" s="49"/>
      <c r="AL252" s="49"/>
      <c r="AM252" s="51"/>
      <c r="AN252" s="1"/>
      <c r="AO252" s="1"/>
      <c r="AP252" s="94"/>
      <c r="AQ252" s="165"/>
      <c r="AR252" s="223" t="s">
        <v>42</v>
      </c>
      <c r="AS252" s="250" t="str">
        <f>CONCATENATE("（",D255,"）")</f>
        <v>（立木の置き場所）</v>
      </c>
      <c r="AT252" s="250"/>
      <c r="AU252" s="250"/>
      <c r="AV252" s="250"/>
      <c r="AW252" s="250"/>
      <c r="AX252" s="250"/>
      <c r="AY252" s="250"/>
      <c r="AZ252" s="250"/>
      <c r="BA252" s="333" t="str">
        <f>CONCATENATE("　工事用地内の立木は伐採し、",P255,"に置くこと。")</f>
        <v>　工事用地内の立木は伐採し、　　　　　　　　に置くこと。</v>
      </c>
      <c r="BB252" s="333"/>
      <c r="BC252" s="333"/>
      <c r="BD252" s="333"/>
      <c r="BE252" s="333"/>
      <c r="BF252" s="333"/>
      <c r="BG252" s="333"/>
      <c r="BH252" s="333"/>
      <c r="BI252" s="333"/>
      <c r="BJ252" s="333"/>
      <c r="BK252" s="333"/>
      <c r="BL252" s="333"/>
      <c r="BM252" s="333"/>
      <c r="BN252" s="333"/>
      <c r="BO252" s="333"/>
      <c r="BP252" s="333"/>
      <c r="BQ252" s="333"/>
      <c r="BR252" s="333"/>
      <c r="BS252" s="333"/>
      <c r="BT252" s="333"/>
      <c r="BU252" s="333"/>
      <c r="BV252" s="333"/>
      <c r="BW252" s="333"/>
      <c r="BX252" s="333"/>
      <c r="BY252" s="333"/>
      <c r="BZ252" s="333"/>
      <c r="CA252" s="333"/>
      <c r="CB252" s="333"/>
      <c r="CC252" s="333"/>
      <c r="CD252" s="333"/>
      <c r="CE252" s="333"/>
      <c r="CF252" s="423"/>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row>
    <row r="253" spans="1:113" s="5" customFormat="1" ht="9.9499999999999993" customHeight="1">
      <c r="A253" s="1"/>
      <c r="B253" s="12"/>
      <c r="C253" s="1"/>
      <c r="D253" s="1"/>
      <c r="E253" s="1"/>
      <c r="F253" s="1"/>
      <c r="G253" s="1"/>
      <c r="H253" s="1"/>
      <c r="I253" s="1"/>
      <c r="J253" s="14"/>
      <c r="K253" s="14"/>
      <c r="L253" s="14"/>
      <c r="M253" s="14"/>
      <c r="N253" s="14"/>
      <c r="O253" s="14"/>
      <c r="P253" s="14"/>
      <c r="Q253" s="14"/>
      <c r="R253" s="5"/>
      <c r="S253" s="1"/>
      <c r="T253" s="5"/>
      <c r="U253" s="14"/>
      <c r="V253" s="14"/>
      <c r="W253" s="14"/>
      <c r="X253" s="14"/>
      <c r="Y253" s="14"/>
      <c r="Z253" s="14"/>
      <c r="AA253" s="14"/>
      <c r="AB253" s="14"/>
      <c r="AC253" s="1"/>
      <c r="AD253" s="1"/>
      <c r="AE253" s="5"/>
      <c r="AF253" s="57"/>
      <c r="AG253" s="57"/>
      <c r="AH253" s="57"/>
      <c r="AI253" s="57"/>
      <c r="AJ253" s="57"/>
      <c r="AK253" s="57"/>
      <c r="AL253" s="57"/>
      <c r="AM253" s="57"/>
      <c r="AN253" s="1"/>
      <c r="AO253" s="1"/>
      <c r="AP253" s="95"/>
      <c r="AQ253" s="166"/>
      <c r="AR253" s="220"/>
      <c r="AS253" s="220"/>
      <c r="AT253" s="220"/>
      <c r="AU253" s="220"/>
      <c r="AV253" s="220"/>
      <c r="AW253" s="220"/>
      <c r="AX253" s="220"/>
      <c r="AY253" s="220"/>
      <c r="AZ253" s="220"/>
      <c r="BA253" s="217"/>
      <c r="BB253" s="217"/>
      <c r="BC253" s="217"/>
      <c r="BD253" s="217"/>
      <c r="BE253" s="217"/>
      <c r="BF253" s="217"/>
      <c r="BG253" s="217"/>
      <c r="BH253" s="217"/>
      <c r="BI253" s="217"/>
      <c r="BJ253" s="217"/>
      <c r="BK253" s="217"/>
      <c r="BL253" s="217"/>
      <c r="BM253" s="217"/>
      <c r="BN253" s="217"/>
      <c r="BO253" s="217"/>
      <c r="BP253" s="217"/>
      <c r="BQ253" s="217"/>
      <c r="BR253" s="217"/>
      <c r="BS253" s="217"/>
      <c r="BT253" s="217"/>
      <c r="BU253" s="217"/>
      <c r="BV253" s="217"/>
      <c r="BW253" s="217"/>
      <c r="BX253" s="217"/>
      <c r="BY253" s="217"/>
      <c r="BZ253" s="217"/>
      <c r="CA253" s="217"/>
      <c r="CB253" s="217"/>
      <c r="CC253" s="217"/>
      <c r="CD253" s="217"/>
      <c r="CE253" s="217"/>
      <c r="CF253" s="422"/>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row>
    <row r="254" spans="1:113" s="5" customFormat="1" ht="9.9499999999999993"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1"/>
      <c r="AA254" s="1"/>
      <c r="AB254" s="1"/>
      <c r="AC254" s="1"/>
      <c r="AD254" s="1"/>
      <c r="AE254" s="1"/>
      <c r="AF254" s="1"/>
      <c r="AG254" s="1"/>
      <c r="AH254" s="1"/>
      <c r="AI254" s="1"/>
      <c r="AJ254" s="1"/>
      <c r="AK254" s="1"/>
      <c r="AL254" s="1"/>
      <c r="AM254" s="1"/>
      <c r="AN254" s="1"/>
      <c r="AO254" s="1"/>
      <c r="AP254" s="96" t="s">
        <v>189</v>
      </c>
      <c r="AQ254" s="161"/>
      <c r="AR254" s="222"/>
      <c r="AS254" s="222"/>
      <c r="AT254" s="222"/>
      <c r="AU254" s="222"/>
      <c r="AV254" s="222"/>
      <c r="AW254" s="222"/>
      <c r="AX254" s="222"/>
      <c r="AY254" s="222"/>
      <c r="AZ254" s="222"/>
      <c r="BA254" s="334"/>
      <c r="BB254" s="334"/>
      <c r="BC254" s="334"/>
      <c r="BD254" s="334"/>
      <c r="BE254" s="334"/>
      <c r="BF254" s="334"/>
      <c r="BG254" s="334"/>
      <c r="BH254" s="334"/>
      <c r="BI254" s="334"/>
      <c r="BJ254" s="334"/>
      <c r="BK254" s="334"/>
      <c r="BL254" s="334"/>
      <c r="BM254" s="334"/>
      <c r="BN254" s="334"/>
      <c r="BO254" s="334"/>
      <c r="BP254" s="334"/>
      <c r="BQ254" s="334"/>
      <c r="BR254" s="334"/>
      <c r="BS254" s="334"/>
      <c r="BT254" s="334"/>
      <c r="BU254" s="334"/>
      <c r="BV254" s="334"/>
      <c r="BW254" s="334"/>
      <c r="BX254" s="334"/>
      <c r="BY254" s="334"/>
      <c r="BZ254" s="334"/>
      <c r="CA254" s="334"/>
      <c r="CB254" s="334"/>
      <c r="CC254" s="334"/>
      <c r="CD254" s="334"/>
      <c r="CE254" s="334"/>
      <c r="CF254" s="423"/>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row>
    <row r="255" spans="1:113" s="5" customFormat="1" ht="13.5" customHeight="1">
      <c r="A255" s="5"/>
      <c r="B255" s="11">
        <v>1</v>
      </c>
      <c r="C255" s="1"/>
      <c r="D255" s="1" t="s">
        <v>192</v>
      </c>
      <c r="E255" s="1"/>
      <c r="F255" s="1"/>
      <c r="G255" s="1"/>
      <c r="H255" s="1"/>
      <c r="I255" s="1"/>
      <c r="J255" s="1"/>
      <c r="K255" s="1"/>
      <c r="L255" s="1"/>
      <c r="M255" s="1" t="s">
        <v>375</v>
      </c>
      <c r="N255" s="1"/>
      <c r="O255" s="1"/>
      <c r="P255" s="32" t="s">
        <v>10</v>
      </c>
      <c r="Q255" s="34"/>
      <c r="R255" s="34"/>
      <c r="S255" s="34"/>
      <c r="T255" s="34"/>
      <c r="U255" s="34"/>
      <c r="V255" s="34"/>
      <c r="W255" s="34"/>
      <c r="X255" s="34"/>
      <c r="Y255" s="43"/>
      <c r="Z255" s="1"/>
      <c r="AA255" s="1"/>
      <c r="AB255" s="1"/>
      <c r="AC255" s="1"/>
      <c r="AD255" s="1"/>
      <c r="AE255" s="1"/>
      <c r="AF255" s="1"/>
      <c r="AG255" s="1"/>
      <c r="AH255" s="1"/>
      <c r="AI255" s="1"/>
      <c r="AJ255" s="1"/>
      <c r="AK255" s="1"/>
      <c r="AL255" s="1"/>
      <c r="AM255" s="1"/>
      <c r="AN255" s="1"/>
      <c r="AO255" s="1"/>
      <c r="AP255" s="90"/>
      <c r="AQ255" s="162"/>
      <c r="AR255" s="12" t="s">
        <v>151</v>
      </c>
      <c r="AS255" s="53" t="str">
        <f>CONCATENATE("（",D257,"）")</f>
        <v>（低騒音型・低振動型建設機械）</v>
      </c>
      <c r="AT255" s="53"/>
      <c r="AU255" s="53"/>
      <c r="AV255" s="53"/>
      <c r="AW255" s="53"/>
      <c r="AX255" s="53"/>
      <c r="AY255" s="53"/>
      <c r="AZ255" s="53"/>
      <c r="BA255" s="53"/>
      <c r="BB255" s="53"/>
      <c r="BC255" s="53"/>
      <c r="BD255" s="53"/>
      <c r="BE255" s="252" t="str">
        <f>CONCATENATE("　本工事のうち",G261,"については、特に",U257,"する必要が")</f>
        <v>　本工事のうち     については、特にする必要が</v>
      </c>
      <c r="BF255" s="252"/>
      <c r="BG255" s="252"/>
      <c r="BH255" s="252"/>
      <c r="BI255" s="252"/>
      <c r="BJ255" s="252"/>
      <c r="BK255" s="252"/>
      <c r="BL255" s="252"/>
      <c r="BM255" s="252"/>
      <c r="BN255" s="252"/>
      <c r="BO255" s="252"/>
      <c r="BP255" s="252"/>
      <c r="BQ255" s="252"/>
      <c r="BR255" s="252"/>
      <c r="BS255" s="252"/>
      <c r="BT255" s="252"/>
      <c r="BU255" s="252"/>
      <c r="BV255" s="252"/>
      <c r="BW255" s="252"/>
      <c r="BX255" s="252"/>
      <c r="BY255" s="252"/>
      <c r="BZ255" s="252"/>
      <c r="CA255" s="252"/>
      <c r="CB255" s="252"/>
      <c r="CC255" s="252"/>
      <c r="CD255" s="252"/>
      <c r="CE255" s="252"/>
      <c r="CF255" s="423"/>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row>
    <row r="256" spans="1:113" s="5" customFormat="1" ht="13.5" customHeight="1">
      <c r="A256" s="5"/>
      <c r="B256" s="12"/>
      <c r="C256" s="1"/>
      <c r="D256" s="1"/>
      <c r="E256" s="1"/>
      <c r="F256" s="1"/>
      <c r="G256" s="1"/>
      <c r="H256" s="1"/>
      <c r="I256" s="1"/>
      <c r="J256" s="1"/>
      <c r="K256" s="1"/>
      <c r="L256" s="1"/>
      <c r="M256" s="1"/>
      <c r="N256" s="1"/>
      <c r="O256" s="1"/>
      <c r="P256" s="53"/>
      <c r="Q256" s="53"/>
      <c r="R256" s="53"/>
      <c r="S256" s="53"/>
      <c r="T256" s="53"/>
      <c r="U256" s="53"/>
      <c r="V256" s="53"/>
      <c r="W256" s="53"/>
      <c r="X256" s="53"/>
      <c r="Y256" s="53"/>
      <c r="Z256" s="1"/>
      <c r="AA256" s="1"/>
      <c r="AB256" s="1"/>
      <c r="AC256" s="1"/>
      <c r="AD256" s="1"/>
      <c r="AE256" s="1"/>
      <c r="AF256" s="1"/>
      <c r="AG256" s="1"/>
      <c r="AH256" s="1"/>
      <c r="AI256" s="1"/>
      <c r="AJ256" s="1"/>
      <c r="AK256" s="1"/>
      <c r="AL256" s="1"/>
      <c r="AM256" s="1"/>
      <c r="AN256" s="1"/>
      <c r="AO256" s="1"/>
      <c r="AP256" s="91"/>
      <c r="AQ256" s="162"/>
      <c r="AR256" s="12"/>
      <c r="AS256" s="249" t="s">
        <v>474</v>
      </c>
      <c r="AT256" s="249"/>
      <c r="AU256" s="249"/>
      <c r="AV256" s="249"/>
      <c r="AW256" s="249"/>
      <c r="AX256" s="249"/>
      <c r="AY256" s="249"/>
      <c r="AZ256" s="249"/>
      <c r="BA256" s="249"/>
      <c r="BB256" s="249"/>
      <c r="BC256" s="249"/>
      <c r="BD256" s="249"/>
      <c r="BE256" s="249"/>
      <c r="BF256" s="249"/>
      <c r="BG256" s="249"/>
      <c r="BH256" s="249"/>
      <c r="BI256" s="249"/>
      <c r="BJ256" s="249"/>
      <c r="BK256" s="249"/>
      <c r="BL256" s="249"/>
      <c r="BM256" s="249"/>
      <c r="BN256" s="249"/>
      <c r="BO256" s="249"/>
      <c r="BP256" s="249"/>
      <c r="BQ256" s="249"/>
      <c r="BR256" s="249"/>
      <c r="BS256" s="249"/>
      <c r="BT256" s="249"/>
      <c r="BU256" s="249"/>
      <c r="BV256" s="249"/>
      <c r="BW256" s="249"/>
      <c r="BX256" s="249"/>
      <c r="BY256" s="249"/>
      <c r="BZ256" s="249"/>
      <c r="CA256" s="249"/>
      <c r="CB256" s="249"/>
      <c r="CC256" s="249"/>
      <c r="CD256" s="249"/>
      <c r="CE256" s="249"/>
      <c r="CF256" s="423"/>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row>
    <row r="257" spans="1:125" s="5" customFormat="1" ht="13.5" customHeight="1">
      <c r="A257" s="1"/>
      <c r="B257" s="11">
        <v>1</v>
      </c>
      <c r="C257" s="1"/>
      <c r="D257" s="1" t="s">
        <v>98</v>
      </c>
      <c r="E257" s="1"/>
      <c r="F257" s="1"/>
      <c r="G257" s="1"/>
      <c r="H257" s="1"/>
      <c r="I257" s="1"/>
      <c r="J257" s="1"/>
      <c r="K257" s="1"/>
      <c r="L257" s="1"/>
      <c r="M257" s="1"/>
      <c r="N257" s="1"/>
      <c r="O257" s="1"/>
      <c r="P257" s="1" t="s">
        <v>386</v>
      </c>
      <c r="Q257" s="1"/>
      <c r="R257" s="1"/>
      <c r="S257" s="1" t="s">
        <v>57</v>
      </c>
      <c r="T257" s="1"/>
      <c r="U257" s="38"/>
      <c r="V257" s="39"/>
      <c r="W257" s="39"/>
      <c r="X257" s="39"/>
      <c r="Y257" s="39"/>
      <c r="Z257" s="44"/>
      <c r="AA257" s="5"/>
      <c r="AB257" s="5"/>
      <c r="AC257" s="1" t="s">
        <v>431</v>
      </c>
      <c r="AD257" s="5"/>
      <c r="AE257" s="5"/>
      <c r="AF257" s="12"/>
      <c r="AG257" s="69" t="s">
        <v>435</v>
      </c>
      <c r="AH257" s="12"/>
      <c r="AI257" s="12"/>
      <c r="AJ257" s="1"/>
      <c r="AK257" s="1"/>
      <c r="AL257" s="1"/>
      <c r="AM257" s="1"/>
      <c r="AN257" s="1"/>
      <c r="AO257" s="1"/>
      <c r="AP257" s="91"/>
      <c r="AQ257" s="162"/>
      <c r="AR257" s="12"/>
      <c r="AS257" s="249"/>
      <c r="AT257" s="249"/>
      <c r="AU257" s="249"/>
      <c r="AV257" s="249"/>
      <c r="AW257" s="249"/>
      <c r="AX257" s="249"/>
      <c r="AY257" s="249"/>
      <c r="AZ257" s="249"/>
      <c r="BA257" s="249"/>
      <c r="BB257" s="249"/>
      <c r="BC257" s="249"/>
      <c r="BD257" s="249"/>
      <c r="BE257" s="249"/>
      <c r="BF257" s="249"/>
      <c r="BG257" s="249"/>
      <c r="BH257" s="249"/>
      <c r="BI257" s="249"/>
      <c r="BJ257" s="249"/>
      <c r="BK257" s="249"/>
      <c r="BL257" s="249"/>
      <c r="BM257" s="249"/>
      <c r="BN257" s="249"/>
      <c r="BO257" s="249"/>
      <c r="BP257" s="249"/>
      <c r="BQ257" s="249"/>
      <c r="BR257" s="249"/>
      <c r="BS257" s="249"/>
      <c r="BT257" s="249"/>
      <c r="BU257" s="249"/>
      <c r="BV257" s="249"/>
      <c r="BW257" s="249"/>
      <c r="BX257" s="249"/>
      <c r="BY257" s="249"/>
      <c r="BZ257" s="249"/>
      <c r="CA257" s="249"/>
      <c r="CB257" s="249"/>
      <c r="CC257" s="249"/>
      <c r="CD257" s="249"/>
      <c r="CE257" s="249"/>
      <c r="CF257" s="423"/>
      <c r="CG257" s="5"/>
      <c r="CH257" s="5"/>
      <c r="CI257" s="5"/>
      <c r="CJ257" s="5"/>
      <c r="CK257" s="5"/>
      <c r="CL257" s="5"/>
      <c r="CM257" s="5"/>
      <c r="CN257" s="441"/>
      <c r="CO257" s="441"/>
      <c r="CP257" s="441"/>
      <c r="CQ257" s="441"/>
      <c r="CR257" s="441"/>
      <c r="CS257" s="441"/>
      <c r="CT257" s="441"/>
      <c r="CU257" s="441"/>
      <c r="CV257" s="441"/>
      <c r="CW257" s="441"/>
      <c r="CX257" s="441"/>
      <c r="CY257" s="441"/>
      <c r="CZ257" s="441"/>
      <c r="DA257" s="441"/>
      <c r="DB257" s="441"/>
      <c r="DC257" s="441"/>
      <c r="DD257" s="441"/>
      <c r="DE257" s="441"/>
      <c r="DF257" s="441"/>
      <c r="DG257" s="441"/>
      <c r="DH257" s="441"/>
      <c r="DI257" s="441"/>
      <c r="DJ257" s="441"/>
      <c r="DK257" s="441"/>
      <c r="DL257" s="441"/>
      <c r="DM257" s="441"/>
      <c r="DN257" s="441"/>
      <c r="DO257" s="5"/>
      <c r="DP257" s="5"/>
      <c r="DQ257" s="5"/>
      <c r="DR257" s="5"/>
      <c r="DS257" s="5"/>
      <c r="DT257" s="5"/>
      <c r="DU257" s="5"/>
    </row>
    <row r="258" spans="1:125" s="5" customFormat="1" ht="13.5" customHeight="1">
      <c r="A258" s="1"/>
      <c r="B258" s="12"/>
      <c r="C258" s="1"/>
      <c r="D258" s="1"/>
      <c r="E258" s="1"/>
      <c r="F258" s="1"/>
      <c r="G258" s="1"/>
      <c r="H258" s="1"/>
      <c r="I258" s="1"/>
      <c r="J258" s="1"/>
      <c r="K258" s="1"/>
      <c r="L258" s="1"/>
      <c r="M258" s="1"/>
      <c r="N258" s="1"/>
      <c r="O258" s="1"/>
      <c r="P258" s="1"/>
      <c r="Q258" s="1"/>
      <c r="R258" s="1"/>
      <c r="S258" s="1"/>
      <c r="T258" s="1"/>
      <c r="U258" s="14"/>
      <c r="V258" s="14"/>
      <c r="W258" s="14"/>
      <c r="X258" s="14"/>
      <c r="Y258" s="14"/>
      <c r="Z258" s="14"/>
      <c r="AA258" s="5"/>
      <c r="AB258" s="5"/>
      <c r="AC258" s="1" t="s">
        <v>433</v>
      </c>
      <c r="AD258" s="5"/>
      <c r="AE258" s="5"/>
      <c r="AF258" s="12"/>
      <c r="AG258" s="69" t="s">
        <v>193</v>
      </c>
      <c r="AH258" s="12"/>
      <c r="AI258" s="12"/>
      <c r="AJ258" s="1"/>
      <c r="AK258" s="1"/>
      <c r="AL258" s="1"/>
      <c r="AM258" s="1"/>
      <c r="AN258" s="1"/>
      <c r="AO258" s="1"/>
      <c r="AP258" s="91"/>
      <c r="AQ258" s="162"/>
      <c r="AR258" s="12"/>
      <c r="AS258" s="12"/>
      <c r="AT258" s="5"/>
      <c r="AU258" s="12"/>
      <c r="AV258" s="12"/>
      <c r="AW258" s="307" t="s">
        <v>476</v>
      </c>
      <c r="AX258" s="70" t="str">
        <f>T261</f>
        <v xml:space="preserve">      </v>
      </c>
      <c r="AY258" s="70"/>
      <c r="AZ258" s="70"/>
      <c r="BA258" s="70"/>
      <c r="BB258" s="70"/>
      <c r="BC258" s="70"/>
      <c r="BD258" s="70"/>
      <c r="BE258" s="70"/>
      <c r="BF258" s="12"/>
      <c r="BG258" s="12"/>
      <c r="BH258" s="5"/>
      <c r="BI258" s="12"/>
      <c r="BJ258" s="307" t="s">
        <v>71</v>
      </c>
      <c r="BK258" s="70" t="str">
        <f>AG261</f>
        <v xml:space="preserve">   </v>
      </c>
      <c r="BL258" s="70"/>
      <c r="BM258" s="70"/>
      <c r="BN258" s="70"/>
      <c r="BO258" s="70"/>
      <c r="BP258" s="70"/>
      <c r="BQ258" s="70"/>
      <c r="BR258" s="70"/>
      <c r="BS258" s="12"/>
      <c r="BT258" s="12"/>
      <c r="BU258" s="12"/>
      <c r="BV258" s="12"/>
      <c r="BW258" s="12"/>
      <c r="BX258" s="12"/>
      <c r="BY258" s="12"/>
      <c r="BZ258" s="12"/>
      <c r="CA258" s="14"/>
      <c r="CB258" s="14"/>
      <c r="CC258" s="14"/>
      <c r="CD258" s="14"/>
      <c r="CE258" s="12"/>
      <c r="CF258" s="423"/>
      <c r="CG258" s="5"/>
      <c r="CH258" s="5"/>
      <c r="CI258" s="5"/>
      <c r="CJ258" s="5"/>
      <c r="CK258" s="5"/>
      <c r="CL258" s="5"/>
      <c r="CM258" s="5"/>
      <c r="CN258" s="441"/>
      <c r="CO258" s="441"/>
      <c r="CP258" s="441"/>
      <c r="CQ258" s="441"/>
      <c r="CR258" s="441"/>
      <c r="CS258" s="441"/>
      <c r="CT258" s="441"/>
      <c r="CU258" s="441"/>
      <c r="CV258" s="441"/>
      <c r="CW258" s="441"/>
      <c r="CX258" s="441"/>
      <c r="CY258" s="441"/>
      <c r="CZ258" s="441"/>
      <c r="DA258" s="441"/>
      <c r="DB258" s="441"/>
      <c r="DC258" s="441"/>
      <c r="DD258" s="441"/>
      <c r="DE258" s="441"/>
      <c r="DF258" s="441"/>
      <c r="DG258" s="441"/>
      <c r="DH258" s="441"/>
      <c r="DI258" s="441"/>
      <c r="DJ258" s="441"/>
      <c r="DK258" s="441"/>
      <c r="DL258" s="441"/>
      <c r="DM258" s="441"/>
      <c r="DN258" s="441"/>
      <c r="DO258" s="5"/>
      <c r="DP258" s="5"/>
      <c r="DQ258" s="5"/>
      <c r="DR258" s="5"/>
      <c r="DS258" s="5"/>
      <c r="DT258" s="5"/>
      <c r="DU258" s="5"/>
    </row>
    <row r="259" spans="1:125" s="5" customFormat="1" ht="9.9499999999999993" customHeight="1">
      <c r="A259" s="1"/>
      <c r="B259" s="12"/>
      <c r="C259" s="1"/>
      <c r="D259" s="1"/>
      <c r="E259" s="1"/>
      <c r="F259" s="1"/>
      <c r="G259" s="1"/>
      <c r="H259" s="1"/>
      <c r="I259" s="1"/>
      <c r="J259" s="1"/>
      <c r="K259" s="1"/>
      <c r="L259" s="1"/>
      <c r="M259" s="1"/>
      <c r="N259" s="1"/>
      <c r="O259" s="1"/>
      <c r="P259" s="1"/>
      <c r="Q259" s="1"/>
      <c r="R259" s="1"/>
      <c r="S259" s="1"/>
      <c r="T259" s="1"/>
      <c r="U259" s="14"/>
      <c r="V259" s="14"/>
      <c r="W259" s="14"/>
      <c r="X259" s="14"/>
      <c r="Y259" s="14"/>
      <c r="Z259" s="14"/>
      <c r="AA259" s="5"/>
      <c r="AB259" s="5"/>
      <c r="AC259" s="1"/>
      <c r="AD259" s="5"/>
      <c r="AE259" s="5"/>
      <c r="AF259" s="12"/>
      <c r="AG259" s="5"/>
      <c r="AH259" s="12"/>
      <c r="AI259" s="12"/>
      <c r="AJ259" s="1"/>
      <c r="AK259" s="1"/>
      <c r="AL259" s="1"/>
      <c r="AM259" s="1"/>
      <c r="AN259" s="1"/>
      <c r="AO259" s="1"/>
      <c r="AP259" s="92"/>
      <c r="AQ259" s="163"/>
      <c r="AR259" s="220"/>
      <c r="AS259" s="220"/>
      <c r="AT259" s="220"/>
      <c r="AU259" s="220"/>
      <c r="AV259" s="220"/>
      <c r="AW259" s="220"/>
      <c r="AX259" s="220"/>
      <c r="AY259" s="220"/>
      <c r="AZ259" s="220"/>
      <c r="BA259" s="220"/>
      <c r="BB259" s="220"/>
      <c r="BC259" s="220"/>
      <c r="BD259" s="220"/>
      <c r="BE259" s="220"/>
      <c r="BF259" s="220"/>
      <c r="BG259" s="220"/>
      <c r="BH259" s="220"/>
      <c r="BI259" s="220"/>
      <c r="BJ259" s="220"/>
      <c r="BK259" s="220"/>
      <c r="BL259" s="220"/>
      <c r="BM259" s="220"/>
      <c r="BN259" s="220"/>
      <c r="BO259" s="220"/>
      <c r="BP259" s="220"/>
      <c r="BQ259" s="220"/>
      <c r="BR259" s="220"/>
      <c r="BS259" s="220"/>
      <c r="BT259" s="220"/>
      <c r="BU259" s="220"/>
      <c r="BV259" s="220"/>
      <c r="BW259" s="220"/>
      <c r="BX259" s="220"/>
      <c r="BY259" s="220"/>
      <c r="BZ259" s="220"/>
      <c r="CA259" s="220"/>
      <c r="CB259" s="220"/>
      <c r="CC259" s="220"/>
      <c r="CD259" s="220"/>
      <c r="CE259" s="220"/>
      <c r="CF259" s="422"/>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row>
    <row r="260" spans="1:125" s="5" customFormat="1" ht="9.9499999999999993"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1"/>
      <c r="AA260" s="1"/>
      <c r="AB260" s="1"/>
      <c r="AC260" s="5"/>
      <c r="AD260" s="5"/>
      <c r="AE260" s="5"/>
      <c r="AF260" s="5"/>
      <c r="AG260" s="5"/>
      <c r="AH260" s="5"/>
      <c r="AI260" s="5"/>
      <c r="AJ260" s="5"/>
      <c r="AK260" s="5"/>
      <c r="AL260" s="5"/>
      <c r="AM260" s="5"/>
      <c r="AN260" s="5"/>
      <c r="AO260" s="5"/>
      <c r="AP260" s="97" t="s">
        <v>447</v>
      </c>
      <c r="AQ260" s="167"/>
      <c r="AR260" s="222"/>
      <c r="AS260" s="222"/>
      <c r="AT260" s="222"/>
      <c r="AU260" s="222"/>
      <c r="AV260" s="222"/>
      <c r="AW260" s="222"/>
      <c r="AX260" s="222"/>
      <c r="AY260" s="222"/>
      <c r="AZ260" s="222"/>
      <c r="BA260" s="216"/>
      <c r="BB260" s="216"/>
      <c r="BC260" s="216"/>
      <c r="BD260" s="216"/>
      <c r="BE260" s="216"/>
      <c r="BF260" s="216"/>
      <c r="BG260" s="216"/>
      <c r="BH260" s="216"/>
      <c r="BI260" s="216"/>
      <c r="BJ260" s="216"/>
      <c r="BK260" s="216"/>
      <c r="BL260" s="216"/>
      <c r="BM260" s="216"/>
      <c r="BN260" s="216"/>
      <c r="BO260" s="216"/>
      <c r="BP260" s="216"/>
      <c r="BQ260" s="216"/>
      <c r="BR260" s="216"/>
      <c r="BS260" s="216"/>
      <c r="BT260" s="216"/>
      <c r="BU260" s="216"/>
      <c r="BV260" s="216"/>
      <c r="BW260" s="216"/>
      <c r="BX260" s="216"/>
      <c r="BY260" s="216"/>
      <c r="BZ260" s="216"/>
      <c r="CA260" s="216"/>
      <c r="CB260" s="216"/>
      <c r="CC260" s="216"/>
      <c r="CD260" s="216"/>
      <c r="CE260" s="216"/>
      <c r="CF260" s="423"/>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row>
    <row r="261" spans="1:125" s="5" customFormat="1" ht="13.5" customHeight="1">
      <c r="A261" s="1"/>
      <c r="B261" s="1"/>
      <c r="C261" s="1" t="s">
        <v>154</v>
      </c>
      <c r="D261" s="1"/>
      <c r="E261" s="1"/>
      <c r="F261" s="1"/>
      <c r="G261" s="32" t="s">
        <v>306</v>
      </c>
      <c r="H261" s="34"/>
      <c r="I261" s="34"/>
      <c r="J261" s="34"/>
      <c r="K261" s="34"/>
      <c r="L261" s="34"/>
      <c r="M261" s="34"/>
      <c r="N261" s="43"/>
      <c r="O261" s="5"/>
      <c r="P261" s="1" t="s">
        <v>272</v>
      </c>
      <c r="Q261" s="5"/>
      <c r="R261" s="5"/>
      <c r="S261" s="5"/>
      <c r="T261" s="32" t="s">
        <v>187</v>
      </c>
      <c r="U261" s="34"/>
      <c r="V261" s="34"/>
      <c r="W261" s="34"/>
      <c r="X261" s="34"/>
      <c r="Y261" s="34"/>
      <c r="Z261" s="34"/>
      <c r="AA261" s="43"/>
      <c r="AB261" s="5"/>
      <c r="AC261" s="1" t="s">
        <v>313</v>
      </c>
      <c r="AD261" s="5"/>
      <c r="AE261" s="5"/>
      <c r="AF261" s="5"/>
      <c r="AG261" s="32" t="s">
        <v>438</v>
      </c>
      <c r="AH261" s="34"/>
      <c r="AI261" s="34"/>
      <c r="AJ261" s="34"/>
      <c r="AK261" s="34"/>
      <c r="AL261" s="34"/>
      <c r="AM261" s="34"/>
      <c r="AN261" s="43"/>
      <c r="AO261" s="1"/>
      <c r="AP261" s="98"/>
      <c r="AQ261" s="168"/>
      <c r="AR261" s="12" t="s">
        <v>151</v>
      </c>
      <c r="AS261" s="250" t="str">
        <f>CONCATENATE("（",D263,"）")</f>
        <v>（交通安全施設等）</v>
      </c>
      <c r="AT261" s="250"/>
      <c r="AU261" s="250"/>
      <c r="AV261" s="250"/>
      <c r="AW261" s="250"/>
      <c r="AX261" s="250"/>
      <c r="AY261" s="250"/>
      <c r="AZ261" s="250"/>
      <c r="BA261" s="249" t="s">
        <v>132</v>
      </c>
      <c r="BB261" s="249"/>
      <c r="BC261" s="249"/>
      <c r="BD261" s="249"/>
      <c r="BE261" s="249"/>
      <c r="BF261" s="249"/>
      <c r="BG261" s="249"/>
      <c r="BH261" s="249"/>
      <c r="BI261" s="249"/>
      <c r="BJ261" s="249"/>
      <c r="BK261" s="249"/>
      <c r="BL261" s="249"/>
      <c r="BM261" s="249"/>
      <c r="BN261" s="249"/>
      <c r="BO261" s="249"/>
      <c r="BP261" s="249"/>
      <c r="BQ261" s="249"/>
      <c r="BR261" s="249"/>
      <c r="BS261" s="249"/>
      <c r="BT261" s="249"/>
      <c r="BU261" s="249"/>
      <c r="BV261" s="249"/>
      <c r="BW261" s="249"/>
      <c r="BX261" s="249"/>
      <c r="BY261" s="249"/>
      <c r="BZ261" s="249"/>
      <c r="CA261" s="249"/>
      <c r="CB261" s="249"/>
      <c r="CC261" s="249"/>
      <c r="CD261" s="249"/>
      <c r="CE261" s="249"/>
      <c r="CF261" s="423"/>
      <c r="CG261" s="5"/>
      <c r="CH261" s="5"/>
      <c r="CI261" s="5"/>
      <c r="CJ261" s="13" t="s">
        <v>154</v>
      </c>
      <c r="CK261" s="13"/>
      <c r="CL261" s="13"/>
      <c r="CM261" s="13"/>
      <c r="CN261" s="32" t="s">
        <v>574</v>
      </c>
      <c r="CO261" s="34"/>
      <c r="CP261" s="34"/>
      <c r="CQ261" s="34"/>
      <c r="CR261" s="34"/>
      <c r="CS261" s="34"/>
      <c r="CT261" s="34"/>
      <c r="CU261" s="43"/>
      <c r="CV261" s="5"/>
      <c r="CW261" s="13" t="s">
        <v>272</v>
      </c>
      <c r="CX261" s="5"/>
      <c r="CY261" s="5"/>
      <c r="CZ261" s="5"/>
      <c r="DA261" s="32" t="s">
        <v>394</v>
      </c>
      <c r="DB261" s="34"/>
      <c r="DC261" s="34"/>
      <c r="DD261" s="34"/>
      <c r="DE261" s="34"/>
      <c r="DF261" s="34"/>
      <c r="DG261" s="34"/>
      <c r="DH261" s="43"/>
      <c r="DI261" s="5"/>
      <c r="DJ261" s="13" t="s">
        <v>313</v>
      </c>
      <c r="DK261" s="5"/>
      <c r="DL261" s="5"/>
      <c r="DM261" s="5"/>
      <c r="DN261" s="32" t="s">
        <v>570</v>
      </c>
      <c r="DO261" s="34"/>
      <c r="DP261" s="34"/>
      <c r="DQ261" s="34"/>
      <c r="DR261" s="34"/>
      <c r="DS261" s="34"/>
      <c r="DT261" s="34"/>
      <c r="DU261" s="43"/>
    </row>
    <row r="262" spans="1:125" s="5" customFormat="1"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98"/>
      <c r="AQ262" s="168"/>
      <c r="AR262" s="12"/>
      <c r="AS262" s="249" t="s">
        <v>475</v>
      </c>
      <c r="AT262" s="249"/>
      <c r="AU262" s="249"/>
      <c r="AV262" s="249"/>
      <c r="AW262" s="249"/>
      <c r="AX262" s="249"/>
      <c r="AY262" s="249"/>
      <c r="AZ262" s="249"/>
      <c r="BA262" s="249"/>
      <c r="BB262" s="249"/>
      <c r="BC262" s="249"/>
      <c r="BD262" s="249"/>
      <c r="BE262" s="249"/>
      <c r="BF262" s="249"/>
      <c r="BG262" s="249"/>
      <c r="BH262" s="249"/>
      <c r="BI262" s="249"/>
      <c r="BJ262" s="249"/>
      <c r="BK262" s="249"/>
      <c r="BL262" s="249"/>
      <c r="BM262" s="249"/>
      <c r="BN262" s="249"/>
      <c r="BO262" s="249"/>
      <c r="BP262" s="249"/>
      <c r="BQ262" s="249"/>
      <c r="BR262" s="249"/>
      <c r="BS262" s="249"/>
      <c r="BT262" s="249"/>
      <c r="BU262" s="249"/>
      <c r="BV262" s="249"/>
      <c r="BW262" s="249"/>
      <c r="BX262" s="249"/>
      <c r="BY262" s="249"/>
      <c r="BZ262" s="249"/>
      <c r="CA262" s="249"/>
      <c r="CB262" s="249"/>
      <c r="CC262" s="249"/>
      <c r="CD262" s="249"/>
      <c r="CE262" s="249"/>
      <c r="CF262" s="423"/>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row>
    <row r="263" spans="1:125" s="5" customFormat="1" ht="13.5" customHeight="1">
      <c r="A263" s="1"/>
      <c r="B263" s="11">
        <v>1</v>
      </c>
      <c r="C263" s="1"/>
      <c r="D263" s="1" t="s">
        <v>152</v>
      </c>
      <c r="E263" s="1"/>
      <c r="F263" s="1"/>
      <c r="G263" s="1"/>
      <c r="H263" s="1"/>
      <c r="I263" s="1"/>
      <c r="J263" s="1"/>
      <c r="K263" s="1"/>
      <c r="L263" s="1"/>
      <c r="M263" s="1"/>
      <c r="N263" s="1"/>
      <c r="O263" s="1"/>
      <c r="P263" s="1"/>
      <c r="Q263" s="5"/>
      <c r="R263" s="5"/>
      <c r="S263" s="5"/>
      <c r="T263" s="1"/>
      <c r="U263" s="1"/>
      <c r="V263" s="1"/>
      <c r="W263" s="1"/>
      <c r="X263" s="1"/>
      <c r="Y263" s="1"/>
      <c r="Z263" s="1"/>
      <c r="AA263" s="1"/>
      <c r="AB263" s="1"/>
      <c r="AC263" s="1"/>
      <c r="AD263" s="1"/>
      <c r="AE263" s="1"/>
      <c r="AF263" s="1"/>
      <c r="AG263" s="1"/>
      <c r="AH263" s="1"/>
      <c r="AI263" s="1"/>
      <c r="AJ263" s="1"/>
      <c r="AK263" s="1"/>
      <c r="AL263" s="1"/>
      <c r="AM263" s="1"/>
      <c r="AN263" s="1"/>
      <c r="AO263" s="1"/>
      <c r="AP263" s="98"/>
      <c r="AQ263" s="168"/>
      <c r="AR263" s="12"/>
      <c r="AS263" s="249"/>
      <c r="AT263" s="249"/>
      <c r="AU263" s="249"/>
      <c r="AV263" s="249"/>
      <c r="AW263" s="249"/>
      <c r="AX263" s="249"/>
      <c r="AY263" s="249"/>
      <c r="AZ263" s="249"/>
      <c r="BA263" s="249"/>
      <c r="BB263" s="249"/>
      <c r="BC263" s="249"/>
      <c r="BD263" s="249"/>
      <c r="BE263" s="249"/>
      <c r="BF263" s="249"/>
      <c r="BG263" s="249"/>
      <c r="BH263" s="249"/>
      <c r="BI263" s="249"/>
      <c r="BJ263" s="249"/>
      <c r="BK263" s="249"/>
      <c r="BL263" s="249"/>
      <c r="BM263" s="249"/>
      <c r="BN263" s="249"/>
      <c r="BO263" s="249"/>
      <c r="BP263" s="249"/>
      <c r="BQ263" s="249"/>
      <c r="BR263" s="249"/>
      <c r="BS263" s="249"/>
      <c r="BT263" s="249"/>
      <c r="BU263" s="249"/>
      <c r="BV263" s="249"/>
      <c r="BW263" s="249"/>
      <c r="BX263" s="249"/>
      <c r="BY263" s="249"/>
      <c r="BZ263" s="249"/>
      <c r="CA263" s="249"/>
      <c r="CB263" s="249"/>
      <c r="CC263" s="249"/>
      <c r="CD263" s="249"/>
      <c r="CE263" s="249"/>
      <c r="CF263" s="423"/>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row>
    <row r="264" spans="1:125" s="5" customFormat="1"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98"/>
      <c r="AQ264" s="168"/>
      <c r="AR264" s="12"/>
      <c r="AS264" s="254" t="str">
        <f>CONCATENATE(K265," ",IF(Q265=""," ",Q265),S265,"、",U265," ",IF(Y265=""," ",Y265),AA265,"、一日あたり合計"," ",IF(Q265=""," ",Q265+Y265),S265,"、",+AC265," ",IF(AG265=""," ",AG265),AI265,"、工事全体合計"," ",IF(Q265="","　 ",(Q265+Y265)*AG265),"人・日")</f>
        <v>　交通誘導員Ａ  人、交代要員  人、一日あたり合計  人、配置日数  日、工事全体合計 　 人・日</v>
      </c>
      <c r="AT264" s="254"/>
      <c r="AU264" s="254"/>
      <c r="AV264" s="254"/>
      <c r="AW264" s="254"/>
      <c r="AX264" s="254"/>
      <c r="AY264" s="254"/>
      <c r="AZ264" s="254"/>
      <c r="BA264" s="254"/>
      <c r="BB264" s="254"/>
      <c r="BC264" s="254"/>
      <c r="BD264" s="254"/>
      <c r="BE264" s="254"/>
      <c r="BF264" s="254"/>
      <c r="BG264" s="254"/>
      <c r="BH264" s="254"/>
      <c r="BI264" s="254"/>
      <c r="BJ264" s="254"/>
      <c r="BK264" s="254"/>
      <c r="BL264" s="254"/>
      <c r="BM264" s="254"/>
      <c r="BN264" s="254"/>
      <c r="BO264" s="254"/>
      <c r="BP264" s="254"/>
      <c r="BQ264" s="254"/>
      <c r="BR264" s="254"/>
      <c r="BS264" s="254"/>
      <c r="BT264" s="254"/>
      <c r="BU264" s="254"/>
      <c r="BV264" s="254"/>
      <c r="BW264" s="254"/>
      <c r="BX264" s="254"/>
      <c r="BY264" s="254"/>
      <c r="BZ264" s="254"/>
      <c r="CA264" s="254"/>
      <c r="CB264" s="254"/>
      <c r="CC264" s="254"/>
      <c r="CD264" s="254"/>
      <c r="CE264" s="254"/>
      <c r="CF264" s="423"/>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row>
    <row r="265" spans="1:125" s="5" customFormat="1" ht="13.5" customHeight="1">
      <c r="A265" s="1"/>
      <c r="B265" s="1"/>
      <c r="C265" s="1"/>
      <c r="D265" s="11">
        <v>1</v>
      </c>
      <c r="E265" s="1"/>
      <c r="F265" s="1" t="s">
        <v>9</v>
      </c>
      <c r="G265" s="1"/>
      <c r="H265" s="1"/>
      <c r="I265" s="1"/>
      <c r="J265" s="1"/>
      <c r="K265" s="1" t="s">
        <v>194</v>
      </c>
      <c r="L265" s="1"/>
      <c r="M265" s="1"/>
      <c r="N265" s="1"/>
      <c r="O265" s="1"/>
      <c r="P265" s="1"/>
      <c r="Q265" s="38"/>
      <c r="R265" s="44"/>
      <c r="S265" s="1" t="s">
        <v>197</v>
      </c>
      <c r="T265" s="1"/>
      <c r="U265" s="1" t="s">
        <v>199</v>
      </c>
      <c r="V265" s="1"/>
      <c r="W265" s="1"/>
      <c r="X265" s="1"/>
      <c r="Y265" s="38"/>
      <c r="Z265" s="44"/>
      <c r="AA265" s="12" t="s">
        <v>197</v>
      </c>
      <c r="AB265" s="1"/>
      <c r="AC265" s="1" t="s">
        <v>417</v>
      </c>
      <c r="AD265" s="1"/>
      <c r="AE265" s="1"/>
      <c r="AF265" s="5"/>
      <c r="AG265" s="38"/>
      <c r="AH265" s="44"/>
      <c r="AI265" s="12" t="s">
        <v>124</v>
      </c>
      <c r="AJ265" s="1"/>
      <c r="AK265" s="1"/>
      <c r="AL265" s="1"/>
      <c r="AM265" s="1"/>
      <c r="AN265" s="1"/>
      <c r="AO265" s="1"/>
      <c r="AP265" s="98"/>
      <c r="AQ265" s="168"/>
      <c r="AR265" s="12"/>
      <c r="AS265" s="254" t="str">
        <f>CONCATENATE(K267," ",IF(Q267=""," ",Q267),S267,"、",U267," ",IF(Y267=""," ",Y267),AA267,"、一日あたり合計"," ",IF(Q267=""," ",Q267+Y267),S267,"、",+AC267," ",IF(AG267=""," ",AG267),AI267,"、工事全体合計"," ",IF(Q267=""," 　",(Q267+Y267)*AG267),"人・日")</f>
        <v>　交通誘導員Ｂ  人、交代要員  人、一日あたり合計  人、配置日数  日、工事全体合計  　人・日</v>
      </c>
      <c r="AT265" s="254"/>
      <c r="AU265" s="254"/>
      <c r="AV265" s="254"/>
      <c r="AW265" s="254"/>
      <c r="AX265" s="254"/>
      <c r="AY265" s="254"/>
      <c r="AZ265" s="254"/>
      <c r="BA265" s="254"/>
      <c r="BB265" s="254"/>
      <c r="BC265" s="254"/>
      <c r="BD265" s="254"/>
      <c r="BE265" s="254"/>
      <c r="BF265" s="254"/>
      <c r="BG265" s="254"/>
      <c r="BH265" s="254"/>
      <c r="BI265" s="254"/>
      <c r="BJ265" s="254"/>
      <c r="BK265" s="254"/>
      <c r="BL265" s="254"/>
      <c r="BM265" s="254"/>
      <c r="BN265" s="254"/>
      <c r="BO265" s="254"/>
      <c r="BP265" s="254"/>
      <c r="BQ265" s="254"/>
      <c r="BR265" s="254"/>
      <c r="BS265" s="254"/>
      <c r="BT265" s="254"/>
      <c r="BU265" s="254"/>
      <c r="BV265" s="254"/>
      <c r="BW265" s="254"/>
      <c r="BX265" s="254"/>
      <c r="BY265" s="254"/>
      <c r="BZ265" s="254"/>
      <c r="CA265" s="254"/>
      <c r="CB265" s="254"/>
      <c r="CC265" s="254"/>
      <c r="CD265" s="254"/>
      <c r="CE265" s="254"/>
      <c r="CF265" s="423"/>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row>
    <row r="266" spans="1:125" s="5" customFormat="1" ht="13.5" customHeight="1">
      <c r="A266" s="1"/>
      <c r="B266" s="1"/>
      <c r="C266" s="1"/>
      <c r="D266" s="1"/>
      <c r="E266" s="1"/>
      <c r="F266" s="1"/>
      <c r="G266" s="1"/>
      <c r="H266" s="1"/>
      <c r="I266" s="1"/>
      <c r="J266" s="1"/>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1"/>
      <c r="AK266" s="1"/>
      <c r="AL266" s="1"/>
      <c r="AM266" s="1"/>
      <c r="AN266" s="1"/>
      <c r="AO266" s="1"/>
      <c r="AP266" s="98"/>
      <c r="AQ266" s="168"/>
      <c r="AR266" s="12"/>
      <c r="AS266" s="249" t="s">
        <v>200</v>
      </c>
      <c r="AT266" s="249"/>
      <c r="AU266" s="249"/>
      <c r="AV266" s="249"/>
      <c r="AW266" s="249"/>
      <c r="AX266" s="249"/>
      <c r="AY266" s="249"/>
      <c r="AZ266" s="249"/>
      <c r="BA266" s="249"/>
      <c r="BB266" s="249"/>
      <c r="BC266" s="249"/>
      <c r="BD266" s="249"/>
      <c r="BE266" s="249"/>
      <c r="BF266" s="249"/>
      <c r="BG266" s="249"/>
      <c r="BH266" s="249"/>
      <c r="BI266" s="249"/>
      <c r="BJ266" s="249"/>
      <c r="BK266" s="249"/>
      <c r="BL266" s="249"/>
      <c r="BM266" s="249"/>
      <c r="BN266" s="249"/>
      <c r="BO266" s="249"/>
      <c r="BP266" s="249"/>
      <c r="BQ266" s="249"/>
      <c r="BR266" s="249"/>
      <c r="BS266" s="249"/>
      <c r="BT266" s="249"/>
      <c r="BU266" s="249"/>
      <c r="BV266" s="249"/>
      <c r="BW266" s="249"/>
      <c r="BX266" s="249"/>
      <c r="BY266" s="249"/>
      <c r="BZ266" s="249"/>
      <c r="CA266" s="249"/>
      <c r="CB266" s="249"/>
      <c r="CC266" s="249"/>
      <c r="CD266" s="249"/>
      <c r="CE266" s="249"/>
      <c r="CF266" s="423"/>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row>
    <row r="267" spans="1:125" s="5" customFormat="1" ht="13.5" customHeight="1">
      <c r="A267" s="1"/>
      <c r="B267" s="1"/>
      <c r="C267" s="1"/>
      <c r="D267" s="1"/>
      <c r="E267" s="1"/>
      <c r="F267" s="1"/>
      <c r="G267" s="1"/>
      <c r="H267" s="1"/>
      <c r="I267" s="1"/>
      <c r="J267" s="1"/>
      <c r="K267" s="1" t="s">
        <v>29</v>
      </c>
      <c r="L267" s="1"/>
      <c r="M267" s="1"/>
      <c r="N267" s="1"/>
      <c r="O267" s="1"/>
      <c r="P267" s="1"/>
      <c r="Q267" s="38"/>
      <c r="R267" s="44"/>
      <c r="S267" s="1" t="s">
        <v>197</v>
      </c>
      <c r="T267" s="1"/>
      <c r="U267" s="1" t="s">
        <v>199</v>
      </c>
      <c r="V267" s="1"/>
      <c r="W267" s="1"/>
      <c r="X267" s="1"/>
      <c r="Y267" s="38"/>
      <c r="Z267" s="44"/>
      <c r="AA267" s="12" t="s">
        <v>197</v>
      </c>
      <c r="AB267" s="1"/>
      <c r="AC267" s="1" t="s">
        <v>417</v>
      </c>
      <c r="AD267" s="1"/>
      <c r="AE267" s="1"/>
      <c r="AF267" s="5"/>
      <c r="AG267" s="38"/>
      <c r="AH267" s="44"/>
      <c r="AI267" s="12" t="s">
        <v>124</v>
      </c>
      <c r="AJ267" s="1"/>
      <c r="AK267" s="1"/>
      <c r="AL267" s="1"/>
      <c r="AM267" s="1"/>
      <c r="AN267" s="1"/>
      <c r="AO267" s="1"/>
      <c r="AP267" s="98"/>
      <c r="AQ267" s="168"/>
      <c r="AR267" s="12"/>
      <c r="AS267" s="249"/>
      <c r="AT267" s="249"/>
      <c r="AU267" s="249"/>
      <c r="AV267" s="249"/>
      <c r="AW267" s="249"/>
      <c r="AX267" s="249"/>
      <c r="AY267" s="249"/>
      <c r="AZ267" s="249"/>
      <c r="BA267" s="249"/>
      <c r="BB267" s="249"/>
      <c r="BC267" s="249"/>
      <c r="BD267" s="249"/>
      <c r="BE267" s="249"/>
      <c r="BF267" s="249"/>
      <c r="BG267" s="249"/>
      <c r="BH267" s="249"/>
      <c r="BI267" s="249"/>
      <c r="BJ267" s="249"/>
      <c r="BK267" s="249"/>
      <c r="BL267" s="249"/>
      <c r="BM267" s="249"/>
      <c r="BN267" s="249"/>
      <c r="BO267" s="249"/>
      <c r="BP267" s="249"/>
      <c r="BQ267" s="249"/>
      <c r="BR267" s="249"/>
      <c r="BS267" s="249"/>
      <c r="BT267" s="249"/>
      <c r="BU267" s="249"/>
      <c r="BV267" s="249"/>
      <c r="BW267" s="249"/>
      <c r="BX267" s="249"/>
      <c r="BY267" s="249"/>
      <c r="BZ267" s="249"/>
      <c r="CA267" s="249"/>
      <c r="CB267" s="249"/>
      <c r="CC267" s="249"/>
      <c r="CD267" s="249"/>
      <c r="CE267" s="249"/>
      <c r="CF267" s="423"/>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row>
    <row r="268" spans="1:125" s="5" customFormat="1" ht="13.5" customHeight="1">
      <c r="A268" s="1"/>
      <c r="B268" s="1"/>
      <c r="C268" s="1"/>
      <c r="D268" s="1"/>
      <c r="E268" s="1"/>
      <c r="F268" s="1"/>
      <c r="G268" s="1"/>
      <c r="H268" s="1"/>
      <c r="I268" s="1"/>
      <c r="J268" s="1"/>
      <c r="K268" s="1"/>
      <c r="L268" s="1"/>
      <c r="M268" s="1"/>
      <c r="N268" s="1"/>
      <c r="O268" s="1"/>
      <c r="P268" s="1"/>
      <c r="Q268" s="1"/>
      <c r="R268" s="1"/>
      <c r="S268" s="1"/>
      <c r="T268" s="1"/>
      <c r="U268" s="1"/>
      <c r="V268" s="1"/>
      <c r="W268" s="5"/>
      <c r="X268" s="5"/>
      <c r="Y268" s="5"/>
      <c r="Z268" s="5"/>
      <c r="AA268" s="5"/>
      <c r="AB268" s="5"/>
      <c r="AC268" s="5"/>
      <c r="AD268" s="5"/>
      <c r="AE268" s="1"/>
      <c r="AF268" s="1"/>
      <c r="AG268" s="1"/>
      <c r="AH268" s="1"/>
      <c r="AI268" s="1"/>
      <c r="AJ268" s="1"/>
      <c r="AK268" s="1"/>
      <c r="AL268" s="1"/>
      <c r="AM268" s="1"/>
      <c r="AN268" s="1"/>
      <c r="AO268" s="1"/>
      <c r="AP268" s="98"/>
      <c r="AQ268" s="168"/>
      <c r="AR268" s="12"/>
      <c r="AS268" s="249" t="s">
        <v>202</v>
      </c>
      <c r="AT268" s="249"/>
      <c r="AU268" s="249"/>
      <c r="AV268" s="249"/>
      <c r="AW268" s="249"/>
      <c r="AX268" s="249"/>
      <c r="AY268" s="249"/>
      <c r="AZ268" s="249"/>
      <c r="BA268" s="249"/>
      <c r="BB268" s="249"/>
      <c r="BC268" s="249"/>
      <c r="BD268" s="249"/>
      <c r="BE268" s="249"/>
      <c r="BF268" s="249"/>
      <c r="BG268" s="249"/>
      <c r="BH268" s="249"/>
      <c r="BI268" s="249"/>
      <c r="BJ268" s="249"/>
      <c r="BK268" s="249"/>
      <c r="BL268" s="249"/>
      <c r="BM268" s="249"/>
      <c r="BN268" s="249"/>
      <c r="BO268" s="249"/>
      <c r="BP268" s="249"/>
      <c r="BQ268" s="249"/>
      <c r="BR268" s="249"/>
      <c r="BS268" s="249"/>
      <c r="BT268" s="249"/>
      <c r="BU268" s="249"/>
      <c r="BV268" s="249"/>
      <c r="BW268" s="249"/>
      <c r="BX268" s="249"/>
      <c r="BY268" s="249"/>
      <c r="BZ268" s="249"/>
      <c r="CA268" s="249"/>
      <c r="CB268" s="249"/>
      <c r="CC268" s="249"/>
      <c r="CD268" s="249"/>
      <c r="CE268" s="249"/>
      <c r="CF268" s="423"/>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row>
    <row r="269" spans="1:125" s="5" customFormat="1" ht="13.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98"/>
      <c r="AQ269" s="168"/>
      <c r="AR269" s="12"/>
      <c r="AS269" s="249"/>
      <c r="AT269" s="249"/>
      <c r="AU269" s="249"/>
      <c r="AV269" s="249"/>
      <c r="AW269" s="249"/>
      <c r="AX269" s="249"/>
      <c r="AY269" s="249"/>
      <c r="AZ269" s="249"/>
      <c r="BA269" s="249"/>
      <c r="BB269" s="249"/>
      <c r="BC269" s="249"/>
      <c r="BD269" s="249"/>
      <c r="BE269" s="249"/>
      <c r="BF269" s="249"/>
      <c r="BG269" s="249"/>
      <c r="BH269" s="249"/>
      <c r="BI269" s="249"/>
      <c r="BJ269" s="249"/>
      <c r="BK269" s="249"/>
      <c r="BL269" s="249"/>
      <c r="BM269" s="249"/>
      <c r="BN269" s="249"/>
      <c r="BO269" s="249"/>
      <c r="BP269" s="249"/>
      <c r="BQ269" s="249"/>
      <c r="BR269" s="249"/>
      <c r="BS269" s="249"/>
      <c r="BT269" s="249"/>
      <c r="BU269" s="249"/>
      <c r="BV269" s="249"/>
      <c r="BW269" s="249"/>
      <c r="BX269" s="249"/>
      <c r="BY269" s="249"/>
      <c r="BZ269" s="249"/>
      <c r="CA269" s="249"/>
      <c r="CB269" s="249"/>
      <c r="CC269" s="249"/>
      <c r="CD269" s="249"/>
      <c r="CE269" s="249"/>
      <c r="CF269" s="423"/>
      <c r="CG269" s="249"/>
      <c r="CH269" s="249"/>
      <c r="CI269" s="249"/>
      <c r="CJ269" s="249"/>
      <c r="CK269" s="249"/>
      <c r="CL269" s="249"/>
      <c r="CM269" s="249"/>
      <c r="CN269" s="249"/>
      <c r="CO269" s="249"/>
      <c r="CP269" s="249"/>
      <c r="CQ269" s="249"/>
      <c r="CR269" s="249"/>
      <c r="CS269" s="249"/>
      <c r="CT269" s="249"/>
      <c r="CU269" s="249"/>
      <c r="CV269" s="249"/>
      <c r="CW269" s="249"/>
      <c r="CX269" s="249"/>
      <c r="CY269" s="249"/>
      <c r="CZ269" s="249"/>
      <c r="DA269" s="249"/>
      <c r="DB269" s="249"/>
      <c r="DC269" s="249"/>
      <c r="DD269" s="249"/>
      <c r="DE269" s="249"/>
      <c r="DF269" s="249"/>
      <c r="DG269" s="249"/>
      <c r="DH269" s="5"/>
      <c r="DI269" s="5"/>
      <c r="DJ269" s="5"/>
      <c r="DK269" s="5"/>
      <c r="DL269" s="5"/>
      <c r="DM269" s="5"/>
      <c r="DN269" s="5"/>
      <c r="DO269" s="5"/>
      <c r="DP269" s="5"/>
      <c r="DQ269" s="5"/>
      <c r="DR269" s="5"/>
      <c r="DS269" s="5"/>
      <c r="DT269" s="5"/>
      <c r="DU269" s="5"/>
    </row>
    <row r="270" spans="1:125" s="5" customFormat="1" ht="13.5" customHeight="1">
      <c r="A270" s="1"/>
      <c r="B270" s="1"/>
      <c r="C270" s="1"/>
      <c r="D270" s="1"/>
      <c r="E270" s="1"/>
      <c r="F270" s="1"/>
      <c r="G270" s="1"/>
      <c r="H270" s="1"/>
      <c r="I270" s="1"/>
      <c r="J270" s="1"/>
      <c r="K270" s="1"/>
      <c r="L270" s="1"/>
      <c r="M270" s="1"/>
      <c r="N270" s="1"/>
      <c r="O270" s="14"/>
      <c r="P270" s="14"/>
      <c r="Q270" s="14"/>
      <c r="R270" s="14"/>
      <c r="S270" s="14"/>
      <c r="T270" s="14"/>
      <c r="U270" s="14"/>
      <c r="V270" s="14"/>
      <c r="W270" s="1"/>
      <c r="X270" s="1"/>
      <c r="Y270" s="1"/>
      <c r="Z270" s="1"/>
      <c r="AA270" s="1"/>
      <c r="AB270" s="5"/>
      <c r="AC270" s="5"/>
      <c r="AD270" s="5"/>
      <c r="AE270" s="5"/>
      <c r="AF270" s="5"/>
      <c r="AG270" s="5"/>
      <c r="AH270" s="5"/>
      <c r="AI270" s="5"/>
      <c r="AJ270" s="1"/>
      <c r="AK270" s="1"/>
      <c r="AL270" s="1"/>
      <c r="AM270" s="1"/>
      <c r="AN270" s="1"/>
      <c r="AO270" s="1"/>
      <c r="AP270" s="98"/>
      <c r="AQ270" s="168"/>
      <c r="AR270" s="12"/>
      <c r="AS270" s="249"/>
      <c r="AT270" s="249"/>
      <c r="AU270" s="249"/>
      <c r="AV270" s="249"/>
      <c r="AW270" s="249"/>
      <c r="AX270" s="249"/>
      <c r="AY270" s="249"/>
      <c r="AZ270" s="249"/>
      <c r="BA270" s="249"/>
      <c r="BB270" s="249"/>
      <c r="BC270" s="249"/>
      <c r="BD270" s="249"/>
      <c r="BE270" s="249"/>
      <c r="BF270" s="249"/>
      <c r="BG270" s="249"/>
      <c r="BH270" s="249"/>
      <c r="BI270" s="249"/>
      <c r="BJ270" s="249"/>
      <c r="BK270" s="249"/>
      <c r="BL270" s="249"/>
      <c r="BM270" s="249"/>
      <c r="BN270" s="249"/>
      <c r="BO270" s="249"/>
      <c r="BP270" s="249"/>
      <c r="BQ270" s="249"/>
      <c r="BR270" s="249"/>
      <c r="BS270" s="249"/>
      <c r="BT270" s="249"/>
      <c r="BU270" s="249"/>
      <c r="BV270" s="249"/>
      <c r="BW270" s="249"/>
      <c r="BX270" s="249"/>
      <c r="BY270" s="249"/>
      <c r="BZ270" s="249"/>
      <c r="CA270" s="249"/>
      <c r="CB270" s="249"/>
      <c r="CC270" s="249"/>
      <c r="CD270" s="249"/>
      <c r="CE270" s="249"/>
      <c r="CF270" s="423"/>
      <c r="CG270" s="249"/>
      <c r="CH270" s="249"/>
      <c r="CI270" s="249"/>
      <c r="CJ270" s="249"/>
      <c r="CK270" s="249"/>
      <c r="CL270" s="249"/>
      <c r="CM270" s="249"/>
      <c r="CN270" s="249"/>
      <c r="CO270" s="249"/>
      <c r="CP270" s="249"/>
      <c r="CQ270" s="249"/>
      <c r="CR270" s="249"/>
      <c r="CS270" s="249"/>
      <c r="CT270" s="249"/>
      <c r="CU270" s="249"/>
      <c r="CV270" s="249"/>
      <c r="CW270" s="249"/>
      <c r="CX270" s="249"/>
      <c r="CY270" s="249"/>
      <c r="CZ270" s="249"/>
      <c r="DA270" s="249"/>
      <c r="DB270" s="249"/>
      <c r="DC270" s="249"/>
      <c r="DD270" s="249"/>
      <c r="DE270" s="249"/>
      <c r="DF270" s="249"/>
      <c r="DG270" s="249"/>
      <c r="DH270" s="5"/>
      <c r="DI270" s="5"/>
      <c r="DJ270" s="5"/>
      <c r="DK270" s="5"/>
      <c r="DL270" s="5"/>
      <c r="DM270" s="5"/>
      <c r="DN270" s="5"/>
      <c r="DO270" s="5"/>
      <c r="DP270" s="5"/>
      <c r="DQ270" s="5"/>
      <c r="DR270" s="5"/>
      <c r="DS270" s="5"/>
      <c r="DT270" s="5"/>
      <c r="DU270" s="5"/>
    </row>
    <row r="271" spans="1:125" s="5" customFormat="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98"/>
      <c r="AQ271" s="168"/>
      <c r="AR271" s="12"/>
      <c r="AS271" s="249"/>
      <c r="AT271" s="249"/>
      <c r="AU271" s="249"/>
      <c r="AV271" s="249"/>
      <c r="AW271" s="249"/>
      <c r="AX271" s="249"/>
      <c r="AY271" s="249"/>
      <c r="AZ271" s="249"/>
      <c r="BA271" s="249"/>
      <c r="BB271" s="249"/>
      <c r="BC271" s="249"/>
      <c r="BD271" s="249"/>
      <c r="BE271" s="249"/>
      <c r="BF271" s="249"/>
      <c r="BG271" s="249"/>
      <c r="BH271" s="249"/>
      <c r="BI271" s="249"/>
      <c r="BJ271" s="249"/>
      <c r="BK271" s="249"/>
      <c r="BL271" s="249"/>
      <c r="BM271" s="249"/>
      <c r="BN271" s="249"/>
      <c r="BO271" s="249"/>
      <c r="BP271" s="249"/>
      <c r="BQ271" s="249"/>
      <c r="BR271" s="249"/>
      <c r="BS271" s="249"/>
      <c r="BT271" s="249"/>
      <c r="BU271" s="249"/>
      <c r="BV271" s="249"/>
      <c r="BW271" s="249"/>
      <c r="BX271" s="249"/>
      <c r="BY271" s="249"/>
      <c r="BZ271" s="249"/>
      <c r="CA271" s="249"/>
      <c r="CB271" s="249"/>
      <c r="CC271" s="249"/>
      <c r="CD271" s="249"/>
      <c r="CE271" s="249"/>
      <c r="CF271" s="423"/>
      <c r="CG271" s="249"/>
      <c r="CH271" s="249"/>
      <c r="CI271" s="249"/>
      <c r="CJ271" s="249"/>
      <c r="CK271" s="249"/>
      <c r="CL271" s="249"/>
      <c r="CM271" s="249"/>
      <c r="CN271" s="249"/>
      <c r="CO271" s="249"/>
      <c r="CP271" s="249"/>
      <c r="CQ271" s="249"/>
      <c r="CR271" s="249"/>
      <c r="CS271" s="249"/>
      <c r="CT271" s="249"/>
      <c r="CU271" s="249"/>
      <c r="CV271" s="249"/>
      <c r="CW271" s="249"/>
      <c r="CX271" s="249"/>
      <c r="CY271" s="249"/>
      <c r="CZ271" s="249"/>
      <c r="DA271" s="249"/>
      <c r="DB271" s="249"/>
      <c r="DC271" s="249"/>
      <c r="DD271" s="249"/>
      <c r="DE271" s="249"/>
      <c r="DF271" s="249"/>
      <c r="DG271" s="249"/>
      <c r="DH271" s="5"/>
      <c r="DI271" s="5"/>
      <c r="DJ271" s="5"/>
      <c r="DK271" s="5"/>
      <c r="DL271" s="5"/>
      <c r="DM271" s="5"/>
      <c r="DN271" s="5"/>
      <c r="DO271" s="5"/>
      <c r="DP271" s="5"/>
      <c r="DQ271" s="5"/>
      <c r="DR271" s="5"/>
      <c r="DS271" s="5"/>
      <c r="DT271" s="5"/>
      <c r="DU271" s="5"/>
    </row>
    <row r="272" spans="1:125" s="5" customFormat="1"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98"/>
      <c r="AQ272" s="168"/>
      <c r="AR272" s="12"/>
      <c r="AS272" s="249"/>
      <c r="AT272" s="249"/>
      <c r="AU272" s="249"/>
      <c r="AV272" s="249"/>
      <c r="AW272" s="249"/>
      <c r="AX272" s="249"/>
      <c r="AY272" s="249"/>
      <c r="AZ272" s="249"/>
      <c r="BA272" s="249"/>
      <c r="BB272" s="249"/>
      <c r="BC272" s="249"/>
      <c r="BD272" s="249"/>
      <c r="BE272" s="249"/>
      <c r="BF272" s="249"/>
      <c r="BG272" s="249"/>
      <c r="BH272" s="249"/>
      <c r="BI272" s="249"/>
      <c r="BJ272" s="249"/>
      <c r="BK272" s="249"/>
      <c r="BL272" s="249"/>
      <c r="BM272" s="249"/>
      <c r="BN272" s="249"/>
      <c r="BO272" s="249"/>
      <c r="BP272" s="249"/>
      <c r="BQ272" s="249"/>
      <c r="BR272" s="249"/>
      <c r="BS272" s="249"/>
      <c r="BT272" s="249"/>
      <c r="BU272" s="249"/>
      <c r="BV272" s="249"/>
      <c r="BW272" s="249"/>
      <c r="BX272" s="249"/>
      <c r="BY272" s="249"/>
      <c r="BZ272" s="249"/>
      <c r="CA272" s="249"/>
      <c r="CB272" s="249"/>
      <c r="CC272" s="249"/>
      <c r="CD272" s="249"/>
      <c r="CE272" s="249"/>
      <c r="CF272" s="423"/>
      <c r="CG272" s="249"/>
      <c r="CH272" s="249"/>
      <c r="CI272" s="249"/>
      <c r="CJ272" s="249"/>
      <c r="CK272" s="249"/>
      <c r="CL272" s="249"/>
      <c r="CM272" s="249"/>
      <c r="CN272" s="249"/>
      <c r="CO272" s="249"/>
      <c r="CP272" s="249"/>
      <c r="CQ272" s="249"/>
      <c r="CR272" s="249"/>
      <c r="CS272" s="249"/>
      <c r="CT272" s="249"/>
      <c r="CU272" s="249"/>
      <c r="CV272" s="249"/>
      <c r="CW272" s="249"/>
      <c r="CX272" s="249"/>
      <c r="CY272" s="249"/>
      <c r="CZ272" s="249"/>
      <c r="DA272" s="249"/>
      <c r="DB272" s="249"/>
      <c r="DC272" s="249"/>
      <c r="DD272" s="249"/>
      <c r="DE272" s="249"/>
      <c r="DF272" s="249"/>
      <c r="DG272" s="249"/>
      <c r="DH272" s="5"/>
      <c r="DI272" s="5"/>
      <c r="DJ272" s="5"/>
      <c r="DK272" s="5"/>
      <c r="DL272" s="5"/>
      <c r="DM272" s="5"/>
      <c r="DN272" s="5"/>
      <c r="DO272" s="5"/>
      <c r="DP272" s="5"/>
      <c r="DQ272" s="5"/>
      <c r="DR272" s="5"/>
      <c r="DS272" s="5"/>
      <c r="DT272" s="5"/>
      <c r="DU272" s="5"/>
    </row>
    <row r="273" spans="1:111" s="5" customFormat="1" ht="9.9499999999999993"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98"/>
      <c r="AQ273" s="168"/>
      <c r="AR273" s="12"/>
      <c r="AS273" s="249"/>
      <c r="AT273" s="249"/>
      <c r="AU273" s="249"/>
      <c r="AV273" s="249"/>
      <c r="AW273" s="249"/>
      <c r="AX273" s="249"/>
      <c r="AY273" s="249"/>
      <c r="AZ273" s="249"/>
      <c r="BA273" s="249"/>
      <c r="BB273" s="249"/>
      <c r="BC273" s="249"/>
      <c r="BD273" s="249"/>
      <c r="BE273" s="249"/>
      <c r="BF273" s="249"/>
      <c r="BG273" s="249"/>
      <c r="BH273" s="249"/>
      <c r="BI273" s="249"/>
      <c r="BJ273" s="249"/>
      <c r="BK273" s="249"/>
      <c r="BL273" s="249"/>
      <c r="BM273" s="249"/>
      <c r="BN273" s="249"/>
      <c r="BO273" s="249"/>
      <c r="BP273" s="249"/>
      <c r="BQ273" s="249"/>
      <c r="BR273" s="249"/>
      <c r="BS273" s="249"/>
      <c r="BT273" s="249"/>
      <c r="BU273" s="249"/>
      <c r="BV273" s="249"/>
      <c r="BW273" s="249"/>
      <c r="BX273" s="249"/>
      <c r="BY273" s="249"/>
      <c r="BZ273" s="249"/>
      <c r="CA273" s="249"/>
      <c r="CB273" s="249"/>
      <c r="CC273" s="249"/>
      <c r="CD273" s="249"/>
      <c r="CE273" s="249"/>
      <c r="CF273" s="423"/>
      <c r="CG273" s="249"/>
      <c r="CH273" s="249"/>
      <c r="CI273" s="249"/>
      <c r="CJ273" s="249"/>
      <c r="CK273" s="249"/>
      <c r="CL273" s="249"/>
      <c r="CM273" s="249"/>
      <c r="CN273" s="249"/>
      <c r="CO273" s="249"/>
      <c r="CP273" s="249"/>
      <c r="CQ273" s="249"/>
      <c r="CR273" s="249"/>
      <c r="CS273" s="249"/>
      <c r="CT273" s="249"/>
      <c r="CU273" s="249"/>
      <c r="CV273" s="249"/>
      <c r="CW273" s="249"/>
      <c r="CX273" s="249"/>
      <c r="CY273" s="249"/>
      <c r="CZ273" s="249"/>
      <c r="DA273" s="249"/>
      <c r="DB273" s="249"/>
      <c r="DC273" s="249"/>
      <c r="DD273" s="249"/>
      <c r="DE273" s="249"/>
      <c r="DF273" s="249"/>
      <c r="DG273" s="249"/>
    </row>
    <row r="274" spans="1:111" s="5" customFormat="1" ht="9.9499999999999993"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99" t="s">
        <v>257</v>
      </c>
      <c r="AQ274" s="169"/>
      <c r="AR274" s="222"/>
      <c r="AS274" s="222"/>
      <c r="AT274" s="222"/>
      <c r="AU274" s="222"/>
      <c r="AV274" s="222"/>
      <c r="AW274" s="222"/>
      <c r="AX274" s="222"/>
      <c r="AY274" s="222"/>
      <c r="AZ274" s="222"/>
      <c r="BA274" s="222"/>
      <c r="BB274" s="222"/>
      <c r="BC274" s="216"/>
      <c r="BD274" s="216"/>
      <c r="BE274" s="216"/>
      <c r="BF274" s="216"/>
      <c r="BG274" s="216"/>
      <c r="BH274" s="216"/>
      <c r="BI274" s="216"/>
      <c r="BJ274" s="216"/>
      <c r="BK274" s="216"/>
      <c r="BL274" s="216"/>
      <c r="BM274" s="216"/>
      <c r="BN274" s="216"/>
      <c r="BO274" s="216"/>
      <c r="BP274" s="216"/>
      <c r="BQ274" s="216"/>
      <c r="BR274" s="216"/>
      <c r="BS274" s="216"/>
      <c r="BT274" s="216"/>
      <c r="BU274" s="216"/>
      <c r="BV274" s="216"/>
      <c r="BW274" s="216"/>
      <c r="BX274" s="216"/>
      <c r="BY274" s="216"/>
      <c r="BZ274" s="216"/>
      <c r="CA274" s="216"/>
      <c r="CB274" s="216"/>
      <c r="CC274" s="216"/>
      <c r="CD274" s="216"/>
      <c r="CE274" s="216"/>
      <c r="CF274" s="423"/>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row>
    <row r="275" spans="1:111" s="5" customFormat="1" ht="13.5" customHeight="1">
      <c r="A275" s="1"/>
      <c r="B275" s="11">
        <v>1</v>
      </c>
      <c r="C275" s="1"/>
      <c r="D275" s="1" t="s">
        <v>340</v>
      </c>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00"/>
      <c r="AQ275" s="170"/>
      <c r="AR275" s="12" t="s">
        <v>151</v>
      </c>
      <c r="AS275" s="249" t="s">
        <v>478</v>
      </c>
      <c r="AT275" s="249"/>
      <c r="AU275" s="249"/>
      <c r="AV275" s="249"/>
      <c r="AW275" s="249"/>
      <c r="AX275" s="249"/>
      <c r="AY275" s="249"/>
      <c r="AZ275" s="249"/>
      <c r="BA275" s="249"/>
      <c r="BB275" s="249"/>
      <c r="BC275" s="249"/>
      <c r="BD275" s="249"/>
      <c r="BE275" s="249"/>
      <c r="BF275" s="249"/>
      <c r="BG275" s="249"/>
      <c r="BH275" s="249"/>
      <c r="BI275" s="249"/>
      <c r="BJ275" s="249"/>
      <c r="BK275" s="249"/>
      <c r="BL275" s="249"/>
      <c r="BM275" s="249"/>
      <c r="BN275" s="249"/>
      <c r="BO275" s="249"/>
      <c r="BP275" s="249"/>
      <c r="BQ275" s="249"/>
      <c r="BR275" s="249"/>
      <c r="BS275" s="249"/>
      <c r="BT275" s="249"/>
      <c r="BU275" s="249"/>
      <c r="BV275" s="249"/>
      <c r="BW275" s="249"/>
      <c r="BX275" s="249"/>
      <c r="BY275" s="249"/>
      <c r="BZ275" s="249"/>
      <c r="CA275" s="249"/>
      <c r="CB275" s="249"/>
      <c r="CC275" s="249"/>
      <c r="CD275" s="249"/>
      <c r="CE275" s="249"/>
      <c r="CF275" s="423"/>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row>
    <row r="276" spans="1:111" s="5" customFormat="1"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00"/>
      <c r="AQ276" s="170"/>
      <c r="AR276" s="12"/>
      <c r="AS276" s="249"/>
      <c r="AT276" s="249"/>
      <c r="AU276" s="249"/>
      <c r="AV276" s="249"/>
      <c r="AW276" s="249"/>
      <c r="AX276" s="249"/>
      <c r="AY276" s="249"/>
      <c r="AZ276" s="249"/>
      <c r="BA276" s="249"/>
      <c r="BB276" s="249"/>
      <c r="BC276" s="249"/>
      <c r="BD276" s="249"/>
      <c r="BE276" s="249"/>
      <c r="BF276" s="249"/>
      <c r="BG276" s="249"/>
      <c r="BH276" s="249"/>
      <c r="BI276" s="249"/>
      <c r="BJ276" s="249"/>
      <c r="BK276" s="249"/>
      <c r="BL276" s="249"/>
      <c r="BM276" s="249"/>
      <c r="BN276" s="249"/>
      <c r="BO276" s="249"/>
      <c r="BP276" s="249"/>
      <c r="BQ276" s="249"/>
      <c r="BR276" s="249"/>
      <c r="BS276" s="249"/>
      <c r="BT276" s="249"/>
      <c r="BU276" s="249"/>
      <c r="BV276" s="249"/>
      <c r="BW276" s="249"/>
      <c r="BX276" s="249"/>
      <c r="BY276" s="249"/>
      <c r="BZ276" s="249"/>
      <c r="CA276" s="249"/>
      <c r="CB276" s="249"/>
      <c r="CC276" s="249"/>
      <c r="CD276" s="249"/>
      <c r="CE276" s="249"/>
      <c r="CF276" s="423"/>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row>
    <row r="277" spans="1:111" s="5" customFormat="1"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00"/>
      <c r="AQ277" s="170"/>
      <c r="AR277" s="12"/>
      <c r="AS277" s="249"/>
      <c r="AT277" s="249"/>
      <c r="AU277" s="249"/>
      <c r="AV277" s="249"/>
      <c r="AW277" s="249"/>
      <c r="AX277" s="249"/>
      <c r="AY277" s="249"/>
      <c r="AZ277" s="249"/>
      <c r="BA277" s="249"/>
      <c r="BB277" s="249"/>
      <c r="BC277" s="249"/>
      <c r="BD277" s="249"/>
      <c r="BE277" s="249"/>
      <c r="BF277" s="249"/>
      <c r="BG277" s="249"/>
      <c r="BH277" s="249"/>
      <c r="BI277" s="249"/>
      <c r="BJ277" s="249"/>
      <c r="BK277" s="249"/>
      <c r="BL277" s="249"/>
      <c r="BM277" s="249"/>
      <c r="BN277" s="249"/>
      <c r="BO277" s="249"/>
      <c r="BP277" s="249"/>
      <c r="BQ277" s="249"/>
      <c r="BR277" s="249"/>
      <c r="BS277" s="249"/>
      <c r="BT277" s="249"/>
      <c r="BU277" s="249"/>
      <c r="BV277" s="249"/>
      <c r="BW277" s="249"/>
      <c r="BX277" s="249"/>
      <c r="BY277" s="249"/>
      <c r="BZ277" s="249"/>
      <c r="CA277" s="249"/>
      <c r="CB277" s="249"/>
      <c r="CC277" s="249"/>
      <c r="CD277" s="249"/>
      <c r="CE277" s="249"/>
      <c r="CF277" s="423"/>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row>
    <row r="278" spans="1:111" s="5" customFormat="1"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00"/>
      <c r="AQ278" s="170"/>
      <c r="AR278" s="12"/>
      <c r="AS278" s="249"/>
      <c r="AT278" s="249"/>
      <c r="AU278" s="249"/>
      <c r="AV278" s="249"/>
      <c r="AW278" s="249"/>
      <c r="AX278" s="249"/>
      <c r="AY278" s="249"/>
      <c r="AZ278" s="249"/>
      <c r="BA278" s="249"/>
      <c r="BB278" s="249"/>
      <c r="BC278" s="249"/>
      <c r="BD278" s="249"/>
      <c r="BE278" s="249"/>
      <c r="BF278" s="249"/>
      <c r="BG278" s="249"/>
      <c r="BH278" s="249"/>
      <c r="BI278" s="249"/>
      <c r="BJ278" s="249"/>
      <c r="BK278" s="249"/>
      <c r="BL278" s="249"/>
      <c r="BM278" s="249"/>
      <c r="BN278" s="249"/>
      <c r="BO278" s="249"/>
      <c r="BP278" s="249"/>
      <c r="BQ278" s="249"/>
      <c r="BR278" s="249"/>
      <c r="BS278" s="249"/>
      <c r="BT278" s="249"/>
      <c r="BU278" s="249"/>
      <c r="BV278" s="249"/>
      <c r="BW278" s="249"/>
      <c r="BX278" s="249"/>
      <c r="BY278" s="249"/>
      <c r="BZ278" s="249"/>
      <c r="CA278" s="249"/>
      <c r="CB278" s="249"/>
      <c r="CC278" s="249"/>
      <c r="CD278" s="249"/>
      <c r="CE278" s="249"/>
      <c r="CF278" s="423"/>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row>
    <row r="279" spans="1:111" s="5" customFormat="1"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00"/>
      <c r="AQ279" s="170"/>
      <c r="AR279" s="12"/>
      <c r="AS279" s="249"/>
      <c r="AT279" s="249"/>
      <c r="AU279" s="249"/>
      <c r="AV279" s="249"/>
      <c r="AW279" s="249"/>
      <c r="AX279" s="249"/>
      <c r="AY279" s="249"/>
      <c r="AZ279" s="249"/>
      <c r="BA279" s="249"/>
      <c r="BB279" s="249"/>
      <c r="BC279" s="249"/>
      <c r="BD279" s="249"/>
      <c r="BE279" s="249"/>
      <c r="BF279" s="249"/>
      <c r="BG279" s="249"/>
      <c r="BH279" s="249"/>
      <c r="BI279" s="249"/>
      <c r="BJ279" s="249"/>
      <c r="BK279" s="249"/>
      <c r="BL279" s="249"/>
      <c r="BM279" s="249"/>
      <c r="BN279" s="249"/>
      <c r="BO279" s="249"/>
      <c r="BP279" s="249"/>
      <c r="BQ279" s="249"/>
      <c r="BR279" s="249"/>
      <c r="BS279" s="249"/>
      <c r="BT279" s="249"/>
      <c r="BU279" s="249"/>
      <c r="BV279" s="249"/>
      <c r="BW279" s="249"/>
      <c r="BX279" s="249"/>
      <c r="BY279" s="249"/>
      <c r="BZ279" s="249"/>
      <c r="CA279" s="249"/>
      <c r="CB279" s="249"/>
      <c r="CC279" s="249"/>
      <c r="CD279" s="249"/>
      <c r="CE279" s="249"/>
      <c r="CF279" s="423"/>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row>
    <row r="280" spans="1:111" s="5" customFormat="1" ht="13.5" customHeight="1">
      <c r="A280" s="1"/>
      <c r="B280" s="5"/>
      <c r="C280" s="5"/>
      <c r="D280" s="5"/>
      <c r="E280" s="5"/>
      <c r="F280" s="5"/>
      <c r="G280" s="5"/>
      <c r="H280" s="5"/>
      <c r="I280" s="5"/>
      <c r="J280" s="5"/>
      <c r="K280" s="5"/>
      <c r="L280" s="5"/>
      <c r="M280" s="5"/>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00"/>
      <c r="AQ280" s="170"/>
      <c r="AR280" s="69"/>
      <c r="AS280" s="249"/>
      <c r="AT280" s="249"/>
      <c r="AU280" s="249"/>
      <c r="AV280" s="249"/>
      <c r="AW280" s="249"/>
      <c r="AX280" s="249"/>
      <c r="AY280" s="249"/>
      <c r="AZ280" s="249"/>
      <c r="BA280" s="249"/>
      <c r="BB280" s="249"/>
      <c r="BC280" s="249"/>
      <c r="BD280" s="249"/>
      <c r="BE280" s="249"/>
      <c r="BF280" s="249"/>
      <c r="BG280" s="249"/>
      <c r="BH280" s="249"/>
      <c r="BI280" s="249"/>
      <c r="BJ280" s="249"/>
      <c r="BK280" s="249"/>
      <c r="BL280" s="249"/>
      <c r="BM280" s="249"/>
      <c r="BN280" s="249"/>
      <c r="BO280" s="249"/>
      <c r="BP280" s="249"/>
      <c r="BQ280" s="249"/>
      <c r="BR280" s="249"/>
      <c r="BS280" s="249"/>
      <c r="BT280" s="249"/>
      <c r="BU280" s="249"/>
      <c r="BV280" s="249"/>
      <c r="BW280" s="249"/>
      <c r="BX280" s="249"/>
      <c r="BY280" s="249"/>
      <c r="BZ280" s="249"/>
      <c r="CA280" s="249"/>
      <c r="CB280" s="249"/>
      <c r="CC280" s="249"/>
      <c r="CD280" s="249"/>
      <c r="CE280" s="249"/>
      <c r="CF280" s="423"/>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row>
    <row r="281" spans="1:111" s="5" customFormat="1" ht="9.9499999999999993"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00"/>
      <c r="AQ281" s="170"/>
      <c r="AR281" s="12"/>
      <c r="AS281" s="249"/>
      <c r="AT281" s="249"/>
      <c r="AU281" s="249"/>
      <c r="AV281" s="249"/>
      <c r="AW281" s="249"/>
      <c r="AX281" s="249"/>
      <c r="AY281" s="249"/>
      <c r="AZ281" s="249"/>
      <c r="BA281" s="249"/>
      <c r="BB281" s="249"/>
      <c r="BC281" s="249"/>
      <c r="BD281" s="249"/>
      <c r="BE281" s="249"/>
      <c r="BF281" s="249"/>
      <c r="BG281" s="249"/>
      <c r="BH281" s="249"/>
      <c r="BI281" s="249"/>
      <c r="BJ281" s="249"/>
      <c r="BK281" s="249"/>
      <c r="BL281" s="249"/>
      <c r="BM281" s="249"/>
      <c r="BN281" s="249"/>
      <c r="BO281" s="249"/>
      <c r="BP281" s="249"/>
      <c r="BQ281" s="249"/>
      <c r="BR281" s="249"/>
      <c r="BS281" s="249"/>
      <c r="BT281" s="249"/>
      <c r="BU281" s="249"/>
      <c r="BV281" s="249"/>
      <c r="BW281" s="249"/>
      <c r="BX281" s="249"/>
      <c r="BY281" s="249"/>
      <c r="BZ281" s="249"/>
      <c r="CA281" s="249"/>
      <c r="CB281" s="249"/>
      <c r="CC281" s="249"/>
      <c r="CD281" s="249"/>
      <c r="CE281" s="249"/>
      <c r="CF281" s="423"/>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row>
    <row r="282" spans="1:111" s="5" customFormat="1" ht="13.5" customHeight="1">
      <c r="A282" s="1"/>
      <c r="B282" s="11">
        <v>1</v>
      </c>
      <c r="C282" s="1"/>
      <c r="D282" s="1" t="s">
        <v>305</v>
      </c>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00"/>
      <c r="AQ282" s="170"/>
      <c r="AR282" s="12" t="s">
        <v>113</v>
      </c>
      <c r="AS282" s="12" t="str">
        <f>CONCATENATE("（",D282,"）")</f>
        <v>（農地の賃貸借）</v>
      </c>
      <c r="AT282" s="12"/>
      <c r="AU282" s="12"/>
      <c r="AV282" s="12"/>
      <c r="AW282" s="12"/>
      <c r="AX282" s="12"/>
      <c r="AY282" s="12"/>
      <c r="AZ282" s="12"/>
      <c r="BA282" s="69"/>
      <c r="BB282" s="69"/>
      <c r="BC282" s="69"/>
      <c r="BD282" s="69"/>
      <c r="BE282" s="69"/>
      <c r="BF282" s="69"/>
      <c r="BG282" s="69"/>
      <c r="BH282" s="69"/>
      <c r="BI282" s="69"/>
      <c r="BJ282" s="69"/>
      <c r="BK282" s="69"/>
      <c r="BL282" s="69"/>
      <c r="BM282" s="69"/>
      <c r="BN282" s="69"/>
      <c r="BO282" s="69"/>
      <c r="BP282" s="69"/>
      <c r="BQ282" s="69"/>
      <c r="BR282" s="69"/>
      <c r="BS282" s="69"/>
      <c r="BT282" s="69"/>
      <c r="BU282" s="69"/>
      <c r="BV282" s="69"/>
      <c r="BW282" s="69"/>
      <c r="BX282" s="69"/>
      <c r="BY282" s="69"/>
      <c r="BZ282" s="69"/>
      <c r="CA282" s="69"/>
      <c r="CB282" s="69"/>
      <c r="CC282" s="69"/>
      <c r="CD282" s="69"/>
      <c r="CE282" s="69"/>
      <c r="CF282" s="423"/>
      <c r="CG282" s="5"/>
      <c r="CH282" s="5"/>
      <c r="CI282" s="5" t="s">
        <v>135</v>
      </c>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row>
    <row r="283" spans="1:111" s="5" customFormat="1" ht="13.5" customHeight="1">
      <c r="A283" s="1"/>
      <c r="B283" s="1"/>
      <c r="C283" s="1"/>
      <c r="D283" s="25">
        <v>1</v>
      </c>
      <c r="E283" s="1" t="s">
        <v>89</v>
      </c>
      <c r="F283" s="1"/>
      <c r="G283" s="32"/>
      <c r="H283" s="34"/>
      <c r="I283" s="34"/>
      <c r="J283" s="34"/>
      <c r="K283" s="34"/>
      <c r="L283" s="43"/>
      <c r="M283" s="1" t="s">
        <v>504</v>
      </c>
      <c r="N283" s="1"/>
      <c r="O283" s="1"/>
      <c r="P283" s="1"/>
      <c r="Q283" s="1"/>
      <c r="R283" s="1"/>
      <c r="S283" s="1"/>
      <c r="T283" s="1"/>
      <c r="U283" s="38" t="s">
        <v>425</v>
      </c>
      <c r="V283" s="39"/>
      <c r="W283" s="39"/>
      <c r="X283" s="44"/>
      <c r="Y283" s="38"/>
      <c r="Z283" s="39"/>
      <c r="AA283" s="39"/>
      <c r="AB283" s="44"/>
      <c r="AC283" s="1" t="s">
        <v>489</v>
      </c>
      <c r="AD283" s="1"/>
      <c r="AE283" s="1"/>
      <c r="AF283" s="1"/>
      <c r="AG283" s="1"/>
      <c r="AH283" s="1"/>
      <c r="AI283" s="1"/>
      <c r="AJ283" s="1"/>
      <c r="AK283" s="1"/>
      <c r="AL283" s="1"/>
      <c r="AM283" s="1"/>
      <c r="AN283" s="1"/>
      <c r="AO283" s="1"/>
      <c r="AP283" s="100"/>
      <c r="AQ283" s="170"/>
      <c r="AR283" s="66"/>
      <c r="AS283" s="69" t="str">
        <f>CONCATENATE(E283,"　",IF(G283="","　　　　",G283),M283,U283,IF(Y283="","　　　　",Y283),AC283)</f>
        <v>ア　　　　　の用途に使用するため、倉吉市　　　　番地を賃貸借すること。</v>
      </c>
      <c r="AT283" s="69"/>
      <c r="AU283" s="69"/>
      <c r="AV283" s="69"/>
      <c r="AW283" s="69"/>
      <c r="AX283" s="69"/>
      <c r="AY283" s="69"/>
      <c r="AZ283" s="69"/>
      <c r="BA283" s="69"/>
      <c r="BB283" s="69"/>
      <c r="BC283" s="69"/>
      <c r="BD283" s="69"/>
      <c r="BE283" s="69"/>
      <c r="BF283" s="69"/>
      <c r="BG283" s="69"/>
      <c r="BH283" s="69"/>
      <c r="BI283" s="69"/>
      <c r="BJ283" s="69"/>
      <c r="BK283" s="69"/>
      <c r="BL283" s="69"/>
      <c r="BM283" s="69"/>
      <c r="BN283" s="69"/>
      <c r="BO283" s="69"/>
      <c r="BP283" s="69"/>
      <c r="BQ283" s="69"/>
      <c r="BR283" s="69"/>
      <c r="BS283" s="69"/>
      <c r="BT283" s="69"/>
      <c r="BU283" s="69"/>
      <c r="BV283" s="69"/>
      <c r="BW283" s="69"/>
      <c r="BX283" s="69"/>
      <c r="BY283" s="69"/>
      <c r="BZ283" s="69"/>
      <c r="CA283" s="69"/>
      <c r="CB283" s="69"/>
      <c r="CC283" s="69"/>
      <c r="CD283" s="69"/>
      <c r="CE283" s="69"/>
      <c r="CF283" s="423"/>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row>
    <row r="284" spans="1:111" s="5" customFormat="1" ht="13.5" customHeight="1">
      <c r="A284" s="1"/>
      <c r="B284" s="1"/>
      <c r="C284" s="1"/>
      <c r="D284" s="25">
        <v>1</v>
      </c>
      <c r="E284" s="1" t="s">
        <v>91</v>
      </c>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00"/>
      <c r="AQ284" s="170"/>
      <c r="AR284" s="66"/>
      <c r="AS284" s="249" t="s">
        <v>573</v>
      </c>
      <c r="AT284" s="249"/>
      <c r="AU284" s="249"/>
      <c r="AV284" s="249"/>
      <c r="AW284" s="249"/>
      <c r="AX284" s="249"/>
      <c r="AY284" s="249"/>
      <c r="AZ284" s="249"/>
      <c r="BA284" s="249"/>
      <c r="BB284" s="249"/>
      <c r="BC284" s="249"/>
      <c r="BD284" s="249"/>
      <c r="BE284" s="249"/>
      <c r="BF284" s="249"/>
      <c r="BG284" s="249"/>
      <c r="BH284" s="249"/>
      <c r="BI284" s="249"/>
      <c r="BJ284" s="249"/>
      <c r="BK284" s="249"/>
      <c r="BL284" s="249"/>
      <c r="BM284" s="249"/>
      <c r="BN284" s="249"/>
      <c r="BO284" s="249"/>
      <c r="BP284" s="249"/>
      <c r="BQ284" s="249"/>
      <c r="BR284" s="249"/>
      <c r="BS284" s="249"/>
      <c r="BT284" s="249"/>
      <c r="BU284" s="249"/>
      <c r="BV284" s="249"/>
      <c r="BW284" s="249"/>
      <c r="BX284" s="249"/>
      <c r="BY284" s="249"/>
      <c r="BZ284" s="249"/>
      <c r="CA284" s="249"/>
      <c r="CB284" s="249"/>
      <c r="CC284" s="249"/>
      <c r="CD284" s="249"/>
      <c r="CE284" s="249"/>
      <c r="CF284" s="423"/>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row>
    <row r="285" spans="1:111" s="5" customFormat="1" ht="13.5" customHeight="1">
      <c r="A285" s="1"/>
      <c r="B285" s="1"/>
      <c r="C285" s="1"/>
      <c r="D285" s="25">
        <v>1</v>
      </c>
      <c r="E285" s="1" t="s">
        <v>117</v>
      </c>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00"/>
      <c r="AQ285" s="170"/>
      <c r="AR285" s="66"/>
      <c r="AS285" s="249"/>
      <c r="AT285" s="249"/>
      <c r="AU285" s="249"/>
      <c r="AV285" s="249"/>
      <c r="AW285" s="249"/>
      <c r="AX285" s="249"/>
      <c r="AY285" s="249"/>
      <c r="AZ285" s="249"/>
      <c r="BA285" s="249"/>
      <c r="BB285" s="249"/>
      <c r="BC285" s="249"/>
      <c r="BD285" s="249"/>
      <c r="BE285" s="249"/>
      <c r="BF285" s="249"/>
      <c r="BG285" s="249"/>
      <c r="BH285" s="249"/>
      <c r="BI285" s="249"/>
      <c r="BJ285" s="249"/>
      <c r="BK285" s="249"/>
      <c r="BL285" s="249"/>
      <c r="BM285" s="249"/>
      <c r="BN285" s="249"/>
      <c r="BO285" s="249"/>
      <c r="BP285" s="249"/>
      <c r="BQ285" s="249"/>
      <c r="BR285" s="249"/>
      <c r="BS285" s="249"/>
      <c r="BT285" s="249"/>
      <c r="BU285" s="249"/>
      <c r="BV285" s="249"/>
      <c r="BW285" s="249"/>
      <c r="BX285" s="249"/>
      <c r="BY285" s="249"/>
      <c r="BZ285" s="249"/>
      <c r="CA285" s="249"/>
      <c r="CB285" s="249"/>
      <c r="CC285" s="249"/>
      <c r="CD285" s="249"/>
      <c r="CE285" s="249"/>
      <c r="CF285" s="423"/>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row>
    <row r="286" spans="1:111" s="5" customFormat="1" ht="13.5" customHeight="1">
      <c r="A286" s="1"/>
      <c r="B286" s="1"/>
      <c r="C286" s="1"/>
      <c r="D286" s="25">
        <v>1</v>
      </c>
      <c r="E286" s="1" t="s">
        <v>228</v>
      </c>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00"/>
      <c r="AQ286" s="170"/>
      <c r="AR286" s="66"/>
      <c r="AS286" s="69" t="s">
        <v>572</v>
      </c>
      <c r="AT286" s="69"/>
      <c r="AU286" s="69"/>
      <c r="AV286" s="69"/>
      <c r="AW286" s="69"/>
      <c r="AX286" s="69"/>
      <c r="AY286" s="69"/>
      <c r="AZ286" s="69"/>
      <c r="BA286" s="69"/>
      <c r="BB286" s="69"/>
      <c r="BC286" s="69"/>
      <c r="BD286" s="69"/>
      <c r="BE286" s="69"/>
      <c r="BF286" s="69"/>
      <c r="BG286" s="69"/>
      <c r="BH286" s="69"/>
      <c r="BI286" s="69"/>
      <c r="BJ286" s="69"/>
      <c r="BK286" s="69"/>
      <c r="BL286" s="69"/>
      <c r="BM286" s="69"/>
      <c r="BN286" s="69"/>
      <c r="BO286" s="69"/>
      <c r="BP286" s="69"/>
      <c r="BQ286" s="69"/>
      <c r="BR286" s="69"/>
      <c r="BS286" s="69"/>
      <c r="BT286" s="69"/>
      <c r="BU286" s="69"/>
      <c r="BV286" s="69"/>
      <c r="BW286" s="69"/>
      <c r="BX286" s="69"/>
      <c r="BY286" s="69"/>
      <c r="BZ286" s="69"/>
      <c r="CA286" s="69"/>
      <c r="CB286" s="69"/>
      <c r="CC286" s="69"/>
      <c r="CD286" s="69"/>
      <c r="CE286" s="69"/>
      <c r="CF286" s="423"/>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row>
    <row r="287" spans="1:111" s="5" customFormat="1" ht="13.5" customHeight="1">
      <c r="A287" s="1"/>
      <c r="B287" s="1"/>
      <c r="C287" s="1"/>
      <c r="D287" s="25">
        <v>1</v>
      </c>
      <c r="E287" s="1" t="s">
        <v>236</v>
      </c>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00"/>
      <c r="AQ287" s="170"/>
      <c r="AR287" s="66"/>
      <c r="AS287" s="69" t="s">
        <v>212</v>
      </c>
      <c r="AT287" s="69"/>
      <c r="AU287" s="69"/>
      <c r="AV287" s="69"/>
      <c r="AW287" s="69"/>
      <c r="AX287" s="69"/>
      <c r="AY287" s="69"/>
      <c r="AZ287" s="69"/>
      <c r="BA287" s="69"/>
      <c r="BB287" s="69"/>
      <c r="BC287" s="69"/>
      <c r="BD287" s="69"/>
      <c r="BE287" s="69"/>
      <c r="BF287" s="69"/>
      <c r="BG287" s="69"/>
      <c r="BH287" s="69"/>
      <c r="BI287" s="69"/>
      <c r="BJ287" s="69"/>
      <c r="BK287" s="69"/>
      <c r="BL287" s="69"/>
      <c r="BM287" s="69"/>
      <c r="BN287" s="69"/>
      <c r="BO287" s="69"/>
      <c r="BP287" s="69"/>
      <c r="BQ287" s="69"/>
      <c r="BR287" s="69"/>
      <c r="BS287" s="69"/>
      <c r="BT287" s="69"/>
      <c r="BU287" s="69"/>
      <c r="BV287" s="69"/>
      <c r="BW287" s="69"/>
      <c r="BX287" s="69"/>
      <c r="BY287" s="69"/>
      <c r="BZ287" s="69"/>
      <c r="CA287" s="69"/>
      <c r="CB287" s="69"/>
      <c r="CC287" s="69"/>
      <c r="CD287" s="69"/>
      <c r="CE287" s="69"/>
      <c r="CF287" s="423"/>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row>
    <row r="288" spans="1:111" s="5" customFormat="1"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00"/>
      <c r="AQ288" s="170"/>
      <c r="AR288" s="66"/>
      <c r="AS288" s="69" t="s">
        <v>183</v>
      </c>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c r="BP288" s="69"/>
      <c r="BQ288" s="69"/>
      <c r="BR288" s="69"/>
      <c r="BS288" s="69"/>
      <c r="BT288" s="69"/>
      <c r="BU288" s="69"/>
      <c r="BV288" s="69"/>
      <c r="BW288" s="69"/>
      <c r="BX288" s="69"/>
      <c r="BY288" s="69"/>
      <c r="BZ288" s="69"/>
      <c r="CA288" s="69"/>
      <c r="CB288" s="69"/>
      <c r="CC288" s="69"/>
      <c r="CD288" s="69"/>
      <c r="CE288" s="69"/>
      <c r="CF288" s="423"/>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row>
    <row r="289" spans="1:84" s="5" customFormat="1" ht="9.9499999999999993"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01"/>
      <c r="AQ289" s="171"/>
      <c r="AR289" s="224"/>
      <c r="AS289" s="232"/>
      <c r="AT289" s="232"/>
      <c r="AU289" s="232"/>
      <c r="AV289" s="232"/>
      <c r="AW289" s="232"/>
      <c r="AX289" s="232"/>
      <c r="AY289" s="232"/>
      <c r="AZ289" s="232"/>
      <c r="BA289" s="232"/>
      <c r="BB289" s="232"/>
      <c r="BC289" s="232"/>
      <c r="BD289" s="232"/>
      <c r="BE289" s="232"/>
      <c r="BF289" s="232"/>
      <c r="BG289" s="232"/>
      <c r="BH289" s="232"/>
      <c r="BI289" s="232"/>
      <c r="BJ289" s="232"/>
      <c r="BK289" s="232"/>
      <c r="BL289" s="232"/>
      <c r="BM289" s="232"/>
      <c r="BN289" s="232"/>
      <c r="BO289" s="232"/>
      <c r="BP289" s="232"/>
      <c r="BQ289" s="232"/>
      <c r="BR289" s="232"/>
      <c r="BS289" s="232"/>
      <c r="BT289" s="232"/>
      <c r="BU289" s="232"/>
      <c r="BV289" s="232"/>
      <c r="BW289" s="232"/>
      <c r="BX289" s="232"/>
      <c r="BY289" s="232"/>
      <c r="BZ289" s="232"/>
      <c r="CA289" s="232"/>
      <c r="CB289" s="232"/>
      <c r="CC289" s="232"/>
      <c r="CD289" s="232"/>
      <c r="CE289" s="232"/>
      <c r="CF289" s="428"/>
    </row>
    <row r="290" spans="1:84" s="5" customFormat="1"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02" t="s">
        <v>176</v>
      </c>
      <c r="AQ290" s="172"/>
      <c r="AR290" s="225"/>
      <c r="AS290" s="225"/>
      <c r="AT290" s="225"/>
      <c r="AU290" s="225"/>
      <c r="AV290" s="225"/>
      <c r="AW290" s="225"/>
      <c r="AX290" s="225"/>
      <c r="AY290" s="225"/>
      <c r="AZ290" s="225"/>
      <c r="BA290" s="225"/>
      <c r="BB290" s="225"/>
      <c r="BC290" s="355"/>
      <c r="BD290" s="355"/>
      <c r="BE290" s="355"/>
      <c r="BF290" s="355"/>
      <c r="BG290" s="355"/>
      <c r="BH290" s="355"/>
      <c r="BI290" s="355"/>
      <c r="BJ290" s="355"/>
      <c r="BK290" s="355"/>
      <c r="BL290" s="355"/>
      <c r="BM290" s="355"/>
      <c r="BN290" s="355"/>
      <c r="BO290" s="355"/>
      <c r="BP290" s="355"/>
      <c r="BQ290" s="355"/>
      <c r="BR290" s="355"/>
      <c r="BS290" s="355"/>
      <c r="BT290" s="355"/>
      <c r="BU290" s="355"/>
      <c r="BV290" s="355"/>
      <c r="BW290" s="355"/>
      <c r="BX290" s="355"/>
      <c r="BY290" s="355"/>
      <c r="BZ290" s="355"/>
      <c r="CA290" s="355"/>
      <c r="CB290" s="355"/>
      <c r="CC290" s="355"/>
      <c r="CD290" s="355"/>
      <c r="CE290" s="355"/>
      <c r="CF290" s="421"/>
    </row>
    <row r="291" spans="1:84" s="5" customFormat="1" ht="13.5" customHeight="1">
      <c r="A291" s="1"/>
      <c r="B291" s="11">
        <v>1</v>
      </c>
      <c r="C291" s="1"/>
      <c r="D291" s="1" t="s">
        <v>341</v>
      </c>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90"/>
      <c r="AQ291" s="173"/>
      <c r="AR291" s="12" t="s">
        <v>151</v>
      </c>
      <c r="AS291" s="14" t="str">
        <f>CONCATENATE("（",D291,"）")</f>
        <v>（仮囲い等の範囲、構造）</v>
      </c>
      <c r="AT291" s="14"/>
      <c r="AU291" s="14"/>
      <c r="AV291" s="14"/>
      <c r="AW291" s="14"/>
      <c r="AX291" s="14"/>
      <c r="AY291" s="14"/>
      <c r="AZ291" s="14"/>
      <c r="BA291" s="14"/>
      <c r="BB291" s="14"/>
      <c r="BC291" s="53" t="s">
        <v>421</v>
      </c>
      <c r="BD291" s="53"/>
      <c r="BE291" s="53"/>
      <c r="BF291" s="53"/>
      <c r="BG291" s="53"/>
      <c r="BH291" s="53"/>
      <c r="BI291" s="53"/>
      <c r="BJ291" s="53"/>
      <c r="BK291" s="53"/>
      <c r="BL291" s="53"/>
      <c r="BM291" s="53"/>
      <c r="BN291" s="53"/>
      <c r="BO291" s="53"/>
      <c r="BP291" s="53"/>
      <c r="BQ291" s="53"/>
      <c r="BR291" s="53"/>
      <c r="BS291" s="53"/>
      <c r="BT291" s="53"/>
      <c r="BU291" s="53"/>
      <c r="BV291" s="53"/>
      <c r="BW291" s="53"/>
      <c r="BX291" s="53"/>
      <c r="BY291" s="53"/>
      <c r="BZ291" s="53"/>
      <c r="CA291" s="53"/>
      <c r="CB291" s="53"/>
      <c r="CC291" s="53"/>
      <c r="CD291" s="53"/>
      <c r="CE291" s="53"/>
      <c r="CF291" s="423"/>
    </row>
    <row r="292" spans="1:84" s="5" customFormat="1" ht="13.5" customHeight="1">
      <c r="A292" s="1"/>
      <c r="B292" s="5"/>
      <c r="C292" s="5"/>
      <c r="D292" s="5"/>
      <c r="E292" s="5"/>
      <c r="F292" s="5"/>
      <c r="G292" s="5"/>
      <c r="H292" s="5"/>
      <c r="I292" s="5"/>
      <c r="J292" s="5"/>
      <c r="K292" s="5"/>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03"/>
      <c r="AQ292" s="173"/>
      <c r="AR292" s="226"/>
      <c r="AS292" s="249" t="s">
        <v>343</v>
      </c>
      <c r="AT292" s="249"/>
      <c r="AU292" s="249"/>
      <c r="AV292" s="249"/>
      <c r="AW292" s="249"/>
      <c r="AX292" s="249"/>
      <c r="AY292" s="249"/>
      <c r="AZ292" s="249"/>
      <c r="BA292" s="249"/>
      <c r="BB292" s="249"/>
      <c r="BC292" s="249"/>
      <c r="BD292" s="249"/>
      <c r="BE292" s="249"/>
      <c r="BF292" s="249"/>
      <c r="BG292" s="249"/>
      <c r="BH292" s="249"/>
      <c r="BI292" s="249"/>
      <c r="BJ292" s="249"/>
      <c r="BK292" s="249"/>
      <c r="BL292" s="249"/>
      <c r="BM292" s="249"/>
      <c r="BN292" s="249"/>
      <c r="BO292" s="249"/>
      <c r="BP292" s="249"/>
      <c r="BQ292" s="249"/>
      <c r="BR292" s="249"/>
      <c r="BS292" s="249"/>
      <c r="BT292" s="249"/>
      <c r="BU292" s="249"/>
      <c r="BV292" s="249"/>
      <c r="BW292" s="249"/>
      <c r="BX292" s="249"/>
      <c r="BY292" s="249"/>
      <c r="BZ292" s="249"/>
      <c r="CA292" s="249"/>
      <c r="CB292" s="249"/>
      <c r="CC292" s="249"/>
      <c r="CD292" s="249"/>
      <c r="CE292" s="249"/>
      <c r="CF292" s="423"/>
    </row>
    <row r="293" spans="1:84" s="5" customFormat="1" ht="13.5" customHeight="1">
      <c r="A293" s="1"/>
      <c r="B293" s="12"/>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03"/>
      <c r="AQ293" s="173"/>
      <c r="AR293" s="226"/>
      <c r="AS293" s="249"/>
      <c r="AT293" s="249"/>
      <c r="AU293" s="249"/>
      <c r="AV293" s="249"/>
      <c r="AW293" s="249"/>
      <c r="AX293" s="249"/>
      <c r="AY293" s="249"/>
      <c r="AZ293" s="249"/>
      <c r="BA293" s="249"/>
      <c r="BB293" s="249"/>
      <c r="BC293" s="249"/>
      <c r="BD293" s="249"/>
      <c r="BE293" s="249"/>
      <c r="BF293" s="249"/>
      <c r="BG293" s="249"/>
      <c r="BH293" s="249"/>
      <c r="BI293" s="249"/>
      <c r="BJ293" s="249"/>
      <c r="BK293" s="249"/>
      <c r="BL293" s="249"/>
      <c r="BM293" s="249"/>
      <c r="BN293" s="249"/>
      <c r="BO293" s="249"/>
      <c r="BP293" s="249"/>
      <c r="BQ293" s="249"/>
      <c r="BR293" s="249"/>
      <c r="BS293" s="249"/>
      <c r="BT293" s="249"/>
      <c r="BU293" s="249"/>
      <c r="BV293" s="249"/>
      <c r="BW293" s="249"/>
      <c r="BX293" s="249"/>
      <c r="BY293" s="249"/>
      <c r="BZ293" s="249"/>
      <c r="CA293" s="249"/>
      <c r="CB293" s="249"/>
      <c r="CC293" s="249"/>
      <c r="CD293" s="249"/>
      <c r="CE293" s="249"/>
      <c r="CF293" s="423"/>
    </row>
    <row r="294" spans="1:84" s="5" customFormat="1"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04"/>
      <c r="AQ294" s="174"/>
      <c r="AR294" s="227"/>
      <c r="AS294" s="255"/>
      <c r="AT294" s="255"/>
      <c r="AU294" s="255"/>
      <c r="AV294" s="255"/>
      <c r="AW294" s="255"/>
      <c r="AX294" s="255"/>
      <c r="AY294" s="255"/>
      <c r="AZ294" s="255"/>
      <c r="BA294" s="255"/>
      <c r="BB294" s="255"/>
      <c r="BC294" s="255"/>
      <c r="BD294" s="255"/>
      <c r="BE294" s="255"/>
      <c r="BF294" s="255"/>
      <c r="BG294" s="255"/>
      <c r="BH294" s="255"/>
      <c r="BI294" s="255"/>
      <c r="BJ294" s="255"/>
      <c r="BK294" s="255"/>
      <c r="BL294" s="255"/>
      <c r="BM294" s="255"/>
      <c r="BN294" s="255"/>
      <c r="BO294" s="255"/>
      <c r="BP294" s="255"/>
      <c r="BQ294" s="255"/>
      <c r="BR294" s="255"/>
      <c r="BS294" s="255"/>
      <c r="BT294" s="255"/>
      <c r="BU294" s="255"/>
      <c r="BV294" s="255"/>
      <c r="BW294" s="255"/>
      <c r="BX294" s="255"/>
      <c r="BY294" s="255"/>
      <c r="BZ294" s="255"/>
      <c r="CA294" s="255"/>
      <c r="CB294" s="255"/>
      <c r="CC294" s="255"/>
      <c r="CD294" s="255"/>
      <c r="CE294" s="255"/>
      <c r="CF294" s="422"/>
    </row>
    <row r="295" spans="1:84" s="5" customFormat="1"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05" t="s">
        <v>410</v>
      </c>
      <c r="AQ295" s="175" t="s">
        <v>1</v>
      </c>
      <c r="AR295" s="222"/>
      <c r="AS295" s="222"/>
      <c r="AT295" s="222"/>
      <c r="AU295" s="222"/>
      <c r="AV295" s="222"/>
      <c r="AW295" s="222"/>
      <c r="AX295" s="222"/>
      <c r="AY295" s="222"/>
      <c r="AZ295" s="222"/>
      <c r="BA295" s="216"/>
      <c r="BB295" s="216"/>
      <c r="BC295" s="216"/>
      <c r="BD295" s="216"/>
      <c r="BE295" s="216"/>
      <c r="BF295" s="216"/>
      <c r="BG295" s="216"/>
      <c r="BH295" s="216"/>
      <c r="BI295" s="216"/>
      <c r="BJ295" s="216"/>
      <c r="BK295" s="216"/>
      <c r="BL295" s="216"/>
      <c r="BM295" s="216"/>
      <c r="BN295" s="216"/>
      <c r="BO295" s="216"/>
      <c r="BP295" s="216"/>
      <c r="BQ295" s="216"/>
      <c r="BR295" s="216"/>
      <c r="BS295" s="216"/>
      <c r="BT295" s="216"/>
      <c r="BU295" s="216"/>
      <c r="BV295" s="216"/>
      <c r="BW295" s="216"/>
      <c r="BX295" s="216"/>
      <c r="BY295" s="216"/>
      <c r="BZ295" s="216"/>
      <c r="CA295" s="216"/>
      <c r="CB295" s="216"/>
      <c r="CC295" s="216"/>
      <c r="CD295" s="216"/>
      <c r="CE295" s="216"/>
      <c r="CF295" s="429"/>
    </row>
    <row r="296" spans="1:84" s="5" customFormat="1" ht="13.5" customHeight="1">
      <c r="A296" s="1"/>
      <c r="B296" s="11">
        <v>1</v>
      </c>
      <c r="C296" s="1"/>
      <c r="D296" s="1" t="s">
        <v>342</v>
      </c>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06"/>
      <c r="AQ296" s="176"/>
      <c r="AR296" s="12" t="s">
        <v>151</v>
      </c>
      <c r="AS296" s="248" t="str">
        <f>CONCATENATE("（",D296,"）")</f>
        <v>（濁水処理）</v>
      </c>
      <c r="AT296" s="248"/>
      <c r="AU296" s="248"/>
      <c r="AV296" s="248"/>
      <c r="AW296" s="248"/>
      <c r="AX296" s="248"/>
      <c r="AY296" s="248"/>
      <c r="AZ296" s="248"/>
      <c r="BA296" s="254" t="s">
        <v>191</v>
      </c>
      <c r="BB296" s="254"/>
      <c r="BC296" s="254"/>
      <c r="BD296" s="254"/>
      <c r="BE296" s="254"/>
      <c r="BF296" s="254"/>
      <c r="BG296" s="254"/>
      <c r="BH296" s="254"/>
      <c r="BI296" s="254"/>
      <c r="BJ296" s="254"/>
      <c r="BK296" s="254"/>
      <c r="BL296" s="254"/>
      <c r="BM296" s="254"/>
      <c r="BN296" s="254"/>
      <c r="BO296" s="254"/>
      <c r="BP296" s="254"/>
      <c r="BQ296" s="254"/>
      <c r="BR296" s="254"/>
      <c r="BS296" s="254"/>
      <c r="BT296" s="254"/>
      <c r="BU296" s="254"/>
      <c r="BV296" s="254"/>
      <c r="BW296" s="254"/>
      <c r="BX296" s="254"/>
      <c r="BY296" s="254"/>
      <c r="BZ296" s="254"/>
      <c r="CA296" s="254"/>
      <c r="CB296" s="254"/>
      <c r="CC296" s="254"/>
      <c r="CD296" s="254"/>
      <c r="CE296" s="254"/>
      <c r="CF296" s="423"/>
    </row>
    <row r="297" spans="1:84" s="5" customFormat="1" ht="13.5" customHeight="1">
      <c r="A297" s="1"/>
      <c r="B297" s="5"/>
      <c r="C297" s="5"/>
      <c r="D297" s="5"/>
      <c r="E297" s="5"/>
      <c r="F297" s="5"/>
      <c r="G297" s="5"/>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06"/>
      <c r="AQ297" s="176"/>
      <c r="AR297" s="5"/>
      <c r="AS297" s="249" t="s">
        <v>568</v>
      </c>
      <c r="AT297" s="249"/>
      <c r="AU297" s="249"/>
      <c r="AV297" s="249"/>
      <c r="AW297" s="249"/>
      <c r="AX297" s="249"/>
      <c r="AY297" s="249"/>
      <c r="AZ297" s="249"/>
      <c r="BA297" s="249"/>
      <c r="BB297" s="249"/>
      <c r="BC297" s="249"/>
      <c r="BD297" s="249"/>
      <c r="BE297" s="249"/>
      <c r="BF297" s="249"/>
      <c r="BG297" s="249"/>
      <c r="BH297" s="249"/>
      <c r="BI297" s="249"/>
      <c r="BJ297" s="249"/>
      <c r="BK297" s="249"/>
      <c r="BL297" s="249"/>
      <c r="BM297" s="249"/>
      <c r="BN297" s="249"/>
      <c r="BO297" s="249"/>
      <c r="BP297" s="249"/>
      <c r="BQ297" s="249"/>
      <c r="BR297" s="249"/>
      <c r="BS297" s="249"/>
      <c r="BT297" s="249"/>
      <c r="BU297" s="249"/>
      <c r="BV297" s="249"/>
      <c r="BW297" s="249"/>
      <c r="BX297" s="249"/>
      <c r="BY297" s="249"/>
      <c r="BZ297" s="249"/>
      <c r="CA297" s="249"/>
      <c r="CB297" s="249"/>
      <c r="CC297" s="249"/>
      <c r="CD297" s="249"/>
      <c r="CE297" s="249"/>
      <c r="CF297" s="423"/>
    </row>
    <row r="298" spans="1:84" s="5" customFormat="1" ht="13.5" customHeight="1">
      <c r="A298" s="1"/>
      <c r="B298" s="5"/>
      <c r="C298" s="5"/>
      <c r="D298" s="5"/>
      <c r="E298" s="5"/>
      <c r="F298" s="5"/>
      <c r="G298" s="5"/>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07" t="s">
        <v>318</v>
      </c>
      <c r="AQ298" s="177"/>
      <c r="AR298" s="5"/>
      <c r="AS298" s="249"/>
      <c r="AT298" s="249"/>
      <c r="AU298" s="249"/>
      <c r="AV298" s="249"/>
      <c r="AW298" s="249"/>
      <c r="AX298" s="249"/>
      <c r="AY298" s="249"/>
      <c r="AZ298" s="249"/>
      <c r="BA298" s="249"/>
      <c r="BB298" s="249"/>
      <c r="BC298" s="249"/>
      <c r="BD298" s="249"/>
      <c r="BE298" s="249"/>
      <c r="BF298" s="249"/>
      <c r="BG298" s="249"/>
      <c r="BH298" s="249"/>
      <c r="BI298" s="249"/>
      <c r="BJ298" s="249"/>
      <c r="BK298" s="249"/>
      <c r="BL298" s="249"/>
      <c r="BM298" s="249"/>
      <c r="BN298" s="249"/>
      <c r="BO298" s="249"/>
      <c r="BP298" s="249"/>
      <c r="BQ298" s="249"/>
      <c r="BR298" s="249"/>
      <c r="BS298" s="249"/>
      <c r="BT298" s="249"/>
      <c r="BU298" s="249"/>
      <c r="BV298" s="249"/>
      <c r="BW298" s="249"/>
      <c r="BX298" s="249"/>
      <c r="BY298" s="249"/>
      <c r="BZ298" s="249"/>
      <c r="CA298" s="249"/>
      <c r="CB298" s="249"/>
      <c r="CC298" s="249"/>
      <c r="CD298" s="249"/>
      <c r="CE298" s="249"/>
      <c r="CF298" s="423"/>
    </row>
    <row r="299" spans="1:84" s="5" customFormat="1" ht="13.5" customHeight="1">
      <c r="A299" s="1"/>
      <c r="B299" s="12"/>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07"/>
      <c r="AQ299" s="177"/>
      <c r="AR299" s="12"/>
      <c r="AS299" s="249"/>
      <c r="AT299" s="249"/>
      <c r="AU299" s="249"/>
      <c r="AV299" s="249"/>
      <c r="AW299" s="249"/>
      <c r="AX299" s="249"/>
      <c r="AY299" s="249"/>
      <c r="AZ299" s="249"/>
      <c r="BA299" s="249"/>
      <c r="BB299" s="249"/>
      <c r="BC299" s="249"/>
      <c r="BD299" s="249"/>
      <c r="BE299" s="249"/>
      <c r="BF299" s="249"/>
      <c r="BG299" s="249"/>
      <c r="BH299" s="249"/>
      <c r="BI299" s="249"/>
      <c r="BJ299" s="249"/>
      <c r="BK299" s="249"/>
      <c r="BL299" s="249"/>
      <c r="BM299" s="249"/>
      <c r="BN299" s="249"/>
      <c r="BO299" s="249"/>
      <c r="BP299" s="249"/>
      <c r="BQ299" s="249"/>
      <c r="BR299" s="249"/>
      <c r="BS299" s="249"/>
      <c r="BT299" s="249"/>
      <c r="BU299" s="249"/>
      <c r="BV299" s="249"/>
      <c r="BW299" s="249"/>
      <c r="BX299" s="249"/>
      <c r="BY299" s="249"/>
      <c r="BZ299" s="249"/>
      <c r="CA299" s="249"/>
      <c r="CB299" s="249"/>
      <c r="CC299" s="249"/>
      <c r="CD299" s="249"/>
      <c r="CE299" s="249"/>
      <c r="CF299" s="423"/>
    </row>
    <row r="300" spans="1:84" s="5" customFormat="1"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07"/>
      <c r="AQ300" s="177"/>
      <c r="AR300" s="1"/>
      <c r="AS300" s="249"/>
      <c r="AT300" s="249"/>
      <c r="AU300" s="249"/>
      <c r="AV300" s="249"/>
      <c r="AW300" s="249"/>
      <c r="AX300" s="249"/>
      <c r="AY300" s="249"/>
      <c r="AZ300" s="249"/>
      <c r="BA300" s="249"/>
      <c r="BB300" s="249"/>
      <c r="BC300" s="249"/>
      <c r="BD300" s="249"/>
      <c r="BE300" s="249"/>
      <c r="BF300" s="249"/>
      <c r="BG300" s="249"/>
      <c r="BH300" s="249"/>
      <c r="BI300" s="249"/>
      <c r="BJ300" s="249"/>
      <c r="BK300" s="249"/>
      <c r="BL300" s="249"/>
      <c r="BM300" s="249"/>
      <c r="BN300" s="249"/>
      <c r="BO300" s="249"/>
      <c r="BP300" s="249"/>
      <c r="BQ300" s="249"/>
      <c r="BR300" s="249"/>
      <c r="BS300" s="249"/>
      <c r="BT300" s="249"/>
      <c r="BU300" s="249"/>
      <c r="BV300" s="249"/>
      <c r="BW300" s="249"/>
      <c r="BX300" s="249"/>
      <c r="BY300" s="249"/>
      <c r="BZ300" s="249"/>
      <c r="CA300" s="249"/>
      <c r="CB300" s="249"/>
      <c r="CC300" s="249"/>
      <c r="CD300" s="249"/>
      <c r="CE300" s="249"/>
      <c r="CF300" s="423"/>
    </row>
    <row r="301" spans="1:84" s="5" customFormat="1" ht="13.5" customHeight="1">
      <c r="A301" s="1"/>
      <c r="B301" s="11">
        <v>1</v>
      </c>
      <c r="C301" s="1"/>
      <c r="D301" s="1" t="s">
        <v>344</v>
      </c>
      <c r="E301" s="1"/>
      <c r="F301" s="1"/>
      <c r="G301" s="1"/>
      <c r="H301" s="1"/>
      <c r="I301" s="1"/>
      <c r="J301" s="26" t="s">
        <v>516</v>
      </c>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07"/>
      <c r="AQ301" s="177"/>
      <c r="AR301" s="12" t="s">
        <v>113</v>
      </c>
      <c r="AS301" s="256" t="str">
        <f>CONCATENATE("（",D301,"）")</f>
        <v>（魚協との調整）</v>
      </c>
      <c r="AT301" s="288"/>
      <c r="AU301" s="288"/>
      <c r="AV301" s="288"/>
      <c r="AW301" s="288"/>
      <c r="AX301" s="288"/>
      <c r="AY301" s="288"/>
      <c r="AZ301" s="288"/>
      <c r="BA301" s="335" t="s">
        <v>467</v>
      </c>
      <c r="BB301" s="348"/>
      <c r="BC301" s="348"/>
      <c r="BD301" s="348"/>
      <c r="BE301" s="348"/>
      <c r="BF301" s="348"/>
      <c r="BG301" s="348"/>
      <c r="BH301" s="348"/>
      <c r="BI301" s="348"/>
      <c r="BJ301" s="348"/>
      <c r="BK301" s="348"/>
      <c r="BL301" s="348"/>
      <c r="BM301" s="348"/>
      <c r="BN301" s="348"/>
      <c r="BO301" s="348"/>
      <c r="BP301" s="348"/>
      <c r="BQ301" s="348"/>
      <c r="BR301" s="348"/>
      <c r="BS301" s="348"/>
      <c r="BT301" s="348"/>
      <c r="BU301" s="348"/>
      <c r="BV301" s="348"/>
      <c r="BW301" s="348"/>
      <c r="BX301" s="348"/>
      <c r="BY301" s="348"/>
      <c r="BZ301" s="348"/>
      <c r="CA301" s="348"/>
      <c r="CB301" s="348"/>
      <c r="CC301" s="348"/>
      <c r="CD301" s="348"/>
      <c r="CE301" s="418"/>
      <c r="CF301" s="423"/>
    </row>
    <row r="302" spans="1:84" s="5" customFormat="1"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08"/>
      <c r="AQ302" s="178"/>
      <c r="AR302" s="220"/>
      <c r="AS302" s="257"/>
      <c r="AT302" s="257"/>
      <c r="AU302" s="257"/>
      <c r="AV302" s="257"/>
      <c r="AW302" s="257"/>
      <c r="AX302" s="257"/>
      <c r="AY302" s="257"/>
      <c r="AZ302" s="257"/>
      <c r="BA302" s="257"/>
      <c r="BB302" s="257"/>
      <c r="BC302" s="257"/>
      <c r="BD302" s="257"/>
      <c r="BE302" s="257"/>
      <c r="BF302" s="257"/>
      <c r="BG302" s="257"/>
      <c r="BH302" s="257"/>
      <c r="BI302" s="257"/>
      <c r="BJ302" s="257"/>
      <c r="BK302" s="257"/>
      <c r="BL302" s="257"/>
      <c r="BM302" s="257"/>
      <c r="BN302" s="257"/>
      <c r="BO302" s="257"/>
      <c r="BP302" s="257"/>
      <c r="BQ302" s="257"/>
      <c r="BR302" s="257"/>
      <c r="BS302" s="257"/>
      <c r="BT302" s="257"/>
      <c r="BU302" s="257"/>
      <c r="BV302" s="257"/>
      <c r="BW302" s="257"/>
      <c r="BX302" s="257"/>
      <c r="BY302" s="257"/>
      <c r="BZ302" s="257"/>
      <c r="CA302" s="257"/>
      <c r="CB302" s="257"/>
      <c r="CC302" s="257"/>
      <c r="CD302" s="257"/>
      <c r="CE302" s="257"/>
      <c r="CF302" s="422"/>
    </row>
    <row r="303" spans="1:84" s="5" customFormat="1" ht="13.5" customHeight="1">
      <c r="A303" s="1"/>
      <c r="B303" s="1"/>
      <c r="C303" s="1"/>
      <c r="D303" s="1"/>
      <c r="E303" s="1"/>
      <c r="F303" s="1"/>
      <c r="G303" s="1"/>
      <c r="H303" s="1"/>
      <c r="I303" s="1"/>
      <c r="J303" s="1"/>
      <c r="K303" s="1"/>
      <c r="L303" s="1"/>
      <c r="M303" s="1"/>
      <c r="N303" s="1"/>
      <c r="O303" s="5"/>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2"/>
      <c r="AP303" s="109" t="s">
        <v>203</v>
      </c>
      <c r="AQ303" s="179"/>
      <c r="AR303" s="222"/>
      <c r="AS303" s="222"/>
      <c r="AT303" s="222"/>
      <c r="AU303" s="222"/>
      <c r="AV303" s="222"/>
      <c r="AW303" s="222"/>
      <c r="AX303" s="222"/>
      <c r="AY303" s="222"/>
      <c r="AZ303" s="222"/>
      <c r="BA303" s="216"/>
      <c r="BB303" s="216"/>
      <c r="BC303" s="216"/>
      <c r="BD303" s="216"/>
      <c r="BE303" s="216"/>
      <c r="BF303" s="216"/>
      <c r="BG303" s="216"/>
      <c r="BH303" s="216"/>
      <c r="BI303" s="216"/>
      <c r="BJ303" s="216"/>
      <c r="BK303" s="216"/>
      <c r="BL303" s="216"/>
      <c r="BM303" s="216"/>
      <c r="BN303" s="216"/>
      <c r="BO303" s="216"/>
      <c r="BP303" s="216"/>
      <c r="BQ303" s="216"/>
      <c r="BR303" s="216"/>
      <c r="BS303" s="216"/>
      <c r="BT303" s="216"/>
      <c r="BU303" s="216"/>
      <c r="BV303" s="216"/>
      <c r="BW303" s="216"/>
      <c r="BX303" s="216"/>
      <c r="BY303" s="216"/>
      <c r="BZ303" s="216"/>
      <c r="CA303" s="216"/>
      <c r="CB303" s="216"/>
      <c r="CC303" s="216"/>
      <c r="CD303" s="216"/>
      <c r="CE303" s="216"/>
      <c r="CF303" s="423"/>
    </row>
    <row r="304" spans="1:84" s="5" customFormat="1" ht="13.5" customHeight="1">
      <c r="A304" s="1"/>
      <c r="B304" s="1"/>
      <c r="C304" s="1"/>
      <c r="D304" s="1"/>
      <c r="E304" s="1"/>
      <c r="F304" s="1"/>
      <c r="G304" s="1"/>
      <c r="H304" s="1"/>
      <c r="I304" s="1"/>
      <c r="J304" s="1"/>
      <c r="K304" s="1"/>
      <c r="L304" s="1"/>
      <c r="M304" s="1"/>
      <c r="N304" s="1"/>
      <c r="O304" s="5"/>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2"/>
      <c r="AP304" s="110"/>
      <c r="AQ304" s="180"/>
      <c r="AR304" s="1" t="s">
        <v>283</v>
      </c>
      <c r="AS304" s="1"/>
      <c r="AT304" s="1"/>
      <c r="AU304" s="1"/>
      <c r="AV304" s="1"/>
      <c r="AW304" s="1"/>
      <c r="AX304" s="1"/>
      <c r="AY304" s="1"/>
      <c r="AZ304" s="1"/>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69"/>
      <c r="CF304" s="423"/>
    </row>
    <row r="305" spans="1:147" s="5" customFormat="1" ht="13.5" customHeight="1">
      <c r="A305" s="1"/>
      <c r="B305" s="1"/>
      <c r="C305" s="1"/>
      <c r="D305" s="1"/>
      <c r="E305" s="1"/>
      <c r="F305" s="1"/>
      <c r="G305" s="1"/>
      <c r="H305" s="1"/>
      <c r="I305" s="1"/>
      <c r="J305" s="1"/>
      <c r="K305" s="1"/>
      <c r="L305" s="1"/>
      <c r="M305" s="1"/>
      <c r="N305" s="1"/>
      <c r="O305" s="5"/>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10"/>
      <c r="AQ305" s="180"/>
      <c r="AR305" s="1"/>
      <c r="AS305" s="252" t="s">
        <v>209</v>
      </c>
      <c r="AT305" s="252"/>
      <c r="AU305" s="252"/>
      <c r="AV305" s="252"/>
      <c r="AW305" s="252"/>
      <c r="AX305" s="252"/>
      <c r="AY305" s="252"/>
      <c r="AZ305" s="252"/>
      <c r="BA305" s="252"/>
      <c r="BB305" s="252"/>
      <c r="BC305" s="252"/>
      <c r="BD305" s="252"/>
      <c r="BE305" s="252"/>
      <c r="BF305" s="252"/>
      <c r="BG305" s="252"/>
      <c r="BH305" s="252"/>
      <c r="BI305" s="252"/>
      <c r="BJ305" s="252"/>
      <c r="BK305" s="252"/>
      <c r="BL305" s="252"/>
      <c r="BM305" s="252"/>
      <c r="BN305" s="252"/>
      <c r="BO305" s="252"/>
      <c r="BP305" s="252"/>
      <c r="BQ305" s="252"/>
      <c r="BR305" s="252"/>
      <c r="BS305" s="252"/>
      <c r="BT305" s="252"/>
      <c r="BU305" s="252"/>
      <c r="BV305" s="252"/>
      <c r="BW305" s="252"/>
      <c r="BX305" s="252"/>
      <c r="BY305" s="252"/>
      <c r="BZ305" s="252"/>
      <c r="CA305" s="252"/>
      <c r="CB305" s="252"/>
      <c r="CC305" s="252"/>
      <c r="CD305" s="252"/>
      <c r="CE305" s="252"/>
      <c r="CF305" s="423"/>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row>
    <row r="306" spans="1:147" s="5" customFormat="1" ht="13.5" customHeight="1">
      <c r="A306" s="1"/>
      <c r="B306" s="1"/>
      <c r="C306" s="1"/>
      <c r="D306" s="1"/>
      <c r="E306" s="1"/>
      <c r="F306" s="1"/>
      <c r="G306" s="1"/>
      <c r="H306" s="1"/>
      <c r="I306" s="1"/>
      <c r="J306" s="1"/>
      <c r="K306" s="1"/>
      <c r="L306" s="1"/>
      <c r="M306" s="1"/>
      <c r="N306" s="1"/>
      <c r="O306" s="5"/>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10"/>
      <c r="AQ306" s="180"/>
      <c r="AR306" s="1"/>
      <c r="AS306" s="252"/>
      <c r="AT306" s="252"/>
      <c r="AU306" s="252"/>
      <c r="AV306" s="252"/>
      <c r="AW306" s="252"/>
      <c r="AX306" s="252"/>
      <c r="AY306" s="252"/>
      <c r="AZ306" s="252"/>
      <c r="BA306" s="252"/>
      <c r="BB306" s="252"/>
      <c r="BC306" s="252"/>
      <c r="BD306" s="252"/>
      <c r="BE306" s="252"/>
      <c r="BF306" s="252"/>
      <c r="BG306" s="252"/>
      <c r="BH306" s="252"/>
      <c r="BI306" s="252"/>
      <c r="BJ306" s="252"/>
      <c r="BK306" s="252"/>
      <c r="BL306" s="252"/>
      <c r="BM306" s="252"/>
      <c r="BN306" s="252"/>
      <c r="BO306" s="252"/>
      <c r="BP306" s="252"/>
      <c r="BQ306" s="252"/>
      <c r="BR306" s="252"/>
      <c r="BS306" s="252"/>
      <c r="BT306" s="252"/>
      <c r="BU306" s="252"/>
      <c r="BV306" s="252"/>
      <c r="BW306" s="252"/>
      <c r="BX306" s="252"/>
      <c r="BY306" s="252"/>
      <c r="BZ306" s="252"/>
      <c r="CA306" s="252"/>
      <c r="CB306" s="252"/>
      <c r="CC306" s="252"/>
      <c r="CD306" s="252"/>
      <c r="CE306" s="252"/>
      <c r="CF306" s="423"/>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row>
    <row r="307" spans="1:147" s="5" customFormat="1" ht="13.5" customHeight="1">
      <c r="A307" s="1"/>
      <c r="B307" s="11">
        <v>1</v>
      </c>
      <c r="C307" s="1"/>
      <c r="D307" s="1" t="s">
        <v>156</v>
      </c>
      <c r="E307" s="1"/>
      <c r="F307" s="1"/>
      <c r="G307" s="1"/>
      <c r="H307" s="1"/>
      <c r="I307" s="1"/>
      <c r="J307" s="1" t="s">
        <v>204</v>
      </c>
      <c r="K307" s="1"/>
      <c r="L307" s="1"/>
      <c r="M307" s="1"/>
      <c r="N307" s="1"/>
      <c r="O307" s="38"/>
      <c r="P307" s="39"/>
      <c r="Q307" s="39"/>
      <c r="R307" s="39"/>
      <c r="S307" s="39"/>
      <c r="T307" s="39"/>
      <c r="U307" s="39"/>
      <c r="V307" s="44"/>
      <c r="W307" s="12" t="s">
        <v>398</v>
      </c>
      <c r="X307" s="12"/>
      <c r="Y307" s="1"/>
      <c r="Z307" s="1" t="s">
        <v>107</v>
      </c>
      <c r="AA307" s="1"/>
      <c r="AB307" s="1"/>
      <c r="AC307" s="1"/>
      <c r="AD307" s="1"/>
      <c r="AE307" s="38" t="s">
        <v>196</v>
      </c>
      <c r="AF307" s="39"/>
      <c r="AG307" s="39"/>
      <c r="AH307" s="39"/>
      <c r="AI307" s="39"/>
      <c r="AJ307" s="39"/>
      <c r="AK307" s="39"/>
      <c r="AL307" s="44"/>
      <c r="AM307" s="12" t="s">
        <v>399</v>
      </c>
      <c r="AN307" s="12"/>
      <c r="AO307" s="1"/>
      <c r="AP307" s="110"/>
      <c r="AQ307" s="180"/>
      <c r="AR307" s="12" t="s">
        <v>151</v>
      </c>
      <c r="AS307" s="248" t="str">
        <f>"（"&amp;D307&amp;"）"</f>
        <v>（他工事等流用）</v>
      </c>
      <c r="AT307" s="248"/>
      <c r="AU307" s="248"/>
      <c r="AV307" s="248"/>
      <c r="AW307" s="248"/>
      <c r="AX307" s="248"/>
      <c r="AY307" s="248"/>
      <c r="AZ307" s="248"/>
      <c r="BA307" s="249" t="str">
        <f>IF(O307="",CONCATENATE("　建設発生土は、",AC310,"　　　　",O307,"地内の",AE307,"工事現場に運搬（片道運搬距離",P310,"km）とするものとする。"),CONCATENATE("　建設発生土は、",AC310,"",O307,"地内の",AE307,"工事現場に運搬（片道運搬距離",+P310,"km）とするものとする。"))</f>
        <v>　建設発生土は、　　　　地内の　　　　　　　　　　　　　工事現場に運搬（片道運搬距離　　　km）とするものとする。</v>
      </c>
      <c r="BB307" s="249"/>
      <c r="BC307" s="249"/>
      <c r="BD307" s="249"/>
      <c r="BE307" s="249"/>
      <c r="BF307" s="249"/>
      <c r="BG307" s="249"/>
      <c r="BH307" s="249"/>
      <c r="BI307" s="249"/>
      <c r="BJ307" s="249"/>
      <c r="BK307" s="249"/>
      <c r="BL307" s="249"/>
      <c r="BM307" s="249"/>
      <c r="BN307" s="249"/>
      <c r="BO307" s="249"/>
      <c r="BP307" s="249"/>
      <c r="BQ307" s="249"/>
      <c r="BR307" s="249"/>
      <c r="BS307" s="249"/>
      <c r="BT307" s="249"/>
      <c r="BU307" s="249"/>
      <c r="BV307" s="249"/>
      <c r="BW307" s="249"/>
      <c r="BX307" s="249"/>
      <c r="BY307" s="249"/>
      <c r="BZ307" s="249"/>
      <c r="CA307" s="249"/>
      <c r="CB307" s="249"/>
      <c r="CC307" s="249"/>
      <c r="CD307" s="249"/>
      <c r="CE307" s="249"/>
      <c r="CF307" s="423"/>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row>
    <row r="308" spans="1:147" s="5" customFormat="1" ht="13.5" customHeight="1">
      <c r="A308" s="1"/>
      <c r="B308" s="1"/>
      <c r="C308" s="1"/>
      <c r="D308" s="1"/>
      <c r="E308" s="1"/>
      <c r="F308" s="1"/>
      <c r="G308" s="1"/>
      <c r="H308" s="1"/>
      <c r="I308" s="1"/>
      <c r="J308" s="1"/>
      <c r="K308" s="1"/>
      <c r="L308" s="1"/>
      <c r="M308" s="1"/>
      <c r="N308" s="1"/>
      <c r="O308" s="1" t="s">
        <v>380</v>
      </c>
      <c r="P308" s="12"/>
      <c r="Q308" s="12"/>
      <c r="R308" s="12"/>
      <c r="S308" s="12"/>
      <c r="T308" s="12"/>
      <c r="U308" s="12"/>
      <c r="V308" s="12"/>
      <c r="W308" s="12"/>
      <c r="X308" s="12"/>
      <c r="Y308" s="1"/>
      <c r="Z308" s="1"/>
      <c r="AA308" s="1"/>
      <c r="AB308" s="1"/>
      <c r="AC308" s="1"/>
      <c r="AD308" s="1"/>
      <c r="AE308" s="1"/>
      <c r="AF308" s="1"/>
      <c r="AG308" s="1"/>
      <c r="AH308" s="1"/>
      <c r="AI308" s="1"/>
      <c r="AJ308" s="1"/>
      <c r="AK308" s="1"/>
      <c r="AL308" s="1"/>
      <c r="AM308" s="1"/>
      <c r="AN308" s="1"/>
      <c r="AO308" s="12"/>
      <c r="AP308" s="110"/>
      <c r="AQ308" s="180"/>
      <c r="AR308" s="12"/>
      <c r="AS308" s="12"/>
      <c r="AT308" s="12"/>
      <c r="AU308" s="12"/>
      <c r="AV308" s="12"/>
      <c r="AW308" s="12"/>
      <c r="AX308" s="12"/>
      <c r="AY308" s="12"/>
      <c r="AZ308" s="12"/>
      <c r="BA308" s="249"/>
      <c r="BB308" s="249"/>
      <c r="BC308" s="249"/>
      <c r="BD308" s="249"/>
      <c r="BE308" s="249"/>
      <c r="BF308" s="249"/>
      <c r="BG308" s="249"/>
      <c r="BH308" s="249"/>
      <c r="BI308" s="249"/>
      <c r="BJ308" s="249"/>
      <c r="BK308" s="249"/>
      <c r="BL308" s="249"/>
      <c r="BM308" s="249"/>
      <c r="BN308" s="249"/>
      <c r="BO308" s="249"/>
      <c r="BP308" s="249"/>
      <c r="BQ308" s="249"/>
      <c r="BR308" s="249"/>
      <c r="BS308" s="249"/>
      <c r="BT308" s="249"/>
      <c r="BU308" s="249"/>
      <c r="BV308" s="249"/>
      <c r="BW308" s="249"/>
      <c r="BX308" s="249"/>
      <c r="BY308" s="249"/>
      <c r="BZ308" s="249"/>
      <c r="CA308" s="249"/>
      <c r="CB308" s="249"/>
      <c r="CC308" s="249"/>
      <c r="CD308" s="249"/>
      <c r="CE308" s="249"/>
      <c r="CF308" s="423"/>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row>
    <row r="309" spans="1:147" s="5" customFormat="1" ht="13.5" customHeight="1">
      <c r="A309" s="1"/>
      <c r="B309" s="1"/>
      <c r="C309" s="1"/>
      <c r="D309" s="1"/>
      <c r="E309" s="1"/>
      <c r="F309" s="1"/>
      <c r="G309" s="1"/>
      <c r="H309" s="1"/>
      <c r="I309" s="1"/>
      <c r="J309" s="1"/>
      <c r="K309" s="1"/>
      <c r="L309" s="5"/>
      <c r="M309" s="1"/>
      <c r="N309" s="1"/>
      <c r="O309" s="1"/>
      <c r="P309" s="5"/>
      <c r="Q309" s="5"/>
      <c r="R309" s="5"/>
      <c r="S309" s="5"/>
      <c r="T309" s="1"/>
      <c r="U309" s="1"/>
      <c r="V309" s="1"/>
      <c r="W309" s="1"/>
      <c r="X309" s="1"/>
      <c r="Y309" s="5"/>
      <c r="Z309" s="5"/>
      <c r="AA309" s="5"/>
      <c r="AB309" s="5"/>
      <c r="AC309" s="5"/>
      <c r="AD309" s="5"/>
      <c r="AE309" s="5"/>
      <c r="AF309" s="5"/>
      <c r="AG309" s="5"/>
      <c r="AH309" s="5"/>
      <c r="AI309" s="5"/>
      <c r="AJ309" s="5"/>
      <c r="AK309" s="5"/>
      <c r="AL309" s="5"/>
      <c r="AM309" s="5"/>
      <c r="AN309" s="5"/>
      <c r="AO309" s="12"/>
      <c r="AP309" s="110"/>
      <c r="AQ309" s="180"/>
      <c r="AR309" s="12" t="s">
        <v>113</v>
      </c>
      <c r="AS309" s="248" t="str">
        <f>"（"&amp;D312&amp;"）"</f>
        <v>（建設技術センター）</v>
      </c>
      <c r="AT309" s="248"/>
      <c r="AU309" s="248"/>
      <c r="AV309" s="248"/>
      <c r="AW309" s="248"/>
      <c r="AX309" s="248"/>
      <c r="AY309" s="248"/>
      <c r="AZ309" s="248"/>
      <c r="BA309" s="287"/>
      <c r="BB309" s="254"/>
      <c r="BC309" s="254"/>
      <c r="BD309" s="254"/>
      <c r="BE309" s="254"/>
      <c r="BF309" s="254"/>
      <c r="BG309" s="254"/>
      <c r="BH309" s="254"/>
      <c r="BI309" s="254"/>
      <c r="BJ309" s="254"/>
      <c r="BK309" s="254"/>
      <c r="BL309" s="254"/>
      <c r="BM309" s="254"/>
      <c r="BN309" s="254"/>
      <c r="BO309" s="254"/>
      <c r="BP309" s="254"/>
      <c r="BQ309" s="254"/>
      <c r="BR309" s="254"/>
      <c r="BS309" s="254"/>
      <c r="BT309" s="254"/>
      <c r="BU309" s="254"/>
      <c r="BV309" s="254"/>
      <c r="BW309" s="254"/>
      <c r="BX309" s="254"/>
      <c r="BY309" s="254"/>
      <c r="BZ309" s="254"/>
      <c r="CA309" s="254"/>
      <c r="CB309" s="254"/>
      <c r="CC309" s="254"/>
      <c r="CD309" s="254"/>
      <c r="CE309" s="254"/>
      <c r="CF309" s="423"/>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row>
    <row r="310" spans="1:147" s="5" customFormat="1" ht="13.5" customHeight="1">
      <c r="A310" s="1"/>
      <c r="B310" s="1"/>
      <c r="C310" s="1"/>
      <c r="D310" s="1"/>
      <c r="E310" s="1"/>
      <c r="F310" s="1"/>
      <c r="G310" s="1"/>
      <c r="H310" s="1"/>
      <c r="I310" s="1"/>
      <c r="J310" s="1" t="s">
        <v>205</v>
      </c>
      <c r="K310" s="1"/>
      <c r="L310" s="1"/>
      <c r="M310" s="1"/>
      <c r="N310" s="1"/>
      <c r="O310" s="1"/>
      <c r="P310" s="42" t="s">
        <v>368</v>
      </c>
      <c r="Q310" s="49"/>
      <c r="R310" s="51"/>
      <c r="S310" s="1" t="s">
        <v>279</v>
      </c>
      <c r="T310" s="1"/>
      <c r="U310" s="1"/>
      <c r="V310" s="1"/>
      <c r="W310" s="1"/>
      <c r="X310" s="1"/>
      <c r="Y310" s="1"/>
      <c r="Z310" s="1"/>
      <c r="AA310" s="1"/>
      <c r="AB310" s="1"/>
      <c r="AC310" s="38"/>
      <c r="AD310" s="39"/>
      <c r="AE310" s="39"/>
      <c r="AF310" s="39"/>
      <c r="AG310" s="39"/>
      <c r="AH310" s="39"/>
      <c r="AI310" s="39"/>
      <c r="AJ310" s="44"/>
      <c r="AK310" s="1" t="s">
        <v>275</v>
      </c>
      <c r="AL310" s="1"/>
      <c r="AM310" s="1"/>
      <c r="AN310" s="1"/>
      <c r="AO310" s="1"/>
      <c r="AP310" s="110"/>
      <c r="AQ310" s="180"/>
      <c r="AR310" s="5"/>
      <c r="AS310" s="249" t="str">
        <f>IF(B312=0,CONCATENATE("　建設発生土は、",AC310,"　　　","地内のセンター事業所に運搬（片道運搬距離",AD312,"km）とするものとする。","なお、処理費として１㎥当たり","　　　","円をセンターに支払うこと。"),CONCATENATE("　建設発生土は、",AC310,"",N312,"地内のセンター事業所に運搬（片道運搬距離",AD312,"km）とするものとする。","なお、処理費として１㎥当たり",+AL312,"円をセンターに支払うこと。"))</f>
        <v>　建設発生土は、東伯郡琴浦町八橋地内のセンター事業所に運搬（片道運搬距離km）とするものとする。なお、処理費として１㎥当たり1,650円をセンターに支払うこと。</v>
      </c>
      <c r="AT310" s="249"/>
      <c r="AU310" s="249"/>
      <c r="AV310" s="249"/>
      <c r="AW310" s="249"/>
      <c r="AX310" s="249"/>
      <c r="AY310" s="249"/>
      <c r="AZ310" s="249"/>
      <c r="BA310" s="249"/>
      <c r="BB310" s="249"/>
      <c r="BC310" s="249"/>
      <c r="BD310" s="249"/>
      <c r="BE310" s="249"/>
      <c r="BF310" s="249"/>
      <c r="BG310" s="249"/>
      <c r="BH310" s="249"/>
      <c r="BI310" s="249"/>
      <c r="BJ310" s="249"/>
      <c r="BK310" s="249"/>
      <c r="BL310" s="249"/>
      <c r="BM310" s="249"/>
      <c r="BN310" s="249"/>
      <c r="BO310" s="249"/>
      <c r="BP310" s="249"/>
      <c r="BQ310" s="249"/>
      <c r="BR310" s="249"/>
      <c r="BS310" s="249"/>
      <c r="BT310" s="249"/>
      <c r="BU310" s="249"/>
      <c r="BV310" s="249"/>
      <c r="BW310" s="249"/>
      <c r="BX310" s="249"/>
      <c r="BY310" s="249"/>
      <c r="BZ310" s="249"/>
      <c r="CA310" s="249"/>
      <c r="CB310" s="249"/>
      <c r="CC310" s="249"/>
      <c r="CD310" s="249"/>
      <c r="CE310" s="249"/>
      <c r="CF310" s="423"/>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row>
    <row r="311" spans="1:147" s="5" customFormat="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10"/>
      <c r="AQ311" s="180"/>
      <c r="AR311" s="12"/>
      <c r="AS311" s="249"/>
      <c r="AT311" s="249"/>
      <c r="AU311" s="249"/>
      <c r="AV311" s="249"/>
      <c r="AW311" s="249"/>
      <c r="AX311" s="249"/>
      <c r="AY311" s="249"/>
      <c r="AZ311" s="249"/>
      <c r="BA311" s="249"/>
      <c r="BB311" s="249"/>
      <c r="BC311" s="249"/>
      <c r="BD311" s="249"/>
      <c r="BE311" s="249"/>
      <c r="BF311" s="249"/>
      <c r="BG311" s="249"/>
      <c r="BH311" s="249"/>
      <c r="BI311" s="249"/>
      <c r="BJ311" s="249"/>
      <c r="BK311" s="249"/>
      <c r="BL311" s="249"/>
      <c r="BM311" s="249"/>
      <c r="BN311" s="249"/>
      <c r="BO311" s="249"/>
      <c r="BP311" s="249"/>
      <c r="BQ311" s="249"/>
      <c r="BR311" s="249"/>
      <c r="BS311" s="249"/>
      <c r="BT311" s="249"/>
      <c r="BU311" s="249"/>
      <c r="BV311" s="249"/>
      <c r="BW311" s="249"/>
      <c r="BX311" s="249"/>
      <c r="BY311" s="249"/>
      <c r="BZ311" s="249"/>
      <c r="CA311" s="249"/>
      <c r="CB311" s="249"/>
      <c r="CC311" s="249"/>
      <c r="CD311" s="249"/>
      <c r="CE311" s="249"/>
      <c r="CF311" s="423"/>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row>
    <row r="312" spans="1:147" s="5" customFormat="1" ht="13.5" customHeight="1">
      <c r="A312" s="1"/>
      <c r="B312" s="11">
        <v>1</v>
      </c>
      <c r="C312" s="1"/>
      <c r="D312" s="1" t="s">
        <v>208</v>
      </c>
      <c r="E312" s="1"/>
      <c r="F312" s="1"/>
      <c r="G312" s="1"/>
      <c r="H312" s="1"/>
      <c r="I312" s="1"/>
      <c r="J312" s="1"/>
      <c r="K312" s="1" t="s">
        <v>198</v>
      </c>
      <c r="L312" s="5"/>
      <c r="M312" s="1"/>
      <c r="N312" s="38" t="s">
        <v>587</v>
      </c>
      <c r="O312" s="39"/>
      <c r="P312" s="39"/>
      <c r="Q312" s="39"/>
      <c r="R312" s="39"/>
      <c r="S312" s="39"/>
      <c r="T312" s="39"/>
      <c r="U312" s="44"/>
      <c r="V312" s="12" t="s">
        <v>398</v>
      </c>
      <c r="W312" s="12"/>
      <c r="X312" s="1"/>
      <c r="Y312" s="1" t="s">
        <v>205</v>
      </c>
      <c r="Z312" s="1"/>
      <c r="AA312" s="1"/>
      <c r="AB312" s="1"/>
      <c r="AC312" s="1"/>
      <c r="AD312" s="42"/>
      <c r="AE312" s="49"/>
      <c r="AF312" s="51"/>
      <c r="AG312" s="1" t="s">
        <v>279</v>
      </c>
      <c r="AH312" s="5"/>
      <c r="AI312" s="1" t="s">
        <v>210</v>
      </c>
      <c r="AJ312" s="5"/>
      <c r="AK312" s="1"/>
      <c r="AL312" s="42" t="s">
        <v>588</v>
      </c>
      <c r="AM312" s="49"/>
      <c r="AN312" s="51"/>
      <c r="AO312" s="12" t="s">
        <v>211</v>
      </c>
      <c r="AP312" s="110"/>
      <c r="AQ312" s="180"/>
      <c r="AR312" s="12"/>
      <c r="AS312" s="249" t="s">
        <v>479</v>
      </c>
      <c r="AT312" s="249"/>
      <c r="AU312" s="249"/>
      <c r="AV312" s="249"/>
      <c r="AW312" s="249"/>
      <c r="AX312" s="249"/>
      <c r="AY312" s="249"/>
      <c r="AZ312" s="249"/>
      <c r="BA312" s="249"/>
      <c r="BB312" s="249"/>
      <c r="BC312" s="249"/>
      <c r="BD312" s="249"/>
      <c r="BE312" s="249"/>
      <c r="BF312" s="249"/>
      <c r="BG312" s="249"/>
      <c r="BH312" s="249"/>
      <c r="BI312" s="249"/>
      <c r="BJ312" s="249"/>
      <c r="BK312" s="249"/>
      <c r="BL312" s="249"/>
      <c r="BM312" s="249"/>
      <c r="BN312" s="249"/>
      <c r="BO312" s="249"/>
      <c r="BP312" s="249"/>
      <c r="BQ312" s="249"/>
      <c r="BR312" s="249"/>
      <c r="BS312" s="249"/>
      <c r="BT312" s="249"/>
      <c r="BU312" s="249"/>
      <c r="BV312" s="249"/>
      <c r="BW312" s="249"/>
      <c r="BX312" s="249"/>
      <c r="BY312" s="249"/>
      <c r="BZ312" s="249"/>
      <c r="CA312" s="249"/>
      <c r="CB312" s="249"/>
      <c r="CC312" s="249"/>
      <c r="CD312" s="249"/>
      <c r="CE312" s="249"/>
      <c r="CF312" s="423"/>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row>
    <row r="313" spans="1:147" s="5" customFormat="1" ht="13.5" customHeight="1">
      <c r="A313" s="1"/>
      <c r="B313" s="1"/>
      <c r="C313" s="1"/>
      <c r="D313" s="1"/>
      <c r="E313" s="1"/>
      <c r="F313" s="1"/>
      <c r="G313" s="1"/>
      <c r="H313" s="1"/>
      <c r="I313" s="1"/>
      <c r="J313" s="1"/>
      <c r="K313" s="1"/>
      <c r="L313" s="1"/>
      <c r="M313" s="1"/>
      <c r="N313" s="1" t="s">
        <v>586</v>
      </c>
      <c r="O313" s="1"/>
      <c r="P313" s="1"/>
      <c r="Q313" s="1"/>
      <c r="R313" s="1"/>
      <c r="S313" s="1"/>
      <c r="T313" s="1"/>
      <c r="U313" s="1"/>
      <c r="V313" s="1"/>
      <c r="W313" s="1"/>
      <c r="X313" s="1"/>
      <c r="Y313" s="1"/>
      <c r="Z313" s="1"/>
      <c r="AA313" s="1"/>
      <c r="AB313" s="1"/>
      <c r="AC313" s="1"/>
      <c r="AD313" s="1"/>
      <c r="AE313" s="1"/>
      <c r="AF313" s="1"/>
      <c r="AG313" s="1"/>
      <c r="AH313" s="1"/>
      <c r="AI313" s="1"/>
      <c r="AJ313" s="1"/>
      <c r="AK313" s="5"/>
      <c r="AL313" s="5"/>
      <c r="AM313" s="5"/>
      <c r="AN313" s="5"/>
      <c r="AO313" s="1"/>
      <c r="AP313" s="110"/>
      <c r="AQ313" s="180"/>
      <c r="AR313" s="12"/>
      <c r="AS313" s="12"/>
      <c r="AT313" s="12"/>
      <c r="AU313" s="254" t="s">
        <v>20</v>
      </c>
      <c r="AV313" s="254"/>
      <c r="AW313" s="254"/>
      <c r="AX313" s="254"/>
      <c r="AY313" s="254"/>
      <c r="AZ313" s="254"/>
      <c r="BA313" s="254"/>
      <c r="BB313" s="254"/>
      <c r="BC313" s="254"/>
      <c r="BD313" s="254"/>
      <c r="BE313" s="254"/>
      <c r="BF313" s="254"/>
      <c r="BG313" s="254"/>
      <c r="BH313" s="254"/>
      <c r="BI313" s="254"/>
      <c r="BJ313" s="254"/>
      <c r="BK313" s="254"/>
      <c r="BL313" s="254"/>
      <c r="BM313" s="254"/>
      <c r="BN313" s="254"/>
      <c r="BO313" s="254"/>
      <c r="BP313" s="254"/>
      <c r="BQ313" s="254"/>
      <c r="BR313" s="254"/>
      <c r="BS313" s="254"/>
      <c r="BT313" s="254"/>
      <c r="BU313" s="254"/>
      <c r="BV313" s="254"/>
      <c r="BW313" s="254"/>
      <c r="BX313" s="254"/>
      <c r="BY313" s="254"/>
      <c r="BZ313" s="254"/>
      <c r="CA313" s="254"/>
      <c r="CB313" s="254"/>
      <c r="CC313" s="254"/>
      <c r="CD313" s="254"/>
      <c r="CE313" s="254"/>
      <c r="CF313" s="423"/>
      <c r="CG313" s="1"/>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row>
    <row r="314" spans="1:147" s="5" customFormat="1" ht="13.5" customHeight="1">
      <c r="A314" s="1"/>
      <c r="B314" s="11">
        <v>1</v>
      </c>
      <c r="C314" s="1"/>
      <c r="D314" s="1" t="s">
        <v>347</v>
      </c>
      <c r="E314" s="1"/>
      <c r="F314" s="1"/>
      <c r="G314" s="1"/>
      <c r="H314" s="1"/>
      <c r="I314" s="1"/>
      <c r="J314" s="1" t="s">
        <v>205</v>
      </c>
      <c r="K314" s="1"/>
      <c r="L314" s="1"/>
      <c r="M314" s="1"/>
      <c r="N314" s="1"/>
      <c r="O314" s="1"/>
      <c r="P314" s="42" t="s">
        <v>368</v>
      </c>
      <c r="Q314" s="49"/>
      <c r="R314" s="51"/>
      <c r="S314" s="1" t="s">
        <v>279</v>
      </c>
      <c r="T314" s="1"/>
      <c r="U314" s="1"/>
      <c r="V314" s="1"/>
      <c r="W314" s="1"/>
      <c r="X314" s="1"/>
      <c r="Y314" s="5"/>
      <c r="Z314" s="5"/>
      <c r="AA314" s="5"/>
      <c r="AB314" s="5"/>
      <c r="AC314" s="5"/>
      <c r="AD314" s="5"/>
      <c r="AE314" s="5"/>
      <c r="AF314" s="5"/>
      <c r="AG314" s="5"/>
      <c r="AH314" s="5"/>
      <c r="AI314" s="5"/>
      <c r="AJ314" s="5"/>
      <c r="AK314" s="5"/>
      <c r="AL314" s="5"/>
      <c r="AM314" s="5"/>
      <c r="AN314" s="5"/>
      <c r="AO314" s="12"/>
      <c r="AP314" s="110"/>
      <c r="AQ314" s="180"/>
      <c r="AR314" s="12" t="s">
        <v>42</v>
      </c>
      <c r="AS314" s="248" t="s">
        <v>481</v>
      </c>
      <c r="AT314" s="248"/>
      <c r="AU314" s="248"/>
      <c r="AV314" s="248"/>
      <c r="AW314" s="248"/>
      <c r="AX314" s="248"/>
      <c r="AY314" s="248"/>
      <c r="AZ314" s="248"/>
      <c r="BA314" s="69" t="str">
        <f>CONCATENATE("　2㎥以下の建設発生土は自由処分とし、片道運搬距離",P314,"kmを見込んでいる。")</f>
        <v>　2㎥以下の建設発生土は自由処分とし、片道運搬距離　　　kmを見込んでいる。</v>
      </c>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69"/>
      <c r="CF314" s="423"/>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row>
    <row r="315" spans="1:147" s="5" customFormat="1" ht="13.5" customHeight="1">
      <c r="A315" s="1"/>
      <c r="B315" s="1"/>
      <c r="C315" s="1"/>
      <c r="D315" s="1"/>
      <c r="E315" s="1"/>
      <c r="F315" s="1"/>
      <c r="G315" s="1"/>
      <c r="H315" s="1"/>
      <c r="I315" s="1"/>
      <c r="J315" s="1"/>
      <c r="K315" s="1"/>
      <c r="L315" s="5"/>
      <c r="M315" s="1"/>
      <c r="N315" s="1"/>
      <c r="O315" s="1"/>
      <c r="P315" s="5"/>
      <c r="Q315" s="5"/>
      <c r="R315" s="5"/>
      <c r="S315" s="5"/>
      <c r="T315" s="1"/>
      <c r="U315" s="1"/>
      <c r="V315" s="1"/>
      <c r="W315" s="1"/>
      <c r="X315" s="1"/>
      <c r="Y315" s="5"/>
      <c r="Z315" s="5"/>
      <c r="AA315" s="5"/>
      <c r="AB315" s="5"/>
      <c r="AC315" s="5"/>
      <c r="AD315" s="5"/>
      <c r="AE315" s="5"/>
      <c r="AF315" s="5"/>
      <c r="AG315" s="5"/>
      <c r="AH315" s="5"/>
      <c r="AI315" s="5"/>
      <c r="AJ315" s="5"/>
      <c r="AK315" s="5"/>
      <c r="AL315" s="5"/>
      <c r="AM315" s="5"/>
      <c r="AN315" s="5"/>
      <c r="AO315" s="12"/>
      <c r="AP315" s="111"/>
      <c r="AQ315" s="181"/>
      <c r="AR315" s="228"/>
      <c r="AS315" s="224"/>
      <c r="AT315" s="224"/>
      <c r="AU315" s="224"/>
      <c r="AV315" s="224"/>
      <c r="AW315" s="224"/>
      <c r="AX315" s="224"/>
      <c r="AY315" s="224"/>
      <c r="AZ315" s="224"/>
      <c r="BA315" s="232"/>
      <c r="BB315" s="232"/>
      <c r="BC315" s="232"/>
      <c r="BD315" s="232"/>
      <c r="BE315" s="232"/>
      <c r="BF315" s="232"/>
      <c r="BG315" s="232"/>
      <c r="BH315" s="232"/>
      <c r="BI315" s="232"/>
      <c r="BJ315" s="232"/>
      <c r="BK315" s="232"/>
      <c r="BL315" s="232"/>
      <c r="BM315" s="232"/>
      <c r="BN315" s="232"/>
      <c r="BO315" s="232"/>
      <c r="BP315" s="232"/>
      <c r="BQ315" s="232"/>
      <c r="BR315" s="232"/>
      <c r="BS315" s="232"/>
      <c r="BT315" s="232"/>
      <c r="BU315" s="232"/>
      <c r="BV315" s="232"/>
      <c r="BW315" s="232"/>
      <c r="BX315" s="232"/>
      <c r="BY315" s="232"/>
      <c r="BZ315" s="232"/>
      <c r="CA315" s="232"/>
      <c r="CB315" s="232"/>
      <c r="CC315" s="232"/>
      <c r="CD315" s="232"/>
      <c r="CE315" s="232"/>
      <c r="CF315" s="428"/>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row>
    <row r="316" spans="1:147" s="5" customFormat="1"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2"/>
      <c r="AP316" s="112"/>
      <c r="AQ316" s="112"/>
      <c r="AR316" s="12"/>
      <c r="AS316" s="232"/>
      <c r="AT316" s="232"/>
      <c r="AU316" s="232"/>
      <c r="AV316" s="232"/>
      <c r="AW316" s="232"/>
      <c r="AX316" s="232"/>
      <c r="AY316" s="232"/>
      <c r="AZ316" s="232"/>
      <c r="BA316" s="232"/>
      <c r="BB316" s="232"/>
      <c r="BC316" s="356"/>
      <c r="BD316" s="356"/>
      <c r="BE316" s="356"/>
      <c r="BF316" s="356"/>
      <c r="BG316" s="356"/>
      <c r="BH316" s="356"/>
      <c r="BI316" s="356"/>
      <c r="BJ316" s="356"/>
      <c r="BK316" s="356"/>
      <c r="BL316" s="356"/>
      <c r="BM316" s="356"/>
      <c r="BN316" s="356"/>
      <c r="BO316" s="356"/>
      <c r="BP316" s="356"/>
      <c r="BQ316" s="356"/>
      <c r="BR316" s="356"/>
      <c r="BS316" s="356"/>
      <c r="BT316" s="356"/>
      <c r="BU316" s="356"/>
      <c r="BV316" s="356"/>
      <c r="BW316" s="356"/>
      <c r="BX316" s="356"/>
      <c r="BY316" s="356"/>
      <c r="BZ316" s="356"/>
      <c r="CA316" s="356"/>
      <c r="CB316" s="356"/>
      <c r="CC316" s="356"/>
      <c r="CD316" s="356"/>
      <c r="CE316" s="416" t="s">
        <v>312</v>
      </c>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row>
    <row r="317" spans="1:147" s="5" customFormat="1" ht="13.5" customHeight="1">
      <c r="A317" s="1"/>
      <c r="B317" s="1"/>
      <c r="C317" s="1"/>
      <c r="D317" s="26" t="s">
        <v>285</v>
      </c>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2"/>
      <c r="AP317" s="113" t="s">
        <v>203</v>
      </c>
      <c r="AQ317" s="182"/>
      <c r="AR317" s="229"/>
      <c r="AS317" s="229"/>
      <c r="AT317" s="229"/>
      <c r="AU317" s="229"/>
      <c r="AV317" s="229"/>
      <c r="AW317" s="229"/>
      <c r="AX317" s="229"/>
      <c r="AY317" s="229"/>
      <c r="AZ317" s="229"/>
      <c r="BA317" s="229"/>
      <c r="BB317" s="229"/>
      <c r="BC317" s="357"/>
      <c r="BD317" s="357"/>
      <c r="BE317" s="357"/>
      <c r="BF317" s="357"/>
      <c r="BG317" s="357"/>
      <c r="BH317" s="357"/>
      <c r="BI317" s="357"/>
      <c r="BJ317" s="357"/>
      <c r="BK317" s="357"/>
      <c r="BL317" s="357"/>
      <c r="BM317" s="357"/>
      <c r="BN317" s="357"/>
      <c r="BO317" s="357"/>
      <c r="BP317" s="357"/>
      <c r="BQ317" s="357"/>
      <c r="BR317" s="357"/>
      <c r="BS317" s="357"/>
      <c r="BT317" s="357"/>
      <c r="BU317" s="357"/>
      <c r="BV317" s="357"/>
      <c r="BW317" s="357"/>
      <c r="BX317" s="357"/>
      <c r="BY317" s="357"/>
      <c r="BZ317" s="357"/>
      <c r="CA317" s="357"/>
      <c r="CB317" s="357"/>
      <c r="CC317" s="357"/>
      <c r="CD317" s="357"/>
      <c r="CE317" s="419"/>
      <c r="CF317" s="421"/>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row>
    <row r="318" spans="1:147" s="5" customFormat="1"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2"/>
      <c r="AP318" s="110"/>
      <c r="AQ318" s="180"/>
      <c r="AR318" s="12" t="s">
        <v>299</v>
      </c>
      <c r="AS318" s="250" t="str">
        <f>"（"&amp;D319&amp;"）"</f>
        <v>（民間残土受入地）</v>
      </c>
      <c r="AT318" s="250"/>
      <c r="AU318" s="250"/>
      <c r="AV318" s="250"/>
      <c r="AW318" s="250"/>
      <c r="AX318" s="250"/>
      <c r="AY318" s="250"/>
      <c r="AZ318" s="250"/>
      <c r="BA318" s="69"/>
      <c r="BB318" s="69"/>
      <c r="BC318" s="252"/>
      <c r="BD318" s="252"/>
      <c r="BE318" s="252"/>
      <c r="BF318" s="252"/>
      <c r="BG318" s="252"/>
      <c r="BH318" s="252"/>
      <c r="BI318" s="252"/>
      <c r="BJ318" s="252"/>
      <c r="BK318" s="252"/>
      <c r="BL318" s="252"/>
      <c r="BM318" s="252"/>
      <c r="BN318" s="252"/>
      <c r="BO318" s="252"/>
      <c r="BP318" s="252"/>
      <c r="BQ318" s="252"/>
      <c r="BR318" s="252"/>
      <c r="BS318" s="252"/>
      <c r="BT318" s="252"/>
      <c r="BU318" s="252"/>
      <c r="BV318" s="252"/>
      <c r="BW318" s="252"/>
      <c r="BX318" s="252"/>
      <c r="BY318" s="252"/>
      <c r="BZ318" s="252"/>
      <c r="CA318" s="252"/>
      <c r="CB318" s="252"/>
      <c r="CC318" s="252"/>
      <c r="CD318" s="252"/>
      <c r="CE318" s="149"/>
      <c r="CF318" s="423"/>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row>
    <row r="319" spans="1:147" s="5" customFormat="1" ht="13.5" customHeight="1">
      <c r="A319" s="1"/>
      <c r="B319" s="11">
        <v>1</v>
      </c>
      <c r="C319" s="1"/>
      <c r="D319" s="1" t="s">
        <v>165</v>
      </c>
      <c r="E319" s="1"/>
      <c r="F319" s="1"/>
      <c r="G319" s="1"/>
      <c r="H319" s="1"/>
      <c r="I319" s="1"/>
      <c r="J319" s="1" t="s">
        <v>198</v>
      </c>
      <c r="K319" s="5"/>
      <c r="L319" s="1"/>
      <c r="M319" s="38"/>
      <c r="N319" s="39"/>
      <c r="O319" s="39"/>
      <c r="P319" s="39"/>
      <c r="Q319" s="39"/>
      <c r="R319" s="39"/>
      <c r="S319" s="39"/>
      <c r="T319" s="44"/>
      <c r="U319" s="12" t="s">
        <v>398</v>
      </c>
      <c r="V319" s="12"/>
      <c r="W319" s="1"/>
      <c r="X319" s="1" t="s">
        <v>364</v>
      </c>
      <c r="Y319" s="1"/>
      <c r="Z319" s="1"/>
      <c r="AA319" s="1"/>
      <c r="AB319" s="38"/>
      <c r="AC319" s="39"/>
      <c r="AD319" s="39"/>
      <c r="AE319" s="39"/>
      <c r="AF319" s="39"/>
      <c r="AG319" s="39"/>
      <c r="AH319" s="39"/>
      <c r="AI319" s="44"/>
      <c r="AJ319" s="5"/>
      <c r="AK319" s="5"/>
      <c r="AL319" s="5"/>
      <c r="AM319" s="5"/>
      <c r="AN319" s="5"/>
      <c r="AO319" s="5"/>
      <c r="AP319" s="110"/>
      <c r="AQ319" s="180"/>
      <c r="AR319" s="5"/>
      <c r="AS319" s="258" t="str">
        <f>IF(B319=0,CONCATENATE("　建設発生土は、地内の",AB319,"に運搬（片道運搬距離",O321,"km）とするものとする。なお、処分費として１㎥当たり",W321,"円を",AB319,"に支払うこと。"),CONCATENATE("建設発生土は、",AC321,"",M319,"地内の",AB319,"に運搬（片道運搬距離",O321,"km）とするものとする。なお、処理費として１㎥当たり",W321,"円を",AB319,"に支払うこと。"))</f>
        <v>建設発生土は、　地内のに運搬（片道運搬距離km）とするものとする。なお、処理費として１㎥当たり円をに支払うこと。</v>
      </c>
      <c r="AT319" s="258"/>
      <c r="AU319" s="258"/>
      <c r="AV319" s="258"/>
      <c r="AW319" s="258"/>
      <c r="AX319" s="258"/>
      <c r="AY319" s="258"/>
      <c r="AZ319" s="258"/>
      <c r="BA319" s="258"/>
      <c r="BB319" s="258"/>
      <c r="BC319" s="258"/>
      <c r="BD319" s="258"/>
      <c r="BE319" s="258"/>
      <c r="BF319" s="258"/>
      <c r="BG319" s="258"/>
      <c r="BH319" s="258"/>
      <c r="BI319" s="258"/>
      <c r="BJ319" s="258"/>
      <c r="BK319" s="258"/>
      <c r="BL319" s="258"/>
      <c r="BM319" s="258"/>
      <c r="BN319" s="258"/>
      <c r="BO319" s="258"/>
      <c r="BP319" s="258"/>
      <c r="BQ319" s="258"/>
      <c r="BR319" s="258"/>
      <c r="BS319" s="258"/>
      <c r="BT319" s="258"/>
      <c r="BU319" s="258"/>
      <c r="BV319" s="258"/>
      <c r="BW319" s="258"/>
      <c r="BX319" s="258"/>
      <c r="BY319" s="258"/>
      <c r="BZ319" s="258"/>
      <c r="CA319" s="258"/>
      <c r="CB319" s="258"/>
      <c r="CC319" s="258"/>
      <c r="CD319" s="258"/>
      <c r="CE319" s="258"/>
      <c r="CF319" s="423"/>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row>
    <row r="320" spans="1:147" s="5" customFormat="1" ht="13.5" customHeight="1">
      <c r="A320" s="1"/>
      <c r="B320" s="12"/>
      <c r="C320" s="1"/>
      <c r="D320" s="1"/>
      <c r="E320" s="1"/>
      <c r="F320" s="1"/>
      <c r="G320" s="1"/>
      <c r="H320" s="1"/>
      <c r="I320" s="1"/>
      <c r="J320" s="1"/>
      <c r="K320" s="1"/>
      <c r="L320" s="1"/>
      <c r="M320" s="1" t="s">
        <v>376</v>
      </c>
      <c r="N320" s="1"/>
      <c r="O320" s="1"/>
      <c r="P320" s="1"/>
      <c r="Q320" s="1"/>
      <c r="R320" s="1"/>
      <c r="S320" s="1"/>
      <c r="T320" s="1"/>
      <c r="U320" s="1"/>
      <c r="V320" s="1"/>
      <c r="W320" s="1"/>
      <c r="X320" s="1"/>
      <c r="Y320" s="1"/>
      <c r="Z320" s="1"/>
      <c r="AA320" s="1"/>
      <c r="AB320" s="1"/>
      <c r="AC320" s="1"/>
      <c r="AD320" s="1"/>
      <c r="AE320" s="1"/>
      <c r="AF320" s="1"/>
      <c r="AG320" s="1"/>
      <c r="AH320" s="1"/>
      <c r="AI320" s="1"/>
      <c r="AJ320" s="5"/>
      <c r="AK320" s="5"/>
      <c r="AL320" s="5"/>
      <c r="AM320" s="5"/>
      <c r="AN320" s="1"/>
      <c r="AO320" s="1"/>
      <c r="AP320" s="110"/>
      <c r="AQ320" s="180"/>
      <c r="AR320" s="12"/>
      <c r="AS320" s="258"/>
      <c r="AT320" s="258"/>
      <c r="AU320" s="258"/>
      <c r="AV320" s="258"/>
      <c r="AW320" s="258"/>
      <c r="AX320" s="258"/>
      <c r="AY320" s="258"/>
      <c r="AZ320" s="258"/>
      <c r="BA320" s="258"/>
      <c r="BB320" s="258"/>
      <c r="BC320" s="258"/>
      <c r="BD320" s="258"/>
      <c r="BE320" s="258"/>
      <c r="BF320" s="258"/>
      <c r="BG320" s="258"/>
      <c r="BH320" s="258"/>
      <c r="BI320" s="258"/>
      <c r="BJ320" s="258"/>
      <c r="BK320" s="258"/>
      <c r="BL320" s="258"/>
      <c r="BM320" s="258"/>
      <c r="BN320" s="258"/>
      <c r="BO320" s="258"/>
      <c r="BP320" s="258"/>
      <c r="BQ320" s="258"/>
      <c r="BR320" s="258"/>
      <c r="BS320" s="258"/>
      <c r="BT320" s="258"/>
      <c r="BU320" s="258"/>
      <c r="BV320" s="258"/>
      <c r="BW320" s="258"/>
      <c r="BX320" s="258"/>
      <c r="BY320" s="258"/>
      <c r="BZ320" s="258"/>
      <c r="CA320" s="258"/>
      <c r="CB320" s="258"/>
      <c r="CC320" s="258"/>
      <c r="CD320" s="258"/>
      <c r="CE320" s="258"/>
      <c r="CF320" s="423"/>
      <c r="CG320" s="439"/>
      <c r="CH320" s="439"/>
      <c r="CI320" s="439"/>
      <c r="CJ320" s="439"/>
      <c r="CK320" s="439"/>
      <c r="CL320" s="439"/>
      <c r="CM320" s="439"/>
      <c r="CN320" s="439"/>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439"/>
      <c r="DR320" s="439"/>
      <c r="DS320" s="439"/>
      <c r="DT320" s="439"/>
      <c r="DU320" s="439"/>
      <c r="DV320" s="439"/>
      <c r="DW320" s="439"/>
      <c r="DX320" s="439"/>
      <c r="DY320" s="439"/>
      <c r="DZ320" s="439"/>
      <c r="EA320" s="439"/>
      <c r="EB320" s="439"/>
      <c r="EC320" s="439"/>
      <c r="ED320" s="439"/>
      <c r="EE320" s="439"/>
      <c r="EF320" s="439"/>
      <c r="EG320" s="439"/>
      <c r="EH320" s="439"/>
      <c r="EI320" s="439"/>
      <c r="EJ320" s="439"/>
      <c r="EK320" s="439"/>
      <c r="EL320" s="439"/>
      <c r="EM320" s="439"/>
      <c r="EN320" s="439"/>
      <c r="EO320" s="439"/>
      <c r="EP320" s="439"/>
      <c r="EQ320" s="439"/>
    </row>
    <row r="321" spans="1:120" s="5" customFormat="1" ht="13.5" customHeight="1">
      <c r="A321" s="1"/>
      <c r="B321" s="12"/>
      <c r="C321" s="1"/>
      <c r="D321" s="1"/>
      <c r="E321" s="1"/>
      <c r="F321" s="1"/>
      <c r="G321" s="1"/>
      <c r="H321" s="1"/>
      <c r="I321" s="1"/>
      <c r="J321" s="1" t="s">
        <v>205</v>
      </c>
      <c r="K321" s="1"/>
      <c r="L321" s="1"/>
      <c r="M321" s="1"/>
      <c r="N321" s="1"/>
      <c r="O321" s="42"/>
      <c r="P321" s="49"/>
      <c r="Q321" s="51"/>
      <c r="R321" s="1" t="s">
        <v>279</v>
      </c>
      <c r="S321" s="5"/>
      <c r="T321" s="1" t="s">
        <v>210</v>
      </c>
      <c r="U321" s="5"/>
      <c r="V321" s="1"/>
      <c r="W321" s="42"/>
      <c r="X321" s="49"/>
      <c r="Y321" s="51"/>
      <c r="Z321" s="1" t="s">
        <v>211</v>
      </c>
      <c r="AA321" s="1"/>
      <c r="AB321" s="1"/>
      <c r="AC321" s="25" t="s">
        <v>252</v>
      </c>
      <c r="AD321" s="25"/>
      <c r="AE321" s="25"/>
      <c r="AF321" s="25"/>
      <c r="AG321" s="25"/>
      <c r="AH321" s="25"/>
      <c r="AI321" s="25"/>
      <c r="AJ321" s="25"/>
      <c r="AK321" s="1" t="s">
        <v>291</v>
      </c>
      <c r="AL321" s="1"/>
      <c r="AM321" s="1"/>
      <c r="AN321" s="1"/>
      <c r="AO321" s="1"/>
      <c r="AP321" s="110"/>
      <c r="AQ321" s="180"/>
      <c r="AR321" s="12"/>
      <c r="AS321" s="53" t="s">
        <v>206</v>
      </c>
      <c r="AT321" s="53"/>
      <c r="AU321" s="53"/>
      <c r="AV321" s="53"/>
      <c r="AW321" s="53"/>
      <c r="AX321" s="53"/>
      <c r="AY321" s="53"/>
      <c r="AZ321" s="53"/>
      <c r="BA321" s="53"/>
      <c r="BB321" s="53"/>
      <c r="BC321" s="53"/>
      <c r="BD321" s="53"/>
      <c r="BE321" s="53"/>
      <c r="BF321" s="53"/>
      <c r="BG321" s="53"/>
      <c r="BH321" s="53"/>
      <c r="BI321" s="53"/>
      <c r="BJ321" s="53"/>
      <c r="BK321" s="53"/>
      <c r="BL321" s="53"/>
      <c r="BM321" s="53"/>
      <c r="BN321" s="53"/>
      <c r="BO321" s="53"/>
      <c r="BP321" s="53"/>
      <c r="BQ321" s="53"/>
      <c r="BR321" s="53"/>
      <c r="BS321" s="53"/>
      <c r="BT321" s="53"/>
      <c r="BU321" s="53"/>
      <c r="BV321" s="53"/>
      <c r="BW321" s="53"/>
      <c r="BX321" s="53"/>
      <c r="BY321" s="53"/>
      <c r="BZ321" s="53"/>
      <c r="CA321" s="53"/>
      <c r="CB321" s="53"/>
      <c r="CC321" s="53"/>
      <c r="CD321" s="53"/>
      <c r="CE321" s="53"/>
      <c r="CF321" s="423"/>
      <c r="CG321" s="439"/>
      <c r="CH321" s="439"/>
      <c r="CI321" s="439"/>
      <c r="CJ321" s="439"/>
      <c r="CK321" s="439"/>
      <c r="CL321" s="439"/>
      <c r="CM321" s="439"/>
      <c r="CN321" s="439"/>
      <c r="CO321" s="439"/>
      <c r="CP321" s="439"/>
      <c r="CQ321" s="439"/>
      <c r="CR321" s="439"/>
      <c r="CS321" s="439"/>
      <c r="CT321" s="439"/>
      <c r="CU321" s="439"/>
      <c r="CV321" s="439"/>
      <c r="CW321" s="439"/>
      <c r="CX321" s="439"/>
      <c r="CY321" s="439"/>
      <c r="CZ321" s="439"/>
      <c r="DA321" s="439"/>
      <c r="DB321" s="439"/>
      <c r="DC321" s="439"/>
      <c r="DD321" s="439"/>
      <c r="DE321" s="439"/>
      <c r="DF321" s="439"/>
      <c r="DG321" s="439"/>
      <c r="DH321" s="439"/>
      <c r="DI321" s="439"/>
      <c r="DJ321" s="439"/>
      <c r="DK321" s="439"/>
      <c r="DL321" s="439"/>
      <c r="DM321" s="439"/>
      <c r="DN321" s="439"/>
      <c r="DO321" s="439"/>
      <c r="DP321" s="439"/>
    </row>
    <row r="322" spans="1:120" s="5" customFormat="1" ht="13.5" customHeight="1">
      <c r="A322" s="1"/>
      <c r="B322" s="1"/>
      <c r="C322" s="1"/>
      <c r="D322" s="1"/>
      <c r="E322" s="1"/>
      <c r="F322" s="1"/>
      <c r="G322" s="1"/>
      <c r="H322" s="1"/>
      <c r="I322" s="1"/>
      <c r="J322" s="1"/>
      <c r="K322" s="1"/>
      <c r="L322" s="1"/>
      <c r="M322" s="1"/>
      <c r="N322" s="1"/>
      <c r="O322" s="55"/>
      <c r="P322" s="55"/>
      <c r="Q322" s="55"/>
      <c r="R322" s="1"/>
      <c r="S322" s="5"/>
      <c r="T322" s="1"/>
      <c r="U322" s="5"/>
      <c r="V322" s="1"/>
      <c r="W322" s="55"/>
      <c r="X322" s="55"/>
      <c r="Y322" s="55"/>
      <c r="Z322" s="1"/>
      <c r="AA322" s="1"/>
      <c r="AB322" s="1"/>
      <c r="AC322" s="1"/>
      <c r="AD322" s="1"/>
      <c r="AE322" s="1"/>
      <c r="AF322" s="1"/>
      <c r="AG322" s="1"/>
      <c r="AH322" s="1"/>
      <c r="AI322" s="1"/>
      <c r="AJ322" s="1"/>
      <c r="AK322" s="1"/>
      <c r="AL322" s="1"/>
      <c r="AM322" s="1"/>
      <c r="AN322" s="1"/>
      <c r="AO322" s="1"/>
      <c r="AP322" s="110"/>
      <c r="AQ322" s="180"/>
      <c r="AR322" s="1"/>
      <c r="AS322" s="246"/>
      <c r="AT322" s="246"/>
      <c r="AU322" s="246"/>
      <c r="AV322" s="246"/>
      <c r="AW322" s="246"/>
      <c r="AX322" s="246"/>
      <c r="AY322" s="246"/>
      <c r="AZ322" s="246"/>
      <c r="BA322" s="249" t="s">
        <v>290</v>
      </c>
      <c r="BB322" s="249"/>
      <c r="BC322" s="249"/>
      <c r="BD322" s="249"/>
      <c r="BE322" s="249"/>
      <c r="BF322" s="249"/>
      <c r="BG322" s="249"/>
      <c r="BH322" s="249"/>
      <c r="BI322" s="249"/>
      <c r="BJ322" s="249"/>
      <c r="BK322" s="249"/>
      <c r="BL322" s="249"/>
      <c r="BM322" s="249"/>
      <c r="BN322" s="249"/>
      <c r="BO322" s="249"/>
      <c r="BP322" s="249"/>
      <c r="BQ322" s="249"/>
      <c r="BR322" s="249"/>
      <c r="BS322" s="249"/>
      <c r="BT322" s="249"/>
      <c r="BU322" s="249"/>
      <c r="BV322" s="249"/>
      <c r="BW322" s="249"/>
      <c r="BX322" s="249"/>
      <c r="BY322" s="249"/>
      <c r="BZ322" s="249"/>
      <c r="CA322" s="249"/>
      <c r="CB322" s="249"/>
      <c r="CC322" s="249"/>
      <c r="CD322" s="249"/>
      <c r="CE322" s="249"/>
      <c r="CF322" s="423"/>
      <c r="CG322" s="439"/>
      <c r="CH322" s="439"/>
      <c r="CI322" s="439"/>
      <c r="CJ322" s="439"/>
      <c r="CK322" s="439"/>
      <c r="CL322" s="439"/>
      <c r="CM322" s="439"/>
      <c r="CN322" s="439"/>
      <c r="CO322" s="439"/>
      <c r="CP322" s="439"/>
      <c r="CQ322" s="439"/>
      <c r="CR322" s="439"/>
      <c r="CS322" s="439"/>
      <c r="CT322" s="439"/>
      <c r="CU322" s="439"/>
      <c r="CV322" s="439"/>
      <c r="CW322" s="439"/>
      <c r="CX322" s="439"/>
      <c r="CY322" s="439"/>
      <c r="CZ322" s="439"/>
      <c r="DA322" s="439"/>
      <c r="DB322" s="439"/>
      <c r="DC322" s="439"/>
      <c r="DD322" s="439"/>
      <c r="DE322" s="439"/>
      <c r="DF322" s="439"/>
      <c r="DG322" s="439"/>
      <c r="DH322" s="439"/>
      <c r="DI322" s="439"/>
      <c r="DJ322" s="439"/>
      <c r="DK322" s="439"/>
      <c r="DL322" s="439"/>
      <c r="DM322" s="439"/>
      <c r="DN322" s="439"/>
      <c r="DO322" s="439"/>
      <c r="DP322" s="439"/>
    </row>
    <row r="323" spans="1:120" s="5" customFormat="1" ht="13.5" customHeight="1">
      <c r="A323" s="1"/>
      <c r="B323" s="11">
        <v>1</v>
      </c>
      <c r="C323" s="1"/>
      <c r="D323" s="1" t="s">
        <v>144</v>
      </c>
      <c r="E323" s="1"/>
      <c r="F323" s="1"/>
      <c r="G323" s="1"/>
      <c r="H323" s="1"/>
      <c r="I323" s="1"/>
      <c r="J323" s="1"/>
      <c r="K323" s="1" t="s">
        <v>198</v>
      </c>
      <c r="L323" s="1"/>
      <c r="M323" s="1"/>
      <c r="N323" s="38"/>
      <c r="O323" s="39"/>
      <c r="P323" s="39"/>
      <c r="Q323" s="39"/>
      <c r="R323" s="39"/>
      <c r="S323" s="39"/>
      <c r="T323" s="39"/>
      <c r="U323" s="44"/>
      <c r="V323" s="1" t="s">
        <v>402</v>
      </c>
      <c r="W323" s="55"/>
      <c r="X323" s="55"/>
      <c r="Y323" s="55" t="s">
        <v>364</v>
      </c>
      <c r="Z323" s="1"/>
      <c r="AA323" s="1"/>
      <c r="AB323" s="38" t="s">
        <v>10</v>
      </c>
      <c r="AC323" s="39"/>
      <c r="AD323" s="39"/>
      <c r="AE323" s="39"/>
      <c r="AF323" s="39"/>
      <c r="AG323" s="39"/>
      <c r="AH323" s="39"/>
      <c r="AI323" s="44"/>
      <c r="AJ323" s="1"/>
      <c r="AK323" s="1"/>
      <c r="AL323" s="1"/>
      <c r="AM323" s="1"/>
      <c r="AN323" s="1"/>
      <c r="AO323" s="1"/>
      <c r="AP323" s="110"/>
      <c r="AQ323" s="180"/>
      <c r="AR323" s="1" t="s">
        <v>443</v>
      </c>
      <c r="AS323" s="246" t="str">
        <f>"（"&amp;D323&amp;"）"</f>
        <v>（土質改良プラント）</v>
      </c>
      <c r="AT323" s="246"/>
      <c r="AU323" s="246"/>
      <c r="AV323" s="246"/>
      <c r="AW323" s="246"/>
      <c r="AX323" s="246"/>
      <c r="AY323" s="246"/>
      <c r="AZ323" s="246"/>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249"/>
      <c r="CF323" s="423"/>
      <c r="CG323" s="439"/>
      <c r="CH323" s="439"/>
      <c r="CI323" s="439"/>
      <c r="CJ323" s="439"/>
      <c r="CK323" s="439"/>
      <c r="CL323" s="439"/>
      <c r="CM323" s="439"/>
      <c r="CN323" s="439"/>
      <c r="CO323" s="439"/>
      <c r="CP323" s="439"/>
      <c r="CQ323" s="439"/>
      <c r="CR323" s="439"/>
      <c r="CS323" s="439"/>
      <c r="CT323" s="439"/>
      <c r="CU323" s="439"/>
      <c r="CV323" s="439"/>
      <c r="CW323" s="439"/>
      <c r="CX323" s="439"/>
      <c r="CY323" s="439"/>
      <c r="CZ323" s="439"/>
      <c r="DA323" s="439"/>
      <c r="DB323" s="439"/>
      <c r="DC323" s="439"/>
      <c r="DD323" s="439"/>
      <c r="DE323" s="439"/>
      <c r="DF323" s="439"/>
      <c r="DG323" s="439"/>
      <c r="DH323" s="439"/>
      <c r="DI323" s="439"/>
      <c r="DJ323" s="439"/>
      <c r="DK323" s="439"/>
      <c r="DL323" s="439"/>
      <c r="DM323" s="439"/>
      <c r="DN323" s="439"/>
      <c r="DO323" s="439"/>
      <c r="DP323" s="439"/>
    </row>
    <row r="324" spans="1:120" s="5" customFormat="1" ht="13.5" customHeight="1">
      <c r="A324" s="1"/>
      <c r="B324" s="1"/>
      <c r="C324" s="1"/>
      <c r="D324" s="1"/>
      <c r="E324" s="1"/>
      <c r="F324" s="1"/>
      <c r="G324" s="1"/>
      <c r="H324" s="1"/>
      <c r="I324" s="1"/>
      <c r="J324" s="1"/>
      <c r="K324" s="1"/>
      <c r="L324" s="1"/>
      <c r="M324" s="1"/>
      <c r="N324" s="1"/>
      <c r="O324" s="55"/>
      <c r="P324" s="55"/>
      <c r="Q324" s="55"/>
      <c r="R324" s="1"/>
      <c r="S324" s="5"/>
      <c r="T324" s="1"/>
      <c r="U324" s="5"/>
      <c r="V324" s="1"/>
      <c r="W324" s="55"/>
      <c r="X324" s="55"/>
      <c r="Y324" s="55"/>
      <c r="Z324" s="1"/>
      <c r="AA324" s="1"/>
      <c r="AB324" s="1"/>
      <c r="AC324" s="1"/>
      <c r="AD324" s="1"/>
      <c r="AE324" s="1"/>
      <c r="AF324" s="1"/>
      <c r="AG324" s="1"/>
      <c r="AH324" s="1"/>
      <c r="AI324" s="1"/>
      <c r="AJ324" s="1"/>
      <c r="AK324" s="1"/>
      <c r="AL324" s="1"/>
      <c r="AM324" s="1"/>
      <c r="AN324" s="1"/>
      <c r="AO324" s="1"/>
      <c r="AP324" s="110"/>
      <c r="AQ324" s="180"/>
      <c r="AR324" s="1"/>
      <c r="AS324" s="249" t="str">
        <f>IF(B323=0,CONCATENATE("　建設発生土は、",N323,"地内の",AB323,"に運搬（片道運搬距離",P325,"km）とするものとする。なお、処分費として１㎥当たり",X325,"円を",AB323,"に支払うこと。"),CONCATENATE("建設発生土は、",AC325,"",N323,"地内の",AB323,"に運搬（片道運搬距離",P325,"km）とするものとする。なお、処理費として１㎥当たり",X325,"円を",AB323,"に支払うこと。"))</f>
        <v>建設発生土は、地内の　　　　　　　　に運搬（片道運搬距離　　　km）とするものとする。なお、処理費として１㎥当たり　　　円を　　　　　　　　に支払うこと。</v>
      </c>
      <c r="AT324" s="249"/>
      <c r="AU324" s="249"/>
      <c r="AV324" s="249"/>
      <c r="AW324" s="249"/>
      <c r="AX324" s="249"/>
      <c r="AY324" s="249"/>
      <c r="AZ324" s="249"/>
      <c r="BA324" s="249"/>
      <c r="BB324" s="249"/>
      <c r="BC324" s="249"/>
      <c r="BD324" s="249"/>
      <c r="BE324" s="249"/>
      <c r="BF324" s="249"/>
      <c r="BG324" s="249"/>
      <c r="BH324" s="249"/>
      <c r="BI324" s="249"/>
      <c r="BJ324" s="249"/>
      <c r="BK324" s="249"/>
      <c r="BL324" s="249"/>
      <c r="BM324" s="249"/>
      <c r="BN324" s="249"/>
      <c r="BO324" s="249"/>
      <c r="BP324" s="249"/>
      <c r="BQ324" s="249"/>
      <c r="BR324" s="249"/>
      <c r="BS324" s="249"/>
      <c r="BT324" s="249"/>
      <c r="BU324" s="249"/>
      <c r="BV324" s="249"/>
      <c r="BW324" s="249"/>
      <c r="BX324" s="249"/>
      <c r="BY324" s="249"/>
      <c r="BZ324" s="249"/>
      <c r="CA324" s="249"/>
      <c r="CB324" s="249"/>
      <c r="CC324" s="249"/>
      <c r="CD324" s="249"/>
      <c r="CE324" s="249"/>
      <c r="CF324" s="423"/>
      <c r="CG324" s="439"/>
      <c r="CH324" s="439"/>
      <c r="CI324" s="439"/>
      <c r="CJ324" s="439"/>
      <c r="CK324" s="439"/>
      <c r="CL324" s="439"/>
      <c r="CM324" s="439"/>
      <c r="CN324" s="439"/>
      <c r="CO324" s="439"/>
      <c r="CP324" s="439"/>
      <c r="CQ324" s="439"/>
      <c r="CR324" s="439"/>
      <c r="CS324" s="439"/>
      <c r="CT324" s="439"/>
      <c r="CU324" s="439"/>
      <c r="CV324" s="439"/>
      <c r="CW324" s="439"/>
      <c r="CX324" s="439"/>
      <c r="CY324" s="439"/>
      <c r="CZ324" s="439"/>
      <c r="DA324" s="439"/>
      <c r="DB324" s="439"/>
      <c r="DC324" s="439"/>
      <c r="DD324" s="439"/>
      <c r="DE324" s="439"/>
      <c r="DF324" s="439"/>
      <c r="DG324" s="439"/>
      <c r="DH324" s="439"/>
      <c r="DI324" s="439"/>
      <c r="DJ324" s="439"/>
      <c r="DK324" s="439"/>
      <c r="DL324" s="439"/>
      <c r="DM324" s="439"/>
      <c r="DN324" s="439"/>
      <c r="DO324" s="439"/>
      <c r="DP324" s="439"/>
    </row>
    <row r="325" spans="1:120" s="5" customFormat="1" ht="13.5" customHeight="1">
      <c r="A325" s="1"/>
      <c r="B325" s="12"/>
      <c r="C325" s="1"/>
      <c r="D325" s="1"/>
      <c r="E325" s="1"/>
      <c r="F325" s="1"/>
      <c r="G325" s="1"/>
      <c r="H325" s="1"/>
      <c r="I325" s="1"/>
      <c r="J325" s="1"/>
      <c r="K325" s="1" t="s">
        <v>36</v>
      </c>
      <c r="L325" s="1"/>
      <c r="M325" s="1"/>
      <c r="N325" s="1"/>
      <c r="O325" s="1"/>
      <c r="P325" s="42" t="s">
        <v>368</v>
      </c>
      <c r="Q325" s="49"/>
      <c r="R325" s="51"/>
      <c r="S325" s="1" t="s">
        <v>279</v>
      </c>
      <c r="T325" s="1"/>
      <c r="U325" s="1" t="s">
        <v>255</v>
      </c>
      <c r="V325" s="1"/>
      <c r="W325" s="1"/>
      <c r="X325" s="42" t="s">
        <v>368</v>
      </c>
      <c r="Y325" s="49"/>
      <c r="Z325" s="51"/>
      <c r="AA325" s="1" t="s">
        <v>211</v>
      </c>
      <c r="AB325" s="1"/>
      <c r="AC325" s="25"/>
      <c r="AD325" s="25"/>
      <c r="AE325" s="25"/>
      <c r="AF325" s="25"/>
      <c r="AG325" s="25"/>
      <c r="AH325" s="25"/>
      <c r="AI325" s="25"/>
      <c r="AJ325" s="25"/>
      <c r="AK325" s="1" t="s">
        <v>291</v>
      </c>
      <c r="AL325" s="1"/>
      <c r="AM325" s="1"/>
      <c r="AN325" s="1"/>
      <c r="AO325" s="1"/>
      <c r="AP325" s="110"/>
      <c r="AQ325" s="180"/>
      <c r="AR325" s="1"/>
      <c r="AS325" s="249"/>
      <c r="AT325" s="249"/>
      <c r="AU325" s="249"/>
      <c r="AV325" s="249"/>
      <c r="AW325" s="249"/>
      <c r="AX325" s="249"/>
      <c r="AY325" s="249"/>
      <c r="AZ325" s="249"/>
      <c r="BA325" s="249"/>
      <c r="BB325" s="249"/>
      <c r="BC325" s="249"/>
      <c r="BD325" s="249"/>
      <c r="BE325" s="249"/>
      <c r="BF325" s="249"/>
      <c r="BG325" s="249"/>
      <c r="BH325" s="249"/>
      <c r="BI325" s="249"/>
      <c r="BJ325" s="249"/>
      <c r="BK325" s="249"/>
      <c r="BL325" s="249"/>
      <c r="BM325" s="249"/>
      <c r="BN325" s="249"/>
      <c r="BO325" s="249"/>
      <c r="BP325" s="249"/>
      <c r="BQ325" s="249"/>
      <c r="BR325" s="249"/>
      <c r="BS325" s="249"/>
      <c r="BT325" s="249"/>
      <c r="BU325" s="249"/>
      <c r="BV325" s="249"/>
      <c r="BW325" s="249"/>
      <c r="BX325" s="249"/>
      <c r="BY325" s="249"/>
      <c r="BZ325" s="249"/>
      <c r="CA325" s="249"/>
      <c r="CB325" s="249"/>
      <c r="CC325" s="249"/>
      <c r="CD325" s="249"/>
      <c r="CE325" s="249"/>
      <c r="CF325" s="423"/>
      <c r="CG325" s="439"/>
      <c r="CH325" s="439"/>
      <c r="CI325" s="439"/>
      <c r="CJ325" s="439"/>
      <c r="CK325" s="439"/>
      <c r="CL325" s="439"/>
      <c r="CM325" s="439"/>
      <c r="CN325" s="439"/>
      <c r="CO325" s="439"/>
      <c r="CP325" s="439"/>
      <c r="CQ325" s="439"/>
      <c r="CR325" s="439"/>
      <c r="CS325" s="439"/>
      <c r="CT325" s="439"/>
      <c r="CU325" s="439"/>
      <c r="CV325" s="439"/>
      <c r="CW325" s="439"/>
      <c r="CX325" s="439"/>
      <c r="CY325" s="439"/>
      <c r="CZ325" s="439"/>
      <c r="DA325" s="439"/>
      <c r="DB325" s="439"/>
      <c r="DC325" s="439"/>
      <c r="DD325" s="439"/>
      <c r="DE325" s="439"/>
      <c r="DF325" s="439"/>
      <c r="DG325" s="439"/>
      <c r="DH325" s="439"/>
      <c r="DI325" s="439"/>
      <c r="DJ325" s="439"/>
      <c r="DK325" s="439"/>
      <c r="DL325" s="439"/>
      <c r="DM325" s="439"/>
      <c r="DN325" s="439"/>
      <c r="DO325" s="439"/>
      <c r="DP325" s="439"/>
    </row>
    <row r="326" spans="1:120" s="5" customFormat="1" ht="13.5" customHeight="1">
      <c r="A326" s="1"/>
      <c r="B326" s="12"/>
      <c r="C326" s="1"/>
      <c r="D326" s="1"/>
      <c r="E326" s="1"/>
      <c r="F326" s="1"/>
      <c r="G326" s="1"/>
      <c r="H326" s="1"/>
      <c r="I326" s="1"/>
      <c r="J326" s="1"/>
      <c r="K326" s="1"/>
      <c r="L326" s="1"/>
      <c r="M326" s="1"/>
      <c r="N326" s="1"/>
      <c r="O326" s="1"/>
      <c r="P326" s="57"/>
      <c r="Q326" s="57"/>
      <c r="R326" s="57"/>
      <c r="S326" s="1"/>
      <c r="T326" s="1"/>
      <c r="U326" s="1"/>
      <c r="V326" s="1"/>
      <c r="W326" s="1"/>
      <c r="X326" s="57"/>
      <c r="Y326" s="57"/>
      <c r="Z326" s="57"/>
      <c r="AA326" s="1"/>
      <c r="AB326" s="1"/>
      <c r="AC326" s="14"/>
      <c r="AD326" s="14"/>
      <c r="AE326" s="14"/>
      <c r="AF326" s="14"/>
      <c r="AG326" s="14"/>
      <c r="AH326" s="14"/>
      <c r="AI326" s="14"/>
      <c r="AJ326" s="14"/>
      <c r="AK326" s="1"/>
      <c r="AL326" s="1"/>
      <c r="AM326" s="1"/>
      <c r="AN326" s="1"/>
      <c r="AO326" s="1"/>
      <c r="AP326" s="110"/>
      <c r="AQ326" s="180"/>
      <c r="AR326" s="1"/>
      <c r="AS326" s="18"/>
      <c r="AT326" s="249" t="s">
        <v>430</v>
      </c>
      <c r="AU326" s="249"/>
      <c r="AV326" s="249"/>
      <c r="AW326" s="249"/>
      <c r="AX326" s="249"/>
      <c r="AY326" s="249"/>
      <c r="AZ326" s="249"/>
      <c r="BA326" s="249"/>
      <c r="BB326" s="249"/>
      <c r="BC326" s="249"/>
      <c r="BD326" s="249"/>
      <c r="BE326" s="249"/>
      <c r="BF326" s="249"/>
      <c r="BG326" s="249"/>
      <c r="BH326" s="249"/>
      <c r="BI326" s="249"/>
      <c r="BJ326" s="249"/>
      <c r="BK326" s="249"/>
      <c r="BL326" s="249"/>
      <c r="BM326" s="249"/>
      <c r="BN326" s="249"/>
      <c r="BO326" s="249"/>
      <c r="BP326" s="249"/>
      <c r="BQ326" s="249"/>
      <c r="BR326" s="249"/>
      <c r="BS326" s="249"/>
      <c r="BT326" s="249"/>
      <c r="BU326" s="249"/>
      <c r="BV326" s="249"/>
      <c r="BW326" s="249"/>
      <c r="BX326" s="249"/>
      <c r="BY326" s="249"/>
      <c r="BZ326" s="249"/>
      <c r="CA326" s="249"/>
      <c r="CB326" s="249"/>
      <c r="CC326" s="249"/>
      <c r="CD326" s="249"/>
      <c r="CE326" s="249"/>
      <c r="CF326" s="423"/>
      <c r="CG326" s="439"/>
      <c r="CH326" s="439"/>
      <c r="CI326" s="439"/>
      <c r="CJ326" s="439"/>
      <c r="CK326" s="439"/>
      <c r="CL326" s="439"/>
      <c r="CM326" s="439"/>
      <c r="CN326" s="439"/>
      <c r="CO326" s="439"/>
      <c r="CP326" s="439"/>
      <c r="CQ326" s="439"/>
      <c r="CR326" s="439"/>
      <c r="CS326" s="439"/>
      <c r="CT326" s="439"/>
      <c r="CU326" s="439"/>
      <c r="CV326" s="439"/>
      <c r="CW326" s="439"/>
      <c r="CX326" s="439"/>
      <c r="CY326" s="439"/>
      <c r="CZ326" s="439"/>
      <c r="DA326" s="439"/>
      <c r="DB326" s="439"/>
      <c r="DC326" s="439"/>
      <c r="DD326" s="439"/>
      <c r="DE326" s="439"/>
      <c r="DF326" s="439"/>
      <c r="DG326" s="439"/>
      <c r="DH326" s="439"/>
      <c r="DI326" s="439"/>
      <c r="DJ326" s="439"/>
      <c r="DK326" s="439"/>
      <c r="DL326" s="439"/>
      <c r="DM326" s="439"/>
      <c r="DN326" s="439"/>
      <c r="DO326" s="439"/>
      <c r="DP326" s="439"/>
    </row>
    <row r="327" spans="1:120" s="5" customFormat="1" ht="13.5" customHeight="1">
      <c r="A327" s="1"/>
      <c r="B327" s="12"/>
      <c r="C327" s="1"/>
      <c r="D327" s="1"/>
      <c r="E327" s="1"/>
      <c r="F327" s="1"/>
      <c r="G327" s="1"/>
      <c r="H327" s="1"/>
      <c r="I327" s="1"/>
      <c r="J327" s="1"/>
      <c r="K327" s="1"/>
      <c r="L327" s="1"/>
      <c r="M327" s="1"/>
      <c r="N327" s="1"/>
      <c r="O327" s="1"/>
      <c r="P327" s="57"/>
      <c r="Q327" s="57"/>
      <c r="R327" s="57"/>
      <c r="S327" s="1"/>
      <c r="T327" s="1"/>
      <c r="U327" s="1"/>
      <c r="V327" s="1"/>
      <c r="W327" s="1"/>
      <c r="X327" s="57"/>
      <c r="Y327" s="57"/>
      <c r="Z327" s="57"/>
      <c r="AA327" s="1"/>
      <c r="AB327" s="1"/>
      <c r="AC327" s="14"/>
      <c r="AD327" s="14"/>
      <c r="AE327" s="14"/>
      <c r="AF327" s="14"/>
      <c r="AG327" s="14"/>
      <c r="AH327" s="14"/>
      <c r="AI327" s="14"/>
      <c r="AJ327" s="14"/>
      <c r="AK327" s="1"/>
      <c r="AL327" s="1"/>
      <c r="AM327" s="1"/>
      <c r="AN327" s="1"/>
      <c r="AO327" s="1"/>
      <c r="AP327" s="110"/>
      <c r="AQ327" s="180"/>
      <c r="AR327" s="12"/>
      <c r="AS327" s="251"/>
      <c r="AT327" s="251"/>
      <c r="AU327" s="251"/>
      <c r="AV327" s="251"/>
      <c r="AW327" s="251"/>
      <c r="AX327" s="251"/>
      <c r="AY327" s="251"/>
      <c r="AZ327" s="251"/>
      <c r="BA327" s="336" t="s">
        <v>480</v>
      </c>
      <c r="BB327" s="336"/>
      <c r="BC327" s="336"/>
      <c r="BD327" s="336"/>
      <c r="BE327" s="336"/>
      <c r="BF327" s="336"/>
      <c r="BG327" s="336"/>
      <c r="BH327" s="336"/>
      <c r="BI327" s="336"/>
      <c r="BJ327" s="336"/>
      <c r="BK327" s="336"/>
      <c r="BL327" s="336"/>
      <c r="BM327" s="336"/>
      <c r="BN327" s="336"/>
      <c r="BO327" s="336"/>
      <c r="BP327" s="336"/>
      <c r="BQ327" s="336"/>
      <c r="BR327" s="336"/>
      <c r="BS327" s="336"/>
      <c r="BT327" s="336"/>
      <c r="BU327" s="336"/>
      <c r="BV327" s="336"/>
      <c r="BW327" s="336"/>
      <c r="BX327" s="336"/>
      <c r="BY327" s="336"/>
      <c r="BZ327" s="336"/>
      <c r="CA327" s="336"/>
      <c r="CB327" s="336"/>
      <c r="CC327" s="336"/>
      <c r="CD327" s="336"/>
      <c r="CE327" s="336"/>
      <c r="CF327" s="423"/>
      <c r="CG327" s="5"/>
      <c r="CH327" s="5"/>
      <c r="CI327" s="5"/>
      <c r="CJ327" s="5"/>
      <c r="CK327" s="5"/>
      <c r="CL327" s="5"/>
      <c r="CM327" s="5"/>
      <c r="CN327" s="5"/>
      <c r="CO327" s="439"/>
      <c r="CP327" s="439"/>
      <c r="CQ327" s="439"/>
      <c r="CR327" s="439"/>
      <c r="CS327" s="439"/>
      <c r="CT327" s="439"/>
      <c r="CU327" s="439"/>
      <c r="CV327" s="439"/>
      <c r="CW327" s="439"/>
      <c r="CX327" s="439"/>
      <c r="CY327" s="439"/>
      <c r="CZ327" s="439"/>
      <c r="DA327" s="439"/>
      <c r="DB327" s="439"/>
      <c r="DC327" s="439"/>
      <c r="DD327" s="439"/>
      <c r="DE327" s="439"/>
      <c r="DF327" s="439"/>
      <c r="DG327" s="439"/>
      <c r="DH327" s="439"/>
      <c r="DI327" s="439"/>
      <c r="DJ327" s="439"/>
      <c r="DK327" s="439"/>
      <c r="DL327" s="439"/>
      <c r="DM327" s="439"/>
      <c r="DN327" s="439"/>
      <c r="DO327" s="439"/>
      <c r="DP327" s="439"/>
    </row>
    <row r="328" spans="1:120" s="5" customFormat="1"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10"/>
      <c r="AQ328" s="180"/>
      <c r="AR328" s="66" t="s">
        <v>281</v>
      </c>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c r="CE328" s="12"/>
      <c r="CF328" s="423"/>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row>
    <row r="329" spans="1:120" s="5" customFormat="1" ht="13.5" customHeight="1">
      <c r="A329" s="1"/>
      <c r="B329" s="11">
        <v>1</v>
      </c>
      <c r="C329" s="1"/>
      <c r="D329" s="1" t="s">
        <v>214</v>
      </c>
      <c r="E329" s="1"/>
      <c r="F329" s="1"/>
      <c r="G329" s="1"/>
      <c r="H329" s="1"/>
      <c r="I329" s="1"/>
      <c r="J329" s="5" t="s">
        <v>109</v>
      </c>
      <c r="K329" s="5"/>
      <c r="L329" s="5"/>
      <c r="M329" s="5"/>
      <c r="N329" s="5" t="s">
        <v>57</v>
      </c>
      <c r="O329" s="1"/>
      <c r="P329" s="50"/>
      <c r="Q329" s="54"/>
      <c r="R329" s="60"/>
      <c r="S329" s="5"/>
      <c r="T329" s="5" t="s">
        <v>182</v>
      </c>
      <c r="U329" s="5"/>
      <c r="V329" s="5"/>
      <c r="W329" s="5" t="s">
        <v>406</v>
      </c>
      <c r="X329" s="5"/>
      <c r="Y329" s="1"/>
      <c r="Z329" s="5"/>
      <c r="AA329" s="5"/>
      <c r="AB329" s="5"/>
      <c r="AC329" s="5"/>
      <c r="AD329" s="5"/>
      <c r="AE329" s="5"/>
      <c r="AF329" s="1"/>
      <c r="AG329" s="5" t="s">
        <v>190</v>
      </c>
      <c r="AH329" s="5"/>
      <c r="AI329" s="5"/>
      <c r="AJ329" s="5"/>
      <c r="AK329" s="5"/>
      <c r="AL329" s="1"/>
      <c r="AM329" s="1"/>
      <c r="AN329" s="1"/>
      <c r="AO329" s="1"/>
      <c r="AP329" s="110"/>
      <c r="AQ329" s="180"/>
      <c r="AR329" s="12" t="s">
        <v>459</v>
      </c>
      <c r="AS329" s="248" t="str">
        <f>"（"&amp;D329&amp;"）"</f>
        <v>（分別解体等）</v>
      </c>
      <c r="AT329" s="248"/>
      <c r="AU329" s="248"/>
      <c r="AV329" s="248"/>
      <c r="AW329" s="248"/>
      <c r="AX329" s="248"/>
      <c r="AY329" s="248"/>
      <c r="AZ329" s="248"/>
      <c r="BA329" s="266" t="s">
        <v>56</v>
      </c>
      <c r="BB329" s="266"/>
      <c r="BC329" s="266"/>
      <c r="BD329" s="266"/>
      <c r="BE329" s="266"/>
      <c r="BF329" s="266"/>
      <c r="BG329" s="266"/>
      <c r="BH329" s="266"/>
      <c r="BI329" s="266"/>
      <c r="BJ329" s="266"/>
      <c r="BK329" s="266"/>
      <c r="BL329" s="266"/>
      <c r="BM329" s="266"/>
      <c r="BN329" s="266"/>
      <c r="BO329" s="266"/>
      <c r="BP329" s="266"/>
      <c r="BQ329" s="266"/>
      <c r="BR329" s="266"/>
      <c r="BS329" s="266"/>
      <c r="BT329" s="266"/>
      <c r="BU329" s="266"/>
      <c r="BV329" s="266"/>
      <c r="BW329" s="266"/>
      <c r="BX329" s="266"/>
      <c r="BY329" s="266"/>
      <c r="BZ329" s="266"/>
      <c r="CA329" s="266"/>
      <c r="CB329" s="266"/>
      <c r="CC329" s="266"/>
      <c r="CD329" s="266"/>
      <c r="CE329" s="254"/>
      <c r="CF329" s="423"/>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row>
    <row r="330" spans="1:120" s="5" customFormat="1" ht="13.5" customHeight="1">
      <c r="A330" s="1"/>
      <c r="B330" s="1"/>
      <c r="C330" s="1"/>
      <c r="D330" s="1"/>
      <c r="E330" s="1"/>
      <c r="F330" s="1"/>
      <c r="G330" s="1"/>
      <c r="H330" s="1"/>
      <c r="I330" s="1"/>
      <c r="J330" s="1"/>
      <c r="K330" s="1"/>
      <c r="L330" s="1"/>
      <c r="M330" s="1"/>
      <c r="N330" s="1"/>
      <c r="O330" s="1"/>
      <c r="P330" s="1"/>
      <c r="Q330" s="1"/>
      <c r="R330" s="1"/>
      <c r="S330" s="1"/>
      <c r="T330" s="1" t="s">
        <v>352</v>
      </c>
      <c r="U330" s="1"/>
      <c r="V330" s="1"/>
      <c r="W330" s="1" t="s">
        <v>407</v>
      </c>
      <c r="X330" s="5"/>
      <c r="Y330" s="1"/>
      <c r="Z330" s="5"/>
      <c r="AA330" s="5"/>
      <c r="AB330" s="1"/>
      <c r="AC330" s="5"/>
      <c r="AD330" s="1"/>
      <c r="AE330" s="1"/>
      <c r="AF330" s="67"/>
      <c r="AG330" s="67" t="s">
        <v>118</v>
      </c>
      <c r="AH330" s="67"/>
      <c r="AI330" s="1"/>
      <c r="AJ330" s="1"/>
      <c r="AK330" s="1"/>
      <c r="AL330" s="1"/>
      <c r="AM330" s="1"/>
      <c r="AN330" s="1"/>
      <c r="AO330" s="1"/>
      <c r="AP330" s="110"/>
      <c r="AQ330" s="180"/>
      <c r="AR330" s="5"/>
      <c r="AS330" s="249" t="str">
        <f>CONCATENATE("るものとする。その方法は、",P329,"のとおりとする。なお、その費用を下記のとおり見込んでいる。")</f>
        <v>るものとする。その方法は、のとおりとする。なお、その費用を下記のとおり見込んでいる。</v>
      </c>
      <c r="AT330" s="249"/>
      <c r="AU330" s="249"/>
      <c r="AV330" s="249"/>
      <c r="AW330" s="249"/>
      <c r="AX330" s="249"/>
      <c r="AY330" s="249"/>
      <c r="AZ330" s="249"/>
      <c r="BA330" s="249"/>
      <c r="BB330" s="249"/>
      <c r="BC330" s="249"/>
      <c r="BD330" s="249"/>
      <c r="BE330" s="249"/>
      <c r="BF330" s="249"/>
      <c r="BG330" s="249"/>
      <c r="BH330" s="249"/>
      <c r="BI330" s="249"/>
      <c r="BJ330" s="249"/>
      <c r="BK330" s="249"/>
      <c r="BL330" s="249"/>
      <c r="BM330" s="249"/>
      <c r="BN330" s="249"/>
      <c r="BO330" s="249"/>
      <c r="BP330" s="249"/>
      <c r="BQ330" s="249"/>
      <c r="BR330" s="249"/>
      <c r="BS330" s="249"/>
      <c r="BT330" s="249"/>
      <c r="BU330" s="249"/>
      <c r="BV330" s="249"/>
      <c r="BW330" s="249"/>
      <c r="BX330" s="249"/>
      <c r="BY330" s="249"/>
      <c r="BZ330" s="249"/>
      <c r="CA330" s="249"/>
      <c r="CB330" s="249"/>
      <c r="CC330" s="249"/>
      <c r="CD330" s="249"/>
      <c r="CE330" s="249"/>
      <c r="CF330" s="423"/>
      <c r="CG330" s="5" t="s">
        <v>215</v>
      </c>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row>
    <row r="331" spans="1:120" s="5" customFormat="1" ht="13.5" customHeight="1">
      <c r="A331" s="1"/>
      <c r="B331" s="1"/>
      <c r="C331" s="5"/>
      <c r="D331" s="1" t="s">
        <v>105</v>
      </c>
      <c r="E331" s="1"/>
      <c r="F331" s="1"/>
      <c r="G331" s="1"/>
      <c r="H331" s="1"/>
      <c r="I331" s="5"/>
      <c r="J331" s="1" t="s">
        <v>57</v>
      </c>
      <c r="K331" s="5"/>
      <c r="L331" s="38"/>
      <c r="M331" s="39"/>
      <c r="N331" s="39"/>
      <c r="O331" s="39"/>
      <c r="P331" s="39"/>
      <c r="Q331" s="39"/>
      <c r="R331" s="44"/>
      <c r="S331" s="1"/>
      <c r="T331" s="1" t="s">
        <v>393</v>
      </c>
      <c r="U331" s="1"/>
      <c r="V331" s="1"/>
      <c r="W331" s="5" t="s">
        <v>408</v>
      </c>
      <c r="X331" s="5"/>
      <c r="Y331" s="1"/>
      <c r="Z331" s="5"/>
      <c r="AA331" s="5"/>
      <c r="AB331" s="5"/>
      <c r="AC331" s="5"/>
      <c r="AD331" s="5"/>
      <c r="AE331" s="5"/>
      <c r="AF331" s="1"/>
      <c r="AG331" s="5" t="s">
        <v>439</v>
      </c>
      <c r="AH331" s="5"/>
      <c r="AI331" s="5"/>
      <c r="AJ331" s="5"/>
      <c r="AK331" s="5"/>
      <c r="AL331" s="1"/>
      <c r="AM331" s="1"/>
      <c r="AN331" s="1"/>
      <c r="AO331" s="1"/>
      <c r="AP331" s="110"/>
      <c r="AQ331" s="180"/>
      <c r="AR331" s="12"/>
      <c r="AS331" s="12"/>
      <c r="AT331" s="12"/>
      <c r="AU331" s="12"/>
      <c r="AV331" s="12"/>
      <c r="AW331" s="12"/>
      <c r="AX331" s="12"/>
      <c r="AY331" s="12"/>
      <c r="AZ331" s="12"/>
      <c r="BA331" s="5"/>
      <c r="BB331" s="349" t="s">
        <v>5</v>
      </c>
      <c r="BC331" s="349"/>
      <c r="BD331" s="349"/>
      <c r="BE331" s="349"/>
      <c r="BF331" s="349"/>
      <c r="BG331" s="349"/>
      <c r="BH331" s="5"/>
      <c r="BI331" s="69" t="str">
        <f>IF(L331="",CONCATENATE("１㎥当り　",L333,"円"),L331)</f>
        <v>１㎥当り　　　　円</v>
      </c>
      <c r="BJ331" s="5"/>
      <c r="BK331" s="5"/>
      <c r="BL331" s="5"/>
      <c r="BM331" s="5"/>
      <c r="BN331" s="5"/>
      <c r="BO331" s="5"/>
      <c r="BP331" s="5"/>
      <c r="BQ331" s="5"/>
      <c r="BR331" s="5"/>
      <c r="BS331" s="5"/>
      <c r="BT331" s="5"/>
      <c r="BU331" s="5"/>
      <c r="BV331" s="5"/>
      <c r="BW331" s="5"/>
      <c r="BX331" s="5"/>
      <c r="BY331" s="5"/>
      <c r="BZ331" s="5"/>
      <c r="CA331" s="5"/>
      <c r="CB331" s="5"/>
      <c r="CC331" s="5"/>
      <c r="CD331" s="5"/>
      <c r="CE331" s="69"/>
      <c r="CF331" s="423"/>
      <c r="CG331" s="251"/>
      <c r="CH331" s="251"/>
      <c r="CI331" s="251"/>
      <c r="CJ331" s="251"/>
      <c r="CK331" s="251"/>
      <c r="CL331" s="251"/>
      <c r="CM331" s="251"/>
      <c r="CN331" s="251"/>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row>
    <row r="332" spans="1:120" s="5" customFormat="1"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67"/>
      <c r="AH332" s="67"/>
      <c r="AI332" s="67"/>
      <c r="AJ332" s="1"/>
      <c r="AK332" s="71"/>
      <c r="AL332" s="1"/>
      <c r="AM332" s="1"/>
      <c r="AN332" s="1"/>
      <c r="AO332" s="1"/>
      <c r="AP332" s="110"/>
      <c r="AQ332" s="180"/>
      <c r="AR332" s="12"/>
      <c r="AS332" s="12"/>
      <c r="AT332" s="12"/>
      <c r="AU332" s="12"/>
      <c r="AV332" s="12"/>
      <c r="AW332" s="12"/>
      <c r="AX332" s="12"/>
      <c r="AY332" s="12"/>
      <c r="AZ332" s="12"/>
      <c r="BA332" s="5"/>
      <c r="BB332" s="349" t="s">
        <v>310</v>
      </c>
      <c r="BC332" s="349"/>
      <c r="BD332" s="349"/>
      <c r="BE332" s="349"/>
      <c r="BF332" s="349"/>
      <c r="BG332" s="349"/>
      <c r="BH332" s="5"/>
      <c r="BI332" s="69" t="str">
        <f>IF(L331="",CONCATENATE("１㎥当り　",X333,"円"),L331)</f>
        <v>１㎥当り　　　　円</v>
      </c>
      <c r="BJ332" s="5"/>
      <c r="BK332" s="5"/>
      <c r="BL332" s="5"/>
      <c r="BM332" s="5"/>
      <c r="BN332" s="5"/>
      <c r="BO332" s="5"/>
      <c r="BP332" s="5"/>
      <c r="BQ332" s="5"/>
      <c r="BR332" s="5"/>
      <c r="BS332" s="5"/>
      <c r="BT332" s="5"/>
      <c r="BU332" s="5"/>
      <c r="BV332" s="5"/>
      <c r="BW332" s="5"/>
      <c r="BX332" s="5"/>
      <c r="BY332" s="5"/>
      <c r="BZ332" s="5"/>
      <c r="CA332" s="5"/>
      <c r="CB332" s="5"/>
      <c r="CC332" s="5"/>
      <c r="CD332" s="5"/>
      <c r="CE332" s="69"/>
      <c r="CF332" s="423"/>
      <c r="CG332" s="251"/>
      <c r="CH332" s="251"/>
      <c r="CI332" s="251"/>
      <c r="CJ332" s="251"/>
      <c r="CK332" s="251"/>
      <c r="CL332" s="251"/>
      <c r="CM332" s="251"/>
      <c r="CN332" s="251"/>
      <c r="CO332" s="251"/>
      <c r="CP332" s="251"/>
      <c r="CQ332" s="251"/>
      <c r="CR332" s="251"/>
      <c r="CS332" s="251"/>
      <c r="CT332" s="251"/>
      <c r="CU332" s="251"/>
      <c r="CV332" s="251"/>
      <c r="CW332" s="251"/>
      <c r="CX332" s="251"/>
      <c r="CY332" s="251"/>
      <c r="CZ332" s="251"/>
      <c r="DA332" s="251"/>
      <c r="DB332" s="251"/>
      <c r="DC332" s="251"/>
      <c r="DD332" s="251"/>
      <c r="DE332" s="251"/>
      <c r="DF332" s="251"/>
      <c r="DG332" s="251"/>
      <c r="DH332" s="5"/>
      <c r="DI332" s="5"/>
      <c r="DJ332" s="5"/>
      <c r="DK332" s="5"/>
      <c r="DL332" s="5"/>
      <c r="DM332" s="5"/>
      <c r="DN332" s="5"/>
      <c r="DO332" s="5"/>
      <c r="DP332" s="5"/>
    </row>
    <row r="333" spans="1:120" s="5" customFormat="1" ht="13.5" customHeight="1">
      <c r="A333" s="1"/>
      <c r="B333" s="1"/>
      <c r="C333" s="1"/>
      <c r="D333" s="1"/>
      <c r="E333" s="1"/>
      <c r="F333" s="1" t="s">
        <v>5</v>
      </c>
      <c r="G333" s="1"/>
      <c r="H333" s="1"/>
      <c r="I333" s="1"/>
      <c r="J333" s="1"/>
      <c r="K333" s="1"/>
      <c r="L333" s="42" t="s">
        <v>368</v>
      </c>
      <c r="M333" s="49"/>
      <c r="N333" s="51"/>
      <c r="O333" s="1" t="s">
        <v>216</v>
      </c>
      <c r="P333" s="1"/>
      <c r="Q333" s="5"/>
      <c r="R333" s="1" t="s">
        <v>310</v>
      </c>
      <c r="S333" s="1"/>
      <c r="T333" s="1"/>
      <c r="U333" s="1"/>
      <c r="V333" s="1"/>
      <c r="W333" s="1"/>
      <c r="X333" s="42" t="s">
        <v>368</v>
      </c>
      <c r="Y333" s="49"/>
      <c r="Z333" s="51"/>
      <c r="AA333" s="1" t="s">
        <v>216</v>
      </c>
      <c r="AB333" s="1"/>
      <c r="AC333" s="1"/>
      <c r="AD333" s="5"/>
      <c r="AE333" s="1" t="s">
        <v>219</v>
      </c>
      <c r="AF333" s="1"/>
      <c r="AG333" s="5"/>
      <c r="AH333" s="5"/>
      <c r="AI333" s="5"/>
      <c r="AJ333" s="42" t="s">
        <v>368</v>
      </c>
      <c r="AK333" s="49"/>
      <c r="AL333" s="51"/>
      <c r="AM333" s="1" t="s">
        <v>216</v>
      </c>
      <c r="AN333" s="1"/>
      <c r="AO333" s="1"/>
      <c r="AP333" s="110"/>
      <c r="AQ333" s="180"/>
      <c r="AR333" s="12"/>
      <c r="AS333" s="12"/>
      <c r="AT333" s="12"/>
      <c r="AU333" s="12"/>
      <c r="AV333" s="12"/>
      <c r="AW333" s="12"/>
      <c r="AX333" s="12"/>
      <c r="AY333" s="12"/>
      <c r="AZ333" s="12"/>
      <c r="BA333" s="5"/>
      <c r="BB333" s="349" t="s">
        <v>219</v>
      </c>
      <c r="BC333" s="349"/>
      <c r="BD333" s="349"/>
      <c r="BE333" s="349"/>
      <c r="BF333" s="349"/>
      <c r="BG333" s="349"/>
      <c r="BH333" s="5"/>
      <c r="BI333" s="69" t="str">
        <f>IF(L331="",CONCATENATE("１㎥当り　",AJ333,"円"),L331)</f>
        <v>１㎥当り　　　　円</v>
      </c>
      <c r="BJ333" s="5"/>
      <c r="BK333" s="5"/>
      <c r="BL333" s="5"/>
      <c r="BM333" s="5"/>
      <c r="BN333" s="5"/>
      <c r="BO333" s="5"/>
      <c r="BP333" s="5"/>
      <c r="BQ333" s="5"/>
      <c r="BR333" s="5"/>
      <c r="BS333" s="5"/>
      <c r="BT333" s="5"/>
      <c r="BU333" s="5"/>
      <c r="BV333" s="5"/>
      <c r="BW333" s="5"/>
      <c r="BX333" s="5"/>
      <c r="BY333" s="5"/>
      <c r="BZ333" s="5"/>
      <c r="CA333" s="5"/>
      <c r="CB333" s="5"/>
      <c r="CC333" s="5"/>
      <c r="CD333" s="5"/>
      <c r="CE333" s="69"/>
      <c r="CF333" s="423"/>
      <c r="CG333" s="5" t="s">
        <v>5</v>
      </c>
      <c r="CH333" s="251"/>
      <c r="CI333" s="251"/>
      <c r="CJ333" s="251"/>
      <c r="CK333" s="251"/>
      <c r="CL333" s="251"/>
      <c r="CM333" s="251"/>
      <c r="CN333" s="251"/>
      <c r="CO333" s="251"/>
      <c r="CP333" s="251"/>
      <c r="CQ333" s="251"/>
      <c r="CR333" s="251"/>
      <c r="CS333" s="251"/>
      <c r="CT333" s="251"/>
      <c r="CU333" s="251"/>
      <c r="CV333" s="251"/>
      <c r="CW333" s="251"/>
      <c r="CX333" s="251"/>
      <c r="CY333" s="251"/>
      <c r="CZ333" s="251"/>
      <c r="DA333" s="251"/>
      <c r="DB333" s="251"/>
      <c r="DC333" s="251"/>
      <c r="DD333" s="251"/>
      <c r="DE333" s="251"/>
      <c r="DF333" s="251"/>
      <c r="DG333" s="251"/>
      <c r="DH333" s="5"/>
      <c r="DI333" s="5"/>
      <c r="DJ333" s="5"/>
      <c r="DK333" s="5"/>
      <c r="DL333" s="5"/>
      <c r="DM333" s="5"/>
      <c r="DN333" s="5"/>
      <c r="DO333" s="5"/>
      <c r="DP333" s="5"/>
    </row>
    <row r="334" spans="1:120" s="5" customFormat="1"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10"/>
      <c r="AQ334" s="180"/>
      <c r="AR334" s="12" t="s">
        <v>460</v>
      </c>
      <c r="AS334" s="248" t="str">
        <f>"（"&amp;D335&amp;"）"</f>
        <v>（他工事等流用）</v>
      </c>
      <c r="AT334" s="248"/>
      <c r="AU334" s="248"/>
      <c r="AV334" s="248"/>
      <c r="AW334" s="248"/>
      <c r="AX334" s="248"/>
      <c r="AY334" s="248"/>
      <c r="AZ334" s="248"/>
      <c r="BA334" s="249" t="str">
        <f>IF(AC335="",CONCATENATE("　",P335,"は、",AC321,"市･町･村",CJ308,"地内の",+O337,"工事現場に運搬（片道運搬距離",+AF337,"km）するものとする。"),CONCATENATE("　",P335,"は、",AC321,"市･町･村",AC335,"地内の",+O337,"工事現場に運搬（片道運搬距離",+AF337,"km）するものとする。"))</f>
        <v>　　　　　　　　は、　市･町･村　　　　　地内の　　　　　　　　工事現場に運搬（片道運搬距離　　　km）するものとする。</v>
      </c>
      <c r="BB334" s="249"/>
      <c r="BC334" s="249"/>
      <c r="BD334" s="249"/>
      <c r="BE334" s="249"/>
      <c r="BF334" s="249"/>
      <c r="BG334" s="249"/>
      <c r="BH334" s="249"/>
      <c r="BI334" s="249"/>
      <c r="BJ334" s="249"/>
      <c r="BK334" s="249"/>
      <c r="BL334" s="249"/>
      <c r="BM334" s="249"/>
      <c r="BN334" s="249"/>
      <c r="BO334" s="249"/>
      <c r="BP334" s="249"/>
      <c r="BQ334" s="249"/>
      <c r="BR334" s="249"/>
      <c r="BS334" s="249"/>
      <c r="BT334" s="249"/>
      <c r="BU334" s="249"/>
      <c r="BV334" s="249"/>
      <c r="BW334" s="249"/>
      <c r="BX334" s="249"/>
      <c r="BY334" s="249"/>
      <c r="BZ334" s="249"/>
      <c r="CA334" s="249"/>
      <c r="CB334" s="249"/>
      <c r="CC334" s="249"/>
      <c r="CD334" s="249"/>
      <c r="CE334" s="249"/>
      <c r="CF334" s="423"/>
      <c r="CG334" s="5" t="s">
        <v>310</v>
      </c>
      <c r="CH334" s="5"/>
      <c r="CI334" s="5"/>
      <c r="CJ334" s="5"/>
      <c r="CK334" s="5"/>
      <c r="CL334" s="5"/>
      <c r="CM334" s="5"/>
      <c r="CN334" s="5"/>
      <c r="CO334" s="251"/>
      <c r="CP334" s="251"/>
      <c r="CQ334" s="251"/>
      <c r="CR334" s="251"/>
      <c r="CS334" s="251"/>
      <c r="CT334" s="251"/>
      <c r="CU334" s="251"/>
      <c r="CV334" s="251"/>
      <c r="CW334" s="251"/>
      <c r="CX334" s="251"/>
      <c r="CY334" s="251"/>
      <c r="CZ334" s="251"/>
      <c r="DA334" s="251"/>
      <c r="DB334" s="251"/>
      <c r="DC334" s="251"/>
      <c r="DD334" s="251"/>
      <c r="DE334" s="251"/>
      <c r="DF334" s="251"/>
      <c r="DG334" s="251"/>
      <c r="DH334" s="5"/>
      <c r="DI334" s="5"/>
      <c r="DJ334" s="5"/>
      <c r="DK334" s="5"/>
      <c r="DL334" s="5"/>
      <c r="DM334" s="5"/>
      <c r="DN334" s="5"/>
      <c r="DO334" s="5"/>
      <c r="DP334" s="5"/>
    </row>
    <row r="335" spans="1:120" s="5" customFormat="1" ht="13.5" customHeight="1">
      <c r="A335" s="1"/>
      <c r="B335" s="11">
        <v>1</v>
      </c>
      <c r="C335" s="1"/>
      <c r="D335" s="1" t="s">
        <v>156</v>
      </c>
      <c r="E335" s="1"/>
      <c r="F335" s="1"/>
      <c r="G335" s="1"/>
      <c r="H335" s="1"/>
      <c r="I335" s="1"/>
      <c r="J335" s="1" t="s">
        <v>53</v>
      </c>
      <c r="K335" s="1"/>
      <c r="L335" s="1"/>
      <c r="M335" s="1"/>
      <c r="N335" s="1" t="s">
        <v>57</v>
      </c>
      <c r="O335" s="1"/>
      <c r="P335" s="38" t="s">
        <v>18</v>
      </c>
      <c r="Q335" s="39"/>
      <c r="R335" s="39"/>
      <c r="S335" s="39"/>
      <c r="T335" s="39"/>
      <c r="U335" s="39"/>
      <c r="V335" s="44"/>
      <c r="W335" s="1"/>
      <c r="X335" s="1" t="s">
        <v>204</v>
      </c>
      <c r="Y335" s="1"/>
      <c r="Z335" s="1"/>
      <c r="AA335" s="1"/>
      <c r="AB335" s="1"/>
      <c r="AC335" s="38" t="s">
        <v>383</v>
      </c>
      <c r="AD335" s="39"/>
      <c r="AE335" s="39"/>
      <c r="AF335" s="39"/>
      <c r="AG335" s="39"/>
      <c r="AH335" s="39"/>
      <c r="AI335" s="39"/>
      <c r="AJ335" s="44"/>
      <c r="AK335" s="12" t="s">
        <v>398</v>
      </c>
      <c r="AL335" s="12"/>
      <c r="AM335" s="1"/>
      <c r="AN335" s="1"/>
      <c r="AO335" s="1"/>
      <c r="AP335" s="110"/>
      <c r="AQ335" s="180"/>
      <c r="AR335" s="12"/>
      <c r="AS335" s="12"/>
      <c r="AT335" s="12"/>
      <c r="AU335" s="12"/>
      <c r="AV335" s="12"/>
      <c r="AW335" s="12"/>
      <c r="AX335" s="12"/>
      <c r="AY335" s="12"/>
      <c r="AZ335" s="12"/>
      <c r="BA335" s="249"/>
      <c r="BB335" s="249"/>
      <c r="BC335" s="249"/>
      <c r="BD335" s="249"/>
      <c r="BE335" s="249"/>
      <c r="BF335" s="249"/>
      <c r="BG335" s="249"/>
      <c r="BH335" s="249"/>
      <c r="BI335" s="249"/>
      <c r="BJ335" s="249"/>
      <c r="BK335" s="249"/>
      <c r="BL335" s="249"/>
      <c r="BM335" s="249"/>
      <c r="BN335" s="249"/>
      <c r="BO335" s="249"/>
      <c r="BP335" s="249"/>
      <c r="BQ335" s="249"/>
      <c r="BR335" s="249"/>
      <c r="BS335" s="249"/>
      <c r="BT335" s="249"/>
      <c r="BU335" s="249"/>
      <c r="BV335" s="249"/>
      <c r="BW335" s="249"/>
      <c r="BX335" s="249"/>
      <c r="BY335" s="249"/>
      <c r="BZ335" s="249"/>
      <c r="CA335" s="249"/>
      <c r="CB335" s="249"/>
      <c r="CC335" s="249"/>
      <c r="CD335" s="249"/>
      <c r="CE335" s="249"/>
      <c r="CF335" s="423"/>
      <c r="CG335" s="5" t="s">
        <v>219</v>
      </c>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row>
    <row r="336" spans="1:120" s="5" customFormat="1"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10"/>
      <c r="AQ336" s="180"/>
      <c r="AR336" s="12" t="s">
        <v>462</v>
      </c>
      <c r="AS336" s="12" t="str">
        <f>"（"&amp;D339&amp;"）"</f>
        <v>（再資源化施設へ搬出）</v>
      </c>
      <c r="AT336" s="12"/>
      <c r="AU336" s="12"/>
      <c r="AV336" s="12"/>
      <c r="AW336" s="12"/>
      <c r="AX336" s="12"/>
      <c r="AY336" s="12"/>
      <c r="AZ336" s="12"/>
      <c r="BA336" s="249"/>
      <c r="BB336" s="336" t="s">
        <v>244</v>
      </c>
      <c r="BC336" s="336"/>
      <c r="BD336" s="336"/>
      <c r="BE336" s="336"/>
      <c r="BF336" s="336"/>
      <c r="BG336" s="336"/>
      <c r="BH336" s="336"/>
      <c r="BI336" s="336"/>
      <c r="BJ336" s="336"/>
      <c r="BK336" s="336"/>
      <c r="BL336" s="336"/>
      <c r="BM336" s="336"/>
      <c r="BN336" s="336"/>
      <c r="BO336" s="336"/>
      <c r="BP336" s="336"/>
      <c r="BQ336" s="336"/>
      <c r="BR336" s="336"/>
      <c r="BS336" s="336"/>
      <c r="BT336" s="336"/>
      <c r="BU336" s="336"/>
      <c r="BV336" s="336"/>
      <c r="BW336" s="336"/>
      <c r="BX336" s="336"/>
      <c r="BY336" s="336"/>
      <c r="BZ336" s="336"/>
      <c r="CA336" s="336"/>
      <c r="CB336" s="336"/>
      <c r="CC336" s="336"/>
      <c r="CD336" s="336"/>
      <c r="CE336" s="336"/>
      <c r="CF336" s="423"/>
      <c r="CG336" s="5" t="s">
        <v>524</v>
      </c>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row>
    <row r="337" spans="1:85" s="5" customFormat="1" ht="13.5" customHeight="1">
      <c r="A337" s="1"/>
      <c r="B337" s="1"/>
      <c r="C337" s="1"/>
      <c r="D337" s="1"/>
      <c r="E337" s="1"/>
      <c r="F337" s="1"/>
      <c r="G337" s="1"/>
      <c r="H337" s="1"/>
      <c r="I337" s="1"/>
      <c r="J337" s="1" t="s">
        <v>107</v>
      </c>
      <c r="K337" s="1"/>
      <c r="L337" s="1"/>
      <c r="M337" s="1"/>
      <c r="N337" s="1"/>
      <c r="O337" s="38" t="s">
        <v>10</v>
      </c>
      <c r="P337" s="39"/>
      <c r="Q337" s="39"/>
      <c r="R337" s="39"/>
      <c r="S337" s="39"/>
      <c r="T337" s="39"/>
      <c r="U337" s="39"/>
      <c r="V337" s="44"/>
      <c r="W337" s="12" t="s">
        <v>399</v>
      </c>
      <c r="X337" s="12"/>
      <c r="Y337" s="1"/>
      <c r="Z337" s="1" t="s">
        <v>205</v>
      </c>
      <c r="AA337" s="1"/>
      <c r="AB337" s="1"/>
      <c r="AC337" s="1"/>
      <c r="AD337" s="1"/>
      <c r="AE337" s="1"/>
      <c r="AF337" s="42" t="s">
        <v>368</v>
      </c>
      <c r="AG337" s="49"/>
      <c r="AH337" s="51"/>
      <c r="AI337" s="1" t="s">
        <v>279</v>
      </c>
      <c r="AJ337" s="1"/>
      <c r="AK337" s="1"/>
      <c r="AL337" s="1"/>
      <c r="AM337" s="1"/>
      <c r="AN337" s="1"/>
      <c r="AO337" s="1"/>
      <c r="AP337" s="110"/>
      <c r="AQ337" s="180"/>
      <c r="AR337" s="5"/>
      <c r="AS337" s="18" t="s">
        <v>147</v>
      </c>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249"/>
      <c r="CF337" s="423"/>
      <c r="CG337" s="5" t="s">
        <v>373</v>
      </c>
    </row>
    <row r="338" spans="1:85" s="5" customFormat="1"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10"/>
      <c r="AQ338" s="180"/>
      <c r="AR338" s="12"/>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c r="CA338" s="18"/>
      <c r="CB338" s="18"/>
      <c r="CC338" s="18"/>
      <c r="CD338" s="18"/>
      <c r="CE338" s="249"/>
      <c r="CF338" s="423"/>
      <c r="CG338" s="5" t="s">
        <v>74</v>
      </c>
    </row>
    <row r="339" spans="1:85" s="5" customFormat="1" ht="13.5" customHeight="1">
      <c r="A339" s="1"/>
      <c r="B339" s="11">
        <v>1</v>
      </c>
      <c r="C339" s="1"/>
      <c r="D339" s="1" t="s">
        <v>348</v>
      </c>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10"/>
      <c r="AQ339" s="180"/>
      <c r="AR339" s="12"/>
      <c r="AS339" s="249" t="s">
        <v>403</v>
      </c>
      <c r="AT339" s="249"/>
      <c r="AU339" s="249"/>
      <c r="AV339" s="249"/>
      <c r="AW339" s="249"/>
      <c r="AX339" s="249"/>
      <c r="AY339" s="249"/>
      <c r="AZ339" s="249"/>
      <c r="BA339" s="249"/>
      <c r="BB339" s="249"/>
      <c r="BC339" s="249"/>
      <c r="BD339" s="249"/>
      <c r="BE339" s="249"/>
      <c r="BF339" s="249"/>
      <c r="BG339" s="249"/>
      <c r="BH339" s="249"/>
      <c r="BI339" s="249"/>
      <c r="BJ339" s="249"/>
      <c r="BK339" s="249"/>
      <c r="BL339" s="249"/>
      <c r="BM339" s="249"/>
      <c r="BN339" s="249"/>
      <c r="BO339" s="249"/>
      <c r="BP339" s="249"/>
      <c r="BQ339" s="249"/>
      <c r="BR339" s="249"/>
      <c r="BS339" s="249"/>
      <c r="BT339" s="249"/>
      <c r="BU339" s="249"/>
      <c r="BV339" s="249"/>
      <c r="BW339" s="249"/>
      <c r="BX339" s="249"/>
      <c r="BY339" s="249"/>
      <c r="BZ339" s="249"/>
      <c r="CA339" s="249"/>
      <c r="CB339" s="249"/>
      <c r="CC339" s="249"/>
      <c r="CD339" s="249"/>
      <c r="CE339" s="249"/>
      <c r="CF339" s="423"/>
      <c r="CG339" s="5" t="s">
        <v>525</v>
      </c>
    </row>
    <row r="340" spans="1:85" s="5" customFormat="1"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10"/>
      <c r="AQ340" s="180"/>
      <c r="AR340" s="12"/>
      <c r="AS340" s="249"/>
      <c r="AT340" s="249"/>
      <c r="AU340" s="249"/>
      <c r="AV340" s="249"/>
      <c r="AW340" s="249"/>
      <c r="AX340" s="249"/>
      <c r="AY340" s="249"/>
      <c r="AZ340" s="249"/>
      <c r="BA340" s="249"/>
      <c r="BB340" s="249"/>
      <c r="BC340" s="249"/>
      <c r="BD340" s="249"/>
      <c r="BE340" s="249"/>
      <c r="BF340" s="249"/>
      <c r="BG340" s="249"/>
      <c r="BH340" s="249"/>
      <c r="BI340" s="249"/>
      <c r="BJ340" s="249"/>
      <c r="BK340" s="249"/>
      <c r="BL340" s="249"/>
      <c r="BM340" s="249"/>
      <c r="BN340" s="249"/>
      <c r="BO340" s="249"/>
      <c r="BP340" s="249"/>
      <c r="BQ340" s="249"/>
      <c r="BR340" s="249"/>
      <c r="BS340" s="249"/>
      <c r="BT340" s="249"/>
      <c r="BU340" s="249"/>
      <c r="BV340" s="249"/>
      <c r="BW340" s="249"/>
      <c r="BX340" s="249"/>
      <c r="BY340" s="249"/>
      <c r="BZ340" s="249"/>
      <c r="CA340" s="249"/>
      <c r="CB340" s="249"/>
      <c r="CC340" s="249"/>
      <c r="CD340" s="249"/>
      <c r="CE340" s="249"/>
      <c r="CF340" s="423"/>
      <c r="CG340" s="5"/>
    </row>
    <row r="341" spans="1:85" s="5" customFormat="1" ht="13.5" customHeight="1">
      <c r="A341" s="1"/>
      <c r="B341" s="1"/>
      <c r="C341" s="16">
        <v>1</v>
      </c>
      <c r="D341" s="5"/>
      <c r="E341" s="1" t="s">
        <v>5</v>
      </c>
      <c r="F341" s="1"/>
      <c r="G341" s="1"/>
      <c r="H341" s="1"/>
      <c r="I341" s="1"/>
      <c r="J341" s="1"/>
      <c r="K341" s="1"/>
      <c r="L341" s="1" t="s">
        <v>198</v>
      </c>
      <c r="M341" s="1"/>
      <c r="N341" s="1"/>
      <c r="O341" s="1" t="s">
        <v>28</v>
      </c>
      <c r="P341" s="1"/>
      <c r="Q341" s="1"/>
      <c r="R341" s="38" t="s">
        <v>368</v>
      </c>
      <c r="S341" s="39"/>
      <c r="T341" s="39"/>
      <c r="U341" s="44"/>
      <c r="V341" s="1" t="s">
        <v>398</v>
      </c>
      <c r="W341" s="1"/>
      <c r="X341" s="1"/>
      <c r="Y341" s="1" t="s">
        <v>364</v>
      </c>
      <c r="Z341" s="1"/>
      <c r="AA341" s="1"/>
      <c r="AB341" s="1"/>
      <c r="AC341" s="38" t="s">
        <v>383</v>
      </c>
      <c r="AD341" s="39"/>
      <c r="AE341" s="39"/>
      <c r="AF341" s="39"/>
      <c r="AG341" s="39"/>
      <c r="AH341" s="39"/>
      <c r="AI341" s="39"/>
      <c r="AJ341" s="44"/>
      <c r="AK341" s="1"/>
      <c r="AL341" s="1"/>
      <c r="AM341" s="1"/>
      <c r="AN341" s="1"/>
      <c r="AO341" s="1"/>
      <c r="AP341" s="110"/>
      <c r="AQ341" s="180"/>
      <c r="AR341" s="12"/>
      <c r="AS341" s="12" t="s">
        <v>482</v>
      </c>
      <c r="AT341" s="12"/>
      <c r="AU341" s="12"/>
      <c r="AV341" s="12"/>
      <c r="AW341" s="12"/>
      <c r="AX341" s="12"/>
      <c r="AY341" s="319"/>
      <c r="AZ341" s="319"/>
      <c r="BA341" s="319"/>
      <c r="BB341" s="319"/>
      <c r="BC341" s="319"/>
      <c r="BD341" s="319"/>
      <c r="BE341" s="319"/>
      <c r="BF341" s="319"/>
      <c r="BG341" s="319"/>
      <c r="BH341" s="319"/>
      <c r="BI341" s="319"/>
      <c r="BJ341" s="319"/>
      <c r="BK341" s="319"/>
      <c r="BL341" s="319"/>
      <c r="BM341" s="319"/>
      <c r="BN341" s="319"/>
      <c r="BO341" s="319"/>
      <c r="BP341" s="319"/>
      <c r="BQ341" s="319"/>
      <c r="BR341" s="319"/>
      <c r="BS341" s="319"/>
      <c r="BT341" s="319"/>
      <c r="BU341" s="319"/>
      <c r="BV341" s="319"/>
      <c r="BW341" s="319"/>
      <c r="BX341" s="319"/>
      <c r="BY341" s="319"/>
      <c r="BZ341" s="319"/>
      <c r="CA341" s="319"/>
      <c r="CB341" s="319"/>
      <c r="CC341" s="319"/>
      <c r="CD341" s="319"/>
      <c r="CE341" s="319"/>
      <c r="CF341" s="423"/>
      <c r="CG341" s="5"/>
    </row>
    <row r="342" spans="1:85" s="5" customFormat="1"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10"/>
      <c r="AQ342" s="180"/>
      <c r="AR342" s="12"/>
      <c r="AS342" s="12"/>
      <c r="AT342" s="12" t="str">
        <f>CG333</f>
        <v>コンクリート魂</v>
      </c>
      <c r="AU342" s="12"/>
      <c r="AV342" s="12"/>
      <c r="AW342" s="12"/>
      <c r="AX342" s="12"/>
      <c r="AY342" s="319"/>
      <c r="AZ342" s="319"/>
      <c r="BA342" s="249" t="str">
        <f>O341&amp;R341&amp;V341&amp;"の"&amp;AC341&amp;"（"&amp;J343&amp;N343&amp;Q343&amp;"）、"&amp;"費用１ｔ当り"&amp;W343&amp;Z343</f>
        <v>倉吉市　　　地内の　　　　　（運搬距離　　　km）、費用１ｔ当り　　　円</v>
      </c>
      <c r="BB342" s="249"/>
      <c r="BC342" s="249"/>
      <c r="BD342" s="249"/>
      <c r="BE342" s="249"/>
      <c r="BF342" s="249"/>
      <c r="BG342" s="249"/>
      <c r="BH342" s="249"/>
      <c r="BI342" s="249"/>
      <c r="BJ342" s="249"/>
      <c r="BK342" s="249"/>
      <c r="BL342" s="249"/>
      <c r="BM342" s="249"/>
      <c r="BN342" s="249"/>
      <c r="BO342" s="249"/>
      <c r="BP342" s="249"/>
      <c r="BQ342" s="249"/>
      <c r="BR342" s="249"/>
      <c r="BS342" s="249"/>
      <c r="BT342" s="249"/>
      <c r="BU342" s="249"/>
      <c r="BV342" s="249"/>
      <c r="BW342" s="249"/>
      <c r="BX342" s="249"/>
      <c r="BY342" s="249"/>
      <c r="BZ342" s="249"/>
      <c r="CA342" s="249"/>
      <c r="CB342" s="249"/>
      <c r="CC342" s="249"/>
      <c r="CD342" s="249"/>
      <c r="CE342" s="319"/>
      <c r="CF342" s="423"/>
      <c r="CG342" s="5"/>
    </row>
    <row r="343" spans="1:85" s="5" customFormat="1" ht="13.5" customHeight="1">
      <c r="A343" s="1"/>
      <c r="B343" s="1"/>
      <c r="C343" s="1"/>
      <c r="D343" s="1"/>
      <c r="E343" s="1"/>
      <c r="F343" s="1"/>
      <c r="G343" s="1"/>
      <c r="H343" s="1"/>
      <c r="I343" s="1"/>
      <c r="J343" s="1" t="s">
        <v>363</v>
      </c>
      <c r="K343" s="1"/>
      <c r="L343" s="1"/>
      <c r="M343" s="1"/>
      <c r="N343" s="42" t="s">
        <v>368</v>
      </c>
      <c r="O343" s="49"/>
      <c r="P343" s="51"/>
      <c r="Q343" s="1" t="s">
        <v>279</v>
      </c>
      <c r="R343" s="1"/>
      <c r="S343" s="1" t="s">
        <v>263</v>
      </c>
      <c r="T343" s="1"/>
      <c r="U343" s="1"/>
      <c r="V343" s="1"/>
      <c r="W343" s="42" t="s">
        <v>368</v>
      </c>
      <c r="X343" s="49"/>
      <c r="Y343" s="51"/>
      <c r="Z343" s="1" t="s">
        <v>211</v>
      </c>
      <c r="AA343" s="1"/>
      <c r="AB343" s="1" t="s">
        <v>220</v>
      </c>
      <c r="AC343" s="1"/>
      <c r="AD343" s="1"/>
      <c r="AE343" s="1"/>
      <c r="AF343" s="1"/>
      <c r="AG343" s="1" t="s">
        <v>222</v>
      </c>
      <c r="AH343" s="1"/>
      <c r="AI343" s="38"/>
      <c r="AJ343" s="39"/>
      <c r="AK343" s="44"/>
      <c r="AL343" s="1" t="s">
        <v>445</v>
      </c>
      <c r="AM343" s="1"/>
      <c r="AN343" s="1"/>
      <c r="AO343" s="1"/>
      <c r="AP343" s="110"/>
      <c r="AQ343" s="180"/>
      <c r="AR343" s="12"/>
      <c r="AS343" s="5"/>
      <c r="AT343" s="69" t="str">
        <f>CG334</f>
        <v>アスファルト魂</v>
      </c>
      <c r="AU343" s="5"/>
      <c r="AV343" s="5"/>
      <c r="AW343" s="5"/>
      <c r="AX343" s="5"/>
      <c r="AY343" s="5"/>
      <c r="AZ343" s="5"/>
      <c r="BA343" s="254" t="str">
        <f>O345&amp;R345&amp;V345&amp;"の"&amp;AC345&amp;"（"&amp;J347&amp;N347&amp;Q347&amp;"）、費用１ｔ当り"&amp;W347&amp;Z347</f>
        <v>倉吉市　　　地内の　　　　　（運搬距離　　　km）、費用１ｔ当り　　　円</v>
      </c>
      <c r="BB343" s="254"/>
      <c r="BC343" s="254"/>
      <c r="BD343" s="254"/>
      <c r="BE343" s="254"/>
      <c r="BF343" s="254"/>
      <c r="BG343" s="254"/>
      <c r="BH343" s="254"/>
      <c r="BI343" s="254"/>
      <c r="BJ343" s="254"/>
      <c r="BK343" s="254"/>
      <c r="BL343" s="254"/>
      <c r="BM343" s="254"/>
      <c r="BN343" s="254"/>
      <c r="BO343" s="254"/>
      <c r="BP343" s="254"/>
      <c r="BQ343" s="254"/>
      <c r="BR343" s="254"/>
      <c r="BS343" s="254"/>
      <c r="BT343" s="254"/>
      <c r="BU343" s="254"/>
      <c r="BV343" s="254"/>
      <c r="BW343" s="254"/>
      <c r="BX343" s="254"/>
      <c r="BY343" s="254"/>
      <c r="BZ343" s="254"/>
      <c r="CA343" s="254"/>
      <c r="CB343" s="254"/>
      <c r="CC343" s="254"/>
      <c r="CD343" s="254"/>
      <c r="CE343" s="12"/>
      <c r="CF343" s="423"/>
      <c r="CG343" s="5"/>
    </row>
    <row r="344" spans="1:85" s="5" customFormat="1" ht="13.5" customHeight="1">
      <c r="A344" s="1"/>
      <c r="B344" s="1"/>
      <c r="C344" s="1"/>
      <c r="D344" s="1"/>
      <c r="E344" s="1"/>
      <c r="F344" s="1"/>
      <c r="G344" s="1"/>
      <c r="H344" s="1"/>
      <c r="I344" s="1"/>
      <c r="J344" s="1"/>
      <c r="K344" s="1"/>
      <c r="L344" s="1"/>
      <c r="M344" s="1"/>
      <c r="N344" s="1"/>
      <c r="O344" s="1"/>
      <c r="P344" s="1"/>
      <c r="Q344" s="1"/>
      <c r="R344" s="1"/>
      <c r="S344" s="1"/>
      <c r="T344" s="1"/>
      <c r="U344" s="63"/>
      <c r="V344" s="63"/>
      <c r="W344" s="63"/>
      <c r="X344" s="1"/>
      <c r="Y344" s="1"/>
      <c r="Z344" s="1"/>
      <c r="AA344" s="1"/>
      <c r="AB344" s="1"/>
      <c r="AC344" s="1"/>
      <c r="AD344" s="1"/>
      <c r="AE344" s="1"/>
      <c r="AF344" s="1"/>
      <c r="AG344" s="1"/>
      <c r="AH344" s="1"/>
      <c r="AI344" s="1"/>
      <c r="AJ344" s="1"/>
      <c r="AK344" s="1"/>
      <c r="AL344" s="1"/>
      <c r="AM344" s="1"/>
      <c r="AN344" s="1"/>
      <c r="AO344" s="1"/>
      <c r="AP344" s="110"/>
      <c r="AQ344" s="180"/>
      <c r="AR344" s="12"/>
      <c r="AS344" s="12"/>
      <c r="AT344" s="69" t="str">
        <f>CG335</f>
        <v>建設発生木材</v>
      </c>
      <c r="AU344" s="5"/>
      <c r="AV344" s="5"/>
      <c r="AW344" s="5"/>
      <c r="AX344" s="5"/>
      <c r="AY344" s="5"/>
      <c r="AZ344" s="5"/>
      <c r="BA344" s="254" t="str">
        <f>O349&amp;V349&amp;"の"&amp;AC349&amp;"（"&amp;H352&amp;L352&amp;O352&amp;"）、費用１ｔ当り"&amp;U352&amp;X352</f>
        <v>地内の　　　（運搬距離　　　km）、費用１ｔ当り　　　円</v>
      </c>
      <c r="BB344" s="254"/>
      <c r="BC344" s="254"/>
      <c r="BD344" s="254"/>
      <c r="BE344" s="254"/>
      <c r="BF344" s="254"/>
      <c r="BG344" s="254"/>
      <c r="BH344" s="254"/>
      <c r="BI344" s="254"/>
      <c r="BJ344" s="254"/>
      <c r="BK344" s="254"/>
      <c r="BL344" s="254"/>
      <c r="BM344" s="254"/>
      <c r="BN344" s="254"/>
      <c r="BO344" s="254"/>
      <c r="BP344" s="254"/>
      <c r="BQ344" s="254"/>
      <c r="BR344" s="254"/>
      <c r="BS344" s="254"/>
      <c r="BT344" s="254"/>
      <c r="BU344" s="254"/>
      <c r="BV344" s="254"/>
      <c r="BW344" s="254"/>
      <c r="BX344" s="254"/>
      <c r="BY344" s="254"/>
      <c r="BZ344" s="254"/>
      <c r="CA344" s="254"/>
      <c r="CB344" s="254"/>
      <c r="CC344" s="254"/>
      <c r="CD344" s="254"/>
      <c r="CE344" s="12"/>
      <c r="CF344" s="423"/>
      <c r="CG344" s="5"/>
    </row>
    <row r="345" spans="1:85" s="5" customFormat="1" ht="13.5" customHeight="1">
      <c r="A345" s="1"/>
      <c r="B345" s="1"/>
      <c r="C345" s="16">
        <v>1</v>
      </c>
      <c r="D345" s="5"/>
      <c r="E345" s="1" t="s">
        <v>310</v>
      </c>
      <c r="F345" s="1"/>
      <c r="G345" s="1"/>
      <c r="H345" s="1"/>
      <c r="I345" s="1"/>
      <c r="J345" s="1"/>
      <c r="K345" s="1"/>
      <c r="L345" s="1" t="s">
        <v>198</v>
      </c>
      <c r="M345" s="1"/>
      <c r="N345" s="1"/>
      <c r="O345" s="1" t="s">
        <v>28</v>
      </c>
      <c r="P345" s="1"/>
      <c r="Q345" s="1"/>
      <c r="R345" s="38" t="s">
        <v>368</v>
      </c>
      <c r="S345" s="39"/>
      <c r="T345" s="39"/>
      <c r="U345" s="44"/>
      <c r="V345" s="1" t="s">
        <v>398</v>
      </c>
      <c r="W345" s="1"/>
      <c r="X345" s="1"/>
      <c r="Y345" s="1" t="s">
        <v>364</v>
      </c>
      <c r="Z345" s="1"/>
      <c r="AA345" s="1"/>
      <c r="AB345" s="1"/>
      <c r="AC345" s="38" t="s">
        <v>383</v>
      </c>
      <c r="AD345" s="39"/>
      <c r="AE345" s="39"/>
      <c r="AF345" s="39"/>
      <c r="AG345" s="39"/>
      <c r="AH345" s="39"/>
      <c r="AI345" s="39"/>
      <c r="AJ345" s="44"/>
      <c r="AK345" s="1"/>
      <c r="AL345" s="1"/>
      <c r="AM345" s="1"/>
      <c r="AN345" s="1"/>
      <c r="AO345" s="1"/>
      <c r="AP345" s="110"/>
      <c r="AQ345" s="180"/>
      <c r="AR345" s="12"/>
      <c r="AS345" s="12"/>
      <c r="AT345" s="69" t="str">
        <f>IF(K354="","その他（　　　）",K354)</f>
        <v>その他（　　　）</v>
      </c>
      <c r="AU345" s="5"/>
      <c r="AV345" s="5"/>
      <c r="AW345" s="5"/>
      <c r="AX345" s="5"/>
      <c r="AY345" s="5"/>
      <c r="AZ345" s="5"/>
      <c r="BA345" s="254" t="str">
        <f>U354&amp;AB354&amp;"の"&amp;L356&amp;"（"&amp;U356&amp;Y356&amp;AB356&amp;"）、費用１ｔ当り"&amp;AH356&amp;AK356</f>
        <v xml:space="preserve">          地内の　　　（運搬距離　　　km）、費用１ｔ当り　　　円</v>
      </c>
      <c r="BB345" s="254"/>
      <c r="BC345" s="254"/>
      <c r="BD345" s="254"/>
      <c r="BE345" s="254"/>
      <c r="BF345" s="254"/>
      <c r="BG345" s="254"/>
      <c r="BH345" s="254"/>
      <c r="BI345" s="254"/>
      <c r="BJ345" s="254"/>
      <c r="BK345" s="254"/>
      <c r="BL345" s="254"/>
      <c r="BM345" s="254"/>
      <c r="BN345" s="254"/>
      <c r="BO345" s="254"/>
      <c r="BP345" s="254"/>
      <c r="BQ345" s="254"/>
      <c r="BR345" s="254"/>
      <c r="BS345" s="254"/>
      <c r="BT345" s="254"/>
      <c r="BU345" s="254"/>
      <c r="BV345" s="254"/>
      <c r="BW345" s="254"/>
      <c r="BX345" s="254"/>
      <c r="BY345" s="254"/>
      <c r="BZ345" s="254"/>
      <c r="CA345" s="254"/>
      <c r="CB345" s="254"/>
      <c r="CC345" s="254"/>
      <c r="CD345" s="254"/>
      <c r="CE345" s="12"/>
      <c r="CF345" s="423"/>
      <c r="CG345" s="5"/>
    </row>
    <row r="346" spans="1:85" s="5" customFormat="1"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10"/>
      <c r="AQ346" s="180"/>
      <c r="AR346" s="12"/>
      <c r="AS346" s="248" t="s">
        <v>483</v>
      </c>
      <c r="AT346" s="248"/>
      <c r="AU346" s="248"/>
      <c r="AV346" s="248"/>
      <c r="AW346" s="248"/>
      <c r="AX346" s="248"/>
      <c r="AY346" s="248"/>
      <c r="AZ346" s="248"/>
      <c r="BA346" s="5"/>
      <c r="BB346" s="219" t="s">
        <v>58</v>
      </c>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69"/>
      <c r="CD346" s="69"/>
      <c r="CE346" s="69"/>
      <c r="CF346" s="423"/>
      <c r="CG346" s="5"/>
    </row>
    <row r="347" spans="1:85" s="5" customFormat="1" ht="13.5" customHeight="1">
      <c r="A347" s="1"/>
      <c r="B347" s="1"/>
      <c r="C347" s="1"/>
      <c r="D347" s="1"/>
      <c r="E347" s="1"/>
      <c r="F347" s="1"/>
      <c r="G347" s="1"/>
      <c r="H347" s="1"/>
      <c r="I347" s="1"/>
      <c r="J347" s="1" t="s">
        <v>363</v>
      </c>
      <c r="K347" s="1"/>
      <c r="L347" s="1"/>
      <c r="M347" s="1"/>
      <c r="N347" s="42" t="s">
        <v>368</v>
      </c>
      <c r="O347" s="49"/>
      <c r="P347" s="51"/>
      <c r="Q347" s="1" t="s">
        <v>279</v>
      </c>
      <c r="R347" s="1"/>
      <c r="S347" s="1" t="s">
        <v>263</v>
      </c>
      <c r="T347" s="1"/>
      <c r="U347" s="1"/>
      <c r="V347" s="1"/>
      <c r="W347" s="42" t="s">
        <v>368</v>
      </c>
      <c r="X347" s="49"/>
      <c r="Y347" s="51"/>
      <c r="Z347" s="1" t="s">
        <v>211</v>
      </c>
      <c r="AA347" s="1"/>
      <c r="AB347" s="1" t="s">
        <v>220</v>
      </c>
      <c r="AC347" s="1"/>
      <c r="AD347" s="1"/>
      <c r="AE347" s="1"/>
      <c r="AF347" s="1"/>
      <c r="AG347" s="1" t="s">
        <v>222</v>
      </c>
      <c r="AH347" s="1"/>
      <c r="AI347" s="38" t="s">
        <v>223</v>
      </c>
      <c r="AJ347" s="39"/>
      <c r="AK347" s="44"/>
      <c r="AL347" s="1" t="s">
        <v>445</v>
      </c>
      <c r="AM347" s="1"/>
      <c r="AN347" s="1"/>
      <c r="AO347" s="1"/>
      <c r="AP347" s="110"/>
      <c r="AQ347" s="180"/>
      <c r="AR347" s="12"/>
      <c r="AS347" s="248" t="s">
        <v>420</v>
      </c>
      <c r="AT347" s="248"/>
      <c r="AU347" s="248"/>
      <c r="AV347" s="248"/>
      <c r="AW347" s="248"/>
      <c r="AX347" s="248"/>
      <c r="AY347" s="248"/>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69"/>
      <c r="CD347" s="69"/>
      <c r="CE347" s="69"/>
      <c r="CF347" s="423"/>
      <c r="CG347" s="5"/>
    </row>
    <row r="348" spans="1:85" s="5" customFormat="1" ht="13.5" customHeight="1">
      <c r="A348" s="1"/>
      <c r="B348" s="1"/>
      <c r="C348" s="5"/>
      <c r="D348" s="1"/>
      <c r="E348" s="1"/>
      <c r="F348" s="1"/>
      <c r="G348" s="1"/>
      <c r="H348" s="1"/>
      <c r="I348" s="1"/>
      <c r="J348" s="1"/>
      <c r="K348" s="1"/>
      <c r="L348" s="1"/>
      <c r="M348" s="5"/>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10"/>
      <c r="AQ348" s="180"/>
      <c r="AR348" s="12"/>
      <c r="AS348" s="248"/>
      <c r="AT348" s="69" t="s">
        <v>89</v>
      </c>
      <c r="AU348" s="219" t="s">
        <v>451</v>
      </c>
      <c r="AV348" s="248"/>
      <c r="AW348" s="248"/>
      <c r="AX348" s="248"/>
      <c r="AY348" s="248"/>
      <c r="AZ348" s="5"/>
      <c r="BA348" s="219"/>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69"/>
      <c r="CD348" s="69"/>
      <c r="CE348" s="69"/>
      <c r="CF348" s="423"/>
      <c r="CG348" s="5"/>
    </row>
    <row r="349" spans="1:85" s="5" customFormat="1" ht="13.5" customHeight="1">
      <c r="A349" s="1"/>
      <c r="B349" s="1"/>
      <c r="C349" s="16">
        <v>1</v>
      </c>
      <c r="D349" s="5"/>
      <c r="E349" s="1" t="s">
        <v>219</v>
      </c>
      <c r="F349" s="1"/>
      <c r="G349" s="1"/>
      <c r="H349" s="1"/>
      <c r="I349" s="1"/>
      <c r="J349" s="1"/>
      <c r="K349" s="1"/>
      <c r="L349" s="1" t="s">
        <v>198</v>
      </c>
      <c r="M349" s="1"/>
      <c r="N349" s="1"/>
      <c r="O349" s="38"/>
      <c r="P349" s="39"/>
      <c r="Q349" s="39"/>
      <c r="R349" s="39"/>
      <c r="S349" s="39"/>
      <c r="T349" s="39"/>
      <c r="U349" s="44"/>
      <c r="V349" s="1" t="s">
        <v>398</v>
      </c>
      <c r="W349" s="1"/>
      <c r="X349" s="1"/>
      <c r="Y349" s="1" t="s">
        <v>364</v>
      </c>
      <c r="Z349" s="1"/>
      <c r="AA349" s="1"/>
      <c r="AB349" s="1"/>
      <c r="AC349" s="38" t="s">
        <v>368</v>
      </c>
      <c r="AD349" s="39"/>
      <c r="AE349" s="39"/>
      <c r="AF349" s="39"/>
      <c r="AG349" s="39"/>
      <c r="AH349" s="39"/>
      <c r="AI349" s="39"/>
      <c r="AJ349" s="44"/>
      <c r="AK349" s="1"/>
      <c r="AL349" s="1"/>
      <c r="AM349" s="1"/>
      <c r="AN349" s="1"/>
      <c r="AO349" s="1"/>
      <c r="AP349" s="110"/>
      <c r="AQ349" s="180"/>
      <c r="AR349" s="12"/>
      <c r="AS349" s="12"/>
      <c r="AT349" s="69" t="s">
        <v>91</v>
      </c>
      <c r="AU349" s="249" t="str">
        <f>CONCATENATE("　コンクリート魂、アスファルト魂の径は、それぞれ",AI343,"mm以下、",AI347,"mm以下であること。")</f>
        <v>　コンクリート魂、アスファルト魂の径は、それぞれmm以下、　　mm以下であること。</v>
      </c>
      <c r="AV349" s="249"/>
      <c r="AW349" s="249"/>
      <c r="AX349" s="249"/>
      <c r="AY349" s="249"/>
      <c r="AZ349" s="249"/>
      <c r="BA349" s="249"/>
      <c r="BB349" s="249"/>
      <c r="BC349" s="249"/>
      <c r="BD349" s="249"/>
      <c r="BE349" s="249"/>
      <c r="BF349" s="249"/>
      <c r="BG349" s="249"/>
      <c r="BH349" s="249"/>
      <c r="BI349" s="249"/>
      <c r="BJ349" s="249"/>
      <c r="BK349" s="249"/>
      <c r="BL349" s="249"/>
      <c r="BM349" s="249"/>
      <c r="BN349" s="249"/>
      <c r="BO349" s="249"/>
      <c r="BP349" s="249"/>
      <c r="BQ349" s="249"/>
      <c r="BR349" s="249"/>
      <c r="BS349" s="249"/>
      <c r="BT349" s="249"/>
      <c r="BU349" s="249"/>
      <c r="BV349" s="249"/>
      <c r="BW349" s="249"/>
      <c r="BX349" s="249"/>
      <c r="BY349" s="249"/>
      <c r="BZ349" s="249"/>
      <c r="CA349" s="249"/>
      <c r="CB349" s="249"/>
      <c r="CC349" s="249"/>
      <c r="CD349" s="249"/>
      <c r="CE349" s="12"/>
      <c r="CF349" s="423"/>
      <c r="CG349" s="5"/>
    </row>
    <row r="350" spans="1:85" s="5" customFormat="1" ht="13.5" customHeight="1">
      <c r="A350" s="1"/>
      <c r="B350" s="1"/>
      <c r="C350" s="5"/>
      <c r="D350" s="5"/>
      <c r="E350" s="1"/>
      <c r="F350" s="1"/>
      <c r="G350" s="1"/>
      <c r="H350" s="1"/>
      <c r="I350" s="1"/>
      <c r="J350" s="1"/>
      <c r="K350" s="1"/>
      <c r="L350" s="1"/>
      <c r="M350" s="1"/>
      <c r="N350" s="1"/>
      <c r="O350" s="1" t="s">
        <v>376</v>
      </c>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10"/>
      <c r="AQ350" s="180"/>
      <c r="AR350" s="12"/>
      <c r="AS350" s="12"/>
      <c r="AT350" s="69" t="s">
        <v>117</v>
      </c>
      <c r="AU350" s="249" t="str">
        <f>CONCATENATE("　建設発生木材に関しては、泥等の付着がなく、径",AF352,"㎝以下、長さ",AK352,"ｍ以下であること。")</f>
        <v>　建設発生木材に関しては、泥等の付着がなく、径　　㎝以下、長さ　　ｍ以下であること。</v>
      </c>
      <c r="AV350" s="249"/>
      <c r="AW350" s="249"/>
      <c r="AX350" s="249"/>
      <c r="AY350" s="249"/>
      <c r="AZ350" s="249"/>
      <c r="BA350" s="249"/>
      <c r="BB350" s="249"/>
      <c r="BC350" s="249"/>
      <c r="BD350" s="249"/>
      <c r="BE350" s="249"/>
      <c r="BF350" s="249"/>
      <c r="BG350" s="249"/>
      <c r="BH350" s="249"/>
      <c r="BI350" s="249"/>
      <c r="BJ350" s="249"/>
      <c r="BK350" s="249"/>
      <c r="BL350" s="249"/>
      <c r="BM350" s="249"/>
      <c r="BN350" s="249"/>
      <c r="BO350" s="249"/>
      <c r="BP350" s="249"/>
      <c r="BQ350" s="249"/>
      <c r="BR350" s="249"/>
      <c r="BS350" s="249"/>
      <c r="BT350" s="249"/>
      <c r="BU350" s="249"/>
      <c r="BV350" s="249"/>
      <c r="BW350" s="249"/>
      <c r="BX350" s="249"/>
      <c r="BY350" s="249"/>
      <c r="BZ350" s="249"/>
      <c r="CA350" s="249"/>
      <c r="CB350" s="249"/>
      <c r="CC350" s="249"/>
      <c r="CD350" s="249"/>
      <c r="CE350" s="12"/>
      <c r="CF350" s="423"/>
      <c r="CG350" s="5"/>
    </row>
    <row r="351" spans="1:85" s="5" customFormat="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10"/>
      <c r="AQ351" s="180"/>
      <c r="AR351" s="12"/>
      <c r="AS351" s="12"/>
      <c r="AT351" s="69" t="s">
        <v>228</v>
      </c>
      <c r="AU351" s="219" t="s">
        <v>173</v>
      </c>
      <c r="AV351" s="12"/>
      <c r="AW351" s="12"/>
      <c r="AX351" s="12"/>
      <c r="AY351" s="12"/>
      <c r="AZ351" s="5"/>
      <c r="BA351" s="5"/>
      <c r="BB351" s="251"/>
      <c r="BC351" s="251"/>
      <c r="BD351" s="251"/>
      <c r="BE351" s="251"/>
      <c r="BF351" s="251"/>
      <c r="BG351" s="251"/>
      <c r="BH351" s="251"/>
      <c r="BI351" s="251"/>
      <c r="BJ351" s="251"/>
      <c r="BK351" s="251"/>
      <c r="BL351" s="251"/>
      <c r="BM351" s="251"/>
      <c r="BN351" s="251"/>
      <c r="BO351" s="251"/>
      <c r="BP351" s="251"/>
      <c r="BQ351" s="251"/>
      <c r="BR351" s="251"/>
      <c r="BS351" s="251"/>
      <c r="BT351" s="251"/>
      <c r="BU351" s="251"/>
      <c r="BV351" s="251"/>
      <c r="BW351" s="251"/>
      <c r="BX351" s="251"/>
      <c r="BY351" s="251"/>
      <c r="BZ351" s="251"/>
      <c r="CA351" s="251"/>
      <c r="CB351" s="251"/>
      <c r="CC351" s="251"/>
      <c r="CD351" s="251"/>
      <c r="CE351" s="12"/>
      <c r="CF351" s="423"/>
      <c r="CG351" s="5"/>
    </row>
    <row r="352" spans="1:85" s="5" customFormat="1" ht="13.5" customHeight="1">
      <c r="A352" s="1"/>
      <c r="B352" s="1"/>
      <c r="C352" s="1"/>
      <c r="D352" s="1"/>
      <c r="E352" s="1"/>
      <c r="F352" s="1"/>
      <c r="G352" s="1"/>
      <c r="H352" s="1" t="s">
        <v>363</v>
      </c>
      <c r="I352" s="1"/>
      <c r="J352" s="1"/>
      <c r="K352" s="1"/>
      <c r="L352" s="42" t="s">
        <v>368</v>
      </c>
      <c r="M352" s="49"/>
      <c r="N352" s="51"/>
      <c r="O352" s="1" t="s">
        <v>279</v>
      </c>
      <c r="P352" s="1"/>
      <c r="Q352" s="1" t="s">
        <v>263</v>
      </c>
      <c r="R352" s="1"/>
      <c r="S352" s="1"/>
      <c r="T352" s="1"/>
      <c r="U352" s="42" t="s">
        <v>368</v>
      </c>
      <c r="V352" s="49"/>
      <c r="W352" s="51"/>
      <c r="X352" s="1" t="s">
        <v>211</v>
      </c>
      <c r="Y352" s="1"/>
      <c r="Z352" s="1" t="s">
        <v>220</v>
      </c>
      <c r="AA352" s="1"/>
      <c r="AB352" s="1"/>
      <c r="AC352" s="1"/>
      <c r="AD352" s="1"/>
      <c r="AE352" s="1" t="s">
        <v>222</v>
      </c>
      <c r="AF352" s="38" t="s">
        <v>223</v>
      </c>
      <c r="AG352" s="44"/>
      <c r="AH352" s="1" t="s">
        <v>229</v>
      </c>
      <c r="AI352" s="1"/>
      <c r="AJ352" s="64" t="s">
        <v>308</v>
      </c>
      <c r="AK352" s="38" t="s">
        <v>223</v>
      </c>
      <c r="AL352" s="44"/>
      <c r="AM352" s="1" t="s">
        <v>387</v>
      </c>
      <c r="AN352" s="1"/>
      <c r="AO352" s="1"/>
      <c r="AP352" s="110"/>
      <c r="AQ352" s="180"/>
      <c r="AR352" s="12" t="s">
        <v>16</v>
      </c>
      <c r="AS352" s="14" t="str">
        <f>"（"&amp;D358&amp;"）"</f>
        <v>（木材市場等への売却）</v>
      </c>
      <c r="AT352" s="14"/>
      <c r="AU352" s="14"/>
      <c r="AV352" s="14"/>
      <c r="AW352" s="14"/>
      <c r="AX352" s="14"/>
      <c r="AY352" s="14"/>
      <c r="AZ352" s="14"/>
      <c r="BA352" s="5"/>
      <c r="BB352" s="251"/>
      <c r="BC352" s="251"/>
      <c r="BD352" s="251"/>
      <c r="BE352" s="251"/>
      <c r="BF352" s="251"/>
      <c r="BG352" s="251"/>
      <c r="BH352" s="251"/>
      <c r="BI352" s="251"/>
      <c r="BJ352" s="251"/>
      <c r="BK352" s="251"/>
      <c r="BL352" s="251"/>
      <c r="BM352" s="251"/>
      <c r="BN352" s="251"/>
      <c r="BO352" s="251"/>
      <c r="BP352" s="251"/>
      <c r="BQ352" s="251"/>
      <c r="BR352" s="251"/>
      <c r="BS352" s="251"/>
      <c r="BT352" s="251"/>
      <c r="BU352" s="251"/>
      <c r="BV352" s="251"/>
      <c r="BW352" s="251"/>
      <c r="BX352" s="251"/>
      <c r="BY352" s="251"/>
      <c r="BZ352" s="251"/>
      <c r="CA352" s="251"/>
      <c r="CB352" s="251"/>
      <c r="CC352" s="251"/>
      <c r="CD352" s="251"/>
      <c r="CE352" s="251"/>
      <c r="CF352" s="423"/>
      <c r="CG352" s="5"/>
    </row>
    <row r="353" spans="1:122" s="5" customFormat="1"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10"/>
      <c r="AQ353" s="180"/>
      <c r="AR353" s="12"/>
      <c r="AS353" s="249" t="str">
        <f>IF(P358="",CONCATENATE("　建設発生木材は、",AC321,"市･町･村",CJ308,"地内の",AD358,"への搬出（片道運搬距離",+Q360,"km）を想定し、",+Z360,"円を見込んでいる。これは、他の木材市場等への売却を妨げるものではないが、売却先を変更する場合の理由を付して協議すること。"),CONCATENATE("　建設発生木材は、",AC321,"市･町･村",P358,"地内の",AD358,"への搬出（片道運搬距離",+Q360,"km）を想定し、",+Z360,"円を見込んでいる。これは、他の木材市場等への売却を妨げるものではないが、売却先を変更する場合の理由を付して協議すること。"))</f>
        <v>　建設発生木材は、　市･町･村        地内の　　　　への搬出（片道運搬距離　　　km）を想定し、　　　円を見込んでいる。これは、他の木材市場等への売却を妨げるものではないが、売却先を変更する場合の理由を付して協議すること。</v>
      </c>
      <c r="AT353" s="249"/>
      <c r="AU353" s="249"/>
      <c r="AV353" s="249"/>
      <c r="AW353" s="249"/>
      <c r="AX353" s="249"/>
      <c r="AY353" s="249"/>
      <c r="AZ353" s="249"/>
      <c r="BA353" s="249"/>
      <c r="BB353" s="249"/>
      <c r="BC353" s="249"/>
      <c r="BD353" s="249"/>
      <c r="BE353" s="249"/>
      <c r="BF353" s="249"/>
      <c r="BG353" s="249"/>
      <c r="BH353" s="249"/>
      <c r="BI353" s="249"/>
      <c r="BJ353" s="249"/>
      <c r="BK353" s="249"/>
      <c r="BL353" s="249"/>
      <c r="BM353" s="249"/>
      <c r="BN353" s="249"/>
      <c r="BO353" s="249"/>
      <c r="BP353" s="249"/>
      <c r="BQ353" s="249"/>
      <c r="BR353" s="249"/>
      <c r="BS353" s="249"/>
      <c r="BT353" s="249"/>
      <c r="BU353" s="249"/>
      <c r="BV353" s="249"/>
      <c r="BW353" s="249"/>
      <c r="BX353" s="249"/>
      <c r="BY353" s="249"/>
      <c r="BZ353" s="249"/>
      <c r="CA353" s="249"/>
      <c r="CB353" s="249"/>
      <c r="CC353" s="249"/>
      <c r="CD353" s="249"/>
      <c r="CE353" s="249"/>
      <c r="CF353" s="423"/>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1"/>
    </row>
    <row r="354" spans="1:122" s="5" customFormat="1" ht="13.5" customHeight="1">
      <c r="A354" s="1"/>
      <c r="B354" s="1"/>
      <c r="C354" s="16">
        <v>1</v>
      </c>
      <c r="D354" s="5"/>
      <c r="E354" s="1" t="s">
        <v>21</v>
      </c>
      <c r="F354" s="1"/>
      <c r="G354" s="1"/>
      <c r="H354" s="1"/>
      <c r="I354" s="1" t="s">
        <v>85</v>
      </c>
      <c r="J354" s="1"/>
      <c r="K354" s="38"/>
      <c r="L354" s="39"/>
      <c r="M354" s="39"/>
      <c r="N354" s="39"/>
      <c r="O354" s="39"/>
      <c r="P354" s="44"/>
      <c r="Q354" s="1"/>
      <c r="R354" s="1" t="s">
        <v>198</v>
      </c>
      <c r="S354" s="1"/>
      <c r="T354" s="1"/>
      <c r="U354" s="38" t="s">
        <v>274</v>
      </c>
      <c r="V354" s="39"/>
      <c r="W354" s="39"/>
      <c r="X354" s="39"/>
      <c r="Y354" s="39"/>
      <c r="Z354" s="39"/>
      <c r="AA354" s="44"/>
      <c r="AB354" s="1" t="s">
        <v>398</v>
      </c>
      <c r="AC354" s="1"/>
      <c r="AD354" s="5"/>
      <c r="AE354" s="5"/>
      <c r="AF354" s="5"/>
      <c r="AG354" s="5"/>
      <c r="AH354" s="5"/>
      <c r="AI354" s="5"/>
      <c r="AJ354" s="5"/>
      <c r="AK354" s="5"/>
      <c r="AL354" s="5"/>
      <c r="AM354" s="5"/>
      <c r="AN354" s="5"/>
      <c r="AO354" s="1"/>
      <c r="AP354" s="110"/>
      <c r="AQ354" s="180"/>
      <c r="AR354" s="12"/>
      <c r="AS354" s="249"/>
      <c r="AT354" s="249"/>
      <c r="AU354" s="249"/>
      <c r="AV354" s="249"/>
      <c r="AW354" s="249"/>
      <c r="AX354" s="249"/>
      <c r="AY354" s="249"/>
      <c r="AZ354" s="249"/>
      <c r="BA354" s="249"/>
      <c r="BB354" s="249"/>
      <c r="BC354" s="249"/>
      <c r="BD354" s="249"/>
      <c r="BE354" s="249"/>
      <c r="BF354" s="249"/>
      <c r="BG354" s="249"/>
      <c r="BH354" s="249"/>
      <c r="BI354" s="249"/>
      <c r="BJ354" s="249"/>
      <c r="BK354" s="249"/>
      <c r="BL354" s="249"/>
      <c r="BM354" s="249"/>
      <c r="BN354" s="249"/>
      <c r="BO354" s="249"/>
      <c r="BP354" s="249"/>
      <c r="BQ354" s="249"/>
      <c r="BR354" s="249"/>
      <c r="BS354" s="249"/>
      <c r="BT354" s="249"/>
      <c r="BU354" s="249"/>
      <c r="BV354" s="249"/>
      <c r="BW354" s="249"/>
      <c r="BX354" s="249"/>
      <c r="BY354" s="249"/>
      <c r="BZ354" s="249"/>
      <c r="CA354" s="249"/>
      <c r="CB354" s="249"/>
      <c r="CC354" s="249"/>
      <c r="CD354" s="249"/>
      <c r="CE354" s="249"/>
      <c r="CF354" s="423"/>
      <c r="CG354" s="1"/>
      <c r="CH354" s="1"/>
      <c r="CI354" s="1"/>
      <c r="CJ354" s="1"/>
      <c r="CK354" s="1"/>
      <c r="CL354" s="1"/>
      <c r="CM354" s="1"/>
      <c r="CN354" s="1"/>
      <c r="CO354" s="5"/>
      <c r="CP354" s="5"/>
      <c r="CQ354" s="5"/>
      <c r="CR354" s="5"/>
      <c r="CS354" s="5"/>
      <c r="CT354" s="5"/>
      <c r="CU354" s="5"/>
      <c r="CV354" s="5"/>
      <c r="CW354" s="5"/>
      <c r="CX354" s="5"/>
      <c r="CY354" s="5"/>
      <c r="CZ354" s="5"/>
      <c r="DA354" s="5"/>
      <c r="DB354" s="5"/>
      <c r="DC354" s="5"/>
      <c r="DD354" s="5"/>
      <c r="DE354" s="5"/>
      <c r="DF354" s="1"/>
      <c r="DG354" s="5"/>
      <c r="DH354" s="5"/>
      <c r="DI354" s="5"/>
      <c r="DJ354" s="5"/>
      <c r="DK354" s="5"/>
      <c r="DL354" s="5"/>
      <c r="DM354" s="5"/>
      <c r="DN354" s="5"/>
      <c r="DO354" s="1"/>
      <c r="DP354" s="1"/>
      <c r="DQ354" s="1"/>
      <c r="DR354" s="1"/>
    </row>
    <row r="355" spans="1:122" s="5" customFormat="1" ht="13.5" customHeight="1">
      <c r="A355" s="1"/>
      <c r="B355" s="1"/>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1"/>
      <c r="AP355" s="110"/>
      <c r="AQ355" s="180"/>
      <c r="AR355" s="5"/>
      <c r="AS355" s="249"/>
      <c r="AT355" s="249"/>
      <c r="AU355" s="249"/>
      <c r="AV355" s="249"/>
      <c r="AW355" s="249"/>
      <c r="AX355" s="249"/>
      <c r="AY355" s="249"/>
      <c r="AZ355" s="249"/>
      <c r="BA355" s="249"/>
      <c r="BB355" s="249"/>
      <c r="BC355" s="249"/>
      <c r="BD355" s="249"/>
      <c r="BE355" s="249"/>
      <c r="BF355" s="249"/>
      <c r="BG355" s="249"/>
      <c r="BH355" s="249"/>
      <c r="BI355" s="249"/>
      <c r="BJ355" s="249"/>
      <c r="BK355" s="249"/>
      <c r="BL355" s="249"/>
      <c r="BM355" s="249"/>
      <c r="BN355" s="249"/>
      <c r="BO355" s="249"/>
      <c r="BP355" s="249"/>
      <c r="BQ355" s="249"/>
      <c r="BR355" s="249"/>
      <c r="BS355" s="249"/>
      <c r="BT355" s="249"/>
      <c r="BU355" s="249"/>
      <c r="BV355" s="249"/>
      <c r="BW355" s="249"/>
      <c r="BX355" s="249"/>
      <c r="BY355" s="249"/>
      <c r="BZ355" s="249"/>
      <c r="CA355" s="249"/>
      <c r="CB355" s="249"/>
      <c r="CC355" s="249"/>
      <c r="CD355" s="249"/>
      <c r="CE355" s="249"/>
      <c r="CF355" s="423"/>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5"/>
    </row>
    <row r="356" spans="1:122" s="5" customFormat="1" ht="13.5" customHeight="1">
      <c r="A356" s="1"/>
      <c r="B356" s="1"/>
      <c r="C356" s="5"/>
      <c r="D356" s="5"/>
      <c r="E356" s="5"/>
      <c r="F356" s="5"/>
      <c r="G356" s="5"/>
      <c r="H356" s="1" t="s">
        <v>364</v>
      </c>
      <c r="I356" s="1"/>
      <c r="J356" s="1"/>
      <c r="K356" s="1"/>
      <c r="L356" s="38" t="s">
        <v>368</v>
      </c>
      <c r="M356" s="39"/>
      <c r="N356" s="39"/>
      <c r="O356" s="39"/>
      <c r="P356" s="39"/>
      <c r="Q356" s="39"/>
      <c r="R356" s="39"/>
      <c r="S356" s="44"/>
      <c r="T356" s="5"/>
      <c r="U356" s="1" t="s">
        <v>363</v>
      </c>
      <c r="V356" s="1"/>
      <c r="W356" s="1"/>
      <c r="X356" s="1"/>
      <c r="Y356" s="42" t="s">
        <v>368</v>
      </c>
      <c r="Z356" s="49"/>
      <c r="AA356" s="51"/>
      <c r="AB356" s="1" t="s">
        <v>279</v>
      </c>
      <c r="AC356" s="1"/>
      <c r="AD356" s="1" t="s">
        <v>263</v>
      </c>
      <c r="AE356" s="1"/>
      <c r="AF356" s="1"/>
      <c r="AG356" s="1"/>
      <c r="AH356" s="42" t="s">
        <v>368</v>
      </c>
      <c r="AI356" s="49"/>
      <c r="AJ356" s="51"/>
      <c r="AK356" s="1" t="s">
        <v>211</v>
      </c>
      <c r="AL356" s="5"/>
      <c r="AM356" s="5"/>
      <c r="AN356" s="5"/>
      <c r="AO356" s="1"/>
      <c r="AP356" s="110"/>
      <c r="AQ356" s="180"/>
      <c r="AR356" s="12" t="s">
        <v>301</v>
      </c>
      <c r="AS356" s="248" t="str">
        <f>"（"&amp;D365&amp;"）"</f>
        <v>（最終処理等）</v>
      </c>
      <c r="AT356" s="248"/>
      <c r="AU356" s="248"/>
      <c r="AV356" s="248"/>
      <c r="AW356" s="248"/>
      <c r="AX356" s="248"/>
      <c r="AY356" s="248"/>
      <c r="AZ356" s="248"/>
      <c r="BA356" s="251"/>
      <c r="BB356" s="251"/>
      <c r="BC356" s="251"/>
      <c r="BD356" s="251"/>
      <c r="BE356" s="251"/>
      <c r="BF356" s="251"/>
      <c r="BG356" s="251"/>
      <c r="BH356" s="251"/>
      <c r="BI356" s="251"/>
      <c r="BJ356" s="251"/>
      <c r="BK356" s="251"/>
      <c r="BL356" s="251"/>
      <c r="BM356" s="251"/>
      <c r="BN356" s="251"/>
      <c r="BO356" s="251"/>
      <c r="BP356" s="251"/>
      <c r="BQ356" s="251"/>
      <c r="BR356" s="251"/>
      <c r="BS356" s="251"/>
      <c r="BT356" s="251"/>
      <c r="BU356" s="251"/>
      <c r="BV356" s="251"/>
      <c r="BW356" s="251"/>
      <c r="BX356" s="251"/>
      <c r="BY356" s="251"/>
      <c r="BZ356" s="251"/>
      <c r="CA356" s="251"/>
      <c r="CB356" s="251"/>
      <c r="CC356" s="251"/>
      <c r="CD356" s="251"/>
      <c r="CE356" s="251"/>
      <c r="CF356" s="423"/>
      <c r="CG356" s="5"/>
      <c r="CH356" s="5"/>
      <c r="CI356" s="5"/>
      <c r="CJ356" s="5"/>
      <c r="CK356" s="5"/>
      <c r="CL356" s="5"/>
      <c r="CM356" s="5"/>
      <c r="CN356" s="5"/>
      <c r="CO356" s="1"/>
      <c r="CP356" s="1"/>
      <c r="CQ356" s="1"/>
      <c r="CR356" s="1"/>
      <c r="CS356" s="1"/>
      <c r="CT356" s="5"/>
      <c r="CU356" s="5"/>
      <c r="CV356" s="5"/>
      <c r="CW356" s="5"/>
      <c r="CX356" s="5"/>
      <c r="CY356" s="5"/>
      <c r="CZ356" s="5"/>
      <c r="DA356" s="5"/>
      <c r="DB356" s="5"/>
      <c r="DC356" s="5"/>
      <c r="DD356" s="5"/>
      <c r="DE356" s="5"/>
      <c r="DF356" s="5"/>
      <c r="DG356" s="5"/>
      <c r="DH356" s="5"/>
      <c r="DI356" s="5"/>
      <c r="DJ356" s="5"/>
      <c r="DK356" s="1"/>
      <c r="DL356" s="1"/>
      <c r="DM356" s="1"/>
      <c r="DN356" s="1"/>
      <c r="DO356" s="5"/>
      <c r="DP356" s="5"/>
      <c r="DQ356" s="5"/>
      <c r="DR356" s="5"/>
    </row>
    <row r="357" spans="1:122" s="5" customFormat="1" ht="13.5" customHeight="1">
      <c r="A357" s="1"/>
      <c r="B357" s="1"/>
      <c r="C357" s="1"/>
      <c r="D357" s="1"/>
      <c r="E357" s="1"/>
      <c r="F357" s="1"/>
      <c r="G357" s="1"/>
      <c r="H357" s="1"/>
      <c r="I357" s="1"/>
      <c r="J357" s="1"/>
      <c r="K357" s="1"/>
      <c r="L357" s="1"/>
      <c r="M357" s="1"/>
      <c r="N357" s="1"/>
      <c r="O357" s="1"/>
      <c r="P357" s="1"/>
      <c r="Q357" s="1"/>
      <c r="R357" s="1"/>
      <c r="S357" s="1"/>
      <c r="T357" s="1"/>
      <c r="U357" s="63"/>
      <c r="V357" s="63"/>
      <c r="W357" s="63"/>
      <c r="X357" s="1"/>
      <c r="Y357" s="1"/>
      <c r="Z357" s="1"/>
      <c r="AA357" s="1"/>
      <c r="AB357" s="1"/>
      <c r="AC357" s="1"/>
      <c r="AD357" s="1"/>
      <c r="AE357" s="1"/>
      <c r="AF357" s="1"/>
      <c r="AG357" s="1"/>
      <c r="AH357" s="1"/>
      <c r="AI357" s="1"/>
      <c r="AJ357" s="1"/>
      <c r="AK357" s="1"/>
      <c r="AL357" s="1"/>
      <c r="AM357" s="1"/>
      <c r="AN357" s="1"/>
      <c r="AO357" s="1"/>
      <c r="AP357" s="110"/>
      <c r="AQ357" s="180"/>
      <c r="AR357" s="12"/>
      <c r="AS357" s="249" t="str">
        <f>IF(Y365="",CONCATENATE("　",O365,"については、",AC321,"市･町･村""地内の",+P367,"への搬出（片道運搬距離",+AC367,"km）を想定し、その費用として１ｔ当り",+AL367,"円を見込んでいる。　これは、他の施設へ搬出を防げるものではないが、搬出先を変更する場合は協議を行うこと。"),CONCATENATE("　",O365,"については、",AC321,"市･町･村",Y365,"地内の",+P367,"への搬出（片道運搬距離",+AC367,"km）を想定し、その費用として１ｔ当り",+AL367,"円を見込んでいる。　これは、他の施設へ搬出を防げるものではないが、搬出先を変更する場合は協議を行うこと。"))</f>
        <v>　　　　　　については、　市･町･村                地内の　　　　　への搬出（片道運搬距離　　　km）を想定し、その費用として１ｔ当り　　　円を見込んでいる。　これは、他の施設へ搬出を防げるものではないが、搬出先を変更する場合は協議を行うこと。</v>
      </c>
      <c r="AT357" s="249"/>
      <c r="AU357" s="249"/>
      <c r="AV357" s="249"/>
      <c r="AW357" s="249"/>
      <c r="AX357" s="249"/>
      <c r="AY357" s="249"/>
      <c r="AZ357" s="249"/>
      <c r="BA357" s="249"/>
      <c r="BB357" s="249"/>
      <c r="BC357" s="249"/>
      <c r="BD357" s="249"/>
      <c r="BE357" s="249"/>
      <c r="BF357" s="249"/>
      <c r="BG357" s="249"/>
      <c r="BH357" s="249"/>
      <c r="BI357" s="249"/>
      <c r="BJ357" s="249"/>
      <c r="BK357" s="249"/>
      <c r="BL357" s="249"/>
      <c r="BM357" s="249"/>
      <c r="BN357" s="249"/>
      <c r="BO357" s="249"/>
      <c r="BP357" s="249"/>
      <c r="BQ357" s="249"/>
      <c r="BR357" s="249"/>
      <c r="BS357" s="249"/>
      <c r="BT357" s="249"/>
      <c r="BU357" s="249"/>
      <c r="BV357" s="249"/>
      <c r="BW357" s="249"/>
      <c r="BX357" s="249"/>
      <c r="BY357" s="249"/>
      <c r="BZ357" s="249"/>
      <c r="CA357" s="249"/>
      <c r="CB357" s="249"/>
      <c r="CC357" s="249"/>
      <c r="CD357" s="249"/>
      <c r="CE357" s="249"/>
      <c r="CF357" s="423"/>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row>
    <row r="358" spans="1:122" s="5" customFormat="1" ht="13.5" customHeight="1">
      <c r="A358" s="1"/>
      <c r="B358" s="11">
        <v>1</v>
      </c>
      <c r="C358" s="1"/>
      <c r="D358" s="1" t="s">
        <v>350</v>
      </c>
      <c r="E358" s="1"/>
      <c r="F358" s="1"/>
      <c r="G358" s="1"/>
      <c r="H358" s="1"/>
      <c r="I358" s="1"/>
      <c r="J358" s="1"/>
      <c r="K358" s="1"/>
      <c r="L358" s="1"/>
      <c r="M358" s="1" t="s">
        <v>198</v>
      </c>
      <c r="N358" s="1"/>
      <c r="O358" s="1"/>
      <c r="P358" s="38" t="s">
        <v>269</v>
      </c>
      <c r="Q358" s="39"/>
      <c r="R358" s="39"/>
      <c r="S358" s="39"/>
      <c r="T358" s="39"/>
      <c r="U358" s="39"/>
      <c r="V358" s="44"/>
      <c r="W358" s="1" t="s">
        <v>398</v>
      </c>
      <c r="X358" s="1"/>
      <c r="Y358" s="1"/>
      <c r="Z358" s="1" t="s">
        <v>364</v>
      </c>
      <c r="AA358" s="1"/>
      <c r="AB358" s="1"/>
      <c r="AC358" s="1"/>
      <c r="AD358" s="38" t="s">
        <v>0</v>
      </c>
      <c r="AE358" s="39"/>
      <c r="AF358" s="39"/>
      <c r="AG358" s="39"/>
      <c r="AH358" s="39"/>
      <c r="AI358" s="39"/>
      <c r="AJ358" s="39"/>
      <c r="AK358" s="44"/>
      <c r="AL358" s="1"/>
      <c r="AM358" s="1"/>
      <c r="AN358" s="1"/>
      <c r="AO358" s="1"/>
      <c r="AP358" s="110"/>
      <c r="AQ358" s="180"/>
      <c r="AR358" s="12"/>
      <c r="AS358" s="249"/>
      <c r="AT358" s="249"/>
      <c r="AU358" s="249"/>
      <c r="AV358" s="249"/>
      <c r="AW358" s="249"/>
      <c r="AX358" s="249"/>
      <c r="AY358" s="249"/>
      <c r="AZ358" s="249"/>
      <c r="BA358" s="249"/>
      <c r="BB358" s="249"/>
      <c r="BC358" s="249"/>
      <c r="BD358" s="249"/>
      <c r="BE358" s="249"/>
      <c r="BF358" s="249"/>
      <c r="BG358" s="249"/>
      <c r="BH358" s="249"/>
      <c r="BI358" s="249"/>
      <c r="BJ358" s="249"/>
      <c r="BK358" s="249"/>
      <c r="BL358" s="249"/>
      <c r="BM358" s="249"/>
      <c r="BN358" s="249"/>
      <c r="BO358" s="249"/>
      <c r="BP358" s="249"/>
      <c r="BQ358" s="249"/>
      <c r="BR358" s="249"/>
      <c r="BS358" s="249"/>
      <c r="BT358" s="249"/>
      <c r="BU358" s="249"/>
      <c r="BV358" s="249"/>
      <c r="BW358" s="249"/>
      <c r="BX358" s="249"/>
      <c r="BY358" s="249"/>
      <c r="BZ358" s="249"/>
      <c r="CA358" s="249"/>
      <c r="CB358" s="249"/>
      <c r="CC358" s="249"/>
      <c r="CD358" s="249"/>
      <c r="CE358" s="249"/>
      <c r="CF358" s="423"/>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row>
    <row r="359" spans="1:122" s="5" customFormat="1"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10"/>
      <c r="AQ359" s="180"/>
      <c r="AR359" s="12"/>
      <c r="AS359" s="249"/>
      <c r="AT359" s="249"/>
      <c r="AU359" s="249"/>
      <c r="AV359" s="249"/>
      <c r="AW359" s="249"/>
      <c r="AX359" s="249"/>
      <c r="AY359" s="249"/>
      <c r="AZ359" s="249"/>
      <c r="BA359" s="249"/>
      <c r="BB359" s="249"/>
      <c r="BC359" s="249"/>
      <c r="BD359" s="249"/>
      <c r="BE359" s="249"/>
      <c r="BF359" s="249"/>
      <c r="BG359" s="249"/>
      <c r="BH359" s="249"/>
      <c r="BI359" s="249"/>
      <c r="BJ359" s="249"/>
      <c r="BK359" s="249"/>
      <c r="BL359" s="249"/>
      <c r="BM359" s="249"/>
      <c r="BN359" s="249"/>
      <c r="BO359" s="249"/>
      <c r="BP359" s="249"/>
      <c r="BQ359" s="249"/>
      <c r="BR359" s="249"/>
      <c r="BS359" s="249"/>
      <c r="BT359" s="249"/>
      <c r="BU359" s="249"/>
      <c r="BV359" s="249"/>
      <c r="BW359" s="249"/>
      <c r="BX359" s="249"/>
      <c r="BY359" s="249"/>
      <c r="BZ359" s="249"/>
      <c r="CA359" s="249"/>
      <c r="CB359" s="249"/>
      <c r="CC359" s="249"/>
      <c r="CD359" s="249"/>
      <c r="CE359" s="249"/>
      <c r="CF359" s="423"/>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row>
    <row r="360" spans="1:122" s="5" customFormat="1" ht="13.5" customHeight="1">
      <c r="A360" s="1"/>
      <c r="B360" s="1"/>
      <c r="C360" s="1"/>
      <c r="D360" s="1"/>
      <c r="E360" s="1"/>
      <c r="F360" s="1"/>
      <c r="G360" s="1"/>
      <c r="H360" s="1"/>
      <c r="I360" s="1"/>
      <c r="J360" s="1"/>
      <c r="K360" s="1"/>
      <c r="L360" s="1"/>
      <c r="M360" s="1" t="s">
        <v>363</v>
      </c>
      <c r="N360" s="1"/>
      <c r="O360" s="1"/>
      <c r="P360" s="1"/>
      <c r="Q360" s="42" t="s">
        <v>368</v>
      </c>
      <c r="R360" s="49"/>
      <c r="S360" s="51"/>
      <c r="T360" s="1" t="s">
        <v>279</v>
      </c>
      <c r="U360" s="1"/>
      <c r="V360" s="1" t="s">
        <v>263</v>
      </c>
      <c r="W360" s="1"/>
      <c r="X360" s="1"/>
      <c r="Y360" s="1"/>
      <c r="Z360" s="42" t="s">
        <v>368</v>
      </c>
      <c r="AA360" s="49"/>
      <c r="AB360" s="51"/>
      <c r="AC360" s="1" t="s">
        <v>211</v>
      </c>
      <c r="AD360" s="1"/>
      <c r="AE360" s="1"/>
      <c r="AF360" s="1"/>
      <c r="AG360" s="1"/>
      <c r="AH360" s="1"/>
      <c r="AI360" s="1"/>
      <c r="AJ360" s="1"/>
      <c r="AK360" s="1"/>
      <c r="AL360" s="1"/>
      <c r="AM360" s="1"/>
      <c r="AN360" s="1"/>
      <c r="AO360" s="1"/>
      <c r="AP360" s="110"/>
      <c r="AQ360" s="180"/>
      <c r="AR360" s="12" t="s">
        <v>311</v>
      </c>
      <c r="AS360" s="53" t="str">
        <f>"（"&amp;D369&amp;"）"</f>
        <v>（産業廃棄物の処理に係る税）</v>
      </c>
      <c r="AT360" s="53"/>
      <c r="AU360" s="53"/>
      <c r="AV360" s="53"/>
      <c r="AW360" s="53"/>
      <c r="AX360" s="53"/>
      <c r="AY360" s="53"/>
      <c r="AZ360" s="53"/>
      <c r="BA360" s="53"/>
      <c r="BB360" s="53"/>
      <c r="BC360" s="53"/>
      <c r="BD360" s="53"/>
      <c r="BE360" s="53"/>
      <c r="BF360" s="252" t="str">
        <f>IF(B369=1,CONCATENATE("　産業廃棄物の処理に係る税に相当する額を",R369,U369,"見込んでいる。"),CONCATENATE("　産業廃棄物の処理に係る税に相当する額を　　　",CG371,"見込んでいる。"))</f>
        <v>　産業廃棄物の処理に係る税に相当する額を円見込んでいる。</v>
      </c>
      <c r="BG360" s="252"/>
      <c r="BH360" s="252"/>
      <c r="BI360" s="252"/>
      <c r="BJ360" s="252"/>
      <c r="BK360" s="252"/>
      <c r="BL360" s="252"/>
      <c r="BM360" s="252"/>
      <c r="BN360" s="252"/>
      <c r="BO360" s="252"/>
      <c r="BP360" s="252"/>
      <c r="BQ360" s="252"/>
      <c r="BR360" s="252"/>
      <c r="BS360" s="252"/>
      <c r="BT360" s="252"/>
      <c r="BU360" s="252"/>
      <c r="BV360" s="252"/>
      <c r="BW360" s="252"/>
      <c r="BX360" s="252"/>
      <c r="BY360" s="252"/>
      <c r="BZ360" s="252"/>
      <c r="CA360" s="252"/>
      <c r="CB360" s="252"/>
      <c r="CC360" s="252"/>
      <c r="CD360" s="252"/>
      <c r="CE360" s="252"/>
      <c r="CF360" s="423"/>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row>
    <row r="361" spans="1:122" s="5" customFormat="1" ht="13.5" customHeight="1">
      <c r="A361" s="1"/>
      <c r="B361" s="1"/>
      <c r="C361" s="1"/>
      <c r="D361" s="1"/>
      <c r="E361" s="1"/>
      <c r="F361" s="1"/>
      <c r="G361" s="1"/>
      <c r="H361" s="1"/>
      <c r="I361" s="1"/>
      <c r="J361" s="1"/>
      <c r="K361" s="1"/>
      <c r="L361" s="1"/>
      <c r="M361" s="1"/>
      <c r="N361" s="1"/>
      <c r="O361" s="1"/>
      <c r="P361" s="1"/>
      <c r="Q361" s="55"/>
      <c r="R361" s="55"/>
      <c r="S361" s="55"/>
      <c r="T361" s="1"/>
      <c r="U361" s="1"/>
      <c r="V361" s="1"/>
      <c r="W361" s="1"/>
      <c r="X361" s="1"/>
      <c r="Y361" s="1"/>
      <c r="Z361" s="55"/>
      <c r="AA361" s="55"/>
      <c r="AB361" s="55"/>
      <c r="AC361" s="1"/>
      <c r="AD361" s="1"/>
      <c r="AE361" s="1"/>
      <c r="AF361" s="1"/>
      <c r="AG361" s="1"/>
      <c r="AH361" s="1"/>
      <c r="AI361" s="1"/>
      <c r="AJ361" s="1"/>
      <c r="AK361" s="1"/>
      <c r="AL361" s="1"/>
      <c r="AM361" s="1"/>
      <c r="AN361" s="1"/>
      <c r="AO361" s="1"/>
      <c r="AP361" s="110"/>
      <c r="AQ361" s="180"/>
      <c r="AR361" s="1" t="s">
        <v>463</v>
      </c>
      <c r="AS361" s="259" t="s">
        <v>405</v>
      </c>
      <c r="AT361" s="259"/>
      <c r="AU361" s="259"/>
      <c r="AV361" s="259"/>
      <c r="AW361" s="259"/>
      <c r="AX361" s="259"/>
      <c r="AY361" s="259"/>
      <c r="AZ361" s="259"/>
      <c r="BA361" s="12"/>
      <c r="BB361" s="12"/>
      <c r="BC361" s="12"/>
      <c r="BD361" s="12"/>
      <c r="BE361" s="12"/>
      <c r="BF361" s="12"/>
      <c r="BG361" s="12"/>
      <c r="BH361" s="12"/>
      <c r="BI361" s="12"/>
      <c r="BJ361" s="12"/>
      <c r="BK361" s="12"/>
      <c r="BL361" s="12"/>
      <c r="BM361" s="12"/>
      <c r="BN361" s="12"/>
      <c r="BO361" s="12"/>
      <c r="BP361" s="12"/>
      <c r="BQ361" s="12"/>
      <c r="BR361" s="12"/>
      <c r="BS361" s="12"/>
      <c r="BT361" s="12"/>
      <c r="BU361" s="12"/>
      <c r="BV361" s="12"/>
      <c r="BW361" s="12"/>
      <c r="BX361" s="12"/>
      <c r="BY361" s="12"/>
      <c r="BZ361" s="12"/>
      <c r="CA361" s="12"/>
      <c r="CB361" s="12"/>
      <c r="CC361" s="12"/>
      <c r="CD361" s="12"/>
      <c r="CE361" s="12"/>
      <c r="CF361" s="423"/>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c r="DQ361" s="5"/>
      <c r="DR361" s="5"/>
    </row>
    <row r="362" spans="1:122" s="5" customFormat="1" ht="13.5" customHeight="1">
      <c r="A362" s="1"/>
      <c r="B362" s="1"/>
      <c r="C362" s="1"/>
      <c r="D362" s="1"/>
      <c r="E362" s="1"/>
      <c r="F362" s="1"/>
      <c r="G362" s="1"/>
      <c r="H362" s="1"/>
      <c r="I362" s="1"/>
      <c r="J362" s="1"/>
      <c r="K362" s="1"/>
      <c r="L362" s="1"/>
      <c r="M362" s="1"/>
      <c r="N362" s="1"/>
      <c r="O362" s="1"/>
      <c r="P362" s="1"/>
      <c r="Q362" s="55"/>
      <c r="R362" s="55"/>
      <c r="S362" s="55"/>
      <c r="T362" s="1"/>
      <c r="U362" s="1"/>
      <c r="V362" s="1"/>
      <c r="W362" s="1"/>
      <c r="X362" s="1"/>
      <c r="Y362" s="1"/>
      <c r="Z362" s="55"/>
      <c r="AA362" s="55"/>
      <c r="AB362" s="55"/>
      <c r="AC362" s="1"/>
      <c r="AD362" s="1"/>
      <c r="AE362" s="1"/>
      <c r="AF362" s="1"/>
      <c r="AG362" s="1"/>
      <c r="AH362" s="1"/>
      <c r="AI362" s="1"/>
      <c r="AJ362" s="1"/>
      <c r="AK362" s="1"/>
      <c r="AL362" s="1"/>
      <c r="AM362" s="1"/>
      <c r="AN362" s="1"/>
      <c r="AO362" s="1"/>
      <c r="AP362" s="110"/>
      <c r="AQ362" s="180"/>
      <c r="AR362" s="1"/>
      <c r="AS362" s="246"/>
      <c r="AT362" s="246"/>
      <c r="AU362" s="246"/>
      <c r="AV362" s="306" t="s">
        <v>501</v>
      </c>
      <c r="AW362" s="247"/>
      <c r="AX362" s="247"/>
      <c r="AY362" s="247"/>
      <c r="AZ362" s="247"/>
      <c r="BA362" s="247"/>
      <c r="BB362" s="247"/>
      <c r="BC362" s="247"/>
      <c r="BD362" s="247"/>
      <c r="BE362" s="247"/>
      <c r="BF362" s="247"/>
      <c r="BG362" s="247"/>
      <c r="BH362" s="247"/>
      <c r="BI362" s="247"/>
      <c r="BJ362" s="247"/>
      <c r="BK362" s="247"/>
      <c r="BL362" s="247"/>
      <c r="BM362" s="247"/>
      <c r="BN362" s="247"/>
      <c r="BO362" s="247"/>
      <c r="BP362" s="247"/>
      <c r="BQ362" s="247"/>
      <c r="BR362" s="247"/>
      <c r="BS362" s="247"/>
      <c r="BT362" s="247"/>
      <c r="BU362" s="247"/>
      <c r="BV362" s="247"/>
      <c r="BW362" s="247"/>
      <c r="BX362" s="247"/>
      <c r="BY362" s="247"/>
      <c r="BZ362" s="247"/>
      <c r="CA362" s="247"/>
      <c r="CB362" s="247"/>
      <c r="CC362" s="247"/>
      <c r="CD362" s="247"/>
      <c r="CE362" s="247"/>
      <c r="CF362" s="423"/>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c r="DQ362" s="5"/>
      <c r="DR362" s="5"/>
    </row>
    <row r="363" spans="1:122" s="5" customFormat="1" ht="13.5" customHeight="1">
      <c r="A363" s="1"/>
      <c r="B363" s="1"/>
      <c r="C363" s="1"/>
      <c r="D363" s="1"/>
      <c r="E363" s="1"/>
      <c r="F363" s="1"/>
      <c r="G363" s="1"/>
      <c r="H363" s="1"/>
      <c r="I363" s="1"/>
      <c r="J363" s="1"/>
      <c r="K363" s="1"/>
      <c r="L363" s="1"/>
      <c r="M363" s="1"/>
      <c r="N363" s="1"/>
      <c r="O363" s="1"/>
      <c r="P363" s="1"/>
      <c r="Q363" s="55"/>
      <c r="R363" s="55"/>
      <c r="S363" s="55"/>
      <c r="T363" s="1"/>
      <c r="U363" s="1"/>
      <c r="V363" s="1"/>
      <c r="W363" s="1"/>
      <c r="X363" s="1"/>
      <c r="Y363" s="1"/>
      <c r="Z363" s="55"/>
      <c r="AA363" s="55"/>
      <c r="AB363" s="55"/>
      <c r="AC363" s="1"/>
      <c r="AD363" s="1"/>
      <c r="AE363" s="1"/>
      <c r="AF363" s="1"/>
      <c r="AG363" s="1"/>
      <c r="AH363" s="1"/>
      <c r="AI363" s="1"/>
      <c r="AJ363" s="1"/>
      <c r="AK363" s="1"/>
      <c r="AL363" s="1"/>
      <c r="AM363" s="1"/>
      <c r="AN363" s="1"/>
      <c r="AO363" s="1"/>
      <c r="AP363" s="110"/>
      <c r="AQ363" s="180"/>
      <c r="AR363" s="1"/>
      <c r="AS363" s="246"/>
      <c r="AT363" s="246"/>
      <c r="AU363" s="246"/>
      <c r="AV363" s="247"/>
      <c r="AW363" s="247"/>
      <c r="AX363" s="247"/>
      <c r="AY363" s="247"/>
      <c r="AZ363" s="247"/>
      <c r="BA363" s="247"/>
      <c r="BB363" s="247"/>
      <c r="BC363" s="247"/>
      <c r="BD363" s="247"/>
      <c r="BE363" s="247"/>
      <c r="BF363" s="247"/>
      <c r="BG363" s="247"/>
      <c r="BH363" s="247"/>
      <c r="BI363" s="247"/>
      <c r="BJ363" s="247"/>
      <c r="BK363" s="247"/>
      <c r="BL363" s="247"/>
      <c r="BM363" s="247"/>
      <c r="BN363" s="247"/>
      <c r="BO363" s="247"/>
      <c r="BP363" s="247"/>
      <c r="BQ363" s="247"/>
      <c r="BR363" s="247"/>
      <c r="BS363" s="247"/>
      <c r="BT363" s="247"/>
      <c r="BU363" s="247"/>
      <c r="BV363" s="247"/>
      <c r="BW363" s="247"/>
      <c r="BX363" s="247"/>
      <c r="BY363" s="247"/>
      <c r="BZ363" s="247"/>
      <c r="CA363" s="247"/>
      <c r="CB363" s="247"/>
      <c r="CC363" s="247"/>
      <c r="CD363" s="247"/>
      <c r="CE363" s="247"/>
      <c r="CF363" s="423"/>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row>
    <row r="364" spans="1:122" s="5" customFormat="1"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10"/>
      <c r="AQ364" s="180"/>
      <c r="AR364" s="12" t="s">
        <v>224</v>
      </c>
      <c r="AS364" s="223" t="str">
        <f>"（"&amp;D371&amp;"）"</f>
        <v>（建設発生木材の出来形数量）</v>
      </c>
      <c r="AT364" s="223"/>
      <c r="AU364" s="12"/>
      <c r="AV364" s="12"/>
      <c r="AW364" s="12"/>
      <c r="AX364" s="12"/>
      <c r="AY364" s="12"/>
      <c r="AZ364" s="12"/>
      <c r="BA364" s="5"/>
      <c r="BB364" s="251"/>
      <c r="BC364" s="251"/>
      <c r="BD364" s="249" t="s">
        <v>34</v>
      </c>
      <c r="BE364" s="249"/>
      <c r="BF364" s="249"/>
      <c r="BG364" s="249"/>
      <c r="BH364" s="249"/>
      <c r="BI364" s="249"/>
      <c r="BJ364" s="249"/>
      <c r="BK364" s="249"/>
      <c r="BL364" s="249"/>
      <c r="BM364" s="249"/>
      <c r="BN364" s="249"/>
      <c r="BO364" s="249"/>
      <c r="BP364" s="249"/>
      <c r="BQ364" s="249"/>
      <c r="BR364" s="249"/>
      <c r="BS364" s="249"/>
      <c r="BT364" s="249"/>
      <c r="BU364" s="249"/>
      <c r="BV364" s="249"/>
      <c r="BW364" s="249"/>
      <c r="BX364" s="249"/>
      <c r="BY364" s="249"/>
      <c r="BZ364" s="249"/>
      <c r="CA364" s="249"/>
      <c r="CB364" s="249"/>
      <c r="CC364" s="249"/>
      <c r="CD364" s="249"/>
      <c r="CE364" s="249"/>
      <c r="CF364" s="423"/>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row>
    <row r="365" spans="1:122" s="5" customFormat="1" ht="13.5" customHeight="1">
      <c r="A365" s="1"/>
      <c r="B365" s="11">
        <v>1</v>
      </c>
      <c r="C365" s="1"/>
      <c r="D365" s="1" t="s">
        <v>351</v>
      </c>
      <c r="E365" s="1"/>
      <c r="F365" s="1"/>
      <c r="G365" s="1"/>
      <c r="H365" s="1"/>
      <c r="I365" s="1"/>
      <c r="J365" s="1"/>
      <c r="K365" s="1"/>
      <c r="L365" s="1" t="s">
        <v>231</v>
      </c>
      <c r="M365" s="1"/>
      <c r="N365" s="1"/>
      <c r="O365" s="38" t="s">
        <v>383</v>
      </c>
      <c r="P365" s="39"/>
      <c r="Q365" s="39"/>
      <c r="R365" s="39"/>
      <c r="S365" s="39"/>
      <c r="T365" s="44"/>
      <c r="U365" s="1"/>
      <c r="V365" s="1" t="s">
        <v>198</v>
      </c>
      <c r="W365" s="1"/>
      <c r="X365" s="1"/>
      <c r="Y365" s="38" t="s">
        <v>217</v>
      </c>
      <c r="Z365" s="39"/>
      <c r="AA365" s="39"/>
      <c r="AB365" s="39"/>
      <c r="AC365" s="39"/>
      <c r="AD365" s="39"/>
      <c r="AE365" s="44"/>
      <c r="AF365" s="1" t="s">
        <v>398</v>
      </c>
      <c r="AG365" s="1"/>
      <c r="AH365" s="1"/>
      <c r="AI365" s="1"/>
      <c r="AJ365" s="1"/>
      <c r="AK365" s="1"/>
      <c r="AL365" s="1"/>
      <c r="AM365" s="1"/>
      <c r="AN365" s="1"/>
      <c r="AO365" s="1"/>
      <c r="AP365" s="110"/>
      <c r="AQ365" s="180"/>
      <c r="AR365" s="12"/>
      <c r="AS365" s="5"/>
      <c r="AT365" s="251"/>
      <c r="AU365" s="251"/>
      <c r="AV365" s="251"/>
      <c r="AW365" s="251"/>
      <c r="AX365" s="251"/>
      <c r="AY365" s="251"/>
      <c r="AZ365" s="251"/>
      <c r="BA365" s="251"/>
      <c r="BB365" s="251"/>
      <c r="BC365" s="251"/>
      <c r="BD365" s="249"/>
      <c r="BE365" s="249"/>
      <c r="BF365" s="249"/>
      <c r="BG365" s="249"/>
      <c r="BH365" s="249"/>
      <c r="BI365" s="249"/>
      <c r="BJ365" s="249"/>
      <c r="BK365" s="249"/>
      <c r="BL365" s="249"/>
      <c r="BM365" s="249"/>
      <c r="BN365" s="249"/>
      <c r="BO365" s="249"/>
      <c r="BP365" s="249"/>
      <c r="BQ365" s="249"/>
      <c r="BR365" s="249"/>
      <c r="BS365" s="249"/>
      <c r="BT365" s="249"/>
      <c r="BU365" s="249"/>
      <c r="BV365" s="249"/>
      <c r="BW365" s="249"/>
      <c r="BX365" s="249"/>
      <c r="BY365" s="249"/>
      <c r="BZ365" s="249"/>
      <c r="CA365" s="249"/>
      <c r="CB365" s="249"/>
      <c r="CC365" s="249"/>
      <c r="CD365" s="249"/>
      <c r="CE365" s="249"/>
      <c r="CF365" s="423"/>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row>
    <row r="366" spans="1:122" ht="13.5" customHeight="1">
      <c r="AP366" s="110"/>
      <c r="AQ366" s="180"/>
      <c r="AR366" s="69"/>
      <c r="AS366" s="260" t="s">
        <v>99</v>
      </c>
      <c r="AT366" s="289"/>
      <c r="AU366" s="289"/>
      <c r="AV366" s="289"/>
      <c r="AW366" s="308"/>
      <c r="AX366" s="315" t="s">
        <v>349</v>
      </c>
      <c r="AY366" s="320"/>
      <c r="AZ366" s="320"/>
      <c r="BA366" s="320"/>
      <c r="BB366" s="320"/>
      <c r="BC366" s="320"/>
      <c r="BD366" s="320"/>
      <c r="BE366" s="320"/>
      <c r="BF366" s="320"/>
      <c r="BG366" s="367" t="s">
        <v>232</v>
      </c>
      <c r="BH366" s="372"/>
      <c r="BI366" s="372"/>
      <c r="BJ366" s="372"/>
      <c r="BK366" s="372"/>
      <c r="BL366" s="372"/>
      <c r="BM366" s="372"/>
      <c r="BN366" s="372"/>
      <c r="BO366" s="372"/>
      <c r="BP366" s="372"/>
      <c r="BQ366" s="372"/>
      <c r="BR366" s="372"/>
      <c r="BS366" s="372"/>
      <c r="BT366" s="381"/>
      <c r="BU366" s="386" t="s">
        <v>188</v>
      </c>
      <c r="BV366" s="320"/>
      <c r="BW366" s="320"/>
      <c r="BX366" s="320"/>
      <c r="BY366" s="320"/>
      <c r="BZ366" s="320"/>
      <c r="CA366" s="320"/>
      <c r="CB366" s="320"/>
      <c r="CC366" s="320"/>
      <c r="CD366" s="405"/>
      <c r="CE366" s="149"/>
      <c r="CF366" s="423"/>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row>
    <row r="367" spans="1:122" ht="13.5" customHeight="1">
      <c r="L367" s="1" t="s">
        <v>364</v>
      </c>
      <c r="P367" s="38" t="s">
        <v>383</v>
      </c>
      <c r="Q367" s="39"/>
      <c r="R367" s="39"/>
      <c r="S367" s="39"/>
      <c r="T367" s="39"/>
      <c r="U367" s="39"/>
      <c r="V367" s="39"/>
      <c r="W367" s="44"/>
      <c r="Y367" s="1" t="s">
        <v>363</v>
      </c>
      <c r="AC367" s="42" t="s">
        <v>368</v>
      </c>
      <c r="AD367" s="49"/>
      <c r="AE367" s="51"/>
      <c r="AF367" s="1" t="s">
        <v>279</v>
      </c>
      <c r="AH367" s="1" t="s">
        <v>263</v>
      </c>
      <c r="AL367" s="42" t="s">
        <v>368</v>
      </c>
      <c r="AM367" s="49"/>
      <c r="AN367" s="51"/>
      <c r="AO367" s="1" t="s">
        <v>211</v>
      </c>
      <c r="AP367" s="110"/>
      <c r="AQ367" s="180"/>
      <c r="AR367" s="69"/>
      <c r="AS367" s="261" t="s">
        <v>484</v>
      </c>
      <c r="AT367" s="290"/>
      <c r="AU367" s="290"/>
      <c r="AV367" s="290"/>
      <c r="AW367" s="309"/>
      <c r="AX367" s="316" t="s">
        <v>502</v>
      </c>
      <c r="AY367" s="321"/>
      <c r="AZ367" s="326"/>
      <c r="BA367" s="326"/>
      <c r="BB367" s="326"/>
      <c r="BC367" s="326"/>
      <c r="BD367" s="326"/>
      <c r="BE367" s="326"/>
      <c r="BF367" s="362"/>
      <c r="BG367" s="292" t="s">
        <v>157</v>
      </c>
      <c r="BH367" s="373"/>
      <c r="BI367" s="373"/>
      <c r="BJ367" s="373"/>
      <c r="BK367" s="373"/>
      <c r="BL367" s="373"/>
      <c r="BM367" s="373"/>
      <c r="BN367" s="373"/>
      <c r="BO367" s="373"/>
      <c r="BP367" s="373"/>
      <c r="BQ367" s="373"/>
      <c r="BR367" s="373"/>
      <c r="BS367" s="373"/>
      <c r="BT367" s="382"/>
      <c r="BU367" s="387"/>
      <c r="BV367" s="392"/>
      <c r="BW367" s="392"/>
      <c r="BX367" s="392"/>
      <c r="BY367" s="392"/>
      <c r="BZ367" s="392"/>
      <c r="CA367" s="392"/>
      <c r="CB367" s="392"/>
      <c r="CC367" s="392"/>
      <c r="CD367" s="406"/>
      <c r="CE367" s="149"/>
      <c r="CF367" s="423"/>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row>
    <row r="368" spans="1:122" ht="13.5" customHeight="1">
      <c r="P368" s="14"/>
      <c r="Q368" s="14"/>
      <c r="R368" s="14"/>
      <c r="S368" s="14"/>
      <c r="T368" s="14"/>
      <c r="U368" s="14"/>
      <c r="V368" s="14"/>
      <c r="W368" s="14"/>
      <c r="AC368" s="57"/>
      <c r="AD368" s="57"/>
      <c r="AE368" s="57"/>
      <c r="AL368" s="57"/>
      <c r="AM368" s="57"/>
      <c r="AN368" s="57"/>
      <c r="AP368" s="110"/>
      <c r="AQ368" s="180"/>
      <c r="AR368" s="69"/>
      <c r="AS368" s="262"/>
      <c r="AT368" s="211"/>
      <c r="AU368" s="211"/>
      <c r="AV368" s="211"/>
      <c r="AW368" s="310"/>
      <c r="AX368" s="317"/>
      <c r="AY368" s="322"/>
      <c r="AZ368" s="322"/>
      <c r="BA368" s="322"/>
      <c r="BB368" s="322"/>
      <c r="BC368" s="322"/>
      <c r="BD368" s="322"/>
      <c r="BE368" s="322"/>
      <c r="BF368" s="363"/>
      <c r="BG368" s="368"/>
      <c r="BH368" s="368"/>
      <c r="BI368" s="368"/>
      <c r="BJ368" s="368"/>
      <c r="BK368" s="368"/>
      <c r="BL368" s="368"/>
      <c r="BM368" s="368"/>
      <c r="BN368" s="368"/>
      <c r="BO368" s="368"/>
      <c r="BP368" s="368"/>
      <c r="BQ368" s="368"/>
      <c r="BR368" s="368"/>
      <c r="BS368" s="368"/>
      <c r="BT368" s="383"/>
      <c r="BU368" s="388"/>
      <c r="BV368" s="393"/>
      <c r="BW368" s="393"/>
      <c r="BX368" s="393"/>
      <c r="BY368" s="393"/>
      <c r="BZ368" s="393"/>
      <c r="CA368" s="393"/>
      <c r="CB368" s="393"/>
      <c r="CC368" s="393"/>
      <c r="CD368" s="407"/>
      <c r="CE368" s="149"/>
      <c r="CF368" s="423"/>
      <c r="CG368" s="5"/>
      <c r="CH368" s="5"/>
      <c r="CI368" s="5"/>
      <c r="CJ368" s="5"/>
      <c r="CK368" s="5"/>
      <c r="CL368" s="5"/>
      <c r="CM368" s="5"/>
      <c r="CN368" s="5"/>
      <c r="CO368" s="5"/>
      <c r="CP368" s="5"/>
      <c r="CQ368" s="5"/>
      <c r="CR368" s="5"/>
      <c r="CS368" s="5"/>
      <c r="CT368" s="5"/>
      <c r="CU368" s="5"/>
      <c r="CV368" s="5"/>
      <c r="CW368" s="5"/>
      <c r="CX368" s="5"/>
      <c r="CY368" s="5"/>
      <c r="CZ368" s="5"/>
      <c r="DA368" s="5"/>
      <c r="DB368" s="5"/>
      <c r="DI368" s="5"/>
      <c r="DJ368" s="5"/>
      <c r="DK368" s="5"/>
      <c r="DL368" s="5"/>
      <c r="DM368" s="5"/>
      <c r="DN368" s="5"/>
    </row>
    <row r="369" spans="1:256" ht="13.5" customHeight="1">
      <c r="B369" s="11">
        <v>1</v>
      </c>
      <c r="D369" s="1" t="s">
        <v>146</v>
      </c>
      <c r="O369" s="1" t="s">
        <v>234</v>
      </c>
      <c r="R369" s="42"/>
      <c r="S369" s="49"/>
      <c r="T369" s="51"/>
      <c r="U369" s="1" t="s">
        <v>211</v>
      </c>
      <c r="AP369" s="110"/>
      <c r="AQ369" s="180"/>
      <c r="AR369" s="69"/>
      <c r="AS369" s="262"/>
      <c r="AT369" s="211"/>
      <c r="AU369" s="211"/>
      <c r="AV369" s="211"/>
      <c r="AW369" s="310"/>
      <c r="AX369" s="317"/>
      <c r="AY369" s="322"/>
      <c r="AZ369" s="322"/>
      <c r="BA369" s="322"/>
      <c r="BB369" s="322"/>
      <c r="BC369" s="322"/>
      <c r="BD369" s="322"/>
      <c r="BE369" s="322"/>
      <c r="BF369" s="363"/>
      <c r="BG369" s="368"/>
      <c r="BH369" s="368"/>
      <c r="BI369" s="368"/>
      <c r="BJ369" s="368"/>
      <c r="BK369" s="368"/>
      <c r="BL369" s="368"/>
      <c r="BM369" s="368"/>
      <c r="BN369" s="368"/>
      <c r="BO369" s="368"/>
      <c r="BP369" s="368"/>
      <c r="BQ369" s="368"/>
      <c r="BR369" s="368"/>
      <c r="BS369" s="368"/>
      <c r="BT369" s="383"/>
      <c r="BU369" s="388"/>
      <c r="BV369" s="393"/>
      <c r="BW369" s="393"/>
      <c r="BX369" s="393"/>
      <c r="BY369" s="393"/>
      <c r="BZ369" s="393"/>
      <c r="CA369" s="393"/>
      <c r="CB369" s="393"/>
      <c r="CC369" s="393"/>
      <c r="CD369" s="407"/>
      <c r="CE369" s="149"/>
      <c r="CF369" s="423"/>
      <c r="CG369" s="5"/>
      <c r="CH369" s="5"/>
      <c r="CI369" s="5"/>
      <c r="CJ369" s="5"/>
      <c r="CK369" s="5"/>
      <c r="CL369" s="5"/>
      <c r="CM369" s="5"/>
      <c r="CN369" s="5"/>
      <c r="CO369" s="5"/>
      <c r="CP369" s="5"/>
      <c r="CQ369" s="5"/>
      <c r="CR369" s="5"/>
      <c r="CS369" s="5"/>
      <c r="CT369" s="5"/>
      <c r="CU369" s="5"/>
      <c r="CV369" s="5"/>
      <c r="CW369" s="5"/>
      <c r="CX369" s="5"/>
      <c r="CY369" s="5"/>
      <c r="CZ369" s="5"/>
      <c r="DA369" s="5"/>
    </row>
    <row r="370" spans="1:256" s="5" customFormat="1" ht="13.5" customHeight="1">
      <c r="A370" s="1"/>
      <c r="B370" s="1"/>
      <c r="C370" s="1"/>
      <c r="D370" s="1"/>
      <c r="E370" s="1"/>
      <c r="F370" s="1"/>
      <c r="G370" s="1"/>
      <c r="H370" s="1"/>
      <c r="I370" s="1"/>
      <c r="J370" s="1"/>
      <c r="K370" s="1"/>
      <c r="L370" s="1"/>
      <c r="M370" s="14"/>
      <c r="N370" s="14"/>
      <c r="O370" s="14"/>
      <c r="P370" s="14"/>
      <c r="Q370" s="14"/>
      <c r="R370" s="14"/>
      <c r="S370" s="14"/>
      <c r="T370" s="14"/>
      <c r="U370" s="1"/>
      <c r="V370" s="1"/>
      <c r="W370" s="1"/>
      <c r="X370" s="1"/>
      <c r="Y370" s="1"/>
      <c r="Z370" s="57"/>
      <c r="AA370" s="57"/>
      <c r="AB370" s="57"/>
      <c r="AC370" s="1"/>
      <c r="AD370" s="1"/>
      <c r="AE370" s="1"/>
      <c r="AF370" s="1"/>
      <c r="AG370" s="1"/>
      <c r="AH370" s="1"/>
      <c r="AI370" s="57"/>
      <c r="AJ370" s="57"/>
      <c r="AK370" s="57"/>
      <c r="AL370" s="1"/>
      <c r="AM370" s="1"/>
      <c r="AN370" s="1"/>
      <c r="AO370" s="1"/>
      <c r="AP370" s="110"/>
      <c r="AQ370" s="180"/>
      <c r="AR370" s="5"/>
      <c r="AS370" s="262"/>
      <c r="AT370" s="211"/>
      <c r="AU370" s="211"/>
      <c r="AV370" s="211"/>
      <c r="AW370" s="310"/>
      <c r="AX370" s="317"/>
      <c r="AY370" s="322"/>
      <c r="AZ370" s="322"/>
      <c r="BA370" s="322"/>
      <c r="BB370" s="322"/>
      <c r="BC370" s="322"/>
      <c r="BD370" s="322"/>
      <c r="BE370" s="322"/>
      <c r="BF370" s="363"/>
      <c r="BG370" s="368"/>
      <c r="BH370" s="368"/>
      <c r="BI370" s="368"/>
      <c r="BJ370" s="368"/>
      <c r="BK370" s="368"/>
      <c r="BL370" s="368"/>
      <c r="BM370" s="368"/>
      <c r="BN370" s="368"/>
      <c r="BO370" s="368"/>
      <c r="BP370" s="368"/>
      <c r="BQ370" s="368"/>
      <c r="BR370" s="368"/>
      <c r="BS370" s="368"/>
      <c r="BT370" s="383"/>
      <c r="BU370" s="388"/>
      <c r="BV370" s="393"/>
      <c r="BW370" s="393"/>
      <c r="BX370" s="393"/>
      <c r="BY370" s="393"/>
      <c r="BZ370" s="393"/>
      <c r="CA370" s="393"/>
      <c r="CB370" s="393"/>
      <c r="CC370" s="393"/>
      <c r="CD370" s="407"/>
      <c r="CE370" s="149"/>
      <c r="CF370" s="423"/>
      <c r="CG370" s="3"/>
      <c r="CH370" s="5"/>
      <c r="CI370" s="5"/>
      <c r="CJ370" s="5"/>
      <c r="CK370" s="5"/>
      <c r="CL370" s="3"/>
      <c r="CM370" s="5"/>
      <c r="CN370" s="5"/>
      <c r="CO370" s="5"/>
      <c r="CP370" s="5"/>
      <c r="CQ370" s="5"/>
      <c r="CR370" s="5"/>
      <c r="CS370" s="5"/>
      <c r="CT370" s="5"/>
      <c r="CU370" s="5"/>
      <c r="CV370" s="5"/>
      <c r="CW370" s="5"/>
      <c r="CX370" s="5"/>
      <c r="CY370" s="5"/>
      <c r="CZ370" s="5"/>
      <c r="DA370" s="5"/>
      <c r="DB370" s="2"/>
      <c r="DC370" s="2"/>
      <c r="DD370" s="2"/>
      <c r="DE370" s="2"/>
      <c r="DF370" s="2"/>
      <c r="DG370" s="2"/>
      <c r="DH370" s="2"/>
      <c r="DI370" s="2"/>
      <c r="DJ370" s="2"/>
      <c r="DK370" s="2"/>
      <c r="DL370" s="2"/>
      <c r="DM370" s="2"/>
      <c r="DN370" s="2"/>
      <c r="DO370" s="2"/>
      <c r="DP370" s="2"/>
      <c r="DQ370" s="2"/>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IV370" s="2"/>
    </row>
    <row r="371" spans="1:256" ht="13.5" customHeight="1">
      <c r="B371" s="11">
        <v>1</v>
      </c>
      <c r="D371" s="1" t="s">
        <v>235</v>
      </c>
      <c r="AP371" s="110"/>
      <c r="AQ371" s="180"/>
      <c r="AR371" s="69"/>
      <c r="AS371" s="262"/>
      <c r="AT371" s="211"/>
      <c r="AU371" s="211"/>
      <c r="AV371" s="211"/>
      <c r="AW371" s="310"/>
      <c r="AX371" s="317"/>
      <c r="AY371" s="322"/>
      <c r="AZ371" s="322"/>
      <c r="BA371" s="322"/>
      <c r="BB371" s="322"/>
      <c r="BC371" s="322"/>
      <c r="BD371" s="322"/>
      <c r="BE371" s="322"/>
      <c r="BF371" s="363"/>
      <c r="BG371" s="368"/>
      <c r="BH371" s="368"/>
      <c r="BI371" s="368"/>
      <c r="BJ371" s="368"/>
      <c r="BK371" s="368"/>
      <c r="BL371" s="368"/>
      <c r="BM371" s="368"/>
      <c r="BN371" s="368"/>
      <c r="BO371" s="368"/>
      <c r="BP371" s="368"/>
      <c r="BQ371" s="368"/>
      <c r="BR371" s="368"/>
      <c r="BS371" s="368"/>
      <c r="BT371" s="383"/>
      <c r="BU371" s="388"/>
      <c r="BV371" s="393"/>
      <c r="BW371" s="393"/>
      <c r="BX371" s="393"/>
      <c r="BY371" s="393"/>
      <c r="BZ371" s="393"/>
      <c r="CA371" s="393"/>
      <c r="CB371" s="393"/>
      <c r="CC371" s="393"/>
      <c r="CD371" s="407"/>
      <c r="CE371" s="149"/>
      <c r="CF371" s="423"/>
      <c r="CG371" s="2" t="s">
        <v>211</v>
      </c>
      <c r="CH371" s="2" t="s">
        <v>534</v>
      </c>
      <c r="CL371" s="5" t="s">
        <v>140</v>
      </c>
      <c r="CO371" s="5"/>
      <c r="CP371" s="5"/>
      <c r="CQ371" s="5"/>
      <c r="CR371" s="5"/>
      <c r="CS371" s="5"/>
      <c r="CT371" s="5"/>
      <c r="CU371" s="5"/>
      <c r="CV371" s="5"/>
      <c r="CW371" s="5"/>
      <c r="CX371" s="5"/>
      <c r="CY371" s="5"/>
      <c r="CZ371" s="5"/>
      <c r="DA371" s="5"/>
      <c r="DQ371" s="5"/>
    </row>
    <row r="372" spans="1:256" ht="13.5" customHeight="1">
      <c r="AP372" s="110"/>
      <c r="AQ372" s="180"/>
      <c r="AR372" s="69"/>
      <c r="AS372" s="262"/>
      <c r="AT372" s="211"/>
      <c r="AU372" s="211"/>
      <c r="AV372" s="211"/>
      <c r="AW372" s="310"/>
      <c r="AX372" s="317"/>
      <c r="AY372" s="322"/>
      <c r="AZ372" s="322"/>
      <c r="BA372" s="322"/>
      <c r="BB372" s="322"/>
      <c r="BC372" s="322"/>
      <c r="BD372" s="322"/>
      <c r="BE372" s="322"/>
      <c r="BF372" s="363"/>
      <c r="BG372" s="368"/>
      <c r="BH372" s="368"/>
      <c r="BI372" s="368"/>
      <c r="BJ372" s="368"/>
      <c r="BK372" s="368"/>
      <c r="BL372" s="368"/>
      <c r="BM372" s="368"/>
      <c r="BN372" s="368"/>
      <c r="BO372" s="368"/>
      <c r="BP372" s="368"/>
      <c r="BQ372" s="368"/>
      <c r="BR372" s="368"/>
      <c r="BS372" s="368"/>
      <c r="BT372" s="383"/>
      <c r="BU372" s="388"/>
      <c r="BV372" s="393"/>
      <c r="BW372" s="393"/>
      <c r="BX372" s="393"/>
      <c r="BY372" s="393"/>
      <c r="BZ372" s="393"/>
      <c r="CA372" s="393"/>
      <c r="CB372" s="393"/>
      <c r="CC372" s="393"/>
      <c r="CD372" s="407"/>
      <c r="CE372" s="149"/>
      <c r="CF372" s="430"/>
      <c r="CG372" s="5"/>
      <c r="CH372" s="5"/>
      <c r="CI372" s="5"/>
      <c r="CJ372" s="5"/>
      <c r="CK372" s="5"/>
      <c r="CL372" s="5"/>
      <c r="CM372" s="5"/>
      <c r="CN372" s="5"/>
      <c r="CT372" s="5"/>
      <c r="CU372" s="5"/>
      <c r="CV372" s="5"/>
      <c r="CW372" s="5"/>
      <c r="CX372" s="5"/>
      <c r="CY372" s="5"/>
      <c r="CZ372" s="5"/>
      <c r="DA372" s="5"/>
      <c r="DO372" s="5"/>
      <c r="DP372" s="5"/>
    </row>
    <row r="373" spans="1:256" ht="13.5" customHeight="1">
      <c r="B373" s="11">
        <v>1</v>
      </c>
      <c r="D373" s="1" t="s">
        <v>282</v>
      </c>
      <c r="AP373" s="110"/>
      <c r="AQ373" s="180"/>
      <c r="AR373" s="69"/>
      <c r="AS373" s="262"/>
      <c r="AT373" s="211"/>
      <c r="AU373" s="211"/>
      <c r="AV373" s="211"/>
      <c r="AW373" s="310"/>
      <c r="AX373" s="317"/>
      <c r="AY373" s="322"/>
      <c r="AZ373" s="322"/>
      <c r="BA373" s="322"/>
      <c r="BB373" s="322"/>
      <c r="BC373" s="322"/>
      <c r="BD373" s="322"/>
      <c r="BE373" s="322"/>
      <c r="BF373" s="363"/>
      <c r="BG373" s="368"/>
      <c r="BH373" s="368"/>
      <c r="BI373" s="368"/>
      <c r="BJ373" s="368"/>
      <c r="BK373" s="368"/>
      <c r="BL373" s="368"/>
      <c r="BM373" s="368"/>
      <c r="BN373" s="368"/>
      <c r="BO373" s="368"/>
      <c r="BP373" s="368"/>
      <c r="BQ373" s="368"/>
      <c r="BR373" s="368"/>
      <c r="BS373" s="368"/>
      <c r="BT373" s="383"/>
      <c r="BU373" s="388"/>
      <c r="BV373" s="393"/>
      <c r="BW373" s="393"/>
      <c r="BX373" s="393"/>
      <c r="BY373" s="393"/>
      <c r="BZ373" s="393"/>
      <c r="CA373" s="393"/>
      <c r="CB373" s="393"/>
      <c r="CC373" s="393"/>
      <c r="CD373" s="407"/>
      <c r="CE373" s="149"/>
      <c r="CF373" s="423"/>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row>
    <row r="374" spans="1:256" ht="13.5" customHeight="1">
      <c r="AP374" s="110"/>
      <c r="AQ374" s="180"/>
      <c r="AR374" s="69"/>
      <c r="AS374" s="263"/>
      <c r="AT374" s="291"/>
      <c r="AU374" s="291"/>
      <c r="AV374" s="291"/>
      <c r="AW374" s="311"/>
      <c r="AX374" s="318"/>
      <c r="AY374" s="323"/>
      <c r="AZ374" s="323"/>
      <c r="BA374" s="323"/>
      <c r="BB374" s="323"/>
      <c r="BC374" s="323"/>
      <c r="BD374" s="323"/>
      <c r="BE374" s="323"/>
      <c r="BF374" s="364"/>
      <c r="BG374" s="369"/>
      <c r="BH374" s="369"/>
      <c r="BI374" s="369"/>
      <c r="BJ374" s="369"/>
      <c r="BK374" s="369"/>
      <c r="BL374" s="369"/>
      <c r="BM374" s="369"/>
      <c r="BN374" s="369"/>
      <c r="BO374" s="369"/>
      <c r="BP374" s="369"/>
      <c r="BQ374" s="369"/>
      <c r="BR374" s="369"/>
      <c r="BS374" s="369"/>
      <c r="BT374" s="384"/>
      <c r="BU374" s="389"/>
      <c r="BV374" s="394"/>
      <c r="BW374" s="394"/>
      <c r="BX374" s="394"/>
      <c r="BY374" s="394"/>
      <c r="BZ374" s="394"/>
      <c r="CA374" s="394"/>
      <c r="CB374" s="394"/>
      <c r="CC374" s="394"/>
      <c r="CD374" s="408"/>
      <c r="CE374" s="149"/>
      <c r="CF374" s="423"/>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row>
    <row r="375" spans="1:256" ht="13.5" customHeight="1">
      <c r="AP375" s="110"/>
      <c r="AQ375" s="180"/>
      <c r="AR375" s="69"/>
      <c r="AS375" s="264" t="s">
        <v>485</v>
      </c>
      <c r="AT375" s="292"/>
      <c r="AU375" s="292"/>
      <c r="AV375" s="292"/>
      <c r="AW375" s="312"/>
      <c r="AX375" s="316" t="s">
        <v>63</v>
      </c>
      <c r="AY375" s="324"/>
      <c r="AZ375" s="292"/>
      <c r="BA375" s="292"/>
      <c r="BB375" s="292"/>
      <c r="BC375" s="292"/>
      <c r="BD375" s="292"/>
      <c r="BE375" s="292"/>
      <c r="BF375" s="312"/>
      <c r="BG375" s="370" t="s">
        <v>432</v>
      </c>
      <c r="BH375" s="371"/>
      <c r="BI375" s="371"/>
      <c r="BJ375" s="371"/>
      <c r="BK375" s="371"/>
      <c r="BL375" s="371"/>
      <c r="BM375" s="371"/>
      <c r="BN375" s="371"/>
      <c r="BO375" s="371"/>
      <c r="BP375" s="371"/>
      <c r="BQ375" s="371"/>
      <c r="BR375" s="371"/>
      <c r="BS375" s="371"/>
      <c r="BT375" s="385"/>
      <c r="BU375" s="390" t="s">
        <v>509</v>
      </c>
      <c r="BV375" s="395"/>
      <c r="BW375" s="395"/>
      <c r="BX375" s="395"/>
      <c r="BY375" s="395"/>
      <c r="BZ375" s="395"/>
      <c r="CA375" s="395"/>
      <c r="CB375" s="395"/>
      <c r="CC375" s="395"/>
      <c r="CD375" s="409"/>
      <c r="CE375" s="149"/>
      <c r="CF375" s="430"/>
      <c r="CT375" s="5"/>
      <c r="CU375" s="5"/>
      <c r="CV375" s="5"/>
      <c r="CW375" s="5"/>
      <c r="CX375" s="5"/>
      <c r="CY375" s="5"/>
      <c r="CZ375" s="5"/>
      <c r="DA375" s="5"/>
    </row>
    <row r="376" spans="1:256" ht="13.5" customHeight="1">
      <c r="AP376" s="110"/>
      <c r="AQ376" s="180"/>
      <c r="AR376" s="69"/>
      <c r="AS376" s="265"/>
      <c r="AT376" s="293"/>
      <c r="AU376" s="293"/>
      <c r="AV376" s="293"/>
      <c r="AW376" s="313"/>
      <c r="AX376" s="265"/>
      <c r="AY376" s="293"/>
      <c r="AZ376" s="293"/>
      <c r="BA376" s="293"/>
      <c r="BB376" s="293"/>
      <c r="BC376" s="293"/>
      <c r="BD376" s="293"/>
      <c r="BE376" s="293"/>
      <c r="BF376" s="313"/>
      <c r="BG376" s="371"/>
      <c r="BH376" s="371"/>
      <c r="BI376" s="371"/>
      <c r="BJ376" s="371"/>
      <c r="BK376" s="371"/>
      <c r="BL376" s="371"/>
      <c r="BM376" s="371"/>
      <c r="BN376" s="371"/>
      <c r="BO376" s="371"/>
      <c r="BP376" s="371"/>
      <c r="BQ376" s="371"/>
      <c r="BR376" s="371"/>
      <c r="BS376" s="371"/>
      <c r="BT376" s="385"/>
      <c r="BU376" s="391"/>
      <c r="BV376" s="396"/>
      <c r="BW376" s="396"/>
      <c r="BX376" s="396"/>
      <c r="BY376" s="396"/>
      <c r="BZ376" s="396"/>
      <c r="CA376" s="396"/>
      <c r="CB376" s="396"/>
      <c r="CC376" s="396"/>
      <c r="CD376" s="410"/>
      <c r="CE376" s="149"/>
      <c r="CF376" s="430"/>
      <c r="CT376" s="5"/>
      <c r="CU376" s="5"/>
      <c r="CV376" s="5"/>
      <c r="CW376" s="5"/>
      <c r="CX376" s="5"/>
      <c r="CY376" s="5"/>
      <c r="CZ376" s="5"/>
      <c r="DA376" s="5"/>
    </row>
    <row r="377" spans="1:256" ht="13.5" customHeight="1">
      <c r="AP377" s="110"/>
      <c r="AQ377" s="180"/>
      <c r="AR377" s="12" t="s">
        <v>276</v>
      </c>
      <c r="AS377" s="248" t="str">
        <f>"（"&amp;D373&amp;"）"</f>
        <v>（マニフェスト）</v>
      </c>
      <c r="AT377" s="248"/>
      <c r="AU377" s="248"/>
      <c r="AV377" s="248"/>
      <c r="AW377" s="248"/>
      <c r="AX377" s="248"/>
      <c r="AY377" s="248"/>
      <c r="AZ377" s="248"/>
      <c r="BA377" s="249" t="s">
        <v>278</v>
      </c>
      <c r="BB377" s="249"/>
      <c r="BC377" s="249"/>
      <c r="BD377" s="249"/>
      <c r="BE377" s="249"/>
      <c r="BF377" s="249"/>
      <c r="BG377" s="249"/>
      <c r="BH377" s="249"/>
      <c r="BI377" s="249"/>
      <c r="BJ377" s="249"/>
      <c r="BK377" s="249"/>
      <c r="BL377" s="249"/>
      <c r="BM377" s="249"/>
      <c r="BN377" s="249"/>
      <c r="BO377" s="249"/>
      <c r="BP377" s="249"/>
      <c r="BQ377" s="249"/>
      <c r="BR377" s="249"/>
      <c r="BS377" s="249"/>
      <c r="BT377" s="249"/>
      <c r="BU377" s="249"/>
      <c r="BV377" s="249"/>
      <c r="BW377" s="249"/>
      <c r="BX377" s="249"/>
      <c r="BY377" s="249"/>
      <c r="BZ377" s="249"/>
      <c r="CA377" s="249"/>
      <c r="CB377" s="249"/>
      <c r="CC377" s="249"/>
      <c r="CD377" s="249"/>
      <c r="CE377" s="249"/>
      <c r="CF377" s="430"/>
      <c r="CT377" s="5"/>
      <c r="CU377" s="5"/>
      <c r="CV377" s="5"/>
      <c r="CW377" s="5"/>
      <c r="CX377" s="5"/>
      <c r="CY377" s="5"/>
      <c r="CZ377" s="5"/>
      <c r="DA377" s="5"/>
    </row>
    <row r="378" spans="1:256" ht="13.5" customHeight="1">
      <c r="AO378" s="12"/>
      <c r="AP378" s="110"/>
      <c r="AQ378" s="180"/>
      <c r="AR378" s="230"/>
      <c r="AS378" s="266" t="s">
        <v>321</v>
      </c>
      <c r="AT378" s="266"/>
      <c r="AU378" s="266"/>
      <c r="AV378" s="266"/>
      <c r="AW378" s="266"/>
      <c r="AX378" s="266"/>
      <c r="AY378" s="266"/>
      <c r="AZ378" s="266"/>
      <c r="BA378" s="266"/>
      <c r="BB378" s="266"/>
      <c r="BC378" s="266"/>
      <c r="BD378" s="266"/>
      <c r="BE378" s="266"/>
      <c r="BF378" s="266"/>
      <c r="BG378" s="266"/>
      <c r="BH378" s="266"/>
      <c r="BI378" s="266"/>
      <c r="BJ378" s="266"/>
      <c r="BK378" s="266"/>
      <c r="BL378" s="266"/>
      <c r="BM378" s="266"/>
      <c r="BN378" s="266"/>
      <c r="BO378" s="266"/>
      <c r="BP378" s="266"/>
      <c r="BQ378" s="266"/>
      <c r="BR378" s="266"/>
      <c r="BS378" s="266"/>
      <c r="BT378" s="266"/>
      <c r="BU378" s="266"/>
      <c r="BV378" s="266"/>
      <c r="BW378" s="266"/>
      <c r="BX378" s="266"/>
      <c r="BY378" s="266"/>
      <c r="BZ378" s="266"/>
      <c r="CA378" s="266"/>
      <c r="CB378" s="266"/>
      <c r="CC378" s="266"/>
      <c r="CD378" s="266"/>
      <c r="CE378" s="254"/>
      <c r="CF378" s="430"/>
      <c r="CT378" s="5"/>
      <c r="CU378" s="5"/>
      <c r="CV378" s="5"/>
      <c r="CW378" s="5"/>
      <c r="CX378" s="5"/>
      <c r="CY378" s="5"/>
      <c r="CZ378" s="5"/>
      <c r="DA378" s="5"/>
    </row>
    <row r="379" spans="1:256" ht="13.5" customHeight="1">
      <c r="AP379" s="114"/>
      <c r="AQ379" s="183"/>
      <c r="AR379" s="231"/>
      <c r="AS379" s="267"/>
      <c r="AT379" s="267"/>
      <c r="AU379" s="267"/>
      <c r="AV379" s="267"/>
      <c r="AW379" s="267"/>
      <c r="AX379" s="267"/>
      <c r="AY379" s="267"/>
      <c r="AZ379" s="267"/>
      <c r="BA379" s="267"/>
      <c r="BB379" s="267"/>
      <c r="BC379" s="267"/>
      <c r="BD379" s="267"/>
      <c r="BE379" s="267"/>
      <c r="BF379" s="267"/>
      <c r="BG379" s="267"/>
      <c r="BH379" s="267"/>
      <c r="BI379" s="267"/>
      <c r="BJ379" s="267"/>
      <c r="BK379" s="267"/>
      <c r="BL379" s="267"/>
      <c r="BM379" s="267"/>
      <c r="BN379" s="267"/>
      <c r="BO379" s="267"/>
      <c r="BP379" s="267"/>
      <c r="BQ379" s="267"/>
      <c r="BR379" s="267"/>
      <c r="BS379" s="267"/>
      <c r="BT379" s="267"/>
      <c r="BU379" s="267"/>
      <c r="BV379" s="267"/>
      <c r="BW379" s="267"/>
      <c r="BX379" s="267"/>
      <c r="BY379" s="267"/>
      <c r="BZ379" s="267"/>
      <c r="CA379" s="267"/>
      <c r="CB379" s="267"/>
      <c r="CC379" s="267"/>
      <c r="CD379" s="267"/>
      <c r="CE379" s="267"/>
      <c r="CF379" s="431"/>
      <c r="CT379" s="5"/>
      <c r="CU379" s="5"/>
      <c r="CV379" s="5"/>
      <c r="CW379" s="5"/>
      <c r="CX379" s="5"/>
      <c r="CY379" s="5"/>
      <c r="CZ379" s="5"/>
      <c r="DA379" s="5"/>
    </row>
    <row r="380" spans="1:256" ht="13.5" customHeight="1">
      <c r="AP380" s="115" t="s">
        <v>150</v>
      </c>
      <c r="AQ380" s="184"/>
      <c r="AR380" s="222"/>
      <c r="AS380" s="222"/>
      <c r="AT380" s="222"/>
      <c r="AU380" s="222"/>
      <c r="AV380" s="222"/>
      <c r="AW380" s="222"/>
      <c r="AX380" s="222"/>
      <c r="AY380" s="222"/>
      <c r="AZ380" s="222"/>
      <c r="BA380" s="216"/>
      <c r="BB380" s="216"/>
      <c r="BC380" s="216"/>
      <c r="BD380" s="216"/>
      <c r="BE380" s="216"/>
      <c r="BF380" s="216"/>
      <c r="BG380" s="216"/>
      <c r="BH380" s="216"/>
      <c r="BI380" s="216"/>
      <c r="BJ380" s="216"/>
      <c r="BK380" s="216"/>
      <c r="BL380" s="216"/>
      <c r="BM380" s="216"/>
      <c r="BN380" s="216"/>
      <c r="BO380" s="216"/>
      <c r="BP380" s="216"/>
      <c r="BQ380" s="216"/>
      <c r="BR380" s="216"/>
      <c r="BS380" s="216"/>
      <c r="BT380" s="216"/>
      <c r="BU380" s="216"/>
      <c r="BV380" s="216"/>
      <c r="BW380" s="216"/>
      <c r="BX380" s="216"/>
      <c r="BY380" s="216"/>
      <c r="BZ380" s="216"/>
      <c r="CA380" s="216"/>
      <c r="CB380" s="216"/>
      <c r="CC380" s="216"/>
      <c r="CD380" s="216"/>
      <c r="CE380" s="216"/>
      <c r="CF380" s="432"/>
      <c r="CT380" s="5"/>
      <c r="CU380" s="5"/>
      <c r="CV380" s="5"/>
      <c r="CW380" s="5"/>
      <c r="CX380" s="5"/>
      <c r="CY380" s="5"/>
      <c r="CZ380" s="5"/>
      <c r="DA380" s="5"/>
    </row>
    <row r="381" spans="1:256" ht="13.5" customHeight="1">
      <c r="B381" s="11">
        <v>1</v>
      </c>
      <c r="D381" s="1" t="s">
        <v>327</v>
      </c>
      <c r="L381" s="1" t="s">
        <v>50</v>
      </c>
      <c r="O381" s="32" t="s">
        <v>10</v>
      </c>
      <c r="P381" s="34"/>
      <c r="Q381" s="34"/>
      <c r="R381" s="34"/>
      <c r="S381" s="34"/>
      <c r="T381" s="34"/>
      <c r="U381" s="34"/>
      <c r="V381" s="43"/>
      <c r="W381" s="1" t="s">
        <v>399</v>
      </c>
      <c r="Z381" s="1" t="s">
        <v>419</v>
      </c>
      <c r="AD381" s="1" t="s">
        <v>57</v>
      </c>
      <c r="AF381" s="32" t="s">
        <v>23</v>
      </c>
      <c r="AG381" s="34"/>
      <c r="AH381" s="34"/>
      <c r="AI381" s="34"/>
      <c r="AJ381" s="43"/>
      <c r="AP381" s="116"/>
      <c r="AQ381" s="185"/>
      <c r="AR381" s="12" t="s">
        <v>151</v>
      </c>
      <c r="AS381" s="14" t="str">
        <f>"（"&amp;D381&amp;"）"</f>
        <v>（建設発生土の使用）</v>
      </c>
      <c r="AT381" s="14"/>
      <c r="AU381" s="14"/>
      <c r="AV381" s="14"/>
      <c r="AW381" s="14"/>
      <c r="AX381" s="14"/>
      <c r="AY381" s="14"/>
      <c r="AZ381" s="14"/>
      <c r="BA381" s="230"/>
      <c r="BB381" s="350"/>
      <c r="BC381" s="350"/>
      <c r="BD381" s="350"/>
      <c r="BE381" s="350"/>
      <c r="BF381" s="350"/>
      <c r="BG381" s="350"/>
      <c r="BH381" s="350"/>
      <c r="BI381" s="350"/>
      <c r="BJ381" s="350"/>
      <c r="BK381" s="350"/>
      <c r="BL381" s="350"/>
      <c r="BM381" s="350"/>
      <c r="BN381" s="350"/>
      <c r="BO381" s="350"/>
      <c r="BP381" s="350"/>
      <c r="BQ381" s="350"/>
      <c r="BR381" s="350"/>
      <c r="BS381" s="350"/>
      <c r="BT381" s="350"/>
      <c r="BU381" s="350"/>
      <c r="BV381" s="350"/>
      <c r="BW381" s="350"/>
      <c r="BX381" s="350"/>
      <c r="BY381" s="350"/>
      <c r="BZ381" s="350"/>
      <c r="CA381" s="350"/>
      <c r="CB381" s="350"/>
      <c r="CC381" s="350"/>
      <c r="CD381" s="350"/>
      <c r="CE381" s="350"/>
      <c r="CF381" s="430"/>
      <c r="CT381" s="5"/>
      <c r="CU381" s="5"/>
      <c r="CV381" s="5"/>
      <c r="CW381" s="5"/>
      <c r="CX381" s="5"/>
      <c r="CY381" s="5"/>
      <c r="CZ381" s="5"/>
      <c r="DA381" s="5"/>
    </row>
    <row r="382" spans="1:256" ht="13.5" customHeight="1">
      <c r="N382" s="5"/>
      <c r="AP382" s="116"/>
      <c r="AQ382" s="185"/>
      <c r="AR382" s="12"/>
      <c r="AS382" s="249" t="str">
        <f>CONCATENATE("　",O381,"工事から",AF381,"の建設発生土を受け入れ、",+P385,"に使用する。")</f>
        <v>　　　　　　　　　工事から　　　　　　の建設発生土を受け入れ、　　　　　　　に使用する。</v>
      </c>
      <c r="AT382" s="249"/>
      <c r="AU382" s="249"/>
      <c r="AV382" s="249"/>
      <c r="AW382" s="249"/>
      <c r="AX382" s="249"/>
      <c r="AY382" s="249"/>
      <c r="AZ382" s="249"/>
      <c r="BA382" s="249"/>
      <c r="BB382" s="249"/>
      <c r="BC382" s="249"/>
      <c r="BD382" s="249"/>
      <c r="BE382" s="249"/>
      <c r="BF382" s="249"/>
      <c r="BG382" s="249"/>
      <c r="BH382" s="249"/>
      <c r="BI382" s="249"/>
      <c r="BJ382" s="249"/>
      <c r="BK382" s="249"/>
      <c r="BL382" s="249"/>
      <c r="BM382" s="249"/>
      <c r="BN382" s="249"/>
      <c r="BO382" s="249"/>
      <c r="BP382" s="249"/>
      <c r="BQ382" s="249"/>
      <c r="BR382" s="249"/>
      <c r="BS382" s="249"/>
      <c r="BT382" s="249"/>
      <c r="BU382" s="249"/>
      <c r="BV382" s="249"/>
      <c r="BW382" s="249"/>
      <c r="BX382" s="249"/>
      <c r="BY382" s="249"/>
      <c r="BZ382" s="249"/>
      <c r="CA382" s="249"/>
      <c r="CB382" s="249"/>
      <c r="CC382" s="249"/>
      <c r="CD382" s="249"/>
      <c r="CE382" s="249"/>
      <c r="CF382" s="430"/>
      <c r="CG382" s="5" t="s">
        <v>526</v>
      </c>
      <c r="CT382" s="5"/>
      <c r="CU382" s="5"/>
      <c r="CV382" s="5"/>
      <c r="CW382" s="5"/>
      <c r="CX382" s="5"/>
      <c r="CY382" s="5"/>
      <c r="CZ382" s="5"/>
      <c r="DA382" s="5"/>
    </row>
    <row r="383" spans="1:256" ht="13.5" customHeight="1">
      <c r="N383" s="5"/>
      <c r="AP383" s="116"/>
      <c r="AQ383" s="185"/>
      <c r="AR383" s="1"/>
      <c r="AS383" s="249" t="s">
        <v>569</v>
      </c>
      <c r="AT383" s="249"/>
      <c r="AU383" s="249"/>
      <c r="AV383" s="249"/>
      <c r="AW383" s="249"/>
      <c r="AX383" s="249"/>
      <c r="AY383" s="249"/>
      <c r="AZ383" s="249"/>
      <c r="BA383" s="249"/>
      <c r="BB383" s="249"/>
      <c r="BC383" s="249"/>
      <c r="BD383" s="249"/>
      <c r="BE383" s="249"/>
      <c r="BF383" s="249"/>
      <c r="BG383" s="249"/>
      <c r="BH383" s="249"/>
      <c r="BI383" s="249"/>
      <c r="BJ383" s="249"/>
      <c r="BK383" s="249"/>
      <c r="BL383" s="249"/>
      <c r="BM383" s="249"/>
      <c r="BN383" s="249"/>
      <c r="BO383" s="249"/>
      <c r="BP383" s="249"/>
      <c r="BQ383" s="249"/>
      <c r="BR383" s="249"/>
      <c r="BS383" s="249"/>
      <c r="BT383" s="249"/>
      <c r="BU383" s="249"/>
      <c r="BV383" s="249"/>
      <c r="BW383" s="249"/>
      <c r="BX383" s="249"/>
      <c r="BY383" s="249"/>
      <c r="BZ383" s="249"/>
      <c r="CA383" s="249"/>
      <c r="CB383" s="249"/>
      <c r="CC383" s="249"/>
      <c r="CD383" s="249"/>
      <c r="CE383" s="249"/>
      <c r="CF383" s="430"/>
      <c r="CG383" s="5"/>
      <c r="CT383" s="5"/>
      <c r="CU383" s="5"/>
      <c r="CV383" s="5"/>
      <c r="CW383" s="5"/>
      <c r="CX383" s="5"/>
      <c r="CY383" s="5"/>
      <c r="CZ383" s="5"/>
      <c r="DA383" s="5"/>
    </row>
    <row r="384" spans="1:256" ht="13.5" customHeight="1">
      <c r="N384" s="5"/>
      <c r="AP384" s="116"/>
      <c r="AQ384" s="185"/>
      <c r="AR384" s="1"/>
      <c r="AS384" s="249"/>
      <c r="AT384" s="249"/>
      <c r="AU384" s="249"/>
      <c r="AV384" s="249"/>
      <c r="AW384" s="249"/>
      <c r="AX384" s="249"/>
      <c r="AY384" s="249"/>
      <c r="AZ384" s="249"/>
      <c r="BA384" s="249"/>
      <c r="BB384" s="249"/>
      <c r="BC384" s="249"/>
      <c r="BD384" s="249"/>
      <c r="BE384" s="249"/>
      <c r="BF384" s="249"/>
      <c r="BG384" s="249"/>
      <c r="BH384" s="249"/>
      <c r="BI384" s="249"/>
      <c r="BJ384" s="249"/>
      <c r="BK384" s="249"/>
      <c r="BL384" s="249"/>
      <c r="BM384" s="249"/>
      <c r="BN384" s="249"/>
      <c r="BO384" s="249"/>
      <c r="BP384" s="249"/>
      <c r="BQ384" s="249"/>
      <c r="BR384" s="249"/>
      <c r="BS384" s="249"/>
      <c r="BT384" s="249"/>
      <c r="BU384" s="249"/>
      <c r="BV384" s="249"/>
      <c r="BW384" s="249"/>
      <c r="BX384" s="249"/>
      <c r="BY384" s="249"/>
      <c r="BZ384" s="249"/>
      <c r="CA384" s="249"/>
      <c r="CB384" s="249"/>
      <c r="CC384" s="249"/>
      <c r="CD384" s="249"/>
      <c r="CE384" s="249"/>
      <c r="CF384" s="430"/>
      <c r="CG384" s="5"/>
      <c r="CT384" s="5"/>
      <c r="CU384" s="5"/>
      <c r="CV384" s="5"/>
      <c r="CW384" s="5"/>
      <c r="CX384" s="5"/>
      <c r="CY384" s="5"/>
      <c r="CZ384" s="5"/>
      <c r="DA384" s="5"/>
    </row>
    <row r="385" spans="2:100" ht="13.5" customHeight="1">
      <c r="L385" s="1" t="s">
        <v>369</v>
      </c>
      <c r="P385" s="38" t="s">
        <v>18</v>
      </c>
      <c r="Q385" s="39"/>
      <c r="R385" s="39"/>
      <c r="S385" s="39"/>
      <c r="T385" s="39"/>
      <c r="U385" s="39"/>
      <c r="V385" s="44"/>
      <c r="AP385" s="116"/>
      <c r="AQ385" s="185"/>
      <c r="AR385" s="12" t="s">
        <v>113</v>
      </c>
      <c r="AS385" s="250" t="str">
        <f>"（"&amp;D387&amp;"）"</f>
        <v>（再生資材の使用）</v>
      </c>
      <c r="AT385" s="250"/>
      <c r="AU385" s="250"/>
      <c r="AV385" s="250"/>
      <c r="AW385" s="250"/>
      <c r="AX385" s="250"/>
      <c r="AY385" s="250"/>
      <c r="AZ385" s="250"/>
      <c r="BA385" s="230"/>
      <c r="BB385" s="230"/>
      <c r="BC385" s="251"/>
      <c r="BD385" s="251"/>
      <c r="BE385" s="251"/>
      <c r="BF385" s="251"/>
      <c r="BG385" s="251"/>
      <c r="BH385" s="251"/>
      <c r="BI385" s="251"/>
      <c r="BJ385" s="251"/>
      <c r="BK385" s="251"/>
      <c r="BL385" s="251"/>
      <c r="BM385" s="251"/>
      <c r="BN385" s="251"/>
      <c r="BO385" s="251"/>
      <c r="BP385" s="251"/>
      <c r="BQ385" s="251"/>
      <c r="BR385" s="251"/>
      <c r="BS385" s="251"/>
      <c r="BT385" s="251"/>
      <c r="BU385" s="251"/>
      <c r="BV385" s="251"/>
      <c r="BW385" s="251"/>
      <c r="BX385" s="251"/>
      <c r="BY385" s="251"/>
      <c r="BZ385" s="251"/>
      <c r="CA385" s="251"/>
      <c r="CB385" s="251"/>
      <c r="CC385" s="251"/>
      <c r="CD385" s="251"/>
      <c r="CE385" s="251"/>
      <c r="CF385" s="430"/>
      <c r="CG385" s="5" t="s">
        <v>527</v>
      </c>
    </row>
    <row r="386" spans="2:100" ht="13.5" customHeight="1">
      <c r="AP386" s="116"/>
      <c r="AQ386" s="185"/>
      <c r="AR386" s="12"/>
      <c r="AS386" s="69" t="s">
        <v>89</v>
      </c>
      <c r="AT386" s="249" t="str">
        <f>CONCATENATE("　",E389,"は、",M389,"工事から運搬し、",+AB389,"に使用する。")</f>
        <v>　Co雑割材は、　　　　　　　　工事から運搬し、　　　　　に使用する。</v>
      </c>
      <c r="AU386" s="249"/>
      <c r="AV386" s="249"/>
      <c r="AW386" s="249"/>
      <c r="AX386" s="249"/>
      <c r="AY386" s="249"/>
      <c r="AZ386" s="249"/>
      <c r="BA386" s="249"/>
      <c r="BB386" s="249"/>
      <c r="BC386" s="249"/>
      <c r="BD386" s="249"/>
      <c r="BE386" s="249"/>
      <c r="BF386" s="249"/>
      <c r="BG386" s="249"/>
      <c r="BH386" s="249"/>
      <c r="BI386" s="249"/>
      <c r="BJ386" s="249"/>
      <c r="BK386" s="249"/>
      <c r="BL386" s="249"/>
      <c r="BM386" s="249"/>
      <c r="BN386" s="249"/>
      <c r="BO386" s="249"/>
      <c r="BP386" s="249"/>
      <c r="BQ386" s="249"/>
      <c r="BR386" s="249"/>
      <c r="BS386" s="249"/>
      <c r="BT386" s="249"/>
      <c r="BU386" s="249"/>
      <c r="BV386" s="249"/>
      <c r="BW386" s="249"/>
      <c r="BX386" s="249"/>
      <c r="BY386" s="249"/>
      <c r="BZ386" s="249"/>
      <c r="CA386" s="249"/>
      <c r="CB386" s="249"/>
      <c r="CC386" s="249"/>
      <c r="CD386" s="249"/>
      <c r="CE386" s="249"/>
      <c r="CF386" s="430"/>
      <c r="CT386" s="5"/>
      <c r="CU386" s="5"/>
      <c r="CV386" s="5"/>
    </row>
    <row r="387" spans="2:100" ht="13.5" customHeight="1">
      <c r="B387" s="11">
        <v>1</v>
      </c>
      <c r="D387" s="1" t="s">
        <v>353</v>
      </c>
      <c r="AP387" s="116"/>
      <c r="AQ387" s="185"/>
      <c r="AR387" s="12"/>
      <c r="AS387" s="69" t="s">
        <v>91</v>
      </c>
      <c r="AT387" s="254" t="str">
        <f>CONCATENATE("　",E391,"は、",S391,"工事から運搬し、",+AH391,"に使用する。")</f>
        <v>　ｱｽﾌｧﾙﾄ・ｺﾝｸﾘｰﾄ切削殻等は、　　　　　　　工事から運搬し、　　　　　に使用する。</v>
      </c>
      <c r="AU387" s="254"/>
      <c r="AV387" s="254"/>
      <c r="AW387" s="254"/>
      <c r="AX387" s="254"/>
      <c r="AY387" s="254"/>
      <c r="AZ387" s="254"/>
      <c r="BA387" s="254"/>
      <c r="BB387" s="254"/>
      <c r="BC387" s="254"/>
      <c r="BD387" s="254"/>
      <c r="BE387" s="254"/>
      <c r="BF387" s="254"/>
      <c r="BG387" s="254"/>
      <c r="BH387" s="254"/>
      <c r="BI387" s="254"/>
      <c r="BJ387" s="254"/>
      <c r="BK387" s="254"/>
      <c r="BL387" s="254"/>
      <c r="BM387" s="254"/>
      <c r="BN387" s="254"/>
      <c r="BO387" s="254"/>
      <c r="BP387" s="254"/>
      <c r="BQ387" s="254"/>
      <c r="BR387" s="254"/>
      <c r="BS387" s="254"/>
      <c r="BT387" s="254"/>
      <c r="BU387" s="254"/>
      <c r="BV387" s="254"/>
      <c r="BW387" s="254"/>
      <c r="BX387" s="254"/>
      <c r="BY387" s="254"/>
      <c r="BZ387" s="254"/>
      <c r="CA387" s="254"/>
      <c r="CB387" s="254"/>
      <c r="CC387" s="254"/>
      <c r="CD387" s="254"/>
      <c r="CE387" s="254"/>
      <c r="CF387" s="430"/>
    </row>
    <row r="388" spans="2:100" ht="13.5" customHeight="1">
      <c r="AP388" s="116"/>
      <c r="AQ388" s="185"/>
      <c r="AR388" s="12"/>
      <c r="AS388" s="69" t="s">
        <v>117</v>
      </c>
      <c r="AT388" s="254" t="str">
        <f>CONCATENATE("　",E393,"[規格：",P393,"］は、",+Z393,"に使用する。")</f>
        <v>　再生クラッシャーラン[規格：　　　］は、　　　　　　に使用する。</v>
      </c>
      <c r="AU388" s="254"/>
      <c r="AV388" s="254"/>
      <c r="AW388" s="254"/>
      <c r="AX388" s="254"/>
      <c r="AY388" s="254"/>
      <c r="AZ388" s="254"/>
      <c r="BA388" s="254"/>
      <c r="BB388" s="254"/>
      <c r="BC388" s="254"/>
      <c r="BD388" s="254"/>
      <c r="BE388" s="254"/>
      <c r="BF388" s="254"/>
      <c r="BG388" s="254"/>
      <c r="BH388" s="254"/>
      <c r="BI388" s="254"/>
      <c r="BJ388" s="254"/>
      <c r="BK388" s="254"/>
      <c r="BL388" s="254"/>
      <c r="BM388" s="254"/>
      <c r="BN388" s="254"/>
      <c r="BO388" s="254"/>
      <c r="BP388" s="254"/>
      <c r="BQ388" s="254"/>
      <c r="BR388" s="254"/>
      <c r="BS388" s="254"/>
      <c r="BT388" s="254"/>
      <c r="BU388" s="254"/>
      <c r="BV388" s="254"/>
      <c r="BW388" s="254"/>
      <c r="BX388" s="254"/>
      <c r="BY388" s="254"/>
      <c r="BZ388" s="254"/>
      <c r="CA388" s="254"/>
      <c r="CB388" s="254"/>
      <c r="CC388" s="254"/>
      <c r="CD388" s="254"/>
      <c r="CE388" s="254"/>
      <c r="CF388" s="430"/>
    </row>
    <row r="389" spans="2:100" ht="13.5" customHeight="1">
      <c r="B389" s="1" t="s">
        <v>89</v>
      </c>
      <c r="C389" s="11">
        <v>1</v>
      </c>
      <c r="E389" s="1" t="s">
        <v>14</v>
      </c>
      <c r="J389" s="1" t="s">
        <v>50</v>
      </c>
      <c r="M389" s="32" t="s">
        <v>10</v>
      </c>
      <c r="N389" s="34"/>
      <c r="O389" s="34"/>
      <c r="P389" s="34"/>
      <c r="Q389" s="34"/>
      <c r="R389" s="34"/>
      <c r="S389" s="34"/>
      <c r="T389" s="43"/>
      <c r="U389" s="1" t="s">
        <v>399</v>
      </c>
      <c r="X389" s="1" t="s">
        <v>369</v>
      </c>
      <c r="AB389" s="32" t="s">
        <v>383</v>
      </c>
      <c r="AC389" s="34"/>
      <c r="AD389" s="34"/>
      <c r="AE389" s="34"/>
      <c r="AF389" s="34"/>
      <c r="AG389" s="43"/>
      <c r="AP389" s="116"/>
      <c r="AQ389" s="185"/>
      <c r="AR389" s="12"/>
      <c r="AS389" s="69" t="s">
        <v>228</v>
      </c>
      <c r="AT389" s="254" t="str">
        <f>CONCATENATE("　",E395,"［規格：",P395,"］は、",+Z395,"に使用する。")</f>
        <v>　再生コンクリート砂［規格：    ］は、　　　　　　に使用する。</v>
      </c>
      <c r="AU389" s="254"/>
      <c r="AV389" s="254"/>
      <c r="AW389" s="254"/>
      <c r="AX389" s="254"/>
      <c r="AY389" s="254"/>
      <c r="AZ389" s="254"/>
      <c r="BA389" s="254"/>
      <c r="BB389" s="254"/>
      <c r="BC389" s="254"/>
      <c r="BD389" s="254"/>
      <c r="BE389" s="254"/>
      <c r="BF389" s="254"/>
      <c r="BG389" s="254"/>
      <c r="BH389" s="254"/>
      <c r="BI389" s="254"/>
      <c r="BJ389" s="254"/>
      <c r="BK389" s="254"/>
      <c r="BL389" s="254"/>
      <c r="BM389" s="254"/>
      <c r="BN389" s="254"/>
      <c r="BO389" s="254"/>
      <c r="BP389" s="254"/>
      <c r="BQ389" s="254"/>
      <c r="BR389" s="254"/>
      <c r="BS389" s="254"/>
      <c r="BT389" s="254"/>
      <c r="BU389" s="254"/>
      <c r="BV389" s="254"/>
      <c r="BW389" s="254"/>
      <c r="BX389" s="254"/>
      <c r="BY389" s="254"/>
      <c r="BZ389" s="254"/>
      <c r="CA389" s="254"/>
      <c r="CB389" s="254"/>
      <c r="CC389" s="254"/>
      <c r="CD389" s="254"/>
      <c r="CE389" s="254"/>
      <c r="CF389" s="430"/>
    </row>
    <row r="390" spans="2:100" ht="13.5" customHeight="1">
      <c r="AP390" s="116"/>
      <c r="AQ390" s="185"/>
      <c r="AR390" s="12"/>
      <c r="AS390" s="69" t="s">
        <v>236</v>
      </c>
      <c r="AT390" s="249" t="str">
        <f>CONCATENATE("　",E398,"［規格：",R398,"］は、",+AB398,"に使用する。")</f>
        <v>　再生加熱アスファルト混合物［規格：　　　］は、　　　　　　に使用する。</v>
      </c>
      <c r="AU390" s="249"/>
      <c r="AV390" s="249"/>
      <c r="AW390" s="249"/>
      <c r="AX390" s="249"/>
      <c r="AY390" s="249"/>
      <c r="AZ390" s="249"/>
      <c r="BA390" s="249"/>
      <c r="BB390" s="249"/>
      <c r="BC390" s="249"/>
      <c r="BD390" s="249"/>
      <c r="BE390" s="249"/>
      <c r="BF390" s="249"/>
      <c r="BG390" s="249"/>
      <c r="BH390" s="249"/>
      <c r="BI390" s="249"/>
      <c r="BJ390" s="249"/>
      <c r="BK390" s="249"/>
      <c r="BL390" s="249"/>
      <c r="BM390" s="249"/>
      <c r="BN390" s="249"/>
      <c r="BO390" s="249"/>
      <c r="BP390" s="249"/>
      <c r="BQ390" s="249"/>
      <c r="BR390" s="249"/>
      <c r="BS390" s="249"/>
      <c r="BT390" s="249"/>
      <c r="BU390" s="249"/>
      <c r="BV390" s="249"/>
      <c r="BW390" s="249"/>
      <c r="BX390" s="249"/>
      <c r="BY390" s="249"/>
      <c r="BZ390" s="249"/>
      <c r="CA390" s="249"/>
      <c r="CB390" s="249"/>
      <c r="CC390" s="249"/>
      <c r="CD390" s="249"/>
      <c r="CE390" s="249"/>
      <c r="CF390" s="430"/>
    </row>
    <row r="391" spans="2:100" ht="13.5" customHeight="1">
      <c r="B391" s="1" t="s">
        <v>91</v>
      </c>
      <c r="C391" s="11">
        <v>1</v>
      </c>
      <c r="D391" s="5"/>
      <c r="E391" s="1" t="s">
        <v>164</v>
      </c>
      <c r="F391" s="2"/>
      <c r="G391" s="2"/>
      <c r="H391" s="2"/>
      <c r="I391" s="2"/>
      <c r="J391" s="2"/>
      <c r="K391" s="2"/>
      <c r="L391" s="2"/>
      <c r="M391" s="2"/>
      <c r="N391" s="2"/>
      <c r="O391" s="2"/>
      <c r="P391" s="1" t="s">
        <v>50</v>
      </c>
      <c r="S391" s="38" t="s">
        <v>18</v>
      </c>
      <c r="T391" s="39"/>
      <c r="U391" s="39"/>
      <c r="V391" s="39"/>
      <c r="W391" s="39"/>
      <c r="X391" s="39"/>
      <c r="Y391" s="39"/>
      <c r="Z391" s="44"/>
      <c r="AA391" s="1" t="s">
        <v>399</v>
      </c>
      <c r="AD391" s="1" t="s">
        <v>369</v>
      </c>
      <c r="AH391" s="38" t="s">
        <v>383</v>
      </c>
      <c r="AI391" s="39"/>
      <c r="AJ391" s="39"/>
      <c r="AK391" s="39"/>
      <c r="AL391" s="39"/>
      <c r="AM391" s="44"/>
      <c r="AP391" s="116"/>
      <c r="AQ391" s="185"/>
      <c r="AR391" s="12"/>
      <c r="AS391" s="69" t="s">
        <v>328</v>
      </c>
      <c r="AT391" s="249" t="str">
        <f>CONCATENATE("　",E400,"［資材名：",O400,"］［規格：",Y400,"］は、",+AI400,"に使用する。")</f>
        <v>　その他再生資材［資材名：　　　　　］［規格：　　　］は、　　　　　　に使用する。</v>
      </c>
      <c r="AU391" s="249"/>
      <c r="AV391" s="249"/>
      <c r="AW391" s="249"/>
      <c r="AX391" s="249"/>
      <c r="AY391" s="249"/>
      <c r="AZ391" s="249"/>
      <c r="BA391" s="249"/>
      <c r="BB391" s="249"/>
      <c r="BC391" s="249"/>
      <c r="BD391" s="249"/>
      <c r="BE391" s="249"/>
      <c r="BF391" s="249"/>
      <c r="BG391" s="249"/>
      <c r="BH391" s="249"/>
      <c r="BI391" s="249"/>
      <c r="BJ391" s="249"/>
      <c r="BK391" s="249"/>
      <c r="BL391" s="249"/>
      <c r="BM391" s="249"/>
      <c r="BN391" s="249"/>
      <c r="BO391" s="249"/>
      <c r="BP391" s="249"/>
      <c r="BQ391" s="249"/>
      <c r="BR391" s="249"/>
      <c r="BS391" s="249"/>
      <c r="BT391" s="249"/>
      <c r="BU391" s="249"/>
      <c r="BV391" s="249"/>
      <c r="BW391" s="249"/>
      <c r="BX391" s="249"/>
      <c r="BY391" s="249"/>
      <c r="BZ391" s="249"/>
      <c r="CA391" s="249"/>
      <c r="CB391" s="249"/>
      <c r="CC391" s="249"/>
      <c r="CD391" s="249"/>
      <c r="CE391" s="249"/>
      <c r="CF391" s="430"/>
    </row>
    <row r="392" spans="2:100" ht="13.5" customHeight="1">
      <c r="AP392" s="116"/>
      <c r="AQ392" s="185"/>
      <c r="AR392" s="12"/>
      <c r="AS392" s="69" t="s">
        <v>48</v>
      </c>
      <c r="AT392" s="294" t="s">
        <v>497</v>
      </c>
      <c r="AU392" s="294"/>
      <c r="AV392" s="294"/>
      <c r="AW392" s="294"/>
      <c r="AX392" s="294"/>
      <c r="AY392" s="294"/>
      <c r="AZ392" s="294"/>
      <c r="BA392" s="294"/>
      <c r="BB392" s="294"/>
      <c r="BC392" s="294"/>
      <c r="BD392" s="294"/>
      <c r="BE392" s="294"/>
      <c r="BF392" s="294"/>
      <c r="BG392" s="294"/>
      <c r="BH392" s="294"/>
      <c r="BI392" s="294"/>
      <c r="BJ392" s="294"/>
      <c r="BK392" s="294"/>
      <c r="BL392" s="294"/>
      <c r="BM392" s="294"/>
      <c r="BN392" s="294"/>
      <c r="BO392" s="294"/>
      <c r="BP392" s="294"/>
      <c r="BQ392" s="294"/>
      <c r="BR392" s="294"/>
      <c r="BS392" s="294"/>
      <c r="BT392" s="294"/>
      <c r="BU392" s="294"/>
      <c r="BV392" s="294"/>
      <c r="BW392" s="294"/>
      <c r="BX392" s="294"/>
      <c r="BY392" s="294"/>
      <c r="BZ392" s="294"/>
      <c r="CA392" s="294"/>
      <c r="CB392" s="294"/>
      <c r="CC392" s="294"/>
      <c r="CD392" s="294"/>
      <c r="CE392" s="294"/>
      <c r="CF392" s="430"/>
    </row>
    <row r="393" spans="2:100" ht="13.5" customHeight="1">
      <c r="B393" s="1" t="s">
        <v>117</v>
      </c>
      <c r="C393" s="11">
        <v>1</v>
      </c>
      <c r="E393" s="1" t="s">
        <v>237</v>
      </c>
      <c r="N393" s="1" t="s">
        <v>232</v>
      </c>
      <c r="P393" s="38" t="s">
        <v>368</v>
      </c>
      <c r="Q393" s="39"/>
      <c r="R393" s="39"/>
      <c r="S393" s="44"/>
      <c r="V393" s="1" t="s">
        <v>369</v>
      </c>
      <c r="Z393" s="38" t="s">
        <v>23</v>
      </c>
      <c r="AA393" s="39"/>
      <c r="AB393" s="39"/>
      <c r="AC393" s="39"/>
      <c r="AD393" s="39"/>
      <c r="AE393" s="44"/>
      <c r="AF393" s="5"/>
      <c r="AG393" s="5"/>
      <c r="AH393" s="5"/>
      <c r="AI393" s="5"/>
      <c r="AJ393" s="5"/>
      <c r="AK393" s="5"/>
      <c r="AL393" s="5"/>
      <c r="AM393" s="5"/>
      <c r="AN393" s="5"/>
      <c r="AP393" s="116"/>
      <c r="AQ393" s="185"/>
      <c r="AR393" s="12"/>
      <c r="AS393" s="218"/>
      <c r="AT393" s="294"/>
      <c r="AU393" s="294"/>
      <c r="AV393" s="294"/>
      <c r="AW393" s="294"/>
      <c r="AX393" s="294"/>
      <c r="AY393" s="294"/>
      <c r="AZ393" s="294"/>
      <c r="BA393" s="294"/>
      <c r="BB393" s="294"/>
      <c r="BC393" s="294"/>
      <c r="BD393" s="294"/>
      <c r="BE393" s="294"/>
      <c r="BF393" s="294"/>
      <c r="BG393" s="294"/>
      <c r="BH393" s="294"/>
      <c r="BI393" s="294"/>
      <c r="BJ393" s="294"/>
      <c r="BK393" s="294"/>
      <c r="BL393" s="294"/>
      <c r="BM393" s="294"/>
      <c r="BN393" s="294"/>
      <c r="BO393" s="294"/>
      <c r="BP393" s="294"/>
      <c r="BQ393" s="294"/>
      <c r="BR393" s="294"/>
      <c r="BS393" s="294"/>
      <c r="BT393" s="294"/>
      <c r="BU393" s="294"/>
      <c r="BV393" s="294"/>
      <c r="BW393" s="294"/>
      <c r="BX393" s="294"/>
      <c r="BY393" s="294"/>
      <c r="BZ393" s="294"/>
      <c r="CA393" s="294"/>
      <c r="CB393" s="294"/>
      <c r="CC393" s="294"/>
      <c r="CD393" s="294"/>
      <c r="CE393" s="294"/>
      <c r="CF393" s="430"/>
    </row>
    <row r="394" spans="2:100" ht="13.5" customHeight="1">
      <c r="AF394" s="5"/>
      <c r="AG394" s="5"/>
      <c r="AH394" s="5"/>
      <c r="AI394" s="5"/>
      <c r="AJ394" s="5"/>
      <c r="AK394" s="5"/>
      <c r="AL394" s="5"/>
      <c r="AM394" s="5"/>
      <c r="AN394" s="5"/>
      <c r="AP394" s="116"/>
      <c r="AQ394" s="185"/>
      <c r="AR394" s="12"/>
      <c r="AS394" s="218"/>
      <c r="AT394" s="294"/>
      <c r="AU394" s="294"/>
      <c r="AV394" s="294"/>
      <c r="AW394" s="294"/>
      <c r="AX394" s="294"/>
      <c r="AY394" s="294"/>
      <c r="AZ394" s="294"/>
      <c r="BA394" s="294"/>
      <c r="BB394" s="294"/>
      <c r="BC394" s="294"/>
      <c r="BD394" s="294"/>
      <c r="BE394" s="294"/>
      <c r="BF394" s="294"/>
      <c r="BG394" s="294"/>
      <c r="BH394" s="294"/>
      <c r="BI394" s="294"/>
      <c r="BJ394" s="294"/>
      <c r="BK394" s="294"/>
      <c r="BL394" s="294"/>
      <c r="BM394" s="294"/>
      <c r="BN394" s="294"/>
      <c r="BO394" s="294"/>
      <c r="BP394" s="294"/>
      <c r="BQ394" s="294"/>
      <c r="BR394" s="294"/>
      <c r="BS394" s="294"/>
      <c r="BT394" s="294"/>
      <c r="BU394" s="294"/>
      <c r="BV394" s="294"/>
      <c r="BW394" s="294"/>
      <c r="BX394" s="294"/>
      <c r="BY394" s="294"/>
      <c r="BZ394" s="294"/>
      <c r="CA394" s="294"/>
      <c r="CB394" s="294"/>
      <c r="CC394" s="294"/>
      <c r="CD394" s="294"/>
      <c r="CE394" s="294"/>
      <c r="CF394" s="430"/>
    </row>
    <row r="395" spans="2:100" ht="13.5" customHeight="1">
      <c r="B395" s="1" t="s">
        <v>228</v>
      </c>
      <c r="C395" s="11">
        <v>1</v>
      </c>
      <c r="E395" s="1" t="s">
        <v>4</v>
      </c>
      <c r="N395" s="1" t="s">
        <v>232</v>
      </c>
      <c r="P395" s="38" t="s">
        <v>230</v>
      </c>
      <c r="Q395" s="39"/>
      <c r="R395" s="39"/>
      <c r="S395" s="44"/>
      <c r="V395" s="1" t="s">
        <v>369</v>
      </c>
      <c r="Z395" s="38" t="s">
        <v>23</v>
      </c>
      <c r="AA395" s="39"/>
      <c r="AB395" s="39"/>
      <c r="AC395" s="39"/>
      <c r="AD395" s="39"/>
      <c r="AE395" s="44"/>
      <c r="AF395" s="5"/>
      <c r="AG395" s="5"/>
      <c r="AH395" s="5"/>
      <c r="AI395" s="5"/>
      <c r="AJ395" s="5"/>
      <c r="AK395" s="5"/>
      <c r="AL395" s="5"/>
      <c r="AM395" s="5"/>
      <c r="AN395" s="5"/>
      <c r="AP395" s="116"/>
      <c r="AQ395" s="185"/>
      <c r="AR395" s="12"/>
      <c r="AS395" s="218"/>
      <c r="AT395" s="294"/>
      <c r="AU395" s="294"/>
      <c r="AV395" s="294"/>
      <c r="AW395" s="294"/>
      <c r="AX395" s="294"/>
      <c r="AY395" s="294"/>
      <c r="AZ395" s="294"/>
      <c r="BA395" s="294"/>
      <c r="BB395" s="294"/>
      <c r="BC395" s="294"/>
      <c r="BD395" s="294"/>
      <c r="BE395" s="294"/>
      <c r="BF395" s="294"/>
      <c r="BG395" s="294"/>
      <c r="BH395" s="294"/>
      <c r="BI395" s="294"/>
      <c r="BJ395" s="294"/>
      <c r="BK395" s="294"/>
      <c r="BL395" s="294"/>
      <c r="BM395" s="294"/>
      <c r="BN395" s="294"/>
      <c r="BO395" s="294"/>
      <c r="BP395" s="294"/>
      <c r="BQ395" s="294"/>
      <c r="BR395" s="294"/>
      <c r="BS395" s="294"/>
      <c r="BT395" s="294"/>
      <c r="BU395" s="294"/>
      <c r="BV395" s="294"/>
      <c r="BW395" s="294"/>
      <c r="BX395" s="294"/>
      <c r="BY395" s="294"/>
      <c r="BZ395" s="294"/>
      <c r="CA395" s="294"/>
      <c r="CB395" s="294"/>
      <c r="CC395" s="294"/>
      <c r="CD395" s="294"/>
      <c r="CE395" s="294"/>
      <c r="CF395" s="430"/>
    </row>
    <row r="396" spans="2:100" ht="13.5" customHeight="1">
      <c r="E396" s="1" t="s">
        <v>17</v>
      </c>
      <c r="P396" s="10"/>
      <c r="Q396" s="10"/>
      <c r="R396" s="10"/>
      <c r="S396" s="10"/>
      <c r="Z396" s="10"/>
      <c r="AA396" s="10"/>
      <c r="AB396" s="10"/>
      <c r="AC396" s="10"/>
      <c r="AD396" s="10"/>
      <c r="AE396" s="10"/>
      <c r="AF396" s="5"/>
      <c r="AG396" s="5"/>
      <c r="AH396" s="5"/>
      <c r="AI396" s="5"/>
      <c r="AJ396" s="5"/>
      <c r="AK396" s="5"/>
      <c r="AL396" s="5"/>
      <c r="AM396" s="5"/>
      <c r="AN396" s="5"/>
      <c r="AP396" s="116"/>
      <c r="AQ396" s="185"/>
      <c r="AR396" s="1"/>
      <c r="AT396" s="294"/>
      <c r="AU396" s="294"/>
      <c r="AV396" s="294"/>
      <c r="AW396" s="294"/>
      <c r="AX396" s="294"/>
      <c r="AY396" s="294"/>
      <c r="AZ396" s="294"/>
      <c r="BA396" s="294"/>
      <c r="BB396" s="294"/>
      <c r="BC396" s="294"/>
      <c r="BD396" s="294"/>
      <c r="BE396" s="294"/>
      <c r="BF396" s="294"/>
      <c r="BG396" s="294"/>
      <c r="BH396" s="294"/>
      <c r="BI396" s="294"/>
      <c r="BJ396" s="294"/>
      <c r="BK396" s="294"/>
      <c r="BL396" s="294"/>
      <c r="BM396" s="294"/>
      <c r="BN396" s="294"/>
      <c r="BO396" s="294"/>
      <c r="BP396" s="294"/>
      <c r="BQ396" s="294"/>
      <c r="BR396" s="294"/>
      <c r="BS396" s="294"/>
      <c r="BT396" s="294"/>
      <c r="BU396" s="294"/>
      <c r="BV396" s="294"/>
      <c r="BW396" s="294"/>
      <c r="BX396" s="294"/>
      <c r="BY396" s="294"/>
      <c r="BZ396" s="294"/>
      <c r="CA396" s="294"/>
      <c r="CB396" s="294"/>
      <c r="CC396" s="294"/>
      <c r="CD396" s="294"/>
      <c r="CE396" s="294"/>
      <c r="CF396" s="430"/>
    </row>
    <row r="397" spans="2:100" ht="13.5" customHeight="1">
      <c r="AO397" s="12"/>
      <c r="AP397" s="116"/>
      <c r="AQ397" s="185"/>
      <c r="AR397" s="1"/>
      <c r="AS397" s="1" t="s">
        <v>486</v>
      </c>
      <c r="AT397" s="249" t="s">
        <v>499</v>
      </c>
      <c r="AU397" s="295"/>
      <c r="AV397" s="295"/>
      <c r="AW397" s="295"/>
      <c r="AX397" s="295"/>
      <c r="AY397" s="295"/>
      <c r="AZ397" s="295"/>
      <c r="BA397" s="295"/>
      <c r="BB397" s="295"/>
      <c r="BC397" s="295"/>
      <c r="BD397" s="295"/>
      <c r="BE397" s="295"/>
      <c r="BF397" s="295"/>
      <c r="BG397" s="295"/>
      <c r="BH397" s="295"/>
      <c r="BI397" s="295"/>
      <c r="BJ397" s="295"/>
      <c r="BK397" s="295"/>
      <c r="BL397" s="295"/>
      <c r="BM397" s="295"/>
      <c r="BN397" s="295"/>
      <c r="BO397" s="295"/>
      <c r="BP397" s="295"/>
      <c r="BQ397" s="295"/>
      <c r="BR397" s="295"/>
      <c r="BS397" s="295"/>
      <c r="BT397" s="295"/>
      <c r="BU397" s="295"/>
      <c r="BV397" s="295"/>
      <c r="BW397" s="295"/>
      <c r="BX397" s="295"/>
      <c r="BY397" s="295"/>
      <c r="BZ397" s="295"/>
      <c r="CA397" s="295"/>
      <c r="CB397" s="295"/>
      <c r="CC397" s="295"/>
      <c r="CD397" s="295"/>
      <c r="CE397" s="295"/>
      <c r="CF397" s="430"/>
    </row>
    <row r="398" spans="2:100" ht="13.5" customHeight="1">
      <c r="B398" s="1" t="s">
        <v>236</v>
      </c>
      <c r="C398" s="11">
        <v>1</v>
      </c>
      <c r="E398" s="1" t="s">
        <v>357</v>
      </c>
      <c r="O398" s="5"/>
      <c r="P398" s="1" t="s">
        <v>232</v>
      </c>
      <c r="R398" s="38" t="s">
        <v>368</v>
      </c>
      <c r="S398" s="39"/>
      <c r="T398" s="39"/>
      <c r="U398" s="44"/>
      <c r="W398" s="5"/>
      <c r="X398" s="1" t="s">
        <v>369</v>
      </c>
      <c r="AB398" s="38" t="s">
        <v>23</v>
      </c>
      <c r="AC398" s="39"/>
      <c r="AD398" s="39"/>
      <c r="AE398" s="39"/>
      <c r="AF398" s="39"/>
      <c r="AG398" s="44"/>
      <c r="AH398" s="5"/>
      <c r="AI398" s="5"/>
      <c r="AJ398" s="5"/>
      <c r="AK398" s="5"/>
      <c r="AL398" s="5"/>
      <c r="AM398" s="5"/>
      <c r="AN398" s="5"/>
      <c r="AP398" s="116"/>
      <c r="AQ398" s="185"/>
      <c r="AR398" s="12"/>
      <c r="AS398" s="218"/>
      <c r="AT398" s="295"/>
      <c r="AU398" s="295"/>
      <c r="AV398" s="295"/>
      <c r="AW398" s="295"/>
      <c r="AX398" s="295"/>
      <c r="AY398" s="295"/>
      <c r="AZ398" s="295"/>
      <c r="BA398" s="295"/>
      <c r="BB398" s="295"/>
      <c r="BC398" s="295"/>
      <c r="BD398" s="295"/>
      <c r="BE398" s="295"/>
      <c r="BF398" s="295"/>
      <c r="BG398" s="295"/>
      <c r="BH398" s="295"/>
      <c r="BI398" s="295"/>
      <c r="BJ398" s="295"/>
      <c r="BK398" s="295"/>
      <c r="BL398" s="295"/>
      <c r="BM398" s="295"/>
      <c r="BN398" s="295"/>
      <c r="BO398" s="295"/>
      <c r="BP398" s="295"/>
      <c r="BQ398" s="295"/>
      <c r="BR398" s="295"/>
      <c r="BS398" s="295"/>
      <c r="BT398" s="295"/>
      <c r="BU398" s="295"/>
      <c r="BV398" s="295"/>
      <c r="BW398" s="295"/>
      <c r="BX398" s="295"/>
      <c r="BY398" s="295"/>
      <c r="BZ398" s="295"/>
      <c r="CA398" s="295"/>
      <c r="CB398" s="295"/>
      <c r="CC398" s="295"/>
      <c r="CD398" s="295"/>
      <c r="CE398" s="295"/>
      <c r="CF398" s="430"/>
    </row>
    <row r="399" spans="2:100" ht="13.5" customHeight="1">
      <c r="B399" s="10"/>
      <c r="AP399" s="117"/>
      <c r="AQ399" s="186"/>
      <c r="AR399" s="224"/>
      <c r="AS399" s="268"/>
      <c r="AT399" s="296"/>
      <c r="AU399" s="296"/>
      <c r="AV399" s="296"/>
      <c r="AW399" s="296"/>
      <c r="AX399" s="296"/>
      <c r="AY399" s="296"/>
      <c r="AZ399" s="296"/>
      <c r="BA399" s="296"/>
      <c r="BB399" s="296"/>
      <c r="BC399" s="296"/>
      <c r="BD399" s="296"/>
      <c r="BE399" s="296"/>
      <c r="BF399" s="296"/>
      <c r="BG399" s="296"/>
      <c r="BH399" s="296"/>
      <c r="BI399" s="296"/>
      <c r="BJ399" s="296"/>
      <c r="BK399" s="296"/>
      <c r="BL399" s="296"/>
      <c r="BM399" s="296"/>
      <c r="BN399" s="296"/>
      <c r="BO399" s="296"/>
      <c r="BP399" s="296"/>
      <c r="BQ399" s="296"/>
      <c r="BR399" s="296"/>
      <c r="BS399" s="296"/>
      <c r="BT399" s="296"/>
      <c r="BU399" s="296"/>
      <c r="BV399" s="296"/>
      <c r="BW399" s="296"/>
      <c r="BX399" s="296"/>
      <c r="BY399" s="296"/>
      <c r="BZ399" s="296"/>
      <c r="CA399" s="296"/>
      <c r="CB399" s="296"/>
      <c r="CC399" s="296"/>
      <c r="CD399" s="296"/>
      <c r="CE399" s="296"/>
      <c r="CF399" s="433"/>
    </row>
    <row r="400" spans="2:100" ht="13.5" customHeight="1">
      <c r="B400" s="1" t="s">
        <v>328</v>
      </c>
      <c r="C400" s="11">
        <v>1</v>
      </c>
      <c r="E400" s="1" t="s">
        <v>239</v>
      </c>
      <c r="L400" s="1" t="s">
        <v>371</v>
      </c>
      <c r="O400" s="38" t="s">
        <v>383</v>
      </c>
      <c r="P400" s="39"/>
      <c r="Q400" s="39"/>
      <c r="R400" s="39"/>
      <c r="S400" s="39"/>
      <c r="T400" s="44"/>
      <c r="U400" s="5"/>
      <c r="V400" s="5"/>
      <c r="W400" s="1" t="s">
        <v>232</v>
      </c>
      <c r="Y400" s="38" t="s">
        <v>368</v>
      </c>
      <c r="Z400" s="39"/>
      <c r="AA400" s="39"/>
      <c r="AB400" s="44"/>
      <c r="AE400" s="1" t="s">
        <v>369</v>
      </c>
      <c r="AI400" s="38" t="s">
        <v>23</v>
      </c>
      <c r="AJ400" s="39"/>
      <c r="AK400" s="39"/>
      <c r="AL400" s="39"/>
      <c r="AM400" s="39"/>
      <c r="AN400" s="44"/>
      <c r="AP400" s="118"/>
      <c r="AQ400" s="118"/>
      <c r="AR400" s="12"/>
      <c r="AS400" s="12"/>
      <c r="AT400" s="12"/>
      <c r="AU400" s="12"/>
      <c r="AV400" s="12"/>
      <c r="AW400" s="12"/>
      <c r="AX400" s="12"/>
      <c r="AY400" s="12"/>
      <c r="AZ400" s="12"/>
      <c r="BA400" s="69"/>
      <c r="BB400" s="69"/>
      <c r="BC400" s="69"/>
      <c r="BD400" s="69"/>
      <c r="BE400" s="69"/>
      <c r="BF400" s="69"/>
      <c r="BG400" s="69"/>
      <c r="BH400" s="69"/>
      <c r="BI400" s="69"/>
      <c r="BJ400" s="69"/>
      <c r="BK400" s="69"/>
      <c r="BL400" s="69"/>
      <c r="BM400" s="69"/>
      <c r="BN400" s="69"/>
      <c r="BO400" s="69"/>
      <c r="BP400" s="69"/>
      <c r="BQ400" s="69"/>
      <c r="BR400" s="69"/>
      <c r="BS400" s="69"/>
      <c r="BT400" s="69"/>
      <c r="BU400" s="69"/>
      <c r="BV400" s="69"/>
      <c r="BW400" s="69"/>
      <c r="BX400" s="69"/>
      <c r="BY400" s="69"/>
      <c r="BZ400" s="69"/>
      <c r="CA400" s="69"/>
      <c r="CB400" s="69"/>
      <c r="CC400" s="69"/>
      <c r="CD400" s="69"/>
      <c r="CE400" s="69"/>
      <c r="CF400" s="230"/>
    </row>
    <row r="401" spans="2:105" ht="13.5" customHeight="1">
      <c r="O401" s="10"/>
      <c r="P401" s="10"/>
      <c r="Q401" s="10"/>
      <c r="R401" s="10"/>
      <c r="S401" s="10"/>
      <c r="T401" s="10"/>
      <c r="U401" s="5"/>
      <c r="V401" s="5"/>
      <c r="Y401" s="10"/>
      <c r="Z401" s="10"/>
      <c r="AA401" s="10"/>
      <c r="AB401" s="10"/>
      <c r="AI401" s="10"/>
      <c r="AJ401" s="10"/>
      <c r="AK401" s="10"/>
      <c r="AL401" s="10"/>
      <c r="AM401" s="10"/>
      <c r="AN401" s="10"/>
      <c r="AP401" s="119"/>
      <c r="AQ401" s="119"/>
      <c r="AR401" s="232"/>
      <c r="AS401" s="269"/>
      <c r="AT401" s="269"/>
      <c r="AU401" s="269"/>
      <c r="AV401" s="269"/>
      <c r="AW401" s="269"/>
      <c r="AX401" s="269"/>
      <c r="AY401" s="269"/>
      <c r="AZ401" s="269"/>
      <c r="BA401" s="269"/>
      <c r="BB401" s="269"/>
      <c r="BC401" s="269"/>
      <c r="BD401" s="232"/>
      <c r="BE401" s="361"/>
      <c r="BF401" s="365"/>
      <c r="BG401" s="365"/>
      <c r="BH401" s="365"/>
      <c r="BI401" s="365"/>
      <c r="BJ401" s="365"/>
      <c r="BK401" s="365"/>
      <c r="BL401" s="365"/>
      <c r="BM401" s="365"/>
      <c r="BN401" s="365"/>
      <c r="BO401" s="365"/>
      <c r="BP401" s="365"/>
      <c r="BQ401" s="365"/>
      <c r="BR401" s="269"/>
      <c r="BS401" s="269"/>
      <c r="BT401" s="269"/>
      <c r="BU401" s="269"/>
      <c r="BV401" s="269"/>
      <c r="BW401" s="269"/>
      <c r="BX401" s="269"/>
      <c r="BY401" s="269"/>
      <c r="BZ401" s="269"/>
      <c r="CA401" s="269"/>
      <c r="CB401" s="269"/>
      <c r="CC401" s="269"/>
      <c r="CD401" s="269"/>
      <c r="CE401" s="416" t="s">
        <v>273</v>
      </c>
    </row>
    <row r="402" spans="2:105" ht="13.5" customHeight="1">
      <c r="B402" s="1" t="s">
        <v>48</v>
      </c>
      <c r="C402" s="11">
        <v>1</v>
      </c>
      <c r="O402" s="10"/>
      <c r="P402" s="10"/>
      <c r="Q402" s="10"/>
      <c r="R402" s="10"/>
      <c r="S402" s="10"/>
      <c r="T402" s="10"/>
      <c r="U402" s="5"/>
      <c r="V402" s="5"/>
      <c r="Y402" s="10"/>
      <c r="Z402" s="10"/>
      <c r="AA402" s="10"/>
      <c r="AB402" s="10"/>
      <c r="AI402" s="10"/>
      <c r="AJ402" s="10"/>
      <c r="AK402" s="10"/>
      <c r="AL402" s="10"/>
      <c r="AM402" s="10"/>
      <c r="AN402" s="10"/>
      <c r="AP402" s="120" t="s">
        <v>225</v>
      </c>
      <c r="AQ402" s="187"/>
      <c r="AR402" s="225" t="s">
        <v>151</v>
      </c>
      <c r="AS402" s="270" t="str">
        <f>"（"&amp;D405&amp;"）"</f>
        <v>（境界杭・境界標）</v>
      </c>
      <c r="AT402" s="270"/>
      <c r="AU402" s="270"/>
      <c r="AV402" s="270"/>
      <c r="AW402" s="270"/>
      <c r="AX402" s="270"/>
      <c r="AY402" s="270"/>
      <c r="AZ402" s="270"/>
      <c r="BA402" s="337" t="s">
        <v>161</v>
      </c>
      <c r="BB402" s="337"/>
      <c r="BC402" s="337"/>
      <c r="BD402" s="337"/>
      <c r="BE402" s="337"/>
      <c r="BF402" s="337"/>
      <c r="BG402" s="337"/>
      <c r="BH402" s="337"/>
      <c r="BI402" s="337"/>
      <c r="BJ402" s="337"/>
      <c r="BK402" s="337"/>
      <c r="BL402" s="337"/>
      <c r="BM402" s="337"/>
      <c r="BN402" s="337"/>
      <c r="BO402" s="337"/>
      <c r="BP402" s="337"/>
      <c r="BQ402" s="337"/>
      <c r="BR402" s="337"/>
      <c r="BS402" s="337"/>
      <c r="BT402" s="337"/>
      <c r="BU402" s="337"/>
      <c r="BV402" s="337"/>
      <c r="BW402" s="337"/>
      <c r="BX402" s="337"/>
      <c r="BY402" s="337"/>
      <c r="BZ402" s="337"/>
      <c r="CA402" s="337"/>
      <c r="CB402" s="337"/>
      <c r="CC402" s="337"/>
      <c r="CD402" s="337"/>
      <c r="CE402" s="337"/>
      <c r="CF402" s="434"/>
      <c r="CT402" s="5"/>
      <c r="CU402" s="5"/>
      <c r="CV402" s="5"/>
      <c r="CW402" s="5"/>
      <c r="CX402" s="5"/>
      <c r="CY402" s="5"/>
      <c r="CZ402" s="5"/>
      <c r="DA402" s="5"/>
    </row>
    <row r="403" spans="2:105" ht="13.5" customHeight="1">
      <c r="B403" s="1" t="s">
        <v>486</v>
      </c>
      <c r="C403" s="11">
        <v>1</v>
      </c>
      <c r="O403" s="10"/>
      <c r="P403" s="10"/>
      <c r="Q403" s="10"/>
      <c r="R403" s="10"/>
      <c r="S403" s="10"/>
      <c r="T403" s="10"/>
      <c r="U403" s="5"/>
      <c r="V403" s="5"/>
      <c r="Y403" s="10"/>
      <c r="Z403" s="10"/>
      <c r="AA403" s="10"/>
      <c r="AB403" s="10"/>
      <c r="AI403" s="10"/>
      <c r="AJ403" s="10"/>
      <c r="AK403" s="10"/>
      <c r="AL403" s="10"/>
      <c r="AM403" s="10"/>
      <c r="AN403" s="10"/>
      <c r="AP403" s="121"/>
      <c r="AQ403" s="188"/>
      <c r="AR403" s="220"/>
      <c r="AS403" s="271"/>
      <c r="AT403" s="271"/>
      <c r="AU403" s="271"/>
      <c r="AV403" s="271"/>
      <c r="AW403" s="271"/>
      <c r="AX403" s="271"/>
      <c r="AY403" s="271"/>
      <c r="AZ403" s="271"/>
      <c r="BA403" s="338"/>
      <c r="BB403" s="338"/>
      <c r="BC403" s="338"/>
      <c r="BD403" s="338"/>
      <c r="BE403" s="338"/>
      <c r="BF403" s="338"/>
      <c r="BG403" s="338"/>
      <c r="BH403" s="338"/>
      <c r="BI403" s="338"/>
      <c r="BJ403" s="338"/>
      <c r="BK403" s="338"/>
      <c r="BL403" s="338"/>
      <c r="BM403" s="338"/>
      <c r="BN403" s="338"/>
      <c r="BO403" s="338"/>
      <c r="BP403" s="338"/>
      <c r="BQ403" s="338"/>
      <c r="BR403" s="338"/>
      <c r="BS403" s="338"/>
      <c r="BT403" s="338"/>
      <c r="BU403" s="338"/>
      <c r="BV403" s="338"/>
      <c r="BW403" s="338"/>
      <c r="BX403" s="338"/>
      <c r="BY403" s="338"/>
      <c r="BZ403" s="338"/>
      <c r="CA403" s="338"/>
      <c r="CB403" s="338"/>
      <c r="CC403" s="338"/>
      <c r="CD403" s="338"/>
      <c r="CE403" s="338"/>
      <c r="CF403" s="431"/>
      <c r="CT403" s="5"/>
      <c r="CU403" s="5"/>
      <c r="CV403" s="5"/>
      <c r="CW403" s="5"/>
      <c r="CX403" s="5"/>
      <c r="CY403" s="5"/>
      <c r="CZ403" s="5"/>
      <c r="DA403" s="5"/>
    </row>
    <row r="404" spans="2:105" ht="13.5" customHeight="1">
      <c r="AP404" s="122" t="s">
        <v>448</v>
      </c>
      <c r="AQ404" s="189"/>
      <c r="AR404" s="1"/>
      <c r="AS404" s="272"/>
      <c r="AT404" s="272"/>
      <c r="AU404" s="272"/>
      <c r="AV404" s="272"/>
      <c r="AW404" s="272"/>
      <c r="AX404" s="272"/>
      <c r="AY404" s="272"/>
      <c r="AZ404" s="272"/>
      <c r="BA404" s="246"/>
      <c r="BB404" s="246"/>
      <c r="BC404" s="246"/>
      <c r="BD404" s="246"/>
      <c r="BE404" s="246"/>
      <c r="BF404" s="246"/>
      <c r="BG404" s="246"/>
      <c r="BH404" s="246"/>
      <c r="BI404" s="246"/>
      <c r="BJ404" s="246"/>
      <c r="BK404" s="246"/>
      <c r="BL404" s="246"/>
      <c r="BM404" s="246"/>
      <c r="BN404" s="246"/>
      <c r="BO404" s="246"/>
      <c r="BP404" s="246"/>
      <c r="BQ404" s="246"/>
      <c r="BR404" s="246"/>
      <c r="BS404" s="246"/>
      <c r="BT404" s="246"/>
      <c r="BU404" s="246"/>
      <c r="BV404" s="246"/>
      <c r="BW404" s="246"/>
      <c r="BX404" s="246"/>
      <c r="BY404" s="246"/>
      <c r="BZ404" s="246"/>
      <c r="CA404" s="246"/>
      <c r="CB404" s="246"/>
      <c r="CC404" s="246"/>
      <c r="CD404" s="246"/>
      <c r="CE404" s="53"/>
      <c r="CF404" s="430"/>
      <c r="CT404" s="5"/>
      <c r="CU404" s="5"/>
      <c r="CV404" s="5"/>
      <c r="CW404" s="5"/>
      <c r="CX404" s="5"/>
      <c r="CY404" s="5"/>
      <c r="CZ404" s="5"/>
      <c r="DA404" s="5"/>
    </row>
    <row r="405" spans="2:105" ht="13.5" customHeight="1">
      <c r="B405" s="11">
        <v>1</v>
      </c>
      <c r="D405" s="1" t="s">
        <v>177</v>
      </c>
      <c r="AP405" s="123"/>
      <c r="AQ405" s="190"/>
      <c r="AR405" s="12" t="s">
        <v>151</v>
      </c>
      <c r="AS405" s="248" t="str">
        <f>"（"&amp;D407&amp;"）"</f>
        <v>（熱中症対策）</v>
      </c>
      <c r="AT405" s="248"/>
      <c r="AU405" s="248"/>
      <c r="AV405" s="248"/>
      <c r="AW405" s="248"/>
      <c r="AX405" s="248"/>
      <c r="AY405" s="248"/>
      <c r="AZ405" s="248"/>
      <c r="BA405" s="53" t="s">
        <v>503</v>
      </c>
      <c r="BB405" s="53"/>
      <c r="BC405" s="53"/>
      <c r="BD405" s="53"/>
      <c r="BE405" s="53"/>
      <c r="BF405" s="53"/>
      <c r="BG405" s="53"/>
      <c r="BH405" s="53"/>
      <c r="BI405" s="53"/>
      <c r="BJ405" s="53"/>
      <c r="BK405" s="53"/>
      <c r="BL405" s="53"/>
      <c r="BM405" s="53"/>
      <c r="BN405" s="53"/>
      <c r="BO405" s="53"/>
      <c r="BP405" s="53"/>
      <c r="BQ405" s="53"/>
      <c r="BR405" s="53"/>
      <c r="BS405" s="53"/>
      <c r="BT405" s="53"/>
      <c r="BU405" s="53"/>
      <c r="BV405" s="53"/>
      <c r="BW405" s="53"/>
      <c r="BX405" s="53"/>
      <c r="BY405" s="53"/>
      <c r="BZ405" s="53"/>
      <c r="CA405" s="53"/>
      <c r="CB405" s="53"/>
      <c r="CC405" s="53"/>
      <c r="CD405" s="53"/>
      <c r="CE405" s="53"/>
      <c r="CF405" s="430"/>
      <c r="CT405" s="5"/>
      <c r="CU405" s="5"/>
      <c r="CV405" s="5"/>
      <c r="CW405" s="5"/>
      <c r="CX405" s="5"/>
      <c r="CY405" s="5"/>
      <c r="CZ405" s="5"/>
      <c r="DA405" s="5"/>
    </row>
    <row r="406" spans="2:105" ht="13.5" customHeight="1">
      <c r="AP406" s="123"/>
      <c r="AQ406" s="190"/>
      <c r="AR406" s="1"/>
      <c r="AS406" s="53" t="s">
        <v>487</v>
      </c>
      <c r="AT406" s="53"/>
      <c r="AU406" s="53"/>
      <c r="AV406" s="53"/>
      <c r="AW406" s="53"/>
      <c r="AX406" s="53"/>
      <c r="AY406" s="53"/>
      <c r="AZ406" s="53"/>
      <c r="BA406" s="53"/>
      <c r="BB406" s="53"/>
      <c r="BC406" s="53"/>
      <c r="BD406" s="53"/>
      <c r="BE406" s="53"/>
      <c r="BF406" s="53"/>
      <c r="BG406" s="53"/>
      <c r="BH406" s="53"/>
      <c r="BI406" s="53"/>
      <c r="BJ406" s="53"/>
      <c r="BK406" s="53"/>
      <c r="BL406" s="53"/>
      <c r="BM406" s="53"/>
      <c r="BN406" s="53"/>
      <c r="BO406" s="53"/>
      <c r="BP406" s="53"/>
      <c r="BQ406" s="53"/>
      <c r="BR406" s="53"/>
      <c r="BS406" s="53"/>
      <c r="BT406" s="53"/>
      <c r="BU406" s="53"/>
      <c r="BV406" s="53"/>
      <c r="BW406" s="53"/>
      <c r="BX406" s="53"/>
      <c r="BY406" s="53"/>
      <c r="BZ406" s="53"/>
      <c r="CA406" s="53"/>
      <c r="CB406" s="53"/>
      <c r="CC406" s="53"/>
      <c r="CD406" s="53"/>
      <c r="CE406" s="53"/>
      <c r="CF406" s="430"/>
      <c r="CT406" s="5"/>
      <c r="CU406" s="5"/>
      <c r="CV406" s="5"/>
      <c r="CW406" s="5"/>
      <c r="CX406" s="5"/>
      <c r="CY406" s="5"/>
      <c r="CZ406" s="5"/>
      <c r="DA406" s="5"/>
    </row>
    <row r="407" spans="2:105" ht="13.5" customHeight="1">
      <c r="B407" s="11">
        <v>1</v>
      </c>
      <c r="D407" s="1" t="s">
        <v>345</v>
      </c>
      <c r="AP407" s="123"/>
      <c r="AQ407" s="190"/>
      <c r="AR407" s="1"/>
      <c r="AS407" s="249" t="s">
        <v>241</v>
      </c>
      <c r="AT407" s="249"/>
      <c r="AU407" s="249"/>
      <c r="AV407" s="249"/>
      <c r="AW407" s="249"/>
      <c r="AX407" s="249"/>
      <c r="AY407" s="249"/>
      <c r="AZ407" s="249"/>
      <c r="BA407" s="249"/>
      <c r="BB407" s="249"/>
      <c r="BC407" s="249"/>
      <c r="BD407" s="249"/>
      <c r="BE407" s="249"/>
      <c r="BF407" s="249"/>
      <c r="BG407" s="249"/>
      <c r="BH407" s="249"/>
      <c r="BI407" s="249"/>
      <c r="BJ407" s="249"/>
      <c r="BK407" s="249"/>
      <c r="BL407" s="249"/>
      <c r="BM407" s="249"/>
      <c r="BN407" s="249"/>
      <c r="BO407" s="249"/>
      <c r="BP407" s="249"/>
      <c r="BQ407" s="249"/>
      <c r="BR407" s="249"/>
      <c r="BS407" s="249"/>
      <c r="BT407" s="249"/>
      <c r="BU407" s="249"/>
      <c r="BV407" s="249"/>
      <c r="BW407" s="249"/>
      <c r="BX407" s="249"/>
      <c r="BY407" s="249"/>
      <c r="BZ407" s="249"/>
      <c r="CA407" s="249"/>
      <c r="CB407" s="249"/>
      <c r="CC407" s="249"/>
      <c r="CD407" s="249"/>
      <c r="CE407" s="249"/>
      <c r="CF407" s="430"/>
      <c r="CT407" s="5"/>
      <c r="CU407" s="5"/>
      <c r="CV407" s="5"/>
      <c r="CW407" s="5"/>
      <c r="CX407" s="5"/>
      <c r="CY407" s="5"/>
      <c r="CZ407" s="5"/>
      <c r="DA407" s="5"/>
    </row>
    <row r="408" spans="2:105" ht="13.5" customHeight="1">
      <c r="Y408" s="14"/>
      <c r="Z408" s="14"/>
      <c r="AA408" s="14"/>
      <c r="AB408" s="14"/>
      <c r="AH408" s="14"/>
      <c r="AI408" s="14"/>
      <c r="AJ408" s="14"/>
      <c r="AK408" s="14"/>
      <c r="AL408" s="14"/>
      <c r="AM408" s="14"/>
      <c r="AP408" s="123"/>
      <c r="AQ408" s="190"/>
      <c r="AR408" s="1"/>
      <c r="AS408" s="249"/>
      <c r="AT408" s="249"/>
      <c r="AU408" s="249"/>
      <c r="AV408" s="249"/>
      <c r="AW408" s="249"/>
      <c r="AX408" s="249"/>
      <c r="AY408" s="249"/>
      <c r="AZ408" s="249"/>
      <c r="BA408" s="249"/>
      <c r="BB408" s="249"/>
      <c r="BC408" s="249"/>
      <c r="BD408" s="249"/>
      <c r="BE408" s="249"/>
      <c r="BF408" s="249"/>
      <c r="BG408" s="249"/>
      <c r="BH408" s="249"/>
      <c r="BI408" s="249"/>
      <c r="BJ408" s="249"/>
      <c r="BK408" s="249"/>
      <c r="BL408" s="249"/>
      <c r="BM408" s="249"/>
      <c r="BN408" s="249"/>
      <c r="BO408" s="249"/>
      <c r="BP408" s="249"/>
      <c r="BQ408" s="249"/>
      <c r="BR408" s="249"/>
      <c r="BS408" s="249"/>
      <c r="BT408" s="249"/>
      <c r="BU408" s="249"/>
      <c r="BV408" s="249"/>
      <c r="BW408" s="249"/>
      <c r="BX408" s="249"/>
      <c r="BY408" s="249"/>
      <c r="BZ408" s="249"/>
      <c r="CA408" s="249"/>
      <c r="CB408" s="249"/>
      <c r="CC408" s="249"/>
      <c r="CD408" s="249"/>
      <c r="CE408" s="249"/>
      <c r="CF408" s="430"/>
      <c r="CT408" s="5"/>
      <c r="CU408" s="5"/>
      <c r="CV408" s="5"/>
      <c r="CW408" s="5"/>
      <c r="CX408" s="5"/>
      <c r="CY408" s="5"/>
      <c r="CZ408" s="5"/>
      <c r="DA408" s="5"/>
    </row>
    <row r="409" spans="2:105" ht="13.5" customHeight="1">
      <c r="AP409" s="123"/>
      <c r="AQ409" s="190"/>
      <c r="AR409" s="1"/>
      <c r="AS409" s="249"/>
      <c r="AT409" s="249"/>
      <c r="AU409" s="249"/>
      <c r="AV409" s="249"/>
      <c r="AW409" s="249"/>
      <c r="AX409" s="249"/>
      <c r="AY409" s="249"/>
      <c r="AZ409" s="249"/>
      <c r="BA409" s="249"/>
      <c r="BB409" s="249"/>
      <c r="BC409" s="249"/>
      <c r="BD409" s="249"/>
      <c r="BE409" s="249"/>
      <c r="BF409" s="249"/>
      <c r="BG409" s="249"/>
      <c r="BH409" s="249"/>
      <c r="BI409" s="249"/>
      <c r="BJ409" s="249"/>
      <c r="BK409" s="249"/>
      <c r="BL409" s="249"/>
      <c r="BM409" s="249"/>
      <c r="BN409" s="249"/>
      <c r="BO409" s="249"/>
      <c r="BP409" s="249"/>
      <c r="BQ409" s="249"/>
      <c r="BR409" s="249"/>
      <c r="BS409" s="249"/>
      <c r="BT409" s="249"/>
      <c r="BU409" s="249"/>
      <c r="BV409" s="249"/>
      <c r="BW409" s="249"/>
      <c r="BX409" s="249"/>
      <c r="BY409" s="249"/>
      <c r="BZ409" s="249"/>
      <c r="CA409" s="249"/>
      <c r="CB409" s="249"/>
      <c r="CC409" s="249"/>
      <c r="CD409" s="249"/>
      <c r="CE409" s="249"/>
      <c r="CF409" s="430"/>
      <c r="CT409" s="5"/>
      <c r="CU409" s="5"/>
      <c r="CV409" s="5"/>
      <c r="CW409" s="5"/>
      <c r="CX409" s="5"/>
      <c r="CY409" s="5"/>
      <c r="CZ409" s="5"/>
      <c r="DA409" s="5"/>
    </row>
    <row r="410" spans="2:105" ht="13.5" customHeight="1">
      <c r="B410" s="11">
        <v>1</v>
      </c>
      <c r="D410" s="1" t="s">
        <v>240</v>
      </c>
      <c r="K410" s="38" t="s">
        <v>24</v>
      </c>
      <c r="L410" s="39"/>
      <c r="M410" s="39"/>
      <c r="N410" s="44"/>
      <c r="Q410" s="1" t="s">
        <v>242</v>
      </c>
      <c r="W410" s="11"/>
      <c r="Y410" s="1" t="s">
        <v>243</v>
      </c>
      <c r="AG410" s="11"/>
      <c r="AI410" s="1" t="s">
        <v>441</v>
      </c>
      <c r="AP410" s="124"/>
      <c r="AQ410" s="191"/>
      <c r="AR410" s="233"/>
      <c r="AS410" s="233"/>
      <c r="AT410" s="233"/>
      <c r="AU410" s="233"/>
      <c r="AV410" s="233"/>
      <c r="AW410" s="12"/>
      <c r="AX410" s="233"/>
      <c r="AY410" s="233"/>
      <c r="AZ410" s="233"/>
      <c r="BA410" s="69"/>
      <c r="BB410" s="351"/>
      <c r="BC410" s="351"/>
      <c r="BD410" s="69"/>
      <c r="BE410" s="351"/>
      <c r="BF410" s="69"/>
      <c r="BG410" s="351"/>
      <c r="BH410" s="351"/>
      <c r="BI410" s="351"/>
      <c r="BJ410" s="351"/>
      <c r="BK410" s="351"/>
      <c r="BL410" s="69"/>
      <c r="BM410" s="69"/>
      <c r="BN410" s="69"/>
      <c r="BO410" s="351"/>
      <c r="BP410" s="351"/>
      <c r="BQ410" s="351"/>
      <c r="BR410" s="351"/>
      <c r="BS410" s="351"/>
      <c r="BT410" s="351"/>
      <c r="BU410" s="351"/>
      <c r="BV410" s="351"/>
      <c r="BW410" s="351"/>
      <c r="BX410" s="351"/>
      <c r="BY410" s="351"/>
      <c r="BZ410" s="69"/>
      <c r="CA410" s="351"/>
      <c r="CB410" s="69"/>
      <c r="CC410" s="69"/>
      <c r="CD410" s="69"/>
      <c r="CE410" s="351"/>
      <c r="CF410" s="431"/>
    </row>
    <row r="411" spans="2:105" ht="13.5" customHeight="1">
      <c r="C411" s="17" t="s">
        <v>332</v>
      </c>
      <c r="D411" s="17"/>
      <c r="E411" s="17"/>
      <c r="F411" s="17"/>
      <c r="G411" s="17"/>
      <c r="H411" s="17"/>
      <c r="I411" s="17"/>
      <c r="J411" s="17"/>
      <c r="K411" s="17"/>
      <c r="L411" s="17"/>
      <c r="M411" s="17"/>
      <c r="N411" s="17"/>
      <c r="O411" s="17"/>
      <c r="P411" s="17"/>
      <c r="Q411" s="17"/>
      <c r="R411" s="17"/>
      <c r="S411" s="17"/>
      <c r="T411" s="17"/>
      <c r="U411" s="17"/>
      <c r="AP411" s="100" t="s">
        <v>449</v>
      </c>
      <c r="AQ411" s="169"/>
      <c r="AR411" s="12"/>
      <c r="AS411" s="12"/>
      <c r="AT411" s="12"/>
      <c r="AU411" s="12"/>
      <c r="AV411" s="12"/>
      <c r="AW411" s="314"/>
      <c r="AX411" s="12"/>
      <c r="AY411" s="12"/>
      <c r="AZ411" s="12"/>
      <c r="BA411" s="339"/>
      <c r="BB411" s="69"/>
      <c r="BC411" s="69"/>
      <c r="BD411" s="339"/>
      <c r="BE411" s="69"/>
      <c r="BF411" s="339"/>
      <c r="BG411" s="69"/>
      <c r="BH411" s="69"/>
      <c r="BI411" s="339"/>
      <c r="BJ411" s="69"/>
      <c r="BK411" s="69"/>
      <c r="BL411" s="339"/>
      <c r="BM411" s="339"/>
      <c r="BN411" s="339"/>
      <c r="BO411" s="69"/>
      <c r="BP411" s="69"/>
      <c r="BQ411" s="69"/>
      <c r="BR411" s="69"/>
      <c r="BS411" s="69"/>
      <c r="BT411" s="69"/>
      <c r="BU411" s="69"/>
      <c r="BV411" s="69"/>
      <c r="BW411" s="69"/>
      <c r="BX411" s="69"/>
      <c r="BY411" s="69"/>
      <c r="BZ411" s="339"/>
      <c r="CA411" s="69"/>
      <c r="CB411" s="339"/>
      <c r="CC411" s="339"/>
      <c r="CD411" s="339"/>
      <c r="CE411" s="69"/>
      <c r="CF411" s="430"/>
      <c r="CG411" s="2" t="s">
        <v>24</v>
      </c>
      <c r="CK411" s="2" t="s">
        <v>151</v>
      </c>
      <c r="CL411" s="2" t="s">
        <v>539</v>
      </c>
    </row>
    <row r="412" spans="2:105" ht="13.5" customHeight="1">
      <c r="C412" s="17"/>
      <c r="D412" s="17"/>
      <c r="E412" s="17"/>
      <c r="F412" s="17"/>
      <c r="G412" s="17"/>
      <c r="H412" s="17"/>
      <c r="I412" s="17"/>
      <c r="J412" s="17"/>
      <c r="K412" s="17"/>
      <c r="L412" s="17"/>
      <c r="M412" s="17"/>
      <c r="N412" s="17"/>
      <c r="O412" s="17"/>
      <c r="P412" s="17"/>
      <c r="Q412" s="17"/>
      <c r="R412" s="17"/>
      <c r="S412" s="17"/>
      <c r="T412" s="17"/>
      <c r="U412" s="17"/>
      <c r="W412" s="11"/>
      <c r="Y412" s="1" t="s">
        <v>411</v>
      </c>
      <c r="AG412" s="11"/>
      <c r="AI412" s="1" t="s">
        <v>245</v>
      </c>
      <c r="AP412" s="100"/>
      <c r="AQ412" s="170"/>
      <c r="AR412" s="12" t="s">
        <v>151</v>
      </c>
      <c r="AS412" s="248" t="str">
        <f>"（"&amp;D410&amp;"）"</f>
        <v>（中間検査）</v>
      </c>
      <c r="AT412" s="248"/>
      <c r="AU412" s="248"/>
      <c r="AV412" s="248"/>
      <c r="AW412" s="248"/>
      <c r="AX412" s="248"/>
      <c r="AY412" s="248"/>
      <c r="AZ412" s="248"/>
      <c r="BB412" s="251"/>
      <c r="BC412" s="251"/>
      <c r="BD412" s="251"/>
      <c r="BE412" s="251"/>
      <c r="BF412" s="251"/>
      <c r="BG412" s="251"/>
      <c r="BH412" s="251"/>
      <c r="BI412" s="251"/>
      <c r="BJ412" s="251"/>
      <c r="BK412" s="251"/>
      <c r="BL412" s="251"/>
      <c r="BM412" s="251"/>
      <c r="BN412" s="251"/>
      <c r="BO412" s="251"/>
      <c r="BP412" s="251"/>
      <c r="BQ412" s="251"/>
      <c r="BR412" s="251"/>
      <c r="BS412" s="251"/>
      <c r="BT412" s="251"/>
      <c r="BU412" s="251"/>
      <c r="BV412" s="251"/>
      <c r="BW412" s="251"/>
      <c r="BX412" s="251"/>
      <c r="BY412" s="251"/>
      <c r="BZ412" s="251"/>
      <c r="CA412" s="251"/>
      <c r="CB412" s="251"/>
      <c r="CC412" s="251"/>
      <c r="CD412" s="251"/>
      <c r="CE412" s="251"/>
      <c r="CF412" s="430"/>
      <c r="CG412" s="2" t="s">
        <v>477</v>
      </c>
      <c r="CK412" s="2" t="str">
        <f>Y410</f>
        <v>単純な築造工事</v>
      </c>
      <c r="CS412" s="2" t="s">
        <v>309</v>
      </c>
    </row>
    <row r="413" spans="2:105" ht="13.5" customHeight="1">
      <c r="C413" s="17"/>
      <c r="D413" s="17"/>
      <c r="E413" s="17"/>
      <c r="F413" s="17"/>
      <c r="G413" s="17"/>
      <c r="H413" s="17"/>
      <c r="I413" s="17"/>
      <c r="J413" s="17"/>
      <c r="K413" s="17"/>
      <c r="L413" s="17"/>
      <c r="M413" s="17"/>
      <c r="N413" s="17"/>
      <c r="O413" s="17"/>
      <c r="P413" s="17"/>
      <c r="Q413" s="17"/>
      <c r="R413" s="17"/>
      <c r="S413" s="17"/>
      <c r="T413" s="17"/>
      <c r="U413" s="17"/>
      <c r="W413" s="14"/>
      <c r="AG413" s="14"/>
      <c r="AP413" s="100"/>
      <c r="AQ413" s="170"/>
      <c r="AR413" s="12"/>
      <c r="AS413" s="249" t="str">
        <f>IF(K410=CG411,CS412,IF(AND(K410=CG412,W410=1),CS413,IF(AND(K410=CG412,AG410=1),CS414,IF(AND(K410=CG412,W412=1),CS415,IF(AND(K410=CG412,AG412=1),CS416,IF(AND(K410=CG412,W414=1),CS417,""))))))</f>
        <v>　本工事は、倉吉市建設工事検査規程第4条第1項第2号の中間検査を行う（当初の工事請負契約代金額が4,000万円以上の工事に限る）。</v>
      </c>
      <c r="AT413" s="249"/>
      <c r="AU413" s="249"/>
      <c r="AV413" s="249"/>
      <c r="AW413" s="249"/>
      <c r="AX413" s="249"/>
      <c r="AY413" s="249"/>
      <c r="AZ413" s="249"/>
      <c r="BA413" s="249"/>
      <c r="BB413" s="249"/>
      <c r="BC413" s="249"/>
      <c r="BD413" s="249"/>
      <c r="BE413" s="249"/>
      <c r="BF413" s="249"/>
      <c r="BG413" s="249"/>
      <c r="BH413" s="249"/>
      <c r="BI413" s="249"/>
      <c r="BJ413" s="249"/>
      <c r="BK413" s="249"/>
      <c r="BL413" s="249"/>
      <c r="BM413" s="249"/>
      <c r="BN413" s="249"/>
      <c r="BO413" s="249"/>
      <c r="BP413" s="249"/>
      <c r="BQ413" s="249"/>
      <c r="BR413" s="249"/>
      <c r="BS413" s="249"/>
      <c r="BT413" s="249"/>
      <c r="BU413" s="249"/>
      <c r="BV413" s="249"/>
      <c r="BW413" s="249"/>
      <c r="BX413" s="249"/>
      <c r="BY413" s="249"/>
      <c r="BZ413" s="249"/>
      <c r="CA413" s="249"/>
      <c r="CB413" s="249"/>
      <c r="CC413" s="249"/>
      <c r="CD413" s="249"/>
      <c r="CE413" s="249"/>
      <c r="CF413" s="430"/>
      <c r="CK413" s="2" t="str">
        <f>AI410</f>
        <v>単純工法の工事</v>
      </c>
      <c r="CS413" s="2" t="s">
        <v>97</v>
      </c>
    </row>
    <row r="414" spans="2:105" ht="13.5" customHeight="1">
      <c r="C414" s="17"/>
      <c r="D414" s="17"/>
      <c r="E414" s="17"/>
      <c r="F414" s="17"/>
      <c r="G414" s="17"/>
      <c r="H414" s="17"/>
      <c r="I414" s="17"/>
      <c r="J414" s="17"/>
      <c r="K414" s="17"/>
      <c r="L414" s="17"/>
      <c r="M414" s="17"/>
      <c r="N414" s="17"/>
      <c r="O414" s="17"/>
      <c r="P414" s="17"/>
      <c r="Q414" s="17"/>
      <c r="R414" s="17"/>
      <c r="S414" s="17"/>
      <c r="T414" s="17"/>
      <c r="U414" s="17"/>
      <c r="W414" s="11"/>
      <c r="Y414" s="1" t="s">
        <v>247</v>
      </c>
      <c r="AP414" s="100"/>
      <c r="AQ414" s="170"/>
      <c r="AR414" s="12"/>
      <c r="AS414" s="249"/>
      <c r="AT414" s="249"/>
      <c r="AU414" s="249"/>
      <c r="AV414" s="249"/>
      <c r="AW414" s="249"/>
      <c r="AX414" s="249"/>
      <c r="AY414" s="249"/>
      <c r="AZ414" s="249"/>
      <c r="BA414" s="249"/>
      <c r="BB414" s="249"/>
      <c r="BC414" s="249"/>
      <c r="BD414" s="249"/>
      <c r="BE414" s="249"/>
      <c r="BF414" s="249"/>
      <c r="BG414" s="249"/>
      <c r="BH414" s="249"/>
      <c r="BI414" s="249"/>
      <c r="BJ414" s="249"/>
      <c r="BK414" s="249"/>
      <c r="BL414" s="249"/>
      <c r="BM414" s="249"/>
      <c r="BN414" s="249"/>
      <c r="BO414" s="249"/>
      <c r="BP414" s="249"/>
      <c r="BQ414" s="249"/>
      <c r="BR414" s="249"/>
      <c r="BS414" s="249"/>
      <c r="BT414" s="249"/>
      <c r="BU414" s="249"/>
      <c r="BV414" s="249"/>
      <c r="BW414" s="249"/>
      <c r="BX414" s="249"/>
      <c r="BY414" s="249"/>
      <c r="BZ414" s="249"/>
      <c r="CA414" s="249"/>
      <c r="CB414" s="249"/>
      <c r="CC414" s="249"/>
      <c r="CD414" s="249"/>
      <c r="CE414" s="249"/>
      <c r="CF414" s="430"/>
      <c r="CK414" s="2" t="str">
        <f>Y412</f>
        <v>維持修繕等工事</v>
      </c>
      <c r="CS414" s="2" t="s">
        <v>543</v>
      </c>
    </row>
    <row r="415" spans="2:105" ht="13.5" customHeight="1">
      <c r="W415" s="5"/>
      <c r="X415" s="5"/>
      <c r="Y415" s="5"/>
      <c r="Z415" s="5"/>
      <c r="AA415" s="5"/>
      <c r="AB415" s="5"/>
      <c r="AC415" s="5"/>
      <c r="AD415" s="5"/>
      <c r="AE415" s="5"/>
      <c r="AP415" s="100"/>
      <c r="AQ415" s="170"/>
      <c r="AR415" s="12"/>
      <c r="AS415" s="249"/>
      <c r="AT415" s="249"/>
      <c r="AU415" s="249"/>
      <c r="AV415" s="249"/>
      <c r="AW415" s="249"/>
      <c r="AX415" s="249"/>
      <c r="AY415" s="249"/>
      <c r="AZ415" s="249"/>
      <c r="BA415" s="249"/>
      <c r="BB415" s="249"/>
      <c r="BC415" s="249"/>
      <c r="BD415" s="249"/>
      <c r="BE415" s="249"/>
      <c r="BF415" s="249"/>
      <c r="BG415" s="249"/>
      <c r="BH415" s="249"/>
      <c r="BI415" s="249"/>
      <c r="BJ415" s="249"/>
      <c r="BK415" s="249"/>
      <c r="BL415" s="249"/>
      <c r="BM415" s="249"/>
      <c r="BN415" s="249"/>
      <c r="BO415" s="249"/>
      <c r="BP415" s="249"/>
      <c r="BQ415" s="249"/>
      <c r="BR415" s="249"/>
      <c r="BS415" s="249"/>
      <c r="BT415" s="249"/>
      <c r="BU415" s="249"/>
      <c r="BV415" s="249"/>
      <c r="BW415" s="249"/>
      <c r="BX415" s="249"/>
      <c r="BY415" s="249"/>
      <c r="BZ415" s="249"/>
      <c r="CA415" s="249"/>
      <c r="CB415" s="249"/>
      <c r="CC415" s="249"/>
      <c r="CD415" s="249"/>
      <c r="CE415" s="249"/>
      <c r="CF415" s="430"/>
      <c r="CK415" s="2" t="str">
        <f>AI412</f>
        <v>機器設置取替工事</v>
      </c>
      <c r="CS415" s="2" t="s">
        <v>528</v>
      </c>
    </row>
    <row r="416" spans="2:105" ht="13.5" customHeight="1">
      <c r="B416" s="11">
        <v>1</v>
      </c>
      <c r="D416" s="26" t="s">
        <v>249</v>
      </c>
      <c r="K416" s="38" t="s">
        <v>477</v>
      </c>
      <c r="L416" s="39"/>
      <c r="M416" s="39"/>
      <c r="N416" s="44"/>
      <c r="Q416" s="1" t="s">
        <v>242</v>
      </c>
      <c r="W416" s="11"/>
      <c r="Y416" s="1" t="s">
        <v>31</v>
      </c>
      <c r="AG416" s="11"/>
      <c r="AI416" s="1" t="s">
        <v>94</v>
      </c>
      <c r="AP416" s="100"/>
      <c r="AQ416" s="170"/>
      <c r="AR416" s="12" t="s">
        <v>113</v>
      </c>
      <c r="AS416" s="248" t="str">
        <f>"（"&amp;D416&amp;"）"</f>
        <v>（工事成績評定）</v>
      </c>
      <c r="AT416" s="248"/>
      <c r="AU416" s="248"/>
      <c r="AV416" s="248"/>
      <c r="AW416" s="248"/>
      <c r="AX416" s="248"/>
      <c r="AY416" s="248"/>
      <c r="AZ416" s="248"/>
      <c r="BB416" s="251"/>
      <c r="BC416" s="251"/>
      <c r="BD416" s="251"/>
      <c r="BE416" s="251"/>
      <c r="BF416" s="251"/>
      <c r="BG416" s="251"/>
      <c r="BH416" s="251"/>
      <c r="BI416" s="251"/>
      <c r="BJ416" s="251"/>
      <c r="BK416" s="251"/>
      <c r="BL416" s="251"/>
      <c r="BM416" s="251"/>
      <c r="BN416" s="251"/>
      <c r="BO416" s="251"/>
      <c r="BP416" s="251"/>
      <c r="BQ416" s="251"/>
      <c r="BR416" s="251"/>
      <c r="BS416" s="251"/>
      <c r="BT416" s="251"/>
      <c r="BU416" s="251"/>
      <c r="BV416" s="251"/>
      <c r="BW416" s="251"/>
      <c r="BX416" s="251"/>
      <c r="BY416" s="251"/>
      <c r="BZ416" s="251"/>
      <c r="CA416" s="251"/>
      <c r="CB416" s="251"/>
      <c r="CC416" s="251"/>
      <c r="CD416" s="251"/>
      <c r="CE416" s="251"/>
      <c r="CF416" s="430"/>
      <c r="CK416" s="2" t="str">
        <f>Y414</f>
        <v>築造を伴わない工事</v>
      </c>
      <c r="CS416" s="2" t="s">
        <v>248</v>
      </c>
    </row>
    <row r="417" spans="2:97" ht="13.5" customHeight="1">
      <c r="B417" s="14"/>
      <c r="AP417" s="100"/>
      <c r="AQ417" s="170"/>
      <c r="AR417" s="12"/>
      <c r="AS417" s="249" t="str">
        <f>IF(K416=CG411,CONCATENATE(CR421,CG411,"。"),IF(AND(K416=CG412,CS422=""),CONCATENATE(CR421,CG412,"。"),CS422))</f>
        <v>　本工事は、工事成績評定要領第２ オに規定する解体撤去その他の構造物の築造を伴わない工事に該当するため、検査評定の対象としない。</v>
      </c>
      <c r="AT417" s="249"/>
      <c r="AU417" s="249"/>
      <c r="AV417" s="249"/>
      <c r="AW417" s="249"/>
      <c r="AX417" s="249"/>
      <c r="AY417" s="249"/>
      <c r="AZ417" s="249"/>
      <c r="BA417" s="249"/>
      <c r="BB417" s="249"/>
      <c r="BC417" s="249"/>
      <c r="BD417" s="249"/>
      <c r="BE417" s="249"/>
      <c r="BF417" s="249"/>
      <c r="BG417" s="249"/>
      <c r="BH417" s="249"/>
      <c r="BI417" s="249"/>
      <c r="BJ417" s="249"/>
      <c r="BK417" s="249"/>
      <c r="BL417" s="249"/>
      <c r="BM417" s="249"/>
      <c r="BN417" s="249"/>
      <c r="BO417" s="249"/>
      <c r="BP417" s="249"/>
      <c r="BQ417" s="249"/>
      <c r="BR417" s="249"/>
      <c r="BS417" s="249"/>
      <c r="BT417" s="249"/>
      <c r="BU417" s="249"/>
      <c r="BV417" s="249"/>
      <c r="BW417" s="249"/>
      <c r="BX417" s="249"/>
      <c r="BY417" s="249"/>
      <c r="BZ417" s="249"/>
      <c r="CA417" s="249"/>
      <c r="CB417" s="249"/>
      <c r="CC417" s="249"/>
      <c r="CD417" s="249"/>
      <c r="CE417" s="249"/>
      <c r="CF417" s="430"/>
      <c r="CS417" s="2" t="s">
        <v>544</v>
      </c>
    </row>
    <row r="418" spans="2:97" ht="13.5" customHeight="1">
      <c r="AP418" s="100"/>
      <c r="AQ418" s="170"/>
      <c r="AR418" s="12"/>
      <c r="AS418" s="249"/>
      <c r="AT418" s="249"/>
      <c r="AU418" s="249"/>
      <c r="AV418" s="249"/>
      <c r="AW418" s="249"/>
      <c r="AX418" s="249"/>
      <c r="AY418" s="249"/>
      <c r="AZ418" s="249"/>
      <c r="BA418" s="249"/>
      <c r="BB418" s="249"/>
      <c r="BC418" s="249"/>
      <c r="BD418" s="249"/>
      <c r="BE418" s="249"/>
      <c r="BF418" s="249"/>
      <c r="BG418" s="249"/>
      <c r="BH418" s="249"/>
      <c r="BI418" s="249"/>
      <c r="BJ418" s="249"/>
      <c r="BK418" s="249"/>
      <c r="BL418" s="249"/>
      <c r="BM418" s="249"/>
      <c r="BN418" s="249"/>
      <c r="BO418" s="249"/>
      <c r="BP418" s="249"/>
      <c r="BQ418" s="249"/>
      <c r="BR418" s="249"/>
      <c r="BS418" s="249"/>
      <c r="BT418" s="249"/>
      <c r="BU418" s="249"/>
      <c r="BV418" s="249"/>
      <c r="BW418" s="249"/>
      <c r="BX418" s="249"/>
      <c r="BY418" s="249"/>
      <c r="BZ418" s="249"/>
      <c r="CA418" s="249"/>
      <c r="CB418" s="249"/>
      <c r="CC418" s="249"/>
      <c r="CD418" s="249"/>
      <c r="CE418" s="249"/>
      <c r="CF418" s="430"/>
    </row>
    <row r="419" spans="2:97" ht="13.5" customHeight="1">
      <c r="C419" s="18" t="s">
        <v>332</v>
      </c>
      <c r="D419" s="18"/>
      <c r="E419" s="18"/>
      <c r="F419" s="18"/>
      <c r="G419" s="18"/>
      <c r="H419" s="18"/>
      <c r="I419" s="18"/>
      <c r="J419" s="18"/>
      <c r="K419" s="18"/>
      <c r="L419" s="18"/>
      <c r="M419" s="18"/>
      <c r="N419" s="18"/>
      <c r="O419" s="18"/>
      <c r="P419" s="18"/>
      <c r="Q419" s="18"/>
      <c r="R419" s="18"/>
      <c r="S419" s="18"/>
      <c r="T419" s="18"/>
      <c r="U419" s="18"/>
      <c r="W419" s="11">
        <v>0</v>
      </c>
      <c r="Y419" s="1" t="s">
        <v>414</v>
      </c>
      <c r="AG419" s="11"/>
      <c r="AI419" s="1" t="s">
        <v>442</v>
      </c>
      <c r="AP419" s="125"/>
      <c r="AQ419" s="192"/>
      <c r="AR419" s="234"/>
      <c r="AS419" s="220"/>
      <c r="AT419" s="220"/>
      <c r="AU419" s="220"/>
      <c r="AV419" s="220"/>
      <c r="AW419" s="220"/>
      <c r="AX419" s="220"/>
      <c r="AY419" s="220"/>
      <c r="AZ419" s="220"/>
      <c r="BA419" s="255"/>
      <c r="BB419" s="255"/>
      <c r="BC419" s="255"/>
      <c r="BD419" s="255"/>
      <c r="BE419" s="255"/>
      <c r="BF419" s="255"/>
      <c r="BG419" s="255"/>
      <c r="BH419" s="255"/>
      <c r="BI419" s="255"/>
      <c r="BJ419" s="255"/>
      <c r="BK419" s="255"/>
      <c r="BL419" s="255"/>
      <c r="BM419" s="255"/>
      <c r="BN419" s="255"/>
      <c r="BO419" s="255"/>
      <c r="BP419" s="255"/>
      <c r="BQ419" s="255"/>
      <c r="BR419" s="255"/>
      <c r="BS419" s="255"/>
      <c r="BT419" s="255"/>
      <c r="BU419" s="255"/>
      <c r="BV419" s="255"/>
      <c r="BW419" s="255"/>
      <c r="BX419" s="255"/>
      <c r="BY419" s="255"/>
      <c r="BZ419" s="255"/>
      <c r="CA419" s="255"/>
      <c r="CB419" s="255"/>
      <c r="CC419" s="255"/>
      <c r="CD419" s="255"/>
      <c r="CE419" s="255"/>
      <c r="CF419" s="431"/>
    </row>
    <row r="420" spans="2:97" ht="13.5" customHeight="1">
      <c r="C420" s="18"/>
      <c r="D420" s="18"/>
      <c r="E420" s="18"/>
      <c r="F420" s="18"/>
      <c r="G420" s="18"/>
      <c r="H420" s="18"/>
      <c r="I420" s="18"/>
      <c r="J420" s="18"/>
      <c r="K420" s="18"/>
      <c r="L420" s="18"/>
      <c r="M420" s="18"/>
      <c r="N420" s="18"/>
      <c r="O420" s="18"/>
      <c r="P420" s="18"/>
      <c r="Q420" s="18"/>
      <c r="R420" s="18"/>
      <c r="S420" s="18"/>
      <c r="T420" s="18"/>
      <c r="U420" s="18"/>
      <c r="AP420" s="126" t="s">
        <v>390</v>
      </c>
      <c r="AQ420" s="193"/>
      <c r="AR420" s="235"/>
      <c r="AS420" s="222"/>
      <c r="AT420" s="222"/>
      <c r="AU420" s="222"/>
      <c r="AV420" s="222"/>
      <c r="AW420" s="222"/>
      <c r="AX420" s="222"/>
      <c r="AY420" s="222"/>
      <c r="AZ420" s="222"/>
      <c r="BA420" s="216"/>
      <c r="BB420" s="216"/>
      <c r="BC420" s="216"/>
      <c r="BD420" s="216"/>
      <c r="BE420" s="216"/>
      <c r="BF420" s="216"/>
      <c r="BG420" s="216"/>
      <c r="BH420" s="216"/>
      <c r="BI420" s="216"/>
      <c r="BJ420" s="216"/>
      <c r="BK420" s="216"/>
      <c r="BL420" s="216"/>
      <c r="BM420" s="216"/>
      <c r="BN420" s="216"/>
      <c r="BO420" s="216"/>
      <c r="BP420" s="216"/>
      <c r="BQ420" s="216"/>
      <c r="BR420" s="216"/>
      <c r="BS420" s="216"/>
      <c r="BT420" s="216"/>
      <c r="BU420" s="216"/>
      <c r="BV420" s="216"/>
      <c r="BW420" s="216"/>
      <c r="BX420" s="216"/>
      <c r="BY420" s="216"/>
      <c r="BZ420" s="216"/>
      <c r="CA420" s="216"/>
      <c r="CB420" s="216"/>
      <c r="CC420" s="216"/>
      <c r="CD420" s="216"/>
      <c r="CE420" s="216"/>
      <c r="CF420" s="430"/>
      <c r="CK420" s="2" t="s">
        <v>113</v>
      </c>
      <c r="CL420" s="2" t="s">
        <v>541</v>
      </c>
    </row>
    <row r="421" spans="2:97" ht="13.5" customHeight="1">
      <c r="C421" s="18"/>
      <c r="D421" s="18"/>
      <c r="E421" s="18"/>
      <c r="F421" s="18"/>
      <c r="G421" s="18"/>
      <c r="H421" s="18"/>
      <c r="I421" s="18"/>
      <c r="J421" s="18"/>
      <c r="K421" s="18"/>
      <c r="L421" s="18"/>
      <c r="M421" s="18"/>
      <c r="N421" s="18"/>
      <c r="O421" s="18"/>
      <c r="P421" s="18"/>
      <c r="Q421" s="18"/>
      <c r="R421" s="18"/>
      <c r="S421" s="18"/>
      <c r="T421" s="18"/>
      <c r="U421" s="18"/>
      <c r="W421" s="11">
        <v>1</v>
      </c>
      <c r="Y421" s="1" t="s">
        <v>247</v>
      </c>
      <c r="AG421" s="11"/>
      <c r="AI421" s="1" t="s">
        <v>250</v>
      </c>
      <c r="AP421" s="127"/>
      <c r="AQ421" s="194"/>
      <c r="AR421" s="66" t="s">
        <v>151</v>
      </c>
      <c r="AS421" s="248" t="str">
        <f>"（"&amp;D426&amp;"）"</f>
        <v>（技能士常駐）</v>
      </c>
      <c r="AT421" s="248"/>
      <c r="AU421" s="248"/>
      <c r="AV421" s="248"/>
      <c r="AW421" s="248"/>
      <c r="AX421" s="248"/>
      <c r="AY421" s="248"/>
      <c r="AZ421" s="248"/>
      <c r="BA421" s="340" t="str">
        <f>D428</f>
        <v>設計図書による</v>
      </c>
      <c r="BB421" s="340"/>
      <c r="BC421" s="340"/>
      <c r="BD421" s="340"/>
      <c r="BE421" s="340"/>
      <c r="BF421" s="340"/>
      <c r="BG421" s="340"/>
      <c r="BH421" s="340"/>
      <c r="BI421" s="251"/>
      <c r="BJ421" s="251"/>
      <c r="BK421" s="251"/>
      <c r="BL421" s="251"/>
      <c r="BM421" s="251"/>
      <c r="BN421" s="251"/>
      <c r="BO421" s="251"/>
      <c r="BP421" s="251"/>
      <c r="BQ421" s="251"/>
      <c r="BR421" s="251"/>
      <c r="BS421" s="251"/>
      <c r="BT421" s="251"/>
      <c r="BU421" s="251"/>
      <c r="BV421" s="251"/>
      <c r="BW421" s="251"/>
      <c r="BX421" s="251"/>
      <c r="BY421" s="251"/>
      <c r="BZ421" s="251"/>
      <c r="CA421" s="251"/>
      <c r="CB421" s="251"/>
      <c r="CC421" s="251"/>
      <c r="CD421" s="251"/>
      <c r="CE421" s="251"/>
      <c r="CF421" s="430"/>
      <c r="CR421" s="2" t="s">
        <v>542</v>
      </c>
    </row>
    <row r="422" spans="2:97" ht="13.5" customHeight="1">
      <c r="C422" s="19"/>
      <c r="D422" s="19"/>
      <c r="E422" s="19"/>
      <c r="F422" s="19"/>
      <c r="G422" s="19"/>
      <c r="H422" s="19"/>
      <c r="I422" s="19"/>
      <c r="J422" s="19"/>
      <c r="K422" s="19"/>
      <c r="L422" s="19"/>
      <c r="M422" s="19"/>
      <c r="AP422" s="127"/>
      <c r="AQ422" s="194"/>
      <c r="AR422" s="66"/>
      <c r="AS422" s="249" t="s">
        <v>277</v>
      </c>
      <c r="AT422" s="249"/>
      <c r="AU422" s="249"/>
      <c r="AV422" s="249"/>
      <c r="AW422" s="249"/>
      <c r="AX422" s="249"/>
      <c r="AY422" s="249"/>
      <c r="AZ422" s="249"/>
      <c r="BA422" s="249"/>
      <c r="BB422" s="249"/>
      <c r="BC422" s="249"/>
      <c r="BD422" s="249"/>
      <c r="BE422" s="249"/>
      <c r="BF422" s="249"/>
      <c r="BG422" s="249"/>
      <c r="BH422" s="249"/>
      <c r="BI422" s="249"/>
      <c r="BJ422" s="249"/>
      <c r="BK422" s="249"/>
      <c r="BL422" s="249"/>
      <c r="BM422" s="249"/>
      <c r="BN422" s="249"/>
      <c r="BO422" s="249"/>
      <c r="BP422" s="249"/>
      <c r="BQ422" s="249"/>
      <c r="BR422" s="249"/>
      <c r="BS422" s="249"/>
      <c r="BT422" s="249"/>
      <c r="BU422" s="249"/>
      <c r="BV422" s="249"/>
      <c r="BW422" s="249"/>
      <c r="BX422" s="249"/>
      <c r="BY422" s="249"/>
      <c r="BZ422" s="249"/>
      <c r="CA422" s="249"/>
      <c r="CB422" s="249"/>
      <c r="CC422" s="249"/>
      <c r="CD422" s="249"/>
      <c r="CE422" s="249"/>
      <c r="CF422" s="430"/>
      <c r="CK422" s="2" t="str">
        <f>Y416</f>
        <v>100万円未満</v>
      </c>
      <c r="CQ422" s="442" t="s">
        <v>461</v>
      </c>
      <c r="CS422" s="2" t="str">
        <f>IF(W416=1,CS423,IF(AG416=1,CS424,IF(W419=1,CS425,IF(AG419=1,CS428,IF(W421=1,CS429,IF(AG421=1,CS430,IF(W423=1,CS431,IF(AG423=1,CS432,""))))))))</f>
        <v>　本工事は、工事成績評定要領第２ オに規定する解体撤去その他の構造物の築造を伴わない工事に該当するため、検査評定の対象としない。</v>
      </c>
    </row>
    <row r="423" spans="2:97" ht="13.5" customHeight="1">
      <c r="W423" s="11"/>
      <c r="Y423" s="1" t="s">
        <v>233</v>
      </c>
      <c r="AG423" s="11"/>
      <c r="AI423" s="1" t="s">
        <v>221</v>
      </c>
      <c r="AP423" s="127"/>
      <c r="AQ423" s="194"/>
      <c r="AR423" s="66"/>
      <c r="AS423" s="249"/>
      <c r="AT423" s="249"/>
      <c r="AU423" s="249"/>
      <c r="AV423" s="249"/>
      <c r="AW423" s="249"/>
      <c r="AX423" s="249"/>
      <c r="AY423" s="249"/>
      <c r="AZ423" s="249"/>
      <c r="BA423" s="249"/>
      <c r="BB423" s="249"/>
      <c r="BC423" s="249"/>
      <c r="BD423" s="249"/>
      <c r="BE423" s="249"/>
      <c r="BF423" s="249"/>
      <c r="BG423" s="249"/>
      <c r="BH423" s="249"/>
      <c r="BI423" s="249"/>
      <c r="BJ423" s="249"/>
      <c r="BK423" s="249"/>
      <c r="BL423" s="249"/>
      <c r="BM423" s="249"/>
      <c r="BN423" s="249"/>
      <c r="BO423" s="249"/>
      <c r="BP423" s="249"/>
      <c r="BQ423" s="249"/>
      <c r="BR423" s="249"/>
      <c r="BS423" s="249"/>
      <c r="BT423" s="249"/>
      <c r="BU423" s="249"/>
      <c r="BV423" s="249"/>
      <c r="BW423" s="249"/>
      <c r="BX423" s="249"/>
      <c r="BY423" s="249"/>
      <c r="BZ423" s="249"/>
      <c r="CA423" s="249"/>
      <c r="CB423" s="249"/>
      <c r="CC423" s="249"/>
      <c r="CD423" s="249"/>
      <c r="CE423" s="249"/>
      <c r="CF423" s="430"/>
      <c r="CK423" s="2" t="str">
        <f>AI416</f>
        <v>土木維持工事</v>
      </c>
      <c r="CS423" s="2" t="s">
        <v>545</v>
      </c>
    </row>
    <row r="424" spans="2:97" ht="13.5" customHeight="1">
      <c r="AP424" s="127"/>
      <c r="AQ424" s="194"/>
      <c r="AR424" s="66"/>
      <c r="AS424" s="69" t="s">
        <v>89</v>
      </c>
      <c r="AT424" s="12"/>
      <c r="AU424" s="69" t="s">
        <v>226</v>
      </c>
      <c r="AV424" s="69"/>
      <c r="AW424" s="69"/>
      <c r="AX424" s="69"/>
      <c r="AY424" s="69"/>
      <c r="AZ424" s="69" t="str">
        <f>CONCATENATE(N426,"技能士、当該工種：",Z426,"工、仕様書根拠：",AL426,"頁")</f>
        <v>　　　技能士、当該工種：　　　工、仕様書根拠：　頁</v>
      </c>
      <c r="BA424" s="69"/>
      <c r="BB424" s="69"/>
      <c r="BC424" s="69"/>
      <c r="BD424" s="69"/>
      <c r="BE424" s="69"/>
      <c r="BF424" s="69"/>
      <c r="BG424" s="69"/>
      <c r="BH424" s="69"/>
      <c r="BI424" s="69"/>
      <c r="BJ424" s="69"/>
      <c r="BK424" s="69"/>
      <c r="BL424" s="69"/>
      <c r="BM424" s="69"/>
      <c r="BN424" s="69"/>
      <c r="BO424" s="69"/>
      <c r="BP424" s="69"/>
      <c r="BQ424" s="69"/>
      <c r="BR424" s="69"/>
      <c r="BS424" s="69"/>
      <c r="BT424" s="12"/>
      <c r="BU424" s="12"/>
      <c r="BV424" s="12"/>
      <c r="BW424" s="12"/>
      <c r="BX424" s="12"/>
      <c r="BY424" s="69"/>
      <c r="CA424" s="12"/>
      <c r="CB424" s="12"/>
      <c r="CC424" s="12"/>
      <c r="CD424" s="12"/>
      <c r="CE424" s="12"/>
      <c r="CF424" s="430"/>
      <c r="CK424" s="2" t="str">
        <f>Y419</f>
        <v>緊急応急工事</v>
      </c>
      <c r="CS424" s="2" t="s">
        <v>464</v>
      </c>
    </row>
    <row r="425" spans="2:97" ht="13.5" customHeight="1">
      <c r="AP425" s="127"/>
      <c r="AQ425" s="194"/>
      <c r="AR425" s="66"/>
      <c r="AS425" s="69" t="s">
        <v>91</v>
      </c>
      <c r="AT425" s="12"/>
      <c r="AU425" s="69" t="s">
        <v>226</v>
      </c>
      <c r="AV425" s="69"/>
      <c r="AW425" s="69"/>
      <c r="AX425" s="69"/>
      <c r="AY425" s="69"/>
      <c r="AZ425" s="69" t="str">
        <f>CONCATENATE(N428,"技能士、当該工種：",Z428,"工、仕様書根拠：",AL428,"頁")</f>
        <v>　　　技能士、当該工種：　　　工、仕様書根拠：　頁</v>
      </c>
      <c r="BA425" s="69"/>
      <c r="BB425" s="69"/>
      <c r="BC425" s="69"/>
      <c r="BD425" s="69"/>
      <c r="BE425" s="69"/>
      <c r="BF425" s="69"/>
      <c r="BG425" s="69"/>
      <c r="BH425" s="69"/>
      <c r="BI425" s="69"/>
      <c r="BJ425" s="69"/>
      <c r="BK425" s="69"/>
      <c r="BL425" s="69"/>
      <c r="BM425" s="69"/>
      <c r="BN425" s="69"/>
      <c r="BO425" s="69"/>
      <c r="BP425" s="69"/>
      <c r="BQ425" s="69"/>
      <c r="BR425" s="69"/>
      <c r="BS425" s="69"/>
      <c r="BT425" s="12"/>
      <c r="BU425" s="12"/>
      <c r="BV425" s="12"/>
      <c r="BW425" s="12"/>
      <c r="BX425" s="12"/>
      <c r="BY425" s="69"/>
      <c r="CA425" s="12"/>
      <c r="CB425" s="12"/>
      <c r="CC425" s="12"/>
      <c r="CD425" s="12"/>
      <c r="CE425" s="12"/>
      <c r="CF425" s="430"/>
      <c r="CS425" s="2" t="s">
        <v>329</v>
      </c>
    </row>
    <row r="426" spans="2:97" ht="13.5" customHeight="1">
      <c r="B426" s="11">
        <v>1</v>
      </c>
      <c r="D426" s="1" t="s">
        <v>251</v>
      </c>
      <c r="L426" s="1" t="s">
        <v>374</v>
      </c>
      <c r="N426" s="38" t="s">
        <v>368</v>
      </c>
      <c r="O426" s="39"/>
      <c r="P426" s="39"/>
      <c r="Q426" s="39"/>
      <c r="R426" s="44"/>
      <c r="S426" s="1" t="s">
        <v>390</v>
      </c>
      <c r="W426" s="1" t="s">
        <v>95</v>
      </c>
      <c r="Z426" s="38" t="s">
        <v>368</v>
      </c>
      <c r="AA426" s="39"/>
      <c r="AB426" s="39"/>
      <c r="AC426" s="39"/>
      <c r="AD426" s="44"/>
      <c r="AE426" s="66" t="s">
        <v>400</v>
      </c>
      <c r="AG426" s="1" t="s">
        <v>440</v>
      </c>
      <c r="AL426" s="38" t="s">
        <v>252</v>
      </c>
      <c r="AM426" s="39"/>
      <c r="AN426" s="44"/>
      <c r="AO426" s="66" t="s">
        <v>333</v>
      </c>
      <c r="AP426" s="128"/>
      <c r="AQ426" s="195"/>
      <c r="AR426" s="234"/>
      <c r="AS426" s="220"/>
      <c r="AT426" s="220"/>
      <c r="AU426" s="220"/>
      <c r="AV426" s="220"/>
      <c r="AW426" s="220"/>
      <c r="AX426" s="220"/>
      <c r="AY426" s="220"/>
      <c r="AZ426" s="220"/>
      <c r="BA426" s="217"/>
      <c r="BB426" s="217"/>
      <c r="BC426" s="217"/>
      <c r="BD426" s="217"/>
      <c r="BE426" s="217"/>
      <c r="BF426" s="217"/>
      <c r="BG426" s="217"/>
      <c r="BH426" s="217"/>
      <c r="BI426" s="217"/>
      <c r="BJ426" s="217"/>
      <c r="BK426" s="217"/>
      <c r="BL426" s="217"/>
      <c r="BM426" s="217"/>
      <c r="BN426" s="217"/>
      <c r="BO426" s="217"/>
      <c r="BP426" s="217"/>
      <c r="BQ426" s="217"/>
      <c r="BR426" s="217"/>
      <c r="BS426" s="217"/>
      <c r="BT426" s="217"/>
      <c r="BU426" s="217"/>
      <c r="BV426" s="217"/>
      <c r="BW426" s="217"/>
      <c r="BX426" s="217"/>
      <c r="BY426" s="217"/>
      <c r="BZ426" s="217"/>
      <c r="CA426" s="217"/>
      <c r="CB426" s="217"/>
      <c r="CC426" s="217"/>
      <c r="CD426" s="217"/>
      <c r="CE426" s="217"/>
      <c r="CF426" s="430"/>
    </row>
    <row r="427" spans="2:97" ht="13.5" customHeight="1">
      <c r="AP427" s="99" t="s">
        <v>304</v>
      </c>
      <c r="AQ427" s="169"/>
      <c r="AR427" s="222"/>
      <c r="AS427" s="222"/>
      <c r="AT427" s="222"/>
      <c r="AU427" s="222"/>
      <c r="AV427" s="222"/>
      <c r="AW427" s="222"/>
      <c r="AX427" s="222"/>
      <c r="AY427" s="222"/>
      <c r="AZ427" s="222"/>
      <c r="BA427" s="216"/>
      <c r="BB427" s="216"/>
      <c r="BC427" s="216"/>
      <c r="BD427" s="216"/>
      <c r="BE427" s="216"/>
      <c r="BF427" s="216"/>
      <c r="BG427" s="216"/>
      <c r="BH427" s="216"/>
      <c r="BI427" s="216"/>
      <c r="BJ427" s="216"/>
      <c r="BK427" s="216"/>
      <c r="BL427" s="216"/>
      <c r="BM427" s="216"/>
      <c r="BN427" s="216"/>
      <c r="BO427" s="216"/>
      <c r="BP427" s="216"/>
      <c r="BQ427" s="216"/>
      <c r="BR427" s="216"/>
      <c r="BS427" s="216"/>
      <c r="BT427" s="216"/>
      <c r="BU427" s="216"/>
      <c r="BV427" s="216"/>
      <c r="BW427" s="216"/>
      <c r="BX427" s="216"/>
      <c r="BY427" s="216"/>
      <c r="BZ427" s="216"/>
      <c r="CA427" s="216"/>
      <c r="CB427" s="216"/>
      <c r="CC427" s="216"/>
      <c r="CD427" s="216"/>
      <c r="CE427" s="216"/>
      <c r="CF427" s="430"/>
      <c r="CK427" s="2" t="str">
        <f>AI419</f>
        <v>機器設置取替</v>
      </c>
    </row>
    <row r="428" spans="2:97" ht="13.5" customHeight="1">
      <c r="B428" s="15">
        <v>0</v>
      </c>
      <c r="D428" s="1" t="s">
        <v>355</v>
      </c>
      <c r="L428" s="1" t="s">
        <v>201</v>
      </c>
      <c r="N428" s="38" t="s">
        <v>368</v>
      </c>
      <c r="O428" s="39"/>
      <c r="P428" s="39"/>
      <c r="Q428" s="39"/>
      <c r="R428" s="44"/>
      <c r="S428" s="1" t="s">
        <v>390</v>
      </c>
      <c r="W428" s="1" t="s">
        <v>95</v>
      </c>
      <c r="Y428" s="12"/>
      <c r="Z428" s="38" t="s">
        <v>368</v>
      </c>
      <c r="AA428" s="39"/>
      <c r="AB428" s="39"/>
      <c r="AC428" s="39"/>
      <c r="AD428" s="44"/>
      <c r="AE428" s="1" t="s">
        <v>400</v>
      </c>
      <c r="AG428" s="1" t="s">
        <v>440</v>
      </c>
      <c r="AL428" s="38" t="s">
        <v>252</v>
      </c>
      <c r="AM428" s="39"/>
      <c r="AN428" s="44"/>
      <c r="AO428" s="1" t="s">
        <v>333</v>
      </c>
      <c r="AP428" s="100"/>
      <c r="AQ428" s="170"/>
      <c r="AR428" s="12" t="s">
        <v>151</v>
      </c>
      <c r="AS428" s="14" t="str">
        <f>"（"&amp;D432&amp;"）"</f>
        <v>（寒中コンクリート）</v>
      </c>
      <c r="AT428" s="14"/>
      <c r="AU428" s="14"/>
      <c r="AV428" s="14"/>
      <c r="AW428" s="14"/>
      <c r="AX428" s="14"/>
      <c r="AY428" s="14"/>
      <c r="AZ428" s="14"/>
      <c r="BA428" s="249" t="s">
        <v>297</v>
      </c>
      <c r="BB428" s="249"/>
      <c r="BC428" s="249"/>
      <c r="BD428" s="249"/>
      <c r="BE428" s="249"/>
      <c r="BF428" s="249"/>
      <c r="BG428" s="249"/>
      <c r="BH428" s="249"/>
      <c r="BI428" s="249"/>
      <c r="BJ428" s="249"/>
      <c r="BK428" s="249"/>
      <c r="BL428" s="249"/>
      <c r="BM428" s="249"/>
      <c r="BN428" s="249"/>
      <c r="BO428" s="249"/>
      <c r="BP428" s="249"/>
      <c r="BQ428" s="249"/>
      <c r="BR428" s="249"/>
      <c r="BS428" s="249"/>
      <c r="BT428" s="249"/>
      <c r="BU428" s="249"/>
      <c r="BV428" s="249"/>
      <c r="BW428" s="249"/>
      <c r="BX428" s="249"/>
      <c r="BY428" s="249"/>
      <c r="BZ428" s="249"/>
      <c r="CA428" s="249"/>
      <c r="CB428" s="249"/>
      <c r="CC428" s="249"/>
      <c r="CD428" s="249"/>
      <c r="CE428" s="249"/>
      <c r="CF428" s="430"/>
      <c r="CK428" s="2" t="str">
        <f>Y421</f>
        <v>築造を伴わない工事</v>
      </c>
      <c r="CS428" s="2" t="s">
        <v>507</v>
      </c>
    </row>
    <row r="429" spans="2:97" ht="13.5" customHeight="1">
      <c r="C429" s="20" t="s">
        <v>585</v>
      </c>
      <c r="D429" s="20"/>
      <c r="E429" s="20"/>
      <c r="F429" s="20"/>
      <c r="G429" s="20"/>
      <c r="H429" s="20"/>
      <c r="I429" s="20"/>
      <c r="J429" s="20"/>
      <c r="K429" s="20"/>
      <c r="N429" s="14"/>
      <c r="O429" s="14"/>
      <c r="P429" s="14"/>
      <c r="Q429" s="14"/>
      <c r="R429" s="14"/>
      <c r="Y429" s="12"/>
      <c r="Z429" s="14"/>
      <c r="AA429" s="14"/>
      <c r="AB429" s="14"/>
      <c r="AC429" s="14"/>
      <c r="AD429" s="14"/>
      <c r="AL429" s="14"/>
      <c r="AM429" s="14"/>
      <c r="AN429" s="14"/>
      <c r="AP429" s="100"/>
      <c r="AQ429" s="170"/>
      <c r="AR429" s="12"/>
      <c r="AS429" s="18" t="s">
        <v>488</v>
      </c>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249"/>
      <c r="CF429" s="430"/>
      <c r="CK429" s="2" t="str">
        <f>AI421</f>
        <v>災害復旧事業</v>
      </c>
      <c r="CS429" s="2" t="s">
        <v>540</v>
      </c>
    </row>
    <row r="430" spans="2:97" ht="13.5" customHeight="1">
      <c r="C430" s="20"/>
      <c r="D430" s="20"/>
      <c r="E430" s="20"/>
      <c r="F430" s="20"/>
      <c r="G430" s="20"/>
      <c r="H430" s="20"/>
      <c r="I430" s="20"/>
      <c r="J430" s="20"/>
      <c r="K430" s="20"/>
      <c r="AP430" s="100"/>
      <c r="AQ430" s="170"/>
      <c r="AR430" s="12"/>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c r="CA430" s="18"/>
      <c r="CB430" s="18"/>
      <c r="CC430" s="18"/>
      <c r="CD430" s="18"/>
      <c r="CE430" s="249"/>
      <c r="CF430" s="430"/>
      <c r="CK430" s="2" t="str">
        <f>Y423</f>
        <v>建築修繕工事</v>
      </c>
      <c r="CS430" s="2" t="s">
        <v>546</v>
      </c>
    </row>
    <row r="431" spans="2:97" ht="13.5" customHeight="1">
      <c r="C431" s="20"/>
      <c r="D431" s="20"/>
      <c r="E431" s="20"/>
      <c r="F431" s="20"/>
      <c r="G431" s="20"/>
      <c r="H431" s="20"/>
      <c r="I431" s="20"/>
      <c r="J431" s="20"/>
      <c r="K431" s="20"/>
      <c r="N431" s="14"/>
      <c r="O431" s="14"/>
      <c r="P431" s="14"/>
      <c r="Q431" s="14"/>
      <c r="R431" s="14"/>
      <c r="Y431" s="12"/>
      <c r="Z431" s="14"/>
      <c r="AA431" s="14"/>
      <c r="AB431" s="14"/>
      <c r="AC431" s="14"/>
      <c r="AD431" s="14"/>
      <c r="AL431" s="14"/>
      <c r="AM431" s="14"/>
      <c r="AN431" s="14"/>
      <c r="AP431" s="100"/>
      <c r="AQ431" s="170"/>
      <c r="AR431" s="12"/>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c r="CA431" s="18"/>
      <c r="CB431" s="18"/>
      <c r="CC431" s="18"/>
      <c r="CD431" s="18"/>
      <c r="CE431" s="249"/>
      <c r="CF431" s="430"/>
      <c r="CK431" s="2" t="str">
        <f>AI423</f>
        <v>その他評定不要工事</v>
      </c>
      <c r="CS431" s="2" t="s">
        <v>567</v>
      </c>
    </row>
    <row r="432" spans="2:97" ht="13.5" customHeight="1">
      <c r="B432" s="11">
        <v>1</v>
      </c>
      <c r="D432" s="1" t="s">
        <v>356</v>
      </c>
      <c r="AP432" s="100"/>
      <c r="AQ432" s="170"/>
      <c r="AR432" s="66" t="s">
        <v>113</v>
      </c>
      <c r="AS432" s="14" t="str">
        <f>"（"&amp;D436&amp;"）"</f>
        <v>（コンクリートスランプ）</v>
      </c>
      <c r="AT432" s="14"/>
      <c r="AU432" s="14"/>
      <c r="AV432" s="14"/>
      <c r="AW432" s="14"/>
      <c r="AX432" s="14"/>
      <c r="AY432" s="14"/>
      <c r="AZ432" s="14"/>
      <c r="BA432" s="14"/>
      <c r="BB432" s="14"/>
      <c r="BC432" s="358" t="s">
        <v>355</v>
      </c>
      <c r="BD432" s="360"/>
      <c r="BE432" s="360"/>
      <c r="BF432" s="360"/>
      <c r="BG432" s="360"/>
      <c r="BH432" s="360"/>
      <c r="BI432" s="360"/>
      <c r="BJ432" s="360"/>
      <c r="BK432" s="251"/>
      <c r="BL432" s="251"/>
      <c r="BM432" s="251"/>
      <c r="BN432" s="251"/>
      <c r="BO432" s="251"/>
      <c r="BP432" s="251"/>
      <c r="BQ432" s="251"/>
      <c r="BR432" s="251"/>
      <c r="BS432" s="251"/>
      <c r="BT432" s="251"/>
      <c r="BU432" s="251"/>
      <c r="BV432" s="251"/>
      <c r="BW432" s="251"/>
      <c r="BX432" s="251"/>
      <c r="BY432" s="251"/>
      <c r="BZ432" s="251"/>
      <c r="CA432" s="251"/>
      <c r="CB432" s="251"/>
      <c r="CC432" s="251"/>
      <c r="CD432" s="251"/>
      <c r="CE432" s="251"/>
      <c r="CF432" s="430"/>
      <c r="CS432" s="2" t="s">
        <v>547</v>
      </c>
    </row>
    <row r="433" spans="1:121" ht="13.5" customHeight="1">
      <c r="B433" s="12"/>
      <c r="AP433" s="100"/>
      <c r="AQ433" s="170"/>
      <c r="AR433" s="66"/>
      <c r="AS433" s="249" t="str">
        <f>CONCATENATE(CK433,O436,CK434)</f>
        <v>　現場打ち鉄筋コンクリート構造物におけるスランプ値の設定について（平成30年3月19日付第201700306751号県土整備部長通知）に基づき、工は、スランプ値12cmのコンクリート打設を想定している。</v>
      </c>
      <c r="AT433" s="249"/>
      <c r="AU433" s="249"/>
      <c r="AV433" s="249"/>
      <c r="AW433" s="249"/>
      <c r="AX433" s="249"/>
      <c r="AY433" s="249"/>
      <c r="AZ433" s="249"/>
      <c r="BA433" s="249"/>
      <c r="BB433" s="249"/>
      <c r="BC433" s="249"/>
      <c r="BD433" s="249"/>
      <c r="BE433" s="249"/>
      <c r="BF433" s="249"/>
      <c r="BG433" s="249"/>
      <c r="BH433" s="249"/>
      <c r="BI433" s="249"/>
      <c r="BJ433" s="249"/>
      <c r="BK433" s="249"/>
      <c r="BL433" s="249"/>
      <c r="BM433" s="249"/>
      <c r="BN433" s="249"/>
      <c r="BO433" s="249"/>
      <c r="BP433" s="249"/>
      <c r="BQ433" s="249"/>
      <c r="BR433" s="249"/>
      <c r="BS433" s="249"/>
      <c r="BT433" s="249"/>
      <c r="BU433" s="249"/>
      <c r="BV433" s="249"/>
      <c r="BW433" s="249"/>
      <c r="BX433" s="249"/>
      <c r="BY433" s="249"/>
      <c r="BZ433" s="249"/>
      <c r="CA433" s="249"/>
      <c r="CB433" s="249"/>
      <c r="CC433" s="249"/>
      <c r="CD433" s="249"/>
      <c r="CE433" s="249"/>
      <c r="CF433" s="430"/>
      <c r="CK433" s="5" t="s">
        <v>537</v>
      </c>
    </row>
    <row r="434" spans="1:121" ht="13.5" customHeight="1">
      <c r="B434" s="12"/>
      <c r="AP434" s="100"/>
      <c r="AQ434" s="170"/>
      <c r="AR434" s="12"/>
      <c r="AS434" s="249"/>
      <c r="AT434" s="249"/>
      <c r="AU434" s="249"/>
      <c r="AV434" s="249"/>
      <c r="AW434" s="249"/>
      <c r="AX434" s="249"/>
      <c r="AY434" s="249"/>
      <c r="AZ434" s="249"/>
      <c r="BA434" s="249"/>
      <c r="BB434" s="249"/>
      <c r="BC434" s="249"/>
      <c r="BD434" s="249"/>
      <c r="BE434" s="249"/>
      <c r="BF434" s="249"/>
      <c r="BG434" s="249"/>
      <c r="BH434" s="249"/>
      <c r="BI434" s="249"/>
      <c r="BJ434" s="249"/>
      <c r="BK434" s="249"/>
      <c r="BL434" s="249"/>
      <c r="BM434" s="249"/>
      <c r="BN434" s="249"/>
      <c r="BO434" s="249"/>
      <c r="BP434" s="249"/>
      <c r="BQ434" s="249"/>
      <c r="BR434" s="249"/>
      <c r="BS434" s="249"/>
      <c r="BT434" s="249"/>
      <c r="BU434" s="249"/>
      <c r="BV434" s="249"/>
      <c r="BW434" s="249"/>
      <c r="BX434" s="249"/>
      <c r="BY434" s="249"/>
      <c r="BZ434" s="249"/>
      <c r="CA434" s="249"/>
      <c r="CB434" s="249"/>
      <c r="CC434" s="249"/>
      <c r="CD434" s="249"/>
      <c r="CE434" s="249"/>
      <c r="CF434" s="430"/>
      <c r="CK434" s="2" t="s">
        <v>288</v>
      </c>
    </row>
    <row r="435" spans="1:121" ht="13.5" customHeight="1">
      <c r="B435" s="12"/>
      <c r="AP435" s="100"/>
      <c r="AQ435" s="170"/>
      <c r="AR435" s="12"/>
      <c r="AS435" s="249"/>
      <c r="AT435" s="249"/>
      <c r="AU435" s="249"/>
      <c r="AV435" s="249"/>
      <c r="AW435" s="249"/>
      <c r="AX435" s="249"/>
      <c r="AY435" s="249"/>
      <c r="AZ435" s="249"/>
      <c r="BA435" s="249"/>
      <c r="BB435" s="249"/>
      <c r="BC435" s="249"/>
      <c r="BD435" s="249"/>
      <c r="BE435" s="249"/>
      <c r="BF435" s="249"/>
      <c r="BG435" s="249"/>
      <c r="BH435" s="249"/>
      <c r="BI435" s="249"/>
      <c r="BJ435" s="249"/>
      <c r="BK435" s="249"/>
      <c r="BL435" s="249"/>
      <c r="BM435" s="249"/>
      <c r="BN435" s="249"/>
      <c r="BO435" s="249"/>
      <c r="BP435" s="249"/>
      <c r="BQ435" s="249"/>
      <c r="BR435" s="249"/>
      <c r="BS435" s="249"/>
      <c r="BT435" s="249"/>
      <c r="BU435" s="249"/>
      <c r="BV435" s="249"/>
      <c r="BW435" s="249"/>
      <c r="BX435" s="249"/>
      <c r="BY435" s="249"/>
      <c r="BZ435" s="249"/>
      <c r="CA435" s="249"/>
      <c r="CB435" s="249"/>
      <c r="CC435" s="249"/>
      <c r="CD435" s="249"/>
      <c r="CE435" s="249"/>
      <c r="CF435" s="430"/>
    </row>
    <row r="436" spans="1:121" ht="13.5" customHeight="1">
      <c r="B436" s="11">
        <v>1</v>
      </c>
      <c r="D436" s="1" t="s">
        <v>213</v>
      </c>
      <c r="M436" s="1" t="s">
        <v>99</v>
      </c>
      <c r="O436" s="38"/>
      <c r="P436" s="39"/>
      <c r="Q436" s="39"/>
      <c r="R436" s="39"/>
      <c r="S436" s="39"/>
      <c r="T436" s="44"/>
      <c r="U436" s="1" t="s">
        <v>400</v>
      </c>
      <c r="W436" s="1" t="s">
        <v>409</v>
      </c>
      <c r="AP436" s="125"/>
      <c r="AQ436" s="192"/>
      <c r="AR436" s="12"/>
      <c r="AS436" s="12"/>
      <c r="AT436" s="12"/>
      <c r="AU436" s="12"/>
      <c r="AV436" s="12"/>
      <c r="AW436" s="12"/>
      <c r="AX436" s="12"/>
      <c r="AY436" s="12"/>
      <c r="AZ436" s="12"/>
      <c r="BA436" s="251"/>
      <c r="BB436" s="251"/>
      <c r="BC436" s="251"/>
      <c r="BD436" s="251"/>
      <c r="BE436" s="251"/>
      <c r="BF436" s="251"/>
      <c r="BG436" s="251"/>
      <c r="BH436" s="251"/>
      <c r="BI436" s="251"/>
      <c r="BJ436" s="251"/>
      <c r="BK436" s="251"/>
      <c r="BL436" s="251"/>
      <c r="BM436" s="251"/>
      <c r="BN436" s="251"/>
      <c r="BO436" s="251"/>
      <c r="BP436" s="251"/>
      <c r="BQ436" s="251"/>
      <c r="BR436" s="251"/>
      <c r="BS436" s="251"/>
      <c r="BT436" s="251"/>
      <c r="BU436" s="251"/>
      <c r="BV436" s="251"/>
      <c r="BW436" s="251"/>
      <c r="BX436" s="251"/>
      <c r="BY436" s="251"/>
      <c r="BZ436" s="251"/>
      <c r="CA436" s="251"/>
      <c r="CB436" s="251"/>
      <c r="CC436" s="251"/>
      <c r="CD436" s="251"/>
      <c r="CE436" s="251"/>
      <c r="CF436" s="431"/>
    </row>
    <row r="437" spans="1:121" ht="7.5" customHeight="1">
      <c r="B437" s="12"/>
      <c r="O437" s="14"/>
      <c r="P437" s="14"/>
      <c r="Q437" s="14"/>
      <c r="R437" s="14"/>
      <c r="S437" s="14"/>
      <c r="T437" s="14"/>
      <c r="AP437" s="129" t="s">
        <v>450</v>
      </c>
      <c r="AQ437" s="196"/>
      <c r="AR437" s="222"/>
      <c r="AS437" s="222"/>
      <c r="AT437" s="222"/>
      <c r="AU437" s="222"/>
      <c r="AV437" s="222"/>
      <c r="AW437" s="222"/>
      <c r="AX437" s="222"/>
      <c r="AY437" s="222"/>
      <c r="AZ437" s="222"/>
      <c r="BA437" s="216"/>
      <c r="BB437" s="216"/>
      <c r="BC437" s="216"/>
      <c r="BD437" s="216"/>
      <c r="BE437" s="216"/>
      <c r="BF437" s="216"/>
      <c r="BG437" s="216"/>
      <c r="BH437" s="216"/>
      <c r="BI437" s="216"/>
      <c r="BJ437" s="216"/>
      <c r="BK437" s="216"/>
      <c r="BL437" s="216"/>
      <c r="BM437" s="216"/>
      <c r="BN437" s="216"/>
      <c r="BO437" s="216"/>
      <c r="BP437" s="216"/>
      <c r="BQ437" s="216"/>
      <c r="BR437" s="216"/>
      <c r="BS437" s="216"/>
      <c r="BT437" s="216"/>
      <c r="BU437" s="216"/>
      <c r="BV437" s="216"/>
      <c r="BW437" s="216"/>
      <c r="BX437" s="216"/>
      <c r="BY437" s="216"/>
      <c r="BZ437" s="216"/>
      <c r="CA437" s="216"/>
      <c r="CB437" s="216"/>
      <c r="CC437" s="216"/>
      <c r="CD437" s="216"/>
      <c r="CE437" s="216"/>
      <c r="CF437" s="430"/>
      <c r="CG437" s="5" t="s">
        <v>436</v>
      </c>
    </row>
    <row r="438" spans="1:121" ht="13.5" customHeight="1">
      <c r="B438" s="12"/>
      <c r="O438" s="14"/>
      <c r="P438" s="14"/>
      <c r="Q438" s="14"/>
      <c r="R438" s="14"/>
      <c r="S438" s="14"/>
      <c r="T438" s="14"/>
      <c r="AP438" s="130"/>
      <c r="AQ438" s="197"/>
      <c r="AR438" s="12" t="s">
        <v>151</v>
      </c>
      <c r="AS438" s="248" t="str">
        <f>"（"&amp;D439&amp;"）"</f>
        <v>（建設機械の賃料の採用単価）</v>
      </c>
      <c r="AT438" s="248"/>
      <c r="AU438" s="248"/>
      <c r="AV438" s="248"/>
      <c r="AW438" s="248"/>
      <c r="AX438" s="248"/>
      <c r="AY438" s="248"/>
      <c r="AZ438" s="248"/>
      <c r="BA438" s="248"/>
      <c r="BB438" s="248"/>
      <c r="BC438" s="248"/>
      <c r="BD438" s="248"/>
      <c r="BE438" s="248"/>
      <c r="BF438" s="248"/>
      <c r="BG438" s="248"/>
      <c r="BH438" s="251"/>
      <c r="BI438" s="251"/>
      <c r="BJ438" s="251"/>
      <c r="BK438" s="251"/>
      <c r="BL438" s="251"/>
      <c r="BM438" s="251"/>
      <c r="BN438" s="251"/>
      <c r="BO438" s="251"/>
      <c r="BP438" s="251"/>
      <c r="BQ438" s="251"/>
      <c r="BR438" s="251"/>
      <c r="BS438" s="251"/>
      <c r="BT438" s="251"/>
      <c r="BU438" s="251"/>
      <c r="BV438" s="251"/>
      <c r="BW438" s="251"/>
      <c r="BX438" s="251"/>
      <c r="BY438" s="251"/>
      <c r="BZ438" s="251"/>
      <c r="CA438" s="251"/>
      <c r="CB438" s="251"/>
      <c r="CC438" s="251"/>
      <c r="CD438" s="251"/>
      <c r="CE438" s="251"/>
      <c r="CF438" s="430"/>
      <c r="CG438" s="5" t="s">
        <v>265</v>
      </c>
    </row>
    <row r="439" spans="1:121" ht="13.5" customHeight="1">
      <c r="B439" s="11">
        <v>1</v>
      </c>
      <c r="D439" s="1" t="s">
        <v>260</v>
      </c>
      <c r="N439" s="1" t="s">
        <v>377</v>
      </c>
      <c r="Y439" s="38" t="s">
        <v>261</v>
      </c>
      <c r="Z439" s="44"/>
      <c r="AB439" s="1" t="s">
        <v>424</v>
      </c>
      <c r="AF439" s="32"/>
      <c r="AG439" s="34"/>
      <c r="AH439" s="34"/>
      <c r="AI439" s="34"/>
      <c r="AJ439" s="34"/>
      <c r="AK439" s="34"/>
      <c r="AL439" s="34"/>
      <c r="AM439" s="34"/>
      <c r="AN439" s="43"/>
      <c r="AP439" s="130"/>
      <c r="AQ439" s="197"/>
      <c r="AR439" s="12"/>
      <c r="AS439" s="12" t="s">
        <v>89</v>
      </c>
      <c r="AT439" s="249" t="s">
        <v>583</v>
      </c>
      <c r="AU439" s="249"/>
      <c r="AV439" s="249"/>
      <c r="AW439" s="249"/>
      <c r="AX439" s="249"/>
      <c r="AY439" s="249"/>
      <c r="AZ439" s="249"/>
      <c r="BA439" s="249"/>
      <c r="BB439" s="249"/>
      <c r="BC439" s="249"/>
      <c r="BD439" s="249"/>
      <c r="BE439" s="249"/>
      <c r="BF439" s="249"/>
      <c r="BG439" s="249"/>
      <c r="BH439" s="249"/>
      <c r="BI439" s="249"/>
      <c r="BJ439" s="249"/>
      <c r="BK439" s="249"/>
      <c r="BL439" s="249"/>
      <c r="BM439" s="249"/>
      <c r="BN439" s="249"/>
      <c r="BO439" s="249"/>
      <c r="BP439" s="249"/>
      <c r="BQ439" s="249"/>
      <c r="BR439" s="249"/>
      <c r="BS439" s="249"/>
      <c r="BT439" s="249"/>
      <c r="BU439" s="249"/>
      <c r="BV439" s="249"/>
      <c r="BW439" s="249"/>
      <c r="BX439" s="249"/>
      <c r="BY439" s="249"/>
      <c r="BZ439" s="249"/>
      <c r="CA439" s="249"/>
      <c r="CB439" s="249"/>
      <c r="CC439" s="249"/>
      <c r="CD439" s="249"/>
      <c r="CE439" s="249"/>
      <c r="CF439" s="430"/>
      <c r="CG439" s="5" t="s">
        <v>261</v>
      </c>
    </row>
    <row r="440" spans="1:121" ht="13.5" customHeight="1">
      <c r="B440" s="12"/>
      <c r="AP440" s="130"/>
      <c r="AQ440" s="197"/>
      <c r="AR440" s="12"/>
      <c r="AS440" s="230"/>
      <c r="AT440" s="297" t="s">
        <v>11</v>
      </c>
      <c r="AU440" s="297"/>
      <c r="AV440" s="297"/>
      <c r="AW440" s="297"/>
      <c r="AX440" s="297"/>
      <c r="AY440" s="297"/>
      <c r="AZ440" s="297" t="str">
        <f>CONCATENATE("　",$N$439,"［",$Y$439,"（")</f>
        <v>　通常単価を採用した建設機械［無･有（</v>
      </c>
      <c r="BA440" s="297"/>
      <c r="BB440" s="297"/>
      <c r="BC440" s="297"/>
      <c r="BD440" s="297"/>
      <c r="BE440" s="297"/>
      <c r="BF440" s="297"/>
      <c r="BG440" s="297"/>
      <c r="BH440" s="297"/>
      <c r="BI440" s="297"/>
      <c r="BJ440" s="297"/>
      <c r="BK440" s="297"/>
      <c r="BL440" s="297"/>
      <c r="BM440" s="297"/>
      <c r="BN440" s="297"/>
      <c r="BO440" s="297" t="str">
        <f>IF($AF$439="","",$AF$439)</f>
        <v/>
      </c>
      <c r="BP440" s="297"/>
      <c r="BQ440" s="297"/>
      <c r="BR440" s="297"/>
      <c r="BS440" s="297"/>
      <c r="BT440" s="297"/>
      <c r="BU440" s="297"/>
      <c r="BV440" s="297"/>
      <c r="BW440" s="297"/>
      <c r="BX440" s="297"/>
      <c r="BY440" s="297"/>
      <c r="BZ440" s="297"/>
      <c r="CA440" s="297"/>
      <c r="CB440" s="297"/>
      <c r="CC440" s="211" t="s">
        <v>511</v>
      </c>
      <c r="CD440" s="251" t="s">
        <v>392</v>
      </c>
      <c r="CE440" s="53"/>
      <c r="CF440" s="430"/>
      <c r="CG440" s="5" t="s">
        <v>466</v>
      </c>
    </row>
    <row r="441" spans="1:121" ht="13.5" customHeight="1">
      <c r="B441" s="1" t="s">
        <v>289</v>
      </c>
      <c r="J441" s="38" t="s">
        <v>368</v>
      </c>
      <c r="K441" s="39"/>
      <c r="L441" s="44"/>
      <c r="M441" s="1" t="s">
        <v>400</v>
      </c>
      <c r="O441" s="1" t="s">
        <v>232</v>
      </c>
      <c r="Q441" s="38" t="s">
        <v>368</v>
      </c>
      <c r="R441" s="44"/>
      <c r="S441" s="1" t="s">
        <v>391</v>
      </c>
      <c r="V441" s="64" t="s">
        <v>266</v>
      </c>
      <c r="W441" s="64"/>
      <c r="X441" s="38" t="s">
        <v>368</v>
      </c>
      <c r="Y441" s="39"/>
      <c r="Z441" s="39"/>
      <c r="AA441" s="39"/>
      <c r="AB441" s="44"/>
      <c r="AC441" s="64" t="s">
        <v>434</v>
      </c>
      <c r="AD441" s="64"/>
      <c r="AE441" s="64"/>
      <c r="AF441" s="68"/>
      <c r="AG441" s="38" t="s">
        <v>368</v>
      </c>
      <c r="AH441" s="44"/>
      <c r="AI441" s="1" t="s">
        <v>6</v>
      </c>
      <c r="AL441" s="38" t="s">
        <v>368</v>
      </c>
      <c r="AM441" s="44"/>
      <c r="AN441" s="1" t="s">
        <v>101</v>
      </c>
      <c r="AP441" s="130"/>
      <c r="AQ441" s="197"/>
      <c r="AR441" s="12"/>
      <c r="AS441" s="53" t="s">
        <v>91</v>
      </c>
      <c r="AT441" s="249" t="s">
        <v>423</v>
      </c>
      <c r="AU441" s="249"/>
      <c r="AV441" s="249"/>
      <c r="AW441" s="249"/>
      <c r="AX441" s="249"/>
      <c r="AY441" s="249"/>
      <c r="AZ441" s="249"/>
      <c r="BA441" s="249"/>
      <c r="BB441" s="249"/>
      <c r="BC441" s="249"/>
      <c r="BD441" s="249"/>
      <c r="BE441" s="249"/>
      <c r="BF441" s="249"/>
      <c r="BG441" s="249"/>
      <c r="BH441" s="249"/>
      <c r="BI441" s="249"/>
      <c r="BJ441" s="249"/>
      <c r="BK441" s="249"/>
      <c r="BL441" s="249"/>
      <c r="BM441" s="249"/>
      <c r="BN441" s="249"/>
      <c r="BO441" s="249"/>
      <c r="BP441" s="249"/>
      <c r="BQ441" s="249"/>
      <c r="BR441" s="249"/>
      <c r="BS441" s="249"/>
      <c r="BT441" s="249"/>
      <c r="BU441" s="249"/>
      <c r="BV441" s="249"/>
      <c r="BW441" s="249"/>
      <c r="BX441" s="249"/>
      <c r="BY441" s="249"/>
      <c r="BZ441" s="249"/>
      <c r="CA441" s="249"/>
      <c r="CB441" s="249"/>
      <c r="CC441" s="249"/>
      <c r="CD441" s="249"/>
      <c r="CE441" s="249"/>
      <c r="CF441" s="423"/>
      <c r="CG441" s="5" t="s">
        <v>529</v>
      </c>
      <c r="CH441" s="5"/>
      <c r="CI441" s="5"/>
      <c r="CJ441" s="5"/>
      <c r="CK441" s="5"/>
      <c r="CL441" s="5"/>
    </row>
    <row r="442" spans="1:121" s="5" customFormat="1" ht="13.5" customHeight="1">
      <c r="A442" s="1"/>
      <c r="B442" s="5" t="s">
        <v>582</v>
      </c>
      <c r="C442" s="5"/>
      <c r="D442" s="5"/>
      <c r="E442" s="5"/>
      <c r="F442" s="5"/>
      <c r="G442" s="5"/>
      <c r="H442" s="5"/>
      <c r="I442" s="5"/>
      <c r="J442" s="38" t="s">
        <v>368</v>
      </c>
      <c r="K442" s="39"/>
      <c r="L442" s="44"/>
      <c r="M442" s="1" t="s">
        <v>400</v>
      </c>
      <c r="N442" s="5"/>
      <c r="O442" s="5" t="s">
        <v>232</v>
      </c>
      <c r="P442" s="5"/>
      <c r="Q442" s="38" t="s">
        <v>368</v>
      </c>
      <c r="R442" s="44"/>
      <c r="S442" s="5"/>
      <c r="T442" s="5"/>
      <c r="U442" s="5"/>
      <c r="V442" s="64" t="s">
        <v>266</v>
      </c>
      <c r="W442" s="64"/>
      <c r="X442" s="38" t="s">
        <v>368</v>
      </c>
      <c r="Y442" s="39"/>
      <c r="Z442" s="39"/>
      <c r="AA442" s="39"/>
      <c r="AB442" s="44"/>
      <c r="AC442" s="64" t="s">
        <v>434</v>
      </c>
      <c r="AD442" s="64"/>
      <c r="AE442" s="64"/>
      <c r="AF442" s="68"/>
      <c r="AG442" s="38" t="s">
        <v>368</v>
      </c>
      <c r="AH442" s="44"/>
      <c r="AI442" s="1" t="s">
        <v>6</v>
      </c>
      <c r="AJ442" s="1"/>
      <c r="AK442" s="1"/>
      <c r="AL442" s="38" t="s">
        <v>368</v>
      </c>
      <c r="AM442" s="44"/>
      <c r="AN442" s="1" t="s">
        <v>101</v>
      </c>
      <c r="AO442" s="5"/>
      <c r="AP442" s="130"/>
      <c r="AQ442" s="197"/>
      <c r="AR442" s="12"/>
      <c r="AS442" s="12"/>
      <c r="AT442" s="249"/>
      <c r="AU442" s="249"/>
      <c r="AV442" s="249"/>
      <c r="AW442" s="249"/>
      <c r="AX442" s="249"/>
      <c r="AY442" s="249"/>
      <c r="AZ442" s="249"/>
      <c r="BA442" s="249"/>
      <c r="BB442" s="249"/>
      <c r="BC442" s="249"/>
      <c r="BD442" s="249"/>
      <c r="BE442" s="249"/>
      <c r="BF442" s="249"/>
      <c r="BG442" s="249"/>
      <c r="BH442" s="249"/>
      <c r="BI442" s="249"/>
      <c r="BJ442" s="249"/>
      <c r="BK442" s="249"/>
      <c r="BL442" s="249"/>
      <c r="BM442" s="249"/>
      <c r="BN442" s="249"/>
      <c r="BO442" s="249"/>
      <c r="BP442" s="249"/>
      <c r="BQ442" s="249"/>
      <c r="BR442" s="249"/>
      <c r="BS442" s="249"/>
      <c r="BT442" s="249"/>
      <c r="BU442" s="249"/>
      <c r="BV442" s="249"/>
      <c r="BW442" s="249"/>
      <c r="BX442" s="249"/>
      <c r="BY442" s="249"/>
      <c r="BZ442" s="249"/>
      <c r="CA442" s="249"/>
      <c r="CB442" s="249"/>
      <c r="CC442" s="249"/>
      <c r="CD442" s="249"/>
      <c r="CE442" s="249"/>
      <c r="CF442" s="423"/>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row>
    <row r="443" spans="1:121" s="5" customFormat="1"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30"/>
      <c r="AQ443" s="197"/>
      <c r="AR443" s="12"/>
      <c r="AS443" s="12"/>
      <c r="AT443" s="249" t="str">
        <f>CONCATENATE("　本工事の",J441,"工で使用を想定しているラフテレーンクレーン（規格",Q441,"ｔ吊）の採用単価は、（",X441,"）（建設物価",AG441,"月号、",AL441,"頁）を採用し、本工事の",J442,"工で使用を想定している高所作業車（規格",Q442,"ｔ吊）の採用単価は、（",X442,"）（建設物価",AG442,"月号、",AL442,"頁）を採用している。")</f>
        <v>　本工事の　　　工で使用を想定しているラフテレーンクレーン（規格　　　ｔ吊）の採用単価は、（　　　）（建設物価　　　月号、　　　頁）を採用し、本工事の　　　工で使用を想定している高所作業車（規格　　　ｔ吊）の採用単価は、（　　　）（建設物価　　　月号、　　　頁）を採用している。</v>
      </c>
      <c r="AU443" s="249"/>
      <c r="AV443" s="249"/>
      <c r="AW443" s="249"/>
      <c r="AX443" s="249"/>
      <c r="AY443" s="249"/>
      <c r="AZ443" s="249"/>
      <c r="BA443" s="249"/>
      <c r="BB443" s="249"/>
      <c r="BC443" s="249"/>
      <c r="BD443" s="249"/>
      <c r="BE443" s="249"/>
      <c r="BF443" s="249"/>
      <c r="BG443" s="249"/>
      <c r="BH443" s="249"/>
      <c r="BI443" s="249"/>
      <c r="BJ443" s="249"/>
      <c r="BK443" s="249"/>
      <c r="BL443" s="249"/>
      <c r="BM443" s="249"/>
      <c r="BN443" s="249"/>
      <c r="BO443" s="249"/>
      <c r="BP443" s="249"/>
      <c r="BQ443" s="249"/>
      <c r="BR443" s="249"/>
      <c r="BS443" s="249"/>
      <c r="BT443" s="249"/>
      <c r="BU443" s="249"/>
      <c r="BV443" s="249"/>
      <c r="BW443" s="249"/>
      <c r="BX443" s="249"/>
      <c r="BY443" s="249"/>
      <c r="BZ443" s="249"/>
      <c r="CA443" s="249"/>
      <c r="CB443" s="249"/>
      <c r="CC443" s="249"/>
      <c r="CD443" s="249"/>
      <c r="CE443" s="249"/>
      <c r="CF443" s="423"/>
      <c r="CG443" s="2"/>
      <c r="CH443" s="2"/>
      <c r="CI443" s="2"/>
      <c r="CJ443" s="2"/>
      <c r="CK443" s="2"/>
      <c r="CL443" s="2"/>
      <c r="CM443" s="5"/>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5"/>
      <c r="DP443" s="2"/>
      <c r="DQ443" s="5"/>
    </row>
    <row r="444" spans="1:121" s="5" customFormat="1"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30"/>
      <c r="AQ444" s="197"/>
      <c r="AR444" s="12"/>
      <c r="AS444" s="12"/>
      <c r="AT444" s="249"/>
      <c r="AU444" s="249"/>
      <c r="AV444" s="249"/>
      <c r="AW444" s="249"/>
      <c r="AX444" s="249"/>
      <c r="AY444" s="249"/>
      <c r="AZ444" s="249"/>
      <c r="BA444" s="249"/>
      <c r="BB444" s="249"/>
      <c r="BC444" s="249"/>
      <c r="BD444" s="249"/>
      <c r="BE444" s="249"/>
      <c r="BF444" s="249"/>
      <c r="BG444" s="249"/>
      <c r="BH444" s="249"/>
      <c r="BI444" s="249"/>
      <c r="BJ444" s="249"/>
      <c r="BK444" s="249"/>
      <c r="BL444" s="249"/>
      <c r="BM444" s="249"/>
      <c r="BN444" s="249"/>
      <c r="BO444" s="249"/>
      <c r="BP444" s="249"/>
      <c r="BQ444" s="249"/>
      <c r="BR444" s="249"/>
      <c r="BS444" s="249"/>
      <c r="BT444" s="249"/>
      <c r="BU444" s="249"/>
      <c r="BV444" s="249"/>
      <c r="BW444" s="249"/>
      <c r="BX444" s="249"/>
      <c r="BY444" s="249"/>
      <c r="BZ444" s="249"/>
      <c r="CA444" s="249"/>
      <c r="CB444" s="249"/>
      <c r="CC444" s="249"/>
      <c r="CD444" s="249"/>
      <c r="CE444" s="249"/>
      <c r="CF444" s="423"/>
      <c r="CG444" s="5"/>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5"/>
      <c r="DF444" s="5"/>
      <c r="DG444" s="5"/>
      <c r="DH444" s="5"/>
      <c r="DI444" s="5"/>
      <c r="DJ444" s="5"/>
      <c r="DK444" s="5"/>
      <c r="DL444" s="5"/>
      <c r="DM444" s="5"/>
      <c r="DN444" s="5"/>
      <c r="DO444" s="5"/>
      <c r="DP444" s="5"/>
      <c r="DQ444" s="5"/>
    </row>
    <row r="445" spans="1:121" s="5" customFormat="1"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30"/>
      <c r="AQ445" s="197"/>
      <c r="AR445" s="1"/>
      <c r="AS445" s="1"/>
      <c r="AT445" s="249"/>
      <c r="AU445" s="249"/>
      <c r="AV445" s="249"/>
      <c r="AW445" s="249"/>
      <c r="AX445" s="249"/>
      <c r="AY445" s="249"/>
      <c r="AZ445" s="249"/>
      <c r="BA445" s="249"/>
      <c r="BB445" s="249"/>
      <c r="BC445" s="249"/>
      <c r="BD445" s="249"/>
      <c r="BE445" s="249"/>
      <c r="BF445" s="249"/>
      <c r="BG445" s="249"/>
      <c r="BH445" s="249"/>
      <c r="BI445" s="249"/>
      <c r="BJ445" s="249"/>
      <c r="BK445" s="249"/>
      <c r="BL445" s="249"/>
      <c r="BM445" s="249"/>
      <c r="BN445" s="249"/>
      <c r="BO445" s="249"/>
      <c r="BP445" s="249"/>
      <c r="BQ445" s="249"/>
      <c r="BR445" s="249"/>
      <c r="BS445" s="249"/>
      <c r="BT445" s="249"/>
      <c r="BU445" s="249"/>
      <c r="BV445" s="249"/>
      <c r="BW445" s="249"/>
      <c r="BX445" s="249"/>
      <c r="BY445" s="249"/>
      <c r="BZ445" s="249"/>
      <c r="CA445" s="249"/>
      <c r="CB445" s="249"/>
      <c r="CC445" s="249"/>
      <c r="CD445" s="249"/>
      <c r="CE445" s="249"/>
      <c r="CF445" s="423"/>
      <c r="CG445" s="5"/>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5"/>
      <c r="DF445" s="5"/>
      <c r="DG445" s="5"/>
      <c r="DH445" s="5"/>
      <c r="DI445" s="5"/>
      <c r="DJ445" s="5"/>
      <c r="DK445" s="5"/>
      <c r="DL445" s="5"/>
      <c r="DM445" s="5"/>
      <c r="DN445" s="5"/>
      <c r="DO445" s="5"/>
      <c r="DP445" s="5"/>
      <c r="DQ445" s="5"/>
    </row>
    <row r="446" spans="1:121" s="5" customFormat="1" ht="5.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131"/>
      <c r="AQ446" s="198"/>
      <c r="AR446" s="220"/>
      <c r="AS446" s="220"/>
      <c r="AT446" s="220"/>
      <c r="AU446" s="220"/>
      <c r="AV446" s="220"/>
      <c r="AW446" s="220"/>
      <c r="AX446" s="220"/>
      <c r="AY446" s="220"/>
      <c r="AZ446" s="220"/>
      <c r="BA446" s="257"/>
      <c r="BB446" s="257"/>
      <c r="BC446" s="257"/>
      <c r="BD446" s="257"/>
      <c r="BE446" s="257"/>
      <c r="BF446" s="257"/>
      <c r="BG446" s="257"/>
      <c r="BH446" s="257"/>
      <c r="BI446" s="257"/>
      <c r="BJ446" s="257"/>
      <c r="BK446" s="257"/>
      <c r="BL446" s="257"/>
      <c r="BM446" s="257"/>
      <c r="BN446" s="257"/>
      <c r="BO446" s="257"/>
      <c r="BP446" s="257"/>
      <c r="BQ446" s="257"/>
      <c r="BR446" s="257"/>
      <c r="BS446" s="257"/>
      <c r="BT446" s="257"/>
      <c r="BU446" s="257"/>
      <c r="BV446" s="257"/>
      <c r="BW446" s="257"/>
      <c r="BX446" s="257"/>
      <c r="BY446" s="257"/>
      <c r="BZ446" s="257"/>
      <c r="CA446" s="257"/>
      <c r="CB446" s="257"/>
      <c r="CC446" s="257"/>
      <c r="CD446" s="257"/>
      <c r="CE446" s="257"/>
      <c r="CF446" s="431"/>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5"/>
      <c r="DF446" s="5"/>
      <c r="DG446" s="5"/>
      <c r="DH446" s="5"/>
      <c r="DI446" s="5"/>
      <c r="DJ446" s="5"/>
      <c r="DK446" s="5"/>
      <c r="DL446" s="5"/>
      <c r="DM446" s="5"/>
      <c r="DN446" s="5"/>
      <c r="DO446" s="5"/>
      <c r="DP446" s="5"/>
      <c r="DQ446" s="5"/>
    </row>
    <row r="447" spans="1:121" s="5" customFormat="1"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32" t="s">
        <v>35</v>
      </c>
      <c r="AQ447" s="199"/>
      <c r="AR447" s="222"/>
      <c r="AS447" s="222"/>
      <c r="AT447" s="222"/>
      <c r="AU447" s="222"/>
      <c r="AV447" s="222"/>
      <c r="AW447" s="222"/>
      <c r="AX447" s="222"/>
      <c r="AY447" s="222"/>
      <c r="AZ447" s="222"/>
      <c r="BA447" s="341"/>
      <c r="BB447" s="341"/>
      <c r="BC447" s="341"/>
      <c r="BD447" s="341"/>
      <c r="BE447" s="341"/>
      <c r="BF447" s="341"/>
      <c r="BG447" s="341"/>
      <c r="BH447" s="341"/>
      <c r="BI447" s="341"/>
      <c r="BJ447" s="341"/>
      <c r="BK447" s="341"/>
      <c r="BL447" s="341"/>
      <c r="BM447" s="341"/>
      <c r="BN447" s="341"/>
      <c r="BO447" s="341"/>
      <c r="BP447" s="341"/>
      <c r="BQ447" s="341"/>
      <c r="BR447" s="341"/>
      <c r="BS447" s="341"/>
      <c r="BT447" s="341"/>
      <c r="BU447" s="341"/>
      <c r="BV447" s="341"/>
      <c r="BW447" s="341"/>
      <c r="BX447" s="341"/>
      <c r="BY447" s="341"/>
      <c r="BZ447" s="341"/>
      <c r="CA447" s="341"/>
      <c r="CB447" s="341"/>
      <c r="CC447" s="341"/>
      <c r="CD447" s="341"/>
      <c r="CE447" s="341"/>
      <c r="CF447" s="430"/>
      <c r="CG447" s="5" t="s">
        <v>530</v>
      </c>
      <c r="CH447" s="5"/>
      <c r="CI447" s="5"/>
      <c r="CJ447" s="5"/>
      <c r="CK447" s="5"/>
      <c r="CL447" s="5"/>
      <c r="CM447" s="5"/>
      <c r="CN447" s="5"/>
      <c r="CO447" s="2"/>
      <c r="CP447" s="2"/>
      <c r="CQ447" s="2"/>
      <c r="CR447" s="2"/>
      <c r="CS447" s="2"/>
      <c r="CT447" s="2"/>
      <c r="CU447" s="2"/>
      <c r="CV447" s="2"/>
      <c r="CW447" s="2"/>
      <c r="CX447" s="2"/>
      <c r="CY447" s="2"/>
      <c r="CZ447" s="2"/>
      <c r="DA447" s="2"/>
      <c r="DB447" s="2"/>
      <c r="DC447" s="2"/>
      <c r="DD447" s="2"/>
      <c r="DE447" s="5"/>
      <c r="DF447" s="5"/>
      <c r="DG447" s="5"/>
      <c r="DH447" s="5"/>
      <c r="DI447" s="5"/>
      <c r="DJ447" s="5"/>
      <c r="DK447" s="5"/>
      <c r="DL447" s="5"/>
      <c r="DM447" s="5"/>
      <c r="DN447" s="5"/>
      <c r="DO447" s="5"/>
      <c r="DP447" s="5"/>
      <c r="DQ447" s="5"/>
    </row>
    <row r="448" spans="1:121" s="5" customFormat="1" ht="13.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133"/>
      <c r="AQ448" s="200"/>
      <c r="AR448" s="12" t="s">
        <v>151</v>
      </c>
      <c r="AS448" s="248" t="s">
        <v>138</v>
      </c>
      <c r="AT448" s="248"/>
      <c r="AU448" s="248"/>
      <c r="AV448" s="248"/>
      <c r="AW448" s="248"/>
      <c r="AX448" s="248"/>
      <c r="AY448" s="248"/>
      <c r="AZ448" s="248"/>
      <c r="BA448" s="249" t="str">
        <f>CONCATENATE(CG447,P449,"。")</f>
        <v>　本工事は、現場環境改善（率計上分）実施対象工事とする。</v>
      </c>
      <c r="BB448" s="249"/>
      <c r="BC448" s="249"/>
      <c r="BD448" s="249"/>
      <c r="BE448" s="249"/>
      <c r="BF448" s="249"/>
      <c r="BG448" s="249"/>
      <c r="BH448" s="249"/>
      <c r="BI448" s="249"/>
      <c r="BJ448" s="249"/>
      <c r="BK448" s="249"/>
      <c r="BL448" s="249"/>
      <c r="BM448" s="249"/>
      <c r="BN448" s="249"/>
      <c r="BO448" s="249"/>
      <c r="BP448" s="249"/>
      <c r="BQ448" s="249"/>
      <c r="BR448" s="249"/>
      <c r="BS448" s="249"/>
      <c r="BT448" s="249"/>
      <c r="BU448" s="249"/>
      <c r="BV448" s="249"/>
      <c r="BW448" s="249"/>
      <c r="BX448" s="249"/>
      <c r="BY448" s="249"/>
      <c r="BZ448" s="249"/>
      <c r="CA448" s="249"/>
      <c r="CB448" s="249"/>
      <c r="CC448" s="249"/>
      <c r="CD448" s="249"/>
      <c r="CE448" s="249"/>
      <c r="CF448" s="430"/>
      <c r="CG448" s="5"/>
      <c r="CH448" s="5"/>
      <c r="CI448" s="5"/>
      <c r="CJ448" s="5"/>
      <c r="CK448" s="5"/>
      <c r="CL448" s="5"/>
      <c r="CM448" s="5"/>
      <c r="CN448" s="5"/>
      <c r="CO448" s="5"/>
      <c r="CP448" s="5"/>
      <c r="CQ448" s="5"/>
      <c r="CR448" s="5"/>
      <c r="CS448" s="5"/>
      <c r="CT448" s="5"/>
      <c r="CU448" s="5"/>
      <c r="CV448" s="5"/>
      <c r="CW448" s="5"/>
      <c r="CX448" s="5"/>
      <c r="CY448" s="5"/>
      <c r="CZ448" s="5"/>
      <c r="DA448" s="5" t="s">
        <v>388</v>
      </c>
      <c r="DB448" s="5"/>
      <c r="DC448" s="5"/>
      <c r="DD448" s="5"/>
      <c r="DE448" s="5"/>
      <c r="DF448" s="5"/>
      <c r="DG448" s="5"/>
      <c r="DH448" s="5"/>
      <c r="DI448" s="5"/>
      <c r="DJ448" s="5"/>
      <c r="DK448" s="5"/>
      <c r="DL448" s="5"/>
      <c r="DM448" s="5"/>
      <c r="DN448" s="5"/>
      <c r="DO448" s="5"/>
      <c r="DP448" s="5"/>
      <c r="DQ448" s="5"/>
    </row>
    <row r="449" spans="1:105" s="5" customFormat="1" ht="13.5" customHeight="1">
      <c r="A449" s="1"/>
      <c r="B449" s="11">
        <v>1</v>
      </c>
      <c r="C449" s="1"/>
      <c r="D449" s="1" t="s">
        <v>35</v>
      </c>
      <c r="E449" s="1"/>
      <c r="F449" s="1"/>
      <c r="G449" s="1"/>
      <c r="H449" s="1"/>
      <c r="I449" s="1"/>
      <c r="J449" s="1" t="s">
        <v>365</v>
      </c>
      <c r="K449" s="1"/>
      <c r="L449" s="1"/>
      <c r="M449" s="1"/>
      <c r="N449" s="1"/>
      <c r="O449" s="1"/>
      <c r="P449" s="38" t="s">
        <v>388</v>
      </c>
      <c r="Q449" s="39"/>
      <c r="R449" s="44"/>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33"/>
      <c r="AQ449" s="200"/>
      <c r="AR449" s="12"/>
      <c r="AS449" s="251" t="s">
        <v>296</v>
      </c>
      <c r="AT449" s="213"/>
      <c r="AU449" s="213"/>
      <c r="AV449" s="213"/>
      <c r="AW449" s="213"/>
      <c r="AX449" s="213"/>
      <c r="AY449" s="213"/>
      <c r="AZ449" s="213"/>
      <c r="BA449" s="213"/>
      <c r="BB449" s="213"/>
      <c r="BC449" s="213"/>
      <c r="BD449" s="213"/>
      <c r="BE449" s="213"/>
      <c r="BF449" s="213"/>
      <c r="BG449" s="213"/>
      <c r="BH449" s="213"/>
      <c r="BI449" s="213"/>
      <c r="BJ449" s="213"/>
      <c r="BK449" s="213"/>
      <c r="BL449" s="213"/>
      <c r="BM449" s="213"/>
      <c r="BN449" s="213"/>
      <c r="BO449" s="213"/>
      <c r="BP449" s="213"/>
      <c r="BQ449" s="213"/>
      <c r="BR449" s="213"/>
      <c r="BS449" s="213"/>
      <c r="BT449" s="213"/>
      <c r="BU449" s="213"/>
      <c r="BV449" s="213"/>
      <c r="BW449" s="213"/>
      <c r="BX449" s="213"/>
      <c r="BY449" s="213"/>
      <c r="BZ449" s="213"/>
      <c r="CA449" s="213"/>
      <c r="CB449" s="213"/>
      <c r="CC449" s="213"/>
      <c r="CD449" s="213"/>
      <c r="CE449" s="211"/>
      <c r="CF449" s="430"/>
      <c r="CG449" s="5"/>
      <c r="CH449" s="5"/>
      <c r="CI449" s="5"/>
      <c r="CJ449" s="5"/>
      <c r="CK449" s="5"/>
      <c r="CL449" s="5"/>
      <c r="CM449" s="5"/>
      <c r="CN449" s="5"/>
      <c r="CO449" s="5"/>
      <c r="CP449" s="5"/>
      <c r="CQ449" s="5"/>
      <c r="CR449" s="5"/>
      <c r="CS449" s="5"/>
      <c r="CT449" s="5"/>
      <c r="CU449" s="5"/>
      <c r="CV449" s="5"/>
      <c r="CW449" s="5"/>
      <c r="CX449" s="5"/>
      <c r="CY449" s="5"/>
      <c r="CZ449" s="5"/>
      <c r="DA449" s="5" t="s">
        <v>551</v>
      </c>
    </row>
    <row r="450" spans="1:105" s="5" customFormat="1"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33"/>
      <c r="AQ450" s="200"/>
      <c r="AR450" s="12"/>
      <c r="AS450" s="213"/>
      <c r="AT450" s="213"/>
      <c r="AU450" s="213"/>
      <c r="AV450" s="213"/>
      <c r="AW450" s="213"/>
      <c r="AX450" s="213"/>
      <c r="AY450" s="213"/>
      <c r="AZ450" s="213"/>
      <c r="BA450" s="213"/>
      <c r="BB450" s="213"/>
      <c r="BC450" s="213"/>
      <c r="BD450" s="213"/>
      <c r="BE450" s="213"/>
      <c r="BF450" s="213"/>
      <c r="BG450" s="213"/>
      <c r="BH450" s="213"/>
      <c r="BI450" s="213"/>
      <c r="BJ450" s="213"/>
      <c r="BK450" s="213"/>
      <c r="BL450" s="213"/>
      <c r="BM450" s="213"/>
      <c r="BN450" s="213"/>
      <c r="BO450" s="213"/>
      <c r="BP450" s="213"/>
      <c r="BQ450" s="213"/>
      <c r="BR450" s="213"/>
      <c r="BS450" s="213"/>
      <c r="BT450" s="213"/>
      <c r="BU450" s="213"/>
      <c r="BV450" s="213"/>
      <c r="BW450" s="213"/>
      <c r="BX450" s="213"/>
      <c r="BY450" s="213"/>
      <c r="BZ450" s="213"/>
      <c r="CA450" s="213"/>
      <c r="CB450" s="213"/>
      <c r="CC450" s="213"/>
      <c r="CD450" s="213"/>
      <c r="CE450" s="211"/>
      <c r="CF450" s="430"/>
      <c r="CG450" s="2"/>
      <c r="CH450" s="2"/>
      <c r="CI450" s="2"/>
      <c r="CJ450" s="2"/>
      <c r="CK450" s="2"/>
      <c r="CL450" s="2"/>
      <c r="CM450" s="2"/>
      <c r="CN450" s="5"/>
      <c r="CO450" s="5"/>
      <c r="CP450" s="5"/>
      <c r="CQ450" s="5"/>
      <c r="CR450" s="5"/>
      <c r="CS450" s="5"/>
      <c r="CT450" s="5"/>
      <c r="CU450" s="5"/>
      <c r="CV450" s="5"/>
      <c r="CW450" s="5"/>
      <c r="CX450" s="5"/>
      <c r="CY450" s="5"/>
      <c r="CZ450" s="5"/>
      <c r="DA450" s="5"/>
    </row>
    <row r="451" spans="1:105" s="5" customFormat="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33"/>
      <c r="AQ451" s="200"/>
      <c r="AR451" s="12"/>
      <c r="AS451" s="213"/>
      <c r="AT451" s="213"/>
      <c r="AU451" s="213"/>
      <c r="AV451" s="213"/>
      <c r="AW451" s="213"/>
      <c r="AX451" s="213"/>
      <c r="AY451" s="213"/>
      <c r="AZ451" s="213"/>
      <c r="BA451" s="213"/>
      <c r="BB451" s="213"/>
      <c r="BC451" s="213"/>
      <c r="BD451" s="213"/>
      <c r="BE451" s="213"/>
      <c r="BF451" s="213"/>
      <c r="BG451" s="213"/>
      <c r="BH451" s="213"/>
      <c r="BI451" s="213"/>
      <c r="BJ451" s="213"/>
      <c r="BK451" s="213"/>
      <c r="BL451" s="213"/>
      <c r="BM451" s="213"/>
      <c r="BN451" s="213"/>
      <c r="BO451" s="213"/>
      <c r="BP451" s="213"/>
      <c r="BQ451" s="213"/>
      <c r="BR451" s="213"/>
      <c r="BS451" s="213"/>
      <c r="BT451" s="213"/>
      <c r="BU451" s="213"/>
      <c r="BV451" s="213"/>
      <c r="BW451" s="213"/>
      <c r="BX451" s="213"/>
      <c r="BY451" s="213"/>
      <c r="BZ451" s="213"/>
      <c r="CA451" s="213"/>
      <c r="CB451" s="213"/>
      <c r="CC451" s="213"/>
      <c r="CD451" s="213"/>
      <c r="CE451" s="211"/>
      <c r="CF451" s="423"/>
      <c r="CG451" s="5"/>
      <c r="CH451" s="5"/>
      <c r="CI451" s="5"/>
      <c r="CJ451" s="5"/>
      <c r="CK451" s="5"/>
      <c r="CL451" s="5"/>
      <c r="CM451" s="5"/>
      <c r="CN451" s="5"/>
      <c r="CO451" s="5"/>
      <c r="CP451" s="5"/>
      <c r="CQ451" s="5"/>
      <c r="CR451" s="5"/>
      <c r="CS451" s="5"/>
      <c r="CT451" s="5"/>
      <c r="CU451" s="5"/>
      <c r="CV451" s="5"/>
      <c r="CW451" s="5"/>
      <c r="CX451" s="5"/>
      <c r="CY451" s="5"/>
      <c r="CZ451" s="5"/>
      <c r="DA451" s="5"/>
    </row>
    <row r="452" spans="1:105" s="5" customFormat="1"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33"/>
      <c r="AQ452" s="200"/>
      <c r="AR452" s="12"/>
      <c r="AS452" s="251" t="s">
        <v>437</v>
      </c>
      <c r="AT452" s="213"/>
      <c r="AU452" s="213"/>
      <c r="AV452" s="213"/>
      <c r="AW452" s="213"/>
      <c r="AX452" s="213"/>
      <c r="AY452" s="213"/>
      <c r="AZ452" s="213"/>
      <c r="BA452" s="213"/>
      <c r="BB452" s="213"/>
      <c r="BC452" s="213"/>
      <c r="BD452" s="213"/>
      <c r="BE452" s="213"/>
      <c r="BF452" s="213"/>
      <c r="BG452" s="213"/>
      <c r="BH452" s="213"/>
      <c r="BI452" s="213"/>
      <c r="BJ452" s="213"/>
      <c r="BK452" s="213"/>
      <c r="BL452" s="213"/>
      <c r="BM452" s="213"/>
      <c r="BN452" s="213"/>
      <c r="BO452" s="213"/>
      <c r="BP452" s="213"/>
      <c r="BQ452" s="213"/>
      <c r="BR452" s="213"/>
      <c r="BS452" s="213"/>
      <c r="BT452" s="213"/>
      <c r="BU452" s="213"/>
      <c r="BV452" s="213"/>
      <c r="BW452" s="213"/>
      <c r="BX452" s="213"/>
      <c r="BY452" s="213"/>
      <c r="BZ452" s="213"/>
      <c r="CA452" s="213"/>
      <c r="CB452" s="213"/>
      <c r="CC452" s="213"/>
      <c r="CD452" s="213"/>
      <c r="CE452" s="211"/>
      <c r="CF452" s="423"/>
      <c r="CG452" s="5"/>
      <c r="CH452" s="5"/>
      <c r="CI452" s="5"/>
      <c r="CJ452" s="5"/>
      <c r="CK452" s="5"/>
      <c r="CL452" s="5"/>
      <c r="CM452" s="5"/>
      <c r="CN452" s="5"/>
      <c r="CO452" s="5"/>
      <c r="CP452" s="5"/>
      <c r="CQ452" s="5"/>
      <c r="CR452" s="5"/>
      <c r="CS452" s="5"/>
      <c r="CT452" s="5"/>
      <c r="CU452" s="5"/>
      <c r="CV452" s="5"/>
      <c r="CW452" s="5"/>
      <c r="CX452" s="5"/>
      <c r="CY452" s="5"/>
      <c r="CZ452" s="5"/>
      <c r="DA452" s="5"/>
    </row>
    <row r="453" spans="1:105" s="5" customFormat="1"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33"/>
      <c r="AQ453" s="200"/>
      <c r="AR453" s="12"/>
      <c r="AS453" s="213"/>
      <c r="AT453" s="213"/>
      <c r="AU453" s="213"/>
      <c r="AV453" s="213"/>
      <c r="AW453" s="213"/>
      <c r="AX453" s="213"/>
      <c r="AY453" s="213"/>
      <c r="AZ453" s="213"/>
      <c r="BA453" s="213"/>
      <c r="BB453" s="213"/>
      <c r="BC453" s="213"/>
      <c r="BD453" s="213"/>
      <c r="BE453" s="213"/>
      <c r="BF453" s="213"/>
      <c r="BG453" s="213"/>
      <c r="BH453" s="213"/>
      <c r="BI453" s="213"/>
      <c r="BJ453" s="213"/>
      <c r="BK453" s="213"/>
      <c r="BL453" s="213"/>
      <c r="BM453" s="213"/>
      <c r="BN453" s="213"/>
      <c r="BO453" s="213"/>
      <c r="BP453" s="213"/>
      <c r="BQ453" s="213"/>
      <c r="BR453" s="213"/>
      <c r="BS453" s="213"/>
      <c r="BT453" s="213"/>
      <c r="BU453" s="213"/>
      <c r="BV453" s="213"/>
      <c r="BW453" s="213"/>
      <c r="BX453" s="213"/>
      <c r="BY453" s="213"/>
      <c r="BZ453" s="213"/>
      <c r="CA453" s="213"/>
      <c r="CB453" s="213"/>
      <c r="CC453" s="213"/>
      <c r="CD453" s="213"/>
      <c r="CE453" s="211"/>
      <c r="CF453" s="423"/>
      <c r="CG453" s="5"/>
      <c r="CH453" s="5"/>
      <c r="CI453" s="5"/>
      <c r="CJ453" s="5"/>
      <c r="CK453" s="5"/>
      <c r="CL453" s="5"/>
      <c r="CM453" s="5"/>
      <c r="CN453" s="5"/>
      <c r="CO453" s="5"/>
      <c r="CP453" s="5"/>
      <c r="CQ453" s="5"/>
      <c r="CR453" s="5"/>
      <c r="CS453" s="5"/>
      <c r="CT453" s="5"/>
      <c r="CU453" s="5"/>
      <c r="CV453" s="5"/>
      <c r="CW453" s="5"/>
      <c r="CX453" s="5"/>
      <c r="CY453" s="5"/>
      <c r="CZ453" s="5"/>
      <c r="DA453" s="5"/>
    </row>
    <row r="454" spans="1:105" s="5" customFormat="1"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33"/>
      <c r="AQ454" s="200"/>
      <c r="AR454" s="12"/>
      <c r="AS454" s="251" t="s">
        <v>303</v>
      </c>
      <c r="AT454" s="213"/>
      <c r="AU454" s="213"/>
      <c r="AV454" s="213"/>
      <c r="AW454" s="213"/>
      <c r="AX454" s="213"/>
      <c r="AY454" s="213"/>
      <c r="AZ454" s="213"/>
      <c r="BA454" s="213"/>
      <c r="BB454" s="213"/>
      <c r="BC454" s="213"/>
      <c r="BD454" s="213"/>
      <c r="BE454" s="213"/>
      <c r="BF454" s="213"/>
      <c r="BG454" s="213"/>
      <c r="BH454" s="213"/>
      <c r="BI454" s="213"/>
      <c r="BJ454" s="213"/>
      <c r="BK454" s="213"/>
      <c r="BL454" s="213"/>
      <c r="BM454" s="213"/>
      <c r="BN454" s="213"/>
      <c r="BO454" s="213"/>
      <c r="BP454" s="213"/>
      <c r="BQ454" s="213"/>
      <c r="BR454" s="213"/>
      <c r="BS454" s="213"/>
      <c r="BT454" s="213"/>
      <c r="BU454" s="213"/>
      <c r="BV454" s="213"/>
      <c r="BW454" s="213"/>
      <c r="BX454" s="213"/>
      <c r="BY454" s="213"/>
      <c r="BZ454" s="213"/>
      <c r="CA454" s="213"/>
      <c r="CB454" s="213"/>
      <c r="CC454" s="213"/>
      <c r="CD454" s="213"/>
      <c r="CE454" s="211"/>
      <c r="CF454" s="423"/>
      <c r="CG454" s="5"/>
      <c r="CH454" s="5"/>
      <c r="CI454" s="5"/>
      <c r="CJ454" s="5"/>
      <c r="CK454" s="5"/>
      <c r="CL454" s="5"/>
      <c r="CM454" s="5"/>
      <c r="CN454" s="5"/>
      <c r="CO454" s="5"/>
      <c r="CP454" s="5"/>
      <c r="CQ454" s="5"/>
      <c r="CR454" s="5"/>
      <c r="CS454" s="5"/>
      <c r="CT454" s="5"/>
      <c r="CU454" s="5"/>
      <c r="CV454" s="5"/>
      <c r="CW454" s="5"/>
      <c r="CX454" s="5"/>
      <c r="CY454" s="5"/>
      <c r="CZ454" s="5"/>
      <c r="DA454" s="5"/>
    </row>
    <row r="455" spans="1:105" s="5" customFormat="1"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33"/>
      <c r="AQ455" s="200"/>
      <c r="AR455" s="12"/>
      <c r="AS455" s="213"/>
      <c r="AT455" s="213"/>
      <c r="AU455" s="213"/>
      <c r="AV455" s="213"/>
      <c r="AW455" s="213"/>
      <c r="AX455" s="213"/>
      <c r="AY455" s="213"/>
      <c r="AZ455" s="213"/>
      <c r="BA455" s="213"/>
      <c r="BB455" s="213"/>
      <c r="BC455" s="213"/>
      <c r="BD455" s="213"/>
      <c r="BE455" s="213"/>
      <c r="BF455" s="213"/>
      <c r="BG455" s="213"/>
      <c r="BH455" s="213"/>
      <c r="BI455" s="213"/>
      <c r="BJ455" s="213"/>
      <c r="BK455" s="213"/>
      <c r="BL455" s="213"/>
      <c r="BM455" s="213"/>
      <c r="BN455" s="213"/>
      <c r="BO455" s="213"/>
      <c r="BP455" s="213"/>
      <c r="BQ455" s="213"/>
      <c r="BR455" s="213"/>
      <c r="BS455" s="213"/>
      <c r="BT455" s="213"/>
      <c r="BU455" s="213"/>
      <c r="BV455" s="213"/>
      <c r="BW455" s="213"/>
      <c r="BX455" s="213"/>
      <c r="BY455" s="213"/>
      <c r="BZ455" s="213"/>
      <c r="CA455" s="213"/>
      <c r="CB455" s="213"/>
      <c r="CC455" s="213"/>
      <c r="CD455" s="213"/>
      <c r="CE455" s="211"/>
      <c r="CF455" s="423"/>
      <c r="CG455" s="5"/>
      <c r="CH455" s="5"/>
      <c r="CI455" s="5"/>
      <c r="CJ455" s="5"/>
      <c r="CK455" s="5"/>
      <c r="CL455" s="5"/>
      <c r="CM455" s="5"/>
      <c r="CN455" s="5"/>
      <c r="CO455" s="5"/>
      <c r="CP455" s="5"/>
      <c r="CQ455" s="5"/>
      <c r="CR455" s="5"/>
      <c r="CS455" s="5"/>
      <c r="CT455" s="5"/>
      <c r="CU455" s="5"/>
      <c r="CV455" s="5"/>
      <c r="CW455" s="5"/>
      <c r="CX455" s="5"/>
      <c r="CY455" s="5"/>
      <c r="CZ455" s="5"/>
      <c r="DA455" s="5"/>
    </row>
    <row r="456" spans="1:105" s="5" customFormat="1"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33"/>
      <c r="AQ456" s="200"/>
      <c r="AR456" s="12"/>
      <c r="AS456" s="19" t="s">
        <v>490</v>
      </c>
      <c r="AT456" s="19"/>
      <c r="AU456" s="19"/>
      <c r="AV456" s="19"/>
      <c r="AW456" s="19"/>
      <c r="AX456" s="19"/>
      <c r="AY456" s="19"/>
      <c r="AZ456" s="19"/>
      <c r="BA456" s="19"/>
      <c r="BB456" s="19"/>
      <c r="BC456" s="19"/>
      <c r="BD456" s="19"/>
      <c r="BE456" s="19"/>
      <c r="BF456" s="19"/>
      <c r="BG456" s="19"/>
      <c r="BH456" s="19"/>
      <c r="BI456" s="19"/>
      <c r="BJ456" s="19"/>
      <c r="BK456" s="19"/>
      <c r="BL456" s="19"/>
      <c r="BM456" s="19"/>
      <c r="BN456" s="19"/>
      <c r="BO456" s="19"/>
      <c r="BP456" s="19"/>
      <c r="BQ456" s="19"/>
      <c r="BR456" s="19"/>
      <c r="BS456" s="19"/>
      <c r="BT456" s="19"/>
      <c r="BU456" s="19"/>
      <c r="BV456" s="19"/>
      <c r="BW456" s="19"/>
      <c r="BX456" s="19"/>
      <c r="BY456" s="19"/>
      <c r="BZ456" s="19"/>
      <c r="CA456" s="19"/>
      <c r="CB456" s="19"/>
      <c r="CC456" s="19"/>
      <c r="CD456" s="19"/>
      <c r="CE456" s="251"/>
      <c r="CF456" s="423"/>
      <c r="CG456" s="5"/>
      <c r="CH456" s="5"/>
      <c r="CI456" s="5"/>
      <c r="CJ456" s="5"/>
      <c r="CK456" s="5"/>
      <c r="CL456" s="5"/>
      <c r="CM456" s="5"/>
      <c r="CN456" s="5"/>
      <c r="CO456" s="5"/>
      <c r="CP456" s="5"/>
      <c r="CQ456" s="5"/>
      <c r="CR456" s="5"/>
      <c r="CS456" s="5"/>
      <c r="CT456" s="5"/>
      <c r="CU456" s="5"/>
      <c r="CV456" s="5"/>
      <c r="CW456" s="5"/>
      <c r="CX456" s="5"/>
      <c r="CY456" s="5"/>
      <c r="CZ456" s="5"/>
      <c r="DA456" s="5"/>
    </row>
    <row r="457" spans="1:105" s="5" customFormat="1"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33"/>
      <c r="AQ457" s="200"/>
      <c r="AR457" s="12"/>
      <c r="AS457" s="273" t="s">
        <v>45</v>
      </c>
      <c r="AT457" s="298"/>
      <c r="AU457" s="298"/>
      <c r="AV457" s="298"/>
      <c r="AW457" s="298"/>
      <c r="AX457" s="298"/>
      <c r="AY457" s="298"/>
      <c r="AZ457" s="327"/>
      <c r="BA457" s="273" t="s">
        <v>505</v>
      </c>
      <c r="BB457" s="298"/>
      <c r="BC457" s="298"/>
      <c r="BD457" s="298"/>
      <c r="BE457" s="298"/>
      <c r="BF457" s="298"/>
      <c r="BG457" s="298"/>
      <c r="BH457" s="298"/>
      <c r="BI457" s="298"/>
      <c r="BJ457" s="298"/>
      <c r="BK457" s="298"/>
      <c r="BL457" s="298"/>
      <c r="BM457" s="298"/>
      <c r="BN457" s="298"/>
      <c r="BO457" s="298"/>
      <c r="BP457" s="298"/>
      <c r="BQ457" s="298"/>
      <c r="BR457" s="298"/>
      <c r="BS457" s="298"/>
      <c r="BT457" s="298"/>
      <c r="BU457" s="298"/>
      <c r="BV457" s="298"/>
      <c r="BW457" s="298"/>
      <c r="BX457" s="298"/>
      <c r="BY457" s="298"/>
      <c r="BZ457" s="298"/>
      <c r="CA457" s="298"/>
      <c r="CB457" s="298"/>
      <c r="CC457" s="327"/>
      <c r="CD457" s="336"/>
      <c r="CE457" s="249"/>
      <c r="CF457" s="423"/>
      <c r="CG457" s="5"/>
      <c r="CH457" s="5"/>
      <c r="CI457" s="5"/>
      <c r="CJ457" s="5"/>
      <c r="CK457" s="5"/>
      <c r="CL457" s="5"/>
      <c r="CM457" s="5"/>
      <c r="CN457" s="5"/>
      <c r="CO457" s="5"/>
      <c r="CP457" s="5"/>
      <c r="CQ457" s="5"/>
      <c r="CR457" s="5"/>
      <c r="CS457" s="5"/>
      <c r="CT457" s="5"/>
      <c r="CU457" s="5"/>
      <c r="CV457" s="5"/>
      <c r="CW457" s="5"/>
      <c r="CX457" s="5"/>
      <c r="CY457" s="5"/>
      <c r="CZ457" s="5"/>
      <c r="DA457" s="5"/>
    </row>
    <row r="458" spans="1:105" s="5" customFormat="1"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33"/>
      <c r="AQ458" s="200"/>
      <c r="AR458" s="12"/>
      <c r="AS458" s="274" t="s">
        <v>492</v>
      </c>
      <c r="AT458" s="299"/>
      <c r="AU458" s="299"/>
      <c r="AV458" s="299"/>
      <c r="AW458" s="299"/>
      <c r="AX458" s="299"/>
      <c r="AY458" s="299"/>
      <c r="AZ458" s="328"/>
      <c r="BA458" s="342" t="s">
        <v>508</v>
      </c>
      <c r="BB458" s="352"/>
      <c r="BC458" s="352"/>
      <c r="BD458" s="352"/>
      <c r="BE458" s="352"/>
      <c r="BF458" s="352"/>
      <c r="BG458" s="352"/>
      <c r="BH458" s="352"/>
      <c r="BI458" s="352"/>
      <c r="BJ458" s="352"/>
      <c r="BK458" s="352"/>
      <c r="BL458" s="352"/>
      <c r="BM458" s="352"/>
      <c r="BN458" s="352"/>
      <c r="BO458" s="352"/>
      <c r="BP458" s="352"/>
      <c r="BQ458" s="352"/>
      <c r="BR458" s="352"/>
      <c r="BS458" s="352"/>
      <c r="BT458" s="352"/>
      <c r="BU458" s="352"/>
      <c r="BV458" s="352"/>
      <c r="BW458" s="352"/>
      <c r="BX458" s="352"/>
      <c r="BY458" s="352"/>
      <c r="BZ458" s="352"/>
      <c r="CA458" s="352"/>
      <c r="CB458" s="352"/>
      <c r="CC458" s="402"/>
      <c r="CD458" s="249"/>
      <c r="CE458" s="249"/>
      <c r="CF458" s="423"/>
      <c r="CG458" s="5"/>
      <c r="CH458" s="5"/>
      <c r="CI458" s="5"/>
      <c r="CJ458" s="5"/>
      <c r="CK458" s="5"/>
      <c r="CL458" s="5"/>
      <c r="CM458" s="5"/>
      <c r="CN458" s="5"/>
      <c r="CO458" s="5"/>
      <c r="CP458" s="5"/>
      <c r="CQ458" s="5"/>
      <c r="CR458" s="5"/>
      <c r="CS458" s="5"/>
      <c r="CT458" s="5"/>
      <c r="CU458" s="5"/>
      <c r="CV458" s="5"/>
      <c r="CW458" s="5"/>
      <c r="CX458" s="5"/>
      <c r="CY458" s="5"/>
      <c r="CZ458" s="5"/>
      <c r="DA458" s="5"/>
    </row>
    <row r="459" spans="1:105" s="5" customFormat="1"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33"/>
      <c r="AQ459" s="200"/>
      <c r="AR459" s="12"/>
      <c r="AS459" s="275"/>
      <c r="AT459" s="300"/>
      <c r="AU459" s="300"/>
      <c r="AV459" s="300"/>
      <c r="AW459" s="300"/>
      <c r="AX459" s="300"/>
      <c r="AY459" s="300"/>
      <c r="AZ459" s="329"/>
      <c r="BA459" s="343" t="s">
        <v>253</v>
      </c>
      <c r="BB459" s="353"/>
      <c r="BC459" s="353"/>
      <c r="BD459" s="353"/>
      <c r="BE459" s="353"/>
      <c r="BF459" s="353"/>
      <c r="BG459" s="353"/>
      <c r="BH459" s="353"/>
      <c r="BI459" s="353"/>
      <c r="BJ459" s="353"/>
      <c r="BK459" s="353"/>
      <c r="BL459" s="353"/>
      <c r="BM459" s="353"/>
      <c r="BN459" s="353"/>
      <c r="BO459" s="353"/>
      <c r="BP459" s="353"/>
      <c r="BQ459" s="353"/>
      <c r="BR459" s="353"/>
      <c r="BS459" s="353"/>
      <c r="BT459" s="353"/>
      <c r="BU459" s="353"/>
      <c r="BV459" s="353"/>
      <c r="BW459" s="353"/>
      <c r="BX459" s="353"/>
      <c r="BY459" s="353"/>
      <c r="BZ459" s="353"/>
      <c r="CA459" s="353"/>
      <c r="CB459" s="353"/>
      <c r="CC459" s="403"/>
      <c r="CD459" s="249"/>
      <c r="CE459" s="249"/>
      <c r="CF459" s="423"/>
      <c r="CG459" s="5"/>
      <c r="CH459" s="5"/>
      <c r="CI459" s="5"/>
      <c r="CJ459" s="5"/>
      <c r="CK459" s="5"/>
      <c r="CL459" s="5"/>
      <c r="CM459" s="5"/>
      <c r="CN459" s="5"/>
      <c r="CO459" s="5"/>
      <c r="CP459" s="5"/>
      <c r="CQ459" s="5"/>
      <c r="CR459" s="5"/>
      <c r="CS459" s="5"/>
      <c r="CT459" s="5"/>
      <c r="CU459" s="5"/>
      <c r="CV459" s="5"/>
      <c r="CW459" s="5"/>
      <c r="CX459" s="5"/>
      <c r="CY459" s="5"/>
      <c r="CZ459" s="5"/>
      <c r="DA459" s="5"/>
    </row>
    <row r="460" spans="1:105" s="5" customFormat="1"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33"/>
      <c r="AQ460" s="200"/>
      <c r="AR460" s="12"/>
      <c r="AS460" s="274" t="s">
        <v>493</v>
      </c>
      <c r="AT460" s="299"/>
      <c r="AU460" s="299"/>
      <c r="AV460" s="299"/>
      <c r="AW460" s="299"/>
      <c r="AX460" s="299"/>
      <c r="AY460" s="299"/>
      <c r="AZ460" s="328"/>
      <c r="BA460" s="342" t="s">
        <v>378</v>
      </c>
      <c r="BB460" s="352"/>
      <c r="BC460" s="352"/>
      <c r="BD460" s="352"/>
      <c r="BE460" s="352"/>
      <c r="BF460" s="352"/>
      <c r="BG460" s="352"/>
      <c r="BH460" s="352"/>
      <c r="BI460" s="352"/>
      <c r="BJ460" s="352"/>
      <c r="BK460" s="352"/>
      <c r="BL460" s="352"/>
      <c r="BM460" s="352"/>
      <c r="BN460" s="352"/>
      <c r="BO460" s="352"/>
      <c r="BP460" s="352"/>
      <c r="BQ460" s="352"/>
      <c r="BR460" s="352"/>
      <c r="BS460" s="352"/>
      <c r="BT460" s="352"/>
      <c r="BU460" s="352"/>
      <c r="BV460" s="352"/>
      <c r="BW460" s="352"/>
      <c r="BX460" s="352"/>
      <c r="BY460" s="352"/>
      <c r="BZ460" s="352"/>
      <c r="CA460" s="352"/>
      <c r="CB460" s="352"/>
      <c r="CC460" s="402"/>
      <c r="CD460" s="249"/>
      <c r="CE460" s="249"/>
      <c r="CF460" s="423"/>
      <c r="CG460" s="5"/>
      <c r="CH460" s="5"/>
      <c r="CI460" s="5"/>
      <c r="CJ460" s="5"/>
      <c r="CK460" s="5"/>
      <c r="CL460" s="5"/>
      <c r="CM460" s="5"/>
      <c r="CN460" s="5"/>
      <c r="CO460" s="5"/>
      <c r="CP460" s="5"/>
      <c r="CQ460" s="5"/>
      <c r="CR460" s="5"/>
      <c r="CS460" s="5"/>
      <c r="CT460" s="5"/>
      <c r="CU460" s="5"/>
      <c r="CV460" s="5"/>
      <c r="CW460" s="5"/>
      <c r="CX460" s="5"/>
      <c r="CY460" s="5"/>
      <c r="CZ460" s="5"/>
      <c r="DA460" s="5"/>
    </row>
    <row r="461" spans="1:105" s="5" customFormat="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33"/>
      <c r="AQ461" s="200"/>
      <c r="AR461" s="12"/>
      <c r="AS461" s="276"/>
      <c r="AT461" s="301"/>
      <c r="AU461" s="301"/>
      <c r="AV461" s="301"/>
      <c r="AW461" s="301"/>
      <c r="AX461" s="301"/>
      <c r="AY461" s="301"/>
      <c r="AZ461" s="330"/>
      <c r="BA461" s="344" t="s">
        <v>254</v>
      </c>
      <c r="BB461" s="249"/>
      <c r="BC461" s="249"/>
      <c r="BD461" s="249"/>
      <c r="BE461" s="249"/>
      <c r="BF461" s="249"/>
      <c r="BG461" s="249"/>
      <c r="BH461" s="249"/>
      <c r="BI461" s="249"/>
      <c r="BJ461" s="249"/>
      <c r="BK461" s="249"/>
      <c r="BL461" s="249"/>
      <c r="BM461" s="249"/>
      <c r="BN461" s="249"/>
      <c r="BO461" s="249"/>
      <c r="BP461" s="249"/>
      <c r="BQ461" s="249"/>
      <c r="BR461" s="249"/>
      <c r="BS461" s="249"/>
      <c r="BT461" s="249"/>
      <c r="BU461" s="249"/>
      <c r="BV461" s="249"/>
      <c r="BW461" s="249"/>
      <c r="BX461" s="249"/>
      <c r="BY461" s="249"/>
      <c r="BZ461" s="249"/>
      <c r="CA461" s="249"/>
      <c r="CB461" s="249"/>
      <c r="CC461" s="404"/>
      <c r="CD461" s="249"/>
      <c r="CE461" s="249"/>
      <c r="CF461" s="423"/>
      <c r="CG461" s="5"/>
      <c r="CH461" s="5"/>
      <c r="CI461" s="5"/>
      <c r="CJ461" s="5"/>
      <c r="CK461" s="5"/>
      <c r="CL461" s="5"/>
      <c r="CM461" s="5"/>
      <c r="CN461" s="5"/>
      <c r="CO461" s="5"/>
      <c r="CP461" s="5"/>
      <c r="CQ461" s="5"/>
      <c r="CR461" s="5"/>
      <c r="CS461" s="5"/>
      <c r="CT461" s="5"/>
      <c r="CU461" s="5"/>
      <c r="CV461" s="5"/>
      <c r="CW461" s="5"/>
      <c r="CX461" s="5"/>
      <c r="CY461" s="5"/>
      <c r="CZ461" s="5"/>
      <c r="DA461" s="5"/>
    </row>
    <row r="462" spans="1:105" s="5" customFormat="1"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33"/>
      <c r="AQ462" s="200"/>
      <c r="AR462" s="12"/>
      <c r="AS462" s="275"/>
      <c r="AT462" s="300"/>
      <c r="AU462" s="300"/>
      <c r="AV462" s="300"/>
      <c r="AW462" s="300"/>
      <c r="AX462" s="300"/>
      <c r="AY462" s="300"/>
      <c r="AZ462" s="329"/>
      <c r="BA462" s="343" t="s">
        <v>15</v>
      </c>
      <c r="BB462" s="353"/>
      <c r="BC462" s="353"/>
      <c r="BD462" s="353"/>
      <c r="BE462" s="353"/>
      <c r="BF462" s="353"/>
      <c r="BG462" s="353"/>
      <c r="BH462" s="353"/>
      <c r="BI462" s="353"/>
      <c r="BJ462" s="353"/>
      <c r="BK462" s="353"/>
      <c r="BL462" s="353"/>
      <c r="BM462" s="353"/>
      <c r="BN462" s="353"/>
      <c r="BO462" s="353"/>
      <c r="BP462" s="353"/>
      <c r="BQ462" s="353"/>
      <c r="BR462" s="353"/>
      <c r="BS462" s="353"/>
      <c r="BT462" s="353"/>
      <c r="BU462" s="353"/>
      <c r="BV462" s="353"/>
      <c r="BW462" s="353"/>
      <c r="BX462" s="353"/>
      <c r="BY462" s="353"/>
      <c r="BZ462" s="353"/>
      <c r="CA462" s="353"/>
      <c r="CB462" s="353"/>
      <c r="CC462" s="403"/>
      <c r="CD462" s="249"/>
      <c r="CE462" s="249"/>
      <c r="CF462" s="423"/>
      <c r="CG462" s="5"/>
      <c r="CH462" s="5"/>
      <c r="CI462" s="5"/>
      <c r="CJ462" s="5"/>
      <c r="CK462" s="5"/>
      <c r="CL462" s="5"/>
      <c r="CM462" s="5"/>
      <c r="CN462" s="5"/>
      <c r="CO462" s="5"/>
      <c r="CP462" s="5"/>
      <c r="CQ462" s="5"/>
      <c r="CR462" s="5"/>
      <c r="CS462" s="5"/>
      <c r="CT462" s="5"/>
      <c r="CU462" s="5"/>
      <c r="CV462" s="5"/>
      <c r="CW462" s="5"/>
      <c r="CX462" s="5"/>
      <c r="CY462" s="5"/>
      <c r="CZ462" s="5"/>
      <c r="DA462" s="5"/>
    </row>
    <row r="463" spans="1:105" s="5" customFormat="1"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33"/>
      <c r="AQ463" s="200"/>
      <c r="AR463" s="12"/>
      <c r="AS463" s="274" t="s">
        <v>3</v>
      </c>
      <c r="AT463" s="299"/>
      <c r="AU463" s="299"/>
      <c r="AV463" s="299"/>
      <c r="AW463" s="299"/>
      <c r="AX463" s="299"/>
      <c r="AY463" s="299"/>
      <c r="AZ463" s="328"/>
      <c r="BA463" s="342" t="s">
        <v>396</v>
      </c>
      <c r="BB463" s="352"/>
      <c r="BC463" s="352"/>
      <c r="BD463" s="352"/>
      <c r="BE463" s="352"/>
      <c r="BF463" s="352"/>
      <c r="BG463" s="352"/>
      <c r="BH463" s="352"/>
      <c r="BI463" s="352"/>
      <c r="BJ463" s="352"/>
      <c r="BK463" s="352"/>
      <c r="BL463" s="352"/>
      <c r="BM463" s="352"/>
      <c r="BN463" s="352"/>
      <c r="BO463" s="352"/>
      <c r="BP463" s="352"/>
      <c r="BQ463" s="352"/>
      <c r="BR463" s="352"/>
      <c r="BS463" s="352"/>
      <c r="BT463" s="352"/>
      <c r="BU463" s="352"/>
      <c r="BV463" s="352"/>
      <c r="BW463" s="352"/>
      <c r="BX463" s="352"/>
      <c r="BY463" s="352"/>
      <c r="BZ463" s="352"/>
      <c r="CA463" s="352"/>
      <c r="CB463" s="352"/>
      <c r="CC463" s="402"/>
      <c r="CD463" s="249"/>
      <c r="CE463" s="249"/>
      <c r="CF463" s="423"/>
      <c r="CG463" s="5"/>
      <c r="CH463" s="5"/>
      <c r="CI463" s="5"/>
      <c r="CJ463" s="5"/>
      <c r="CK463" s="5"/>
      <c r="CL463" s="5"/>
      <c r="CM463" s="5"/>
      <c r="CN463" s="5"/>
      <c r="CO463" s="5"/>
      <c r="CP463" s="5"/>
      <c r="CQ463" s="5"/>
      <c r="CR463" s="5"/>
      <c r="CS463" s="5"/>
      <c r="CT463" s="5"/>
      <c r="CU463" s="5"/>
      <c r="CV463" s="5"/>
      <c r="CW463" s="5"/>
      <c r="CX463" s="5"/>
      <c r="CY463" s="5"/>
      <c r="CZ463" s="5"/>
      <c r="DA463" s="5"/>
    </row>
    <row r="464" spans="1:105" s="5" customFormat="1"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33"/>
      <c r="AQ464" s="200"/>
      <c r="AR464" s="12"/>
      <c r="AS464" s="275"/>
      <c r="AT464" s="300"/>
      <c r="AU464" s="300"/>
      <c r="AV464" s="300"/>
      <c r="AW464" s="300"/>
      <c r="AX464" s="300"/>
      <c r="AY464" s="300"/>
      <c r="AZ464" s="329"/>
      <c r="BA464" s="343" t="s">
        <v>256</v>
      </c>
      <c r="BB464" s="353"/>
      <c r="BC464" s="353"/>
      <c r="BD464" s="353"/>
      <c r="BE464" s="353"/>
      <c r="BF464" s="353"/>
      <c r="BG464" s="353"/>
      <c r="BH464" s="353"/>
      <c r="BI464" s="353"/>
      <c r="BJ464" s="353"/>
      <c r="BK464" s="353"/>
      <c r="BL464" s="353"/>
      <c r="BM464" s="353"/>
      <c r="BN464" s="353"/>
      <c r="BO464" s="353"/>
      <c r="BP464" s="353"/>
      <c r="BQ464" s="353"/>
      <c r="BR464" s="353"/>
      <c r="BS464" s="353"/>
      <c r="BT464" s="353"/>
      <c r="BU464" s="353"/>
      <c r="BV464" s="353"/>
      <c r="BW464" s="353"/>
      <c r="BX464" s="353"/>
      <c r="BY464" s="353"/>
      <c r="BZ464" s="353"/>
      <c r="CA464" s="353"/>
      <c r="CB464" s="353"/>
      <c r="CC464" s="403"/>
      <c r="CD464" s="249"/>
      <c r="CE464" s="249"/>
      <c r="CF464" s="423"/>
      <c r="CG464" s="5"/>
      <c r="CH464" s="5"/>
      <c r="CI464" s="5"/>
      <c r="CJ464" s="5"/>
      <c r="CK464" s="5"/>
      <c r="CL464" s="5"/>
      <c r="CM464" s="5"/>
      <c r="CN464" s="5"/>
      <c r="CO464" s="5"/>
      <c r="CP464" s="5"/>
      <c r="CQ464" s="5"/>
      <c r="CR464" s="5"/>
      <c r="CS464" s="5"/>
      <c r="CT464" s="5"/>
      <c r="CU464" s="5"/>
      <c r="CV464" s="5"/>
      <c r="CW464" s="5"/>
      <c r="CX464" s="5"/>
      <c r="CY464" s="5"/>
      <c r="CZ464" s="5"/>
      <c r="DA464" s="5"/>
    </row>
    <row r="465" spans="1:121" s="5" customFormat="1"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33"/>
      <c r="AQ465" s="200"/>
      <c r="AR465" s="12"/>
      <c r="AS465" s="274" t="s">
        <v>295</v>
      </c>
      <c r="AT465" s="299"/>
      <c r="AU465" s="299"/>
      <c r="AV465" s="299"/>
      <c r="AW465" s="299"/>
      <c r="AX465" s="299"/>
      <c r="AY465" s="299"/>
      <c r="AZ465" s="328"/>
      <c r="BA465" s="342" t="s">
        <v>280</v>
      </c>
      <c r="BB465" s="352"/>
      <c r="BC465" s="352"/>
      <c r="BD465" s="352"/>
      <c r="BE465" s="352"/>
      <c r="BF465" s="352"/>
      <c r="BG465" s="352"/>
      <c r="BH465" s="352"/>
      <c r="BI465" s="352"/>
      <c r="BJ465" s="352"/>
      <c r="BK465" s="352"/>
      <c r="BL465" s="352"/>
      <c r="BM465" s="352"/>
      <c r="BN465" s="352"/>
      <c r="BO465" s="352"/>
      <c r="BP465" s="352"/>
      <c r="BQ465" s="352"/>
      <c r="BR465" s="352"/>
      <c r="BS465" s="352"/>
      <c r="BT465" s="352"/>
      <c r="BU465" s="352"/>
      <c r="BV465" s="352"/>
      <c r="BW465" s="352"/>
      <c r="BX465" s="352"/>
      <c r="BY465" s="352"/>
      <c r="BZ465" s="352"/>
      <c r="CA465" s="352"/>
      <c r="CB465" s="352"/>
      <c r="CC465" s="402"/>
      <c r="CD465" s="249"/>
      <c r="CE465" s="251"/>
      <c r="CF465" s="423"/>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row>
    <row r="466" spans="1:121" s="5" customFormat="1"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33"/>
      <c r="AQ466" s="200"/>
      <c r="AR466" s="12"/>
      <c r="AS466" s="276"/>
      <c r="AT466" s="301"/>
      <c r="AU466" s="301"/>
      <c r="AV466" s="301"/>
      <c r="AW466" s="301"/>
      <c r="AX466" s="301"/>
      <c r="AY466" s="301"/>
      <c r="AZ466" s="330"/>
      <c r="BA466" s="344"/>
      <c r="BB466" s="249"/>
      <c r="BC466" s="249"/>
      <c r="BD466" s="249"/>
      <c r="BE466" s="249"/>
      <c r="BF466" s="249"/>
      <c r="BG466" s="249"/>
      <c r="BH466" s="249"/>
      <c r="BI466" s="249"/>
      <c r="BJ466" s="249"/>
      <c r="BK466" s="249"/>
      <c r="BL466" s="249"/>
      <c r="BM466" s="249"/>
      <c r="BN466" s="249"/>
      <c r="BO466" s="249"/>
      <c r="BP466" s="249"/>
      <c r="BQ466" s="249"/>
      <c r="BR466" s="249"/>
      <c r="BS466" s="249"/>
      <c r="BT466" s="249"/>
      <c r="BU466" s="249"/>
      <c r="BV466" s="249"/>
      <c r="BW466" s="249"/>
      <c r="BX466" s="249"/>
      <c r="BY466" s="249"/>
      <c r="BZ466" s="249"/>
      <c r="CA466" s="249"/>
      <c r="CB466" s="249"/>
      <c r="CC466" s="404"/>
      <c r="CD466" s="249"/>
      <c r="CE466" s="251"/>
      <c r="CF466" s="423"/>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row>
    <row r="467" spans="1:121" s="5" customFormat="1"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33"/>
      <c r="AQ467" s="200"/>
      <c r="AR467" s="12"/>
      <c r="AS467" s="276"/>
      <c r="AT467" s="301"/>
      <c r="AU467" s="301"/>
      <c r="AV467" s="301"/>
      <c r="AW467" s="301"/>
      <c r="AX467" s="301"/>
      <c r="AY467" s="301"/>
      <c r="AZ467" s="330"/>
      <c r="BA467" s="344"/>
      <c r="BB467" s="249"/>
      <c r="BC467" s="249"/>
      <c r="BD467" s="249"/>
      <c r="BE467" s="249"/>
      <c r="BF467" s="249"/>
      <c r="BG467" s="249"/>
      <c r="BH467" s="249"/>
      <c r="BI467" s="249"/>
      <c r="BJ467" s="249"/>
      <c r="BK467" s="249"/>
      <c r="BL467" s="249"/>
      <c r="BM467" s="249"/>
      <c r="BN467" s="249"/>
      <c r="BO467" s="249"/>
      <c r="BP467" s="249"/>
      <c r="BQ467" s="249"/>
      <c r="BR467" s="249"/>
      <c r="BS467" s="249"/>
      <c r="BT467" s="249"/>
      <c r="BU467" s="249"/>
      <c r="BV467" s="249"/>
      <c r="BW467" s="249"/>
      <c r="BX467" s="249"/>
      <c r="BY467" s="249"/>
      <c r="BZ467" s="249"/>
      <c r="CA467" s="249"/>
      <c r="CB467" s="249"/>
      <c r="CC467" s="404"/>
      <c r="CD467" s="249"/>
      <c r="CE467" s="251"/>
      <c r="CF467" s="423"/>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row>
    <row r="468" spans="1:121" s="5" customFormat="1"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133"/>
      <c r="AQ468" s="200"/>
      <c r="AR468" s="12"/>
      <c r="AS468" s="276"/>
      <c r="AT468" s="301"/>
      <c r="AU468" s="301"/>
      <c r="AV468" s="301"/>
      <c r="AW468" s="301"/>
      <c r="AX468" s="301"/>
      <c r="AY468" s="301"/>
      <c r="AZ468" s="330"/>
      <c r="BA468" s="344"/>
      <c r="BB468" s="249"/>
      <c r="BC468" s="249"/>
      <c r="BD468" s="249"/>
      <c r="BE468" s="249"/>
      <c r="BF468" s="249"/>
      <c r="BG468" s="249"/>
      <c r="BH468" s="249"/>
      <c r="BI468" s="249"/>
      <c r="BJ468" s="249"/>
      <c r="BK468" s="249"/>
      <c r="BL468" s="249"/>
      <c r="BM468" s="249"/>
      <c r="BN468" s="249"/>
      <c r="BO468" s="249"/>
      <c r="BP468" s="249"/>
      <c r="BQ468" s="249"/>
      <c r="BR468" s="249"/>
      <c r="BS468" s="249"/>
      <c r="BT468" s="249"/>
      <c r="BU468" s="249"/>
      <c r="BV468" s="249"/>
      <c r="BW468" s="249"/>
      <c r="BX468" s="249"/>
      <c r="BY468" s="249"/>
      <c r="BZ468" s="249"/>
      <c r="CA468" s="249"/>
      <c r="CB468" s="249"/>
      <c r="CC468" s="404"/>
      <c r="CD468" s="249"/>
      <c r="CE468" s="251"/>
      <c r="CF468" s="423"/>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row>
    <row r="469" spans="1:121" s="5" customFormat="1"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133"/>
      <c r="AQ469" s="200"/>
      <c r="AR469" s="12"/>
      <c r="AS469" s="275"/>
      <c r="AT469" s="300"/>
      <c r="AU469" s="300"/>
      <c r="AV469" s="300"/>
      <c r="AW469" s="300"/>
      <c r="AX469" s="300"/>
      <c r="AY469" s="300"/>
      <c r="AZ469" s="329"/>
      <c r="BA469" s="343"/>
      <c r="BB469" s="353"/>
      <c r="BC469" s="353"/>
      <c r="BD469" s="353"/>
      <c r="BE469" s="353"/>
      <c r="BF469" s="353"/>
      <c r="BG469" s="353"/>
      <c r="BH469" s="353"/>
      <c r="BI469" s="353"/>
      <c r="BJ469" s="353"/>
      <c r="BK469" s="353"/>
      <c r="BL469" s="353"/>
      <c r="BM469" s="353"/>
      <c r="BN469" s="353"/>
      <c r="BO469" s="353"/>
      <c r="BP469" s="353"/>
      <c r="BQ469" s="353"/>
      <c r="BR469" s="353"/>
      <c r="BS469" s="353"/>
      <c r="BT469" s="353"/>
      <c r="BU469" s="353"/>
      <c r="BV469" s="353"/>
      <c r="BW469" s="353"/>
      <c r="BX469" s="353"/>
      <c r="BY469" s="353"/>
      <c r="BZ469" s="353"/>
      <c r="CA469" s="353"/>
      <c r="CB469" s="353"/>
      <c r="CC469" s="403"/>
      <c r="CD469" s="249"/>
      <c r="CE469" s="251"/>
      <c r="CF469" s="423"/>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row>
    <row r="470" spans="1:121"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133"/>
      <c r="AQ470" s="200"/>
      <c r="AR470" s="12"/>
      <c r="AS470" s="277" t="s">
        <v>258</v>
      </c>
      <c r="AT470" s="302"/>
      <c r="AU470" s="302"/>
      <c r="AV470" s="302"/>
      <c r="AW470" s="302"/>
      <c r="AX470" s="302"/>
      <c r="AY470" s="302"/>
      <c r="AZ470" s="331"/>
      <c r="BA470" s="342" t="s">
        <v>381</v>
      </c>
      <c r="BB470" s="352"/>
      <c r="BC470" s="352"/>
      <c r="BD470" s="352"/>
      <c r="BE470" s="352"/>
      <c r="BF470" s="352"/>
      <c r="BG470" s="352"/>
      <c r="BH470" s="352"/>
      <c r="BI470" s="352"/>
      <c r="BJ470" s="352"/>
      <c r="BK470" s="352"/>
      <c r="BL470" s="352"/>
      <c r="BM470" s="352"/>
      <c r="BN470" s="352"/>
      <c r="BO470" s="352"/>
      <c r="BP470" s="352"/>
      <c r="BQ470" s="352"/>
      <c r="BR470" s="352"/>
      <c r="BS470" s="352"/>
      <c r="BT470" s="352"/>
      <c r="BU470" s="352"/>
      <c r="BV470" s="352"/>
      <c r="BW470" s="352"/>
      <c r="BX470" s="352"/>
      <c r="BY470" s="352"/>
      <c r="BZ470" s="352"/>
      <c r="CA470" s="352"/>
      <c r="CB470" s="352"/>
      <c r="CC470" s="402"/>
      <c r="CD470" s="249"/>
      <c r="CE470" s="251"/>
      <c r="CF470" s="423"/>
      <c r="CG470" s="5"/>
      <c r="CH470" s="5"/>
      <c r="CI470" s="5"/>
      <c r="CJ470" s="5"/>
      <c r="CK470" s="5"/>
      <c r="CL470" s="5"/>
      <c r="CM470" s="5"/>
      <c r="CN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row>
    <row r="471" spans="1:121"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133"/>
      <c r="AQ471" s="200"/>
      <c r="AR471" s="12"/>
      <c r="AS471" s="278"/>
      <c r="AT471" s="303"/>
      <c r="AU471" s="303"/>
      <c r="AV471" s="303"/>
      <c r="AW471" s="303"/>
      <c r="AX471" s="303"/>
      <c r="AY471" s="303"/>
      <c r="AZ471" s="332"/>
      <c r="BA471" s="343"/>
      <c r="BB471" s="353"/>
      <c r="BC471" s="353"/>
      <c r="BD471" s="353"/>
      <c r="BE471" s="353"/>
      <c r="BF471" s="353"/>
      <c r="BG471" s="353"/>
      <c r="BH471" s="353"/>
      <c r="BI471" s="353"/>
      <c r="BJ471" s="353"/>
      <c r="BK471" s="353"/>
      <c r="BL471" s="353"/>
      <c r="BM471" s="353"/>
      <c r="BN471" s="353"/>
      <c r="BO471" s="353"/>
      <c r="BP471" s="353"/>
      <c r="BQ471" s="353"/>
      <c r="BR471" s="353"/>
      <c r="BS471" s="353"/>
      <c r="BT471" s="353"/>
      <c r="BU471" s="353"/>
      <c r="BV471" s="353"/>
      <c r="BW471" s="353"/>
      <c r="BX471" s="353"/>
      <c r="BY471" s="353"/>
      <c r="BZ471" s="353"/>
      <c r="CA471" s="353"/>
      <c r="CB471" s="353"/>
      <c r="CC471" s="403"/>
      <c r="CD471" s="249"/>
      <c r="CE471" s="251"/>
      <c r="CF471" s="423"/>
      <c r="CG471" s="5"/>
      <c r="CH471" s="5"/>
      <c r="CI471" s="5"/>
      <c r="CJ471" s="5"/>
      <c r="CK471" s="5"/>
      <c r="CL471" s="5"/>
      <c r="CM471" s="5"/>
      <c r="CN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P471" s="5"/>
    </row>
    <row r="472" spans="1:121" ht="13.5" customHeight="1">
      <c r="A472" s="3"/>
      <c r="B472" s="11">
        <v>1</v>
      </c>
      <c r="C472" s="3"/>
      <c r="D472" s="3" t="s">
        <v>79</v>
      </c>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134"/>
      <c r="AQ472" s="201"/>
      <c r="AR472" s="220"/>
      <c r="AS472" s="220"/>
      <c r="AT472" s="220"/>
      <c r="AU472" s="220"/>
      <c r="AV472" s="220"/>
      <c r="AW472" s="220"/>
      <c r="AX472" s="220"/>
      <c r="AY472" s="220"/>
      <c r="AZ472" s="220"/>
      <c r="BA472" s="217"/>
      <c r="BB472" s="217"/>
      <c r="BC472" s="217"/>
      <c r="BD472" s="217"/>
      <c r="BE472" s="217"/>
      <c r="BF472" s="217"/>
      <c r="BG472" s="217"/>
      <c r="BH472" s="217"/>
      <c r="BI472" s="217"/>
      <c r="BJ472" s="217"/>
      <c r="BK472" s="217"/>
      <c r="BL472" s="217"/>
      <c r="BM472" s="217"/>
      <c r="BN472" s="217"/>
      <c r="BO472" s="217"/>
      <c r="BP472" s="217"/>
      <c r="BQ472" s="217"/>
      <c r="BR472" s="217"/>
      <c r="BS472" s="217"/>
      <c r="BT472" s="217"/>
      <c r="BU472" s="217"/>
      <c r="BV472" s="217"/>
      <c r="BW472" s="217"/>
      <c r="BX472" s="217"/>
      <c r="BY472" s="217"/>
      <c r="BZ472" s="217"/>
      <c r="CA472" s="217"/>
      <c r="CB472" s="217"/>
      <c r="CC472" s="217"/>
      <c r="CD472" s="217"/>
      <c r="CE472" s="217"/>
      <c r="CF472" s="431"/>
      <c r="CG472" s="5"/>
      <c r="CH472" s="5"/>
      <c r="CI472" s="5"/>
      <c r="CJ472" s="5"/>
      <c r="CK472" s="5"/>
      <c r="CL472" s="5"/>
      <c r="CM472" s="5"/>
      <c r="CN472" s="5"/>
      <c r="CP472" s="5"/>
      <c r="CQ472" s="5"/>
      <c r="CR472" s="5"/>
      <c r="CS472" s="5"/>
      <c r="CT472" s="5"/>
      <c r="CU472" s="5"/>
      <c r="CV472" s="5"/>
      <c r="CW472" s="5"/>
      <c r="CX472" s="5"/>
      <c r="CY472" s="5"/>
      <c r="CZ472" s="5"/>
      <c r="DA472" s="5"/>
      <c r="DB472" s="5"/>
      <c r="DC472" s="5"/>
      <c r="DD472" s="5"/>
      <c r="DE472" s="5"/>
    </row>
    <row r="473" spans="1:121" ht="13.5" customHeight="1">
      <c r="AP473" s="135" t="str">
        <f>D472</f>
        <v>植栽工</v>
      </c>
      <c r="AQ473" s="202"/>
      <c r="AR473" s="222"/>
      <c r="AS473" s="222"/>
      <c r="AT473" s="222"/>
      <c r="AU473" s="222"/>
      <c r="AV473" s="222"/>
      <c r="AW473" s="222"/>
      <c r="AX473" s="222"/>
      <c r="AY473" s="222"/>
      <c r="AZ473" s="222"/>
      <c r="BA473" s="216"/>
      <c r="BB473" s="216"/>
      <c r="BC473" s="216"/>
      <c r="BD473" s="216"/>
      <c r="BE473" s="216"/>
      <c r="BF473" s="216"/>
      <c r="BG473" s="216"/>
      <c r="BH473" s="216"/>
      <c r="BI473" s="216"/>
      <c r="BJ473" s="216"/>
      <c r="BK473" s="216"/>
      <c r="BL473" s="216"/>
      <c r="BM473" s="216"/>
      <c r="BN473" s="216"/>
      <c r="BO473" s="216"/>
      <c r="BP473" s="216"/>
      <c r="BQ473" s="216"/>
      <c r="BR473" s="216"/>
      <c r="BS473" s="216"/>
      <c r="BT473" s="216"/>
      <c r="BU473" s="216"/>
      <c r="BV473" s="216"/>
      <c r="BW473" s="216"/>
      <c r="BX473" s="216"/>
      <c r="BY473" s="216"/>
      <c r="BZ473" s="216"/>
      <c r="CA473" s="216"/>
      <c r="CB473" s="216"/>
      <c r="CC473" s="216"/>
      <c r="CD473" s="216"/>
      <c r="CE473" s="216"/>
      <c r="CF473" s="432"/>
      <c r="CG473" s="5"/>
      <c r="CH473" s="5"/>
      <c r="CI473" s="5"/>
      <c r="CJ473" s="5"/>
      <c r="CK473" s="5"/>
      <c r="CL473" s="5"/>
      <c r="CM473" s="5"/>
      <c r="CN473" s="5"/>
      <c r="CP473" s="5"/>
      <c r="CQ473" s="5"/>
      <c r="CR473" s="5"/>
      <c r="CS473" s="5"/>
      <c r="CT473" s="5"/>
      <c r="CU473" s="5"/>
      <c r="CV473" s="5"/>
      <c r="CW473" s="5"/>
      <c r="CX473" s="5"/>
      <c r="CY473" s="5"/>
      <c r="CZ473" s="5"/>
      <c r="DA473" s="5"/>
      <c r="DB473" s="5"/>
      <c r="DC473" s="5"/>
      <c r="DD473" s="5"/>
      <c r="DE473" s="5"/>
    </row>
    <row r="474" spans="1:121" ht="13.5" customHeight="1">
      <c r="D474" s="11">
        <v>1</v>
      </c>
      <c r="F474" s="1" t="s">
        <v>360</v>
      </c>
      <c r="J474" s="1" t="s">
        <v>366</v>
      </c>
      <c r="M474" s="38" t="s">
        <v>368</v>
      </c>
      <c r="N474" s="39"/>
      <c r="O474" s="44"/>
      <c r="AP474" s="136"/>
      <c r="AQ474" s="203"/>
      <c r="AR474" s="12" t="s">
        <v>151</v>
      </c>
      <c r="AS474" s="279" t="s">
        <v>129</v>
      </c>
      <c r="AT474" s="279"/>
      <c r="AU474" s="279"/>
      <c r="AV474" s="279"/>
      <c r="AW474" s="279"/>
      <c r="AX474" s="279"/>
      <c r="AY474" s="279"/>
      <c r="AZ474" s="279"/>
      <c r="BA474" s="279"/>
      <c r="BB474" s="279"/>
      <c r="BC474" s="254" t="s">
        <v>287</v>
      </c>
      <c r="BD474" s="254"/>
      <c r="BE474" s="254"/>
      <c r="BF474" s="254"/>
      <c r="BG474" s="254"/>
      <c r="BH474" s="254"/>
      <c r="BI474" s="254"/>
      <c r="BJ474" s="254"/>
      <c r="BK474" s="254"/>
      <c r="BL474" s="254"/>
      <c r="BM474" s="254"/>
      <c r="BN474" s="254"/>
      <c r="BO474" s="254"/>
      <c r="BP474" s="254"/>
      <c r="BQ474" s="254"/>
      <c r="BR474" s="254"/>
      <c r="BS474" s="254"/>
      <c r="BT474" s="254"/>
      <c r="BU474" s="254"/>
      <c r="BV474" s="254"/>
      <c r="BW474" s="254"/>
      <c r="BX474" s="254"/>
      <c r="BY474" s="254"/>
      <c r="BZ474" s="254"/>
      <c r="CA474" s="254"/>
      <c r="CB474" s="254"/>
      <c r="CC474" s="254"/>
      <c r="CD474" s="254"/>
      <c r="CE474" s="254"/>
      <c r="CF474" s="430"/>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row>
    <row r="475" spans="1:121" ht="13.5" customHeight="1">
      <c r="AP475" s="136"/>
      <c r="AQ475" s="203"/>
      <c r="AR475" s="12"/>
      <c r="AS475" s="252" t="s">
        <v>571</v>
      </c>
      <c r="AT475" s="252"/>
      <c r="AU475" s="252"/>
      <c r="AV475" s="252"/>
      <c r="AW475" s="252"/>
      <c r="AX475" s="252"/>
      <c r="AY475" s="252"/>
      <c r="AZ475" s="252"/>
      <c r="BA475" s="252"/>
      <c r="BB475" s="252"/>
      <c r="BC475" s="252"/>
      <c r="BD475" s="252"/>
      <c r="BE475" s="252"/>
      <c r="BF475" s="252"/>
      <c r="BG475" s="252"/>
      <c r="BH475" s="252"/>
      <c r="BI475" s="252"/>
      <c r="BJ475" s="252"/>
      <c r="BK475" s="252"/>
      <c r="BL475" s="252"/>
      <c r="BM475" s="252"/>
      <c r="BN475" s="252"/>
      <c r="BO475" s="252"/>
      <c r="BP475" s="252"/>
      <c r="BQ475" s="252"/>
      <c r="BR475" s="252"/>
      <c r="BS475" s="252"/>
      <c r="BT475" s="252"/>
      <c r="BU475" s="252"/>
      <c r="BV475" s="252"/>
      <c r="BW475" s="252"/>
      <c r="BX475" s="252"/>
      <c r="BY475" s="252"/>
      <c r="BZ475" s="252"/>
      <c r="CA475" s="252"/>
      <c r="CB475" s="252"/>
      <c r="CC475" s="252"/>
      <c r="CD475" s="252"/>
      <c r="CE475" s="252"/>
      <c r="CF475" s="430"/>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row>
    <row r="476" spans="1:121" ht="13.5" customHeight="1">
      <c r="D476" s="11">
        <v>1</v>
      </c>
      <c r="F476" s="1" t="s">
        <v>246</v>
      </c>
      <c r="L476" s="1" t="s">
        <v>264</v>
      </c>
      <c r="Q476" s="38" t="s">
        <v>368</v>
      </c>
      <c r="R476" s="39"/>
      <c r="S476" s="44"/>
      <c r="U476" s="1" t="s">
        <v>12</v>
      </c>
      <c r="X476" s="42" t="s">
        <v>368</v>
      </c>
      <c r="Y476" s="49"/>
      <c r="Z476" s="51"/>
      <c r="AA476" s="1" t="s">
        <v>39</v>
      </c>
      <c r="AP476" s="136"/>
      <c r="AQ476" s="203"/>
      <c r="AR476" s="12"/>
      <c r="AS476" s="252"/>
      <c r="AT476" s="252"/>
      <c r="AU476" s="252"/>
      <c r="AV476" s="252"/>
      <c r="AW476" s="252"/>
      <c r="AX476" s="252"/>
      <c r="AY476" s="252"/>
      <c r="AZ476" s="252"/>
      <c r="BA476" s="252"/>
      <c r="BB476" s="252"/>
      <c r="BC476" s="252"/>
      <c r="BD476" s="252"/>
      <c r="BE476" s="252"/>
      <c r="BF476" s="252"/>
      <c r="BG476" s="252"/>
      <c r="BH476" s="252"/>
      <c r="BI476" s="252"/>
      <c r="BJ476" s="252"/>
      <c r="BK476" s="252"/>
      <c r="BL476" s="252"/>
      <c r="BM476" s="252"/>
      <c r="BN476" s="252"/>
      <c r="BO476" s="252"/>
      <c r="BP476" s="252"/>
      <c r="BQ476" s="252"/>
      <c r="BR476" s="252"/>
      <c r="BS476" s="252"/>
      <c r="BT476" s="252"/>
      <c r="BU476" s="252"/>
      <c r="BV476" s="252"/>
      <c r="BW476" s="252"/>
      <c r="BX476" s="252"/>
      <c r="BY476" s="252"/>
      <c r="BZ476" s="252"/>
      <c r="CA476" s="252"/>
      <c r="CB476" s="252"/>
      <c r="CC476" s="252"/>
      <c r="CD476" s="252"/>
      <c r="CE476" s="252"/>
      <c r="CF476" s="430"/>
      <c r="CG476" s="5" t="s">
        <v>532</v>
      </c>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row>
    <row r="477" spans="1:121" ht="13.5" customHeight="1">
      <c r="Q477" s="10"/>
      <c r="R477" s="10"/>
      <c r="S477" s="10"/>
      <c r="X477" s="55"/>
      <c r="Y477" s="55"/>
      <c r="Z477" s="55"/>
      <c r="AP477" s="136"/>
      <c r="AQ477" s="203"/>
      <c r="AR477" s="1"/>
      <c r="AS477" s="252"/>
      <c r="AT477" s="252"/>
      <c r="AU477" s="252"/>
      <c r="AV477" s="252"/>
      <c r="AW477" s="252"/>
      <c r="AX477" s="252"/>
      <c r="AY477" s="252"/>
      <c r="AZ477" s="252"/>
      <c r="BA477" s="252"/>
      <c r="BB477" s="252"/>
      <c r="BC477" s="252"/>
      <c r="BD477" s="252"/>
      <c r="BE477" s="252"/>
      <c r="BF477" s="252"/>
      <c r="BG477" s="252"/>
      <c r="BH477" s="252"/>
      <c r="BI477" s="252"/>
      <c r="BJ477" s="252"/>
      <c r="BK477" s="252"/>
      <c r="BL477" s="252"/>
      <c r="BM477" s="252"/>
      <c r="BN477" s="252"/>
      <c r="BO477" s="252"/>
      <c r="BP477" s="252"/>
      <c r="BQ477" s="252"/>
      <c r="BR477" s="252"/>
      <c r="BS477" s="252"/>
      <c r="BT477" s="252"/>
      <c r="BU477" s="252"/>
      <c r="BV477" s="252"/>
      <c r="BW477" s="252"/>
      <c r="BX477" s="252"/>
      <c r="BY477" s="252"/>
      <c r="BZ477" s="252"/>
      <c r="CA477" s="252"/>
      <c r="CB477" s="252"/>
      <c r="CC477" s="252"/>
      <c r="CD477" s="252"/>
      <c r="CE477" s="252"/>
      <c r="CF477" s="430"/>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row>
    <row r="478" spans="1:121" ht="13.5" customHeight="1">
      <c r="AP478" s="136"/>
      <c r="AQ478" s="203"/>
      <c r="AR478" s="12"/>
      <c r="AS478" s="12" t="s">
        <v>89</v>
      </c>
      <c r="AT478" s="53" t="str">
        <f>CONCATENATE("　植栽工に用いる芝は、日本芝の",M474,"を使用すること。")</f>
        <v>　植栽工に用いる芝は、日本芝の　　　を使用すること。</v>
      </c>
      <c r="AU478" s="53"/>
      <c r="AV478" s="53"/>
      <c r="AW478" s="53"/>
      <c r="AX478" s="53"/>
      <c r="AY478" s="53"/>
      <c r="AZ478" s="53"/>
      <c r="BA478" s="53"/>
      <c r="BB478" s="53"/>
      <c r="BC478" s="53"/>
      <c r="BD478" s="53"/>
      <c r="BE478" s="53"/>
      <c r="BF478" s="53"/>
      <c r="BG478" s="53"/>
      <c r="BH478" s="53"/>
      <c r="BI478" s="53"/>
      <c r="BJ478" s="53"/>
      <c r="BK478" s="53"/>
      <c r="BL478" s="53"/>
      <c r="BM478" s="53"/>
      <c r="BN478" s="53"/>
      <c r="BO478" s="53"/>
      <c r="BP478" s="53"/>
      <c r="BQ478" s="53"/>
      <c r="BR478" s="53"/>
      <c r="BS478" s="53"/>
      <c r="BT478" s="53"/>
      <c r="BU478" s="53"/>
      <c r="BV478" s="53"/>
      <c r="BW478" s="53"/>
      <c r="BX478" s="53"/>
      <c r="BY478" s="53"/>
      <c r="BZ478" s="53"/>
      <c r="CA478" s="53"/>
      <c r="CB478" s="53"/>
      <c r="CC478" s="53"/>
      <c r="CD478" s="53"/>
      <c r="CE478" s="53"/>
      <c r="CF478" s="430"/>
      <c r="CG478" s="5" t="s">
        <v>533</v>
      </c>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row>
    <row r="479" spans="1:121" ht="13.5" customHeight="1">
      <c r="AP479" s="136"/>
      <c r="AQ479" s="203"/>
      <c r="AR479" s="12"/>
      <c r="AS479" s="12" t="s">
        <v>91</v>
      </c>
      <c r="AT479" s="252" t="str">
        <f>CONCATENATE("　法面保護のため行う緑化工法に使用する種にバミューダグラスは使用しないこと。配合種子は監督員と協議のうえ決定すること。バミューダグラスの代替え種子として",Q476,"を使用し、材料費として１㎥当り",X476,"円を見込んでいる。")</f>
        <v>　法面保護のため行う緑化工法に使用する種にバミューダグラスは使用しないこと。配合種子は監督員と協議のうえ決定すること。バミューダグラスの代替え種子として　　　を使用し、材料費として１㎥当り　　　円を見込んでいる。</v>
      </c>
      <c r="AU479" s="252"/>
      <c r="AV479" s="252"/>
      <c r="AW479" s="252"/>
      <c r="AX479" s="252"/>
      <c r="AY479" s="252"/>
      <c r="AZ479" s="252"/>
      <c r="BA479" s="252"/>
      <c r="BB479" s="252"/>
      <c r="BC479" s="252"/>
      <c r="BD479" s="252"/>
      <c r="BE479" s="252"/>
      <c r="BF479" s="252"/>
      <c r="BG479" s="252"/>
      <c r="BH479" s="252"/>
      <c r="BI479" s="252"/>
      <c r="BJ479" s="252"/>
      <c r="BK479" s="252"/>
      <c r="BL479" s="252"/>
      <c r="BM479" s="252"/>
      <c r="BN479" s="252"/>
      <c r="BO479" s="252"/>
      <c r="BP479" s="252"/>
      <c r="BQ479" s="252"/>
      <c r="BR479" s="252"/>
      <c r="BS479" s="252"/>
      <c r="BT479" s="252"/>
      <c r="BU479" s="252"/>
      <c r="BV479" s="252"/>
      <c r="BW479" s="252"/>
      <c r="BX479" s="252"/>
      <c r="BY479" s="252"/>
      <c r="BZ479" s="252"/>
      <c r="CA479" s="252"/>
      <c r="CB479" s="252"/>
      <c r="CC479" s="252"/>
      <c r="CD479" s="252"/>
      <c r="CE479" s="252"/>
      <c r="CF479" s="430"/>
      <c r="CG479" s="5"/>
      <c r="CH479" s="5"/>
      <c r="CI479" s="5"/>
      <c r="CJ479" s="5"/>
      <c r="CK479" s="5"/>
      <c r="CL479" s="5"/>
      <c r="CM479" s="5"/>
      <c r="CN479" s="5"/>
      <c r="CO479" s="5"/>
      <c r="CP479" s="5"/>
      <c r="CQ479" s="5"/>
      <c r="CR479" s="5"/>
      <c r="CS479" s="5"/>
      <c r="CT479" s="5"/>
      <c r="CU479" s="5"/>
      <c r="CV479" s="5"/>
      <c r="CW479" s="5"/>
      <c r="CX479" s="5"/>
      <c r="CY479" s="5"/>
      <c r="CZ479" s="5"/>
      <c r="DA479" s="5"/>
    </row>
    <row r="480" spans="1:121" ht="13.5" customHeight="1">
      <c r="AP480" s="136"/>
      <c r="AQ480" s="203"/>
      <c r="AR480" s="12"/>
      <c r="AS480" s="12"/>
      <c r="AT480" s="252"/>
      <c r="AU480" s="252"/>
      <c r="AV480" s="252"/>
      <c r="AW480" s="252"/>
      <c r="AX480" s="252"/>
      <c r="AY480" s="252"/>
      <c r="AZ480" s="252"/>
      <c r="BA480" s="252"/>
      <c r="BB480" s="252"/>
      <c r="BC480" s="252"/>
      <c r="BD480" s="252"/>
      <c r="BE480" s="252"/>
      <c r="BF480" s="252"/>
      <c r="BG480" s="252"/>
      <c r="BH480" s="252"/>
      <c r="BI480" s="252"/>
      <c r="BJ480" s="252"/>
      <c r="BK480" s="252"/>
      <c r="BL480" s="252"/>
      <c r="BM480" s="252"/>
      <c r="BN480" s="252"/>
      <c r="BO480" s="252"/>
      <c r="BP480" s="252"/>
      <c r="BQ480" s="252"/>
      <c r="BR480" s="252"/>
      <c r="BS480" s="252"/>
      <c r="BT480" s="252"/>
      <c r="BU480" s="252"/>
      <c r="BV480" s="252"/>
      <c r="BW480" s="252"/>
      <c r="BX480" s="252"/>
      <c r="BY480" s="252"/>
      <c r="BZ480" s="252"/>
      <c r="CA480" s="252"/>
      <c r="CB480" s="252"/>
      <c r="CC480" s="252"/>
      <c r="CD480" s="252"/>
      <c r="CE480" s="252"/>
      <c r="CF480" s="430"/>
      <c r="CG480" s="5"/>
      <c r="CH480" s="5"/>
      <c r="CI480" s="5"/>
      <c r="CJ480" s="5"/>
      <c r="CK480" s="5"/>
      <c r="CL480" s="5"/>
      <c r="CM480" s="5"/>
      <c r="CN480" s="5"/>
      <c r="CO480" s="5"/>
      <c r="CP480" s="5"/>
      <c r="CQ480" s="5"/>
      <c r="CR480" s="5"/>
      <c r="CS480" s="5"/>
      <c r="CT480" s="5"/>
      <c r="CU480" s="5"/>
      <c r="CV480" s="5"/>
      <c r="CW480" s="5"/>
      <c r="CX480" s="5"/>
      <c r="CY480" s="5"/>
      <c r="CZ480" s="5"/>
      <c r="DA480" s="5"/>
    </row>
    <row r="481" spans="2:109" ht="13.5" customHeight="1">
      <c r="AP481" s="136"/>
      <c r="AQ481" s="203"/>
      <c r="AR481" s="12"/>
      <c r="AS481" s="12"/>
      <c r="AT481" s="252"/>
      <c r="AU481" s="252"/>
      <c r="AV481" s="252"/>
      <c r="AW481" s="252"/>
      <c r="AX481" s="252"/>
      <c r="AY481" s="252"/>
      <c r="AZ481" s="252"/>
      <c r="BA481" s="252"/>
      <c r="BB481" s="252"/>
      <c r="BC481" s="252"/>
      <c r="BD481" s="252"/>
      <c r="BE481" s="252"/>
      <c r="BF481" s="252"/>
      <c r="BG481" s="252"/>
      <c r="BH481" s="252"/>
      <c r="BI481" s="252"/>
      <c r="BJ481" s="252"/>
      <c r="BK481" s="252"/>
      <c r="BL481" s="252"/>
      <c r="BM481" s="252"/>
      <c r="BN481" s="252"/>
      <c r="BO481" s="252"/>
      <c r="BP481" s="252"/>
      <c r="BQ481" s="252"/>
      <c r="BR481" s="252"/>
      <c r="BS481" s="252"/>
      <c r="BT481" s="252"/>
      <c r="BU481" s="252"/>
      <c r="BV481" s="252"/>
      <c r="BW481" s="252"/>
      <c r="BX481" s="252"/>
      <c r="BY481" s="252"/>
      <c r="BZ481" s="252"/>
      <c r="CA481" s="252"/>
      <c r="CB481" s="252"/>
      <c r="CC481" s="252"/>
      <c r="CD481" s="252"/>
      <c r="CE481" s="252"/>
      <c r="CF481" s="430"/>
      <c r="CG481" s="5"/>
      <c r="CH481" s="5"/>
      <c r="CI481" s="5"/>
      <c r="CJ481" s="5"/>
      <c r="CK481" s="5"/>
      <c r="CL481" s="5"/>
      <c r="CM481" s="5"/>
      <c r="CN481" s="5"/>
      <c r="CO481" s="5"/>
      <c r="CP481" s="5"/>
      <c r="CQ481" s="5"/>
      <c r="CR481" s="5"/>
      <c r="CS481" s="5"/>
      <c r="CT481" s="5"/>
      <c r="CU481" s="5"/>
      <c r="CV481" s="5"/>
      <c r="CW481" s="5"/>
      <c r="CX481" s="5"/>
      <c r="CY481" s="5"/>
      <c r="CZ481" s="5"/>
      <c r="DA481" s="5"/>
    </row>
    <row r="482" spans="2:109" ht="13.5" customHeight="1">
      <c r="B482" s="11">
        <v>1</v>
      </c>
      <c r="D482" s="1" t="s">
        <v>268</v>
      </c>
      <c r="AP482" s="137"/>
      <c r="AQ482" s="204"/>
      <c r="AR482" s="12"/>
      <c r="AS482" s="12"/>
      <c r="AT482" s="12"/>
      <c r="AU482" s="12"/>
      <c r="AV482" s="12"/>
      <c r="AW482" s="12"/>
      <c r="AX482" s="12"/>
      <c r="AY482" s="12"/>
      <c r="AZ482" s="12"/>
      <c r="BA482" s="69"/>
      <c r="BB482" s="69"/>
      <c r="BC482" s="69"/>
      <c r="BD482" s="69"/>
      <c r="BE482" s="69"/>
      <c r="BF482" s="69"/>
      <c r="BG482" s="69"/>
      <c r="BH482" s="69"/>
      <c r="BI482" s="69"/>
      <c r="BJ482" s="69"/>
      <c r="BK482" s="69"/>
      <c r="BL482" s="69"/>
      <c r="BM482" s="69"/>
      <c r="BN482" s="69"/>
      <c r="BO482" s="69"/>
      <c r="BP482" s="69"/>
      <c r="BQ482" s="69"/>
      <c r="BR482" s="69"/>
      <c r="BS482" s="69"/>
      <c r="BT482" s="69"/>
      <c r="BU482" s="69"/>
      <c r="BV482" s="69"/>
      <c r="BW482" s="69"/>
      <c r="BX482" s="69"/>
      <c r="BY482" s="69"/>
      <c r="BZ482" s="69"/>
      <c r="CA482" s="69"/>
      <c r="CB482" s="69"/>
      <c r="CC482" s="69"/>
      <c r="CD482" s="69"/>
      <c r="CE482" s="69"/>
      <c r="CF482" s="431"/>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row>
    <row r="483" spans="2:109" ht="13.5" customHeight="1">
      <c r="AP483" s="138"/>
      <c r="AQ483" s="205"/>
      <c r="AR483" s="236"/>
      <c r="AS483" s="280"/>
      <c r="AT483" s="280"/>
      <c r="AU483" s="280"/>
      <c r="AV483" s="280"/>
      <c r="AW483" s="280"/>
      <c r="AX483" s="280"/>
      <c r="AY483" s="280"/>
      <c r="AZ483" s="280"/>
      <c r="BA483" s="280"/>
      <c r="BB483" s="280"/>
      <c r="BC483" s="280"/>
      <c r="BD483" s="280"/>
      <c r="BE483" s="280"/>
      <c r="BF483" s="280"/>
      <c r="BG483" s="280"/>
      <c r="BH483" s="280"/>
      <c r="BI483" s="280"/>
      <c r="BJ483" s="280"/>
      <c r="BK483" s="280"/>
      <c r="BL483" s="280"/>
      <c r="BM483" s="280"/>
      <c r="BN483" s="280"/>
      <c r="BO483" s="280"/>
      <c r="BP483" s="280"/>
      <c r="BQ483" s="280"/>
      <c r="BR483" s="280"/>
      <c r="BS483" s="280"/>
      <c r="BT483" s="280"/>
      <c r="BU483" s="280"/>
      <c r="BV483" s="280"/>
      <c r="BW483" s="280"/>
      <c r="BX483" s="280"/>
      <c r="BY483" s="280"/>
      <c r="BZ483" s="280"/>
      <c r="CA483" s="280"/>
      <c r="CB483" s="280"/>
      <c r="CC483" s="280"/>
      <c r="CD483" s="280"/>
      <c r="CE483" s="280"/>
      <c r="CF483" s="430"/>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row>
    <row r="484" spans="2:109" ht="13.5" customHeight="1">
      <c r="AP484" s="139" t="s">
        <v>292</v>
      </c>
      <c r="AQ484" s="206"/>
      <c r="AR484" s="12" t="s">
        <v>151</v>
      </c>
      <c r="AS484" s="14" t="str">
        <f>CONCATENATE("（",D482,"）")</f>
        <v>（労災補償に必要な保険の不保）</v>
      </c>
      <c r="AT484" s="14"/>
      <c r="AU484" s="14"/>
      <c r="AV484" s="14"/>
      <c r="AW484" s="14"/>
      <c r="AX484" s="14"/>
      <c r="AY484" s="14"/>
      <c r="AZ484" s="14"/>
      <c r="BA484" s="14"/>
      <c r="BB484" s="14"/>
      <c r="BC484" s="14"/>
      <c r="BD484" s="14"/>
      <c r="BE484" s="69" t="s">
        <v>372</v>
      </c>
      <c r="BF484" s="69"/>
      <c r="BG484" s="69"/>
      <c r="BH484" s="69"/>
      <c r="BI484" s="69"/>
      <c r="BJ484" s="69"/>
      <c r="BK484" s="69"/>
      <c r="BL484" s="69"/>
      <c r="BM484" s="69"/>
      <c r="BN484" s="69"/>
      <c r="BO484" s="69"/>
      <c r="BP484" s="69"/>
      <c r="BQ484" s="69"/>
      <c r="BR484" s="69"/>
      <c r="BS484" s="69"/>
      <c r="BT484" s="69"/>
      <c r="BU484" s="69"/>
      <c r="BV484" s="69"/>
      <c r="BW484" s="69"/>
      <c r="BX484" s="69"/>
      <c r="BY484" s="69"/>
      <c r="BZ484" s="69"/>
      <c r="CA484" s="69"/>
      <c r="CB484" s="69"/>
      <c r="CC484" s="69"/>
      <c r="CD484" s="69"/>
      <c r="CE484" s="69"/>
      <c r="CF484" s="430"/>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row>
    <row r="485" spans="2:109" ht="13.5" customHeight="1">
      <c r="AO485" s="12"/>
      <c r="AP485" s="139" t="s">
        <v>120</v>
      </c>
      <c r="AQ485" s="206"/>
      <c r="AR485" s="12"/>
      <c r="AS485" s="12" t="s">
        <v>494</v>
      </c>
      <c r="AT485" s="12"/>
      <c r="AU485" s="12"/>
      <c r="AV485" s="12"/>
      <c r="AW485" s="12"/>
      <c r="AX485" s="12"/>
      <c r="AY485" s="12"/>
      <c r="AZ485" s="12"/>
      <c r="BA485" s="12"/>
      <c r="BB485" s="12"/>
      <c r="BC485" s="12"/>
      <c r="BD485" s="12"/>
      <c r="BE485" s="12"/>
      <c r="BF485" s="12"/>
      <c r="BG485" s="12"/>
      <c r="BH485" s="12"/>
      <c r="BI485" s="12"/>
      <c r="BJ485" s="12"/>
      <c r="BK485" s="12"/>
      <c r="BL485" s="12"/>
      <c r="BM485" s="12"/>
      <c r="BN485" s="12"/>
      <c r="BO485" s="12"/>
      <c r="BP485" s="12"/>
      <c r="BQ485" s="12"/>
      <c r="BR485" s="12"/>
      <c r="BS485" s="12"/>
      <c r="BT485" s="12"/>
      <c r="BU485" s="12"/>
      <c r="BV485" s="12"/>
      <c r="BW485" s="12"/>
      <c r="BX485" s="12"/>
      <c r="BY485" s="12"/>
      <c r="BZ485" s="12"/>
      <c r="CA485" s="12"/>
      <c r="CB485" s="12"/>
      <c r="CC485" s="12"/>
      <c r="CD485" s="12"/>
      <c r="CE485" s="12"/>
      <c r="CF485" s="430"/>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row>
    <row r="486" spans="2:109" ht="13.5" customHeight="1">
      <c r="AO486" s="12"/>
      <c r="AP486" s="140"/>
      <c r="AQ486" s="207"/>
      <c r="AR486" s="237"/>
      <c r="AS486" s="281"/>
      <c r="AT486" s="281"/>
      <c r="AU486" s="281"/>
      <c r="AV486" s="281"/>
      <c r="AW486" s="281"/>
      <c r="AX486" s="281"/>
      <c r="AY486" s="281"/>
      <c r="AZ486" s="281"/>
      <c r="BA486" s="281"/>
      <c r="BB486" s="281"/>
      <c r="BC486" s="281"/>
      <c r="BD486" s="281"/>
      <c r="BE486" s="281"/>
      <c r="BF486" s="281"/>
      <c r="BG486" s="281"/>
      <c r="BH486" s="281"/>
      <c r="BI486" s="281"/>
      <c r="BJ486" s="281"/>
      <c r="BK486" s="281"/>
      <c r="BL486" s="281"/>
      <c r="BM486" s="281"/>
      <c r="BN486" s="281"/>
      <c r="BO486" s="281"/>
      <c r="BP486" s="281"/>
      <c r="BQ486" s="281"/>
      <c r="BR486" s="281"/>
      <c r="BS486" s="281"/>
      <c r="BT486" s="281"/>
      <c r="BU486" s="281"/>
      <c r="BV486" s="281"/>
      <c r="BW486" s="281"/>
      <c r="BX486" s="281"/>
      <c r="BY486" s="281"/>
      <c r="BZ486" s="281"/>
      <c r="CA486" s="281"/>
      <c r="CB486" s="281"/>
      <c r="CC486" s="281"/>
      <c r="CD486" s="281"/>
      <c r="CE486" s="281"/>
      <c r="CF486" s="433"/>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row>
    <row r="487" spans="2:109" ht="13.5" customHeight="1">
      <c r="AP487" s="112"/>
      <c r="AQ487" s="112"/>
      <c r="AR487" s="69"/>
      <c r="AS487" s="69"/>
      <c r="AT487" s="69"/>
      <c r="AU487" s="69"/>
      <c r="AV487" s="69"/>
      <c r="AW487" s="69"/>
      <c r="AX487" s="69"/>
      <c r="AY487" s="69"/>
      <c r="AZ487" s="69"/>
      <c r="BA487" s="69"/>
      <c r="BB487" s="69"/>
      <c r="BC487" s="69"/>
      <c r="BD487" s="69"/>
      <c r="BE487" s="69"/>
      <c r="BF487" s="69"/>
      <c r="BG487" s="69"/>
      <c r="BH487" s="69"/>
      <c r="BI487" s="69"/>
      <c r="BJ487" s="69"/>
      <c r="BK487" s="69"/>
      <c r="BL487" s="69"/>
      <c r="BM487" s="69"/>
      <c r="BN487" s="69"/>
      <c r="BO487" s="69"/>
      <c r="BP487" s="69"/>
      <c r="BQ487" s="69"/>
      <c r="BR487" s="69"/>
      <c r="BS487" s="69"/>
      <c r="BT487" s="69"/>
      <c r="BU487" s="69"/>
      <c r="BV487" s="69"/>
      <c r="BW487" s="69"/>
      <c r="BX487" s="69"/>
      <c r="BY487" s="69"/>
      <c r="BZ487" s="69"/>
      <c r="CA487" s="69"/>
      <c r="CB487" s="69"/>
      <c r="CC487" s="69"/>
      <c r="CD487" s="69"/>
      <c r="CE487" s="230"/>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row>
    <row r="488" spans="2:109" ht="13.5" customHeight="1">
      <c r="AP488" s="112"/>
      <c r="AQ488" s="112"/>
      <c r="AR488" s="69"/>
      <c r="AS488" s="254"/>
      <c r="AT488" s="254"/>
      <c r="AU488" s="254"/>
      <c r="AV488" s="254"/>
      <c r="AW488" s="254"/>
      <c r="AX488" s="254"/>
      <c r="AY488" s="254"/>
      <c r="AZ488" s="254"/>
      <c r="BA488" s="254"/>
      <c r="BB488" s="254"/>
      <c r="BC488" s="254"/>
      <c r="BD488" s="69"/>
      <c r="BE488" s="248"/>
      <c r="BF488" s="366"/>
      <c r="BG488" s="366"/>
      <c r="BH488" s="366"/>
      <c r="BI488" s="366"/>
      <c r="BJ488" s="366"/>
      <c r="BK488" s="366"/>
      <c r="BL488" s="366"/>
      <c r="BM488" s="366"/>
      <c r="BN488" s="366"/>
      <c r="BO488" s="366"/>
      <c r="BP488" s="366"/>
      <c r="BQ488" s="366"/>
      <c r="BR488" s="254"/>
      <c r="BS488" s="254"/>
      <c r="BT488" s="254"/>
      <c r="BU488" s="254"/>
      <c r="BV488" s="254"/>
      <c r="BW488" s="254"/>
      <c r="BX488" s="254"/>
      <c r="BY488" s="254"/>
      <c r="BZ488" s="254"/>
      <c r="CA488" s="254"/>
      <c r="CB488" s="254"/>
      <c r="CC488" s="254"/>
      <c r="CD488" s="254"/>
      <c r="CE488" s="420" t="s">
        <v>517</v>
      </c>
      <c r="CF488" s="230"/>
    </row>
    <row r="489" spans="2:109" ht="13.5" customHeight="1">
      <c r="AP489" s="113" t="s">
        <v>21</v>
      </c>
      <c r="AQ489" s="182"/>
      <c r="AR489" s="238"/>
      <c r="AS489" s="282"/>
      <c r="AT489" s="304"/>
      <c r="AU489" s="304"/>
      <c r="AV489" s="304"/>
      <c r="AW489" s="304"/>
      <c r="AX489" s="304"/>
      <c r="AY489" s="304"/>
      <c r="AZ489" s="304"/>
      <c r="BA489" s="304"/>
      <c r="BB489" s="304"/>
      <c r="BC489" s="304"/>
      <c r="BD489" s="304"/>
      <c r="BE489" s="304"/>
      <c r="BF489" s="304"/>
      <c r="BG489" s="304"/>
      <c r="BH489" s="304"/>
      <c r="BI489" s="304"/>
      <c r="BJ489" s="304"/>
      <c r="BK489" s="304"/>
      <c r="BL489" s="304"/>
      <c r="BM489" s="304"/>
      <c r="BN489" s="304"/>
      <c r="BO489" s="304"/>
      <c r="BP489" s="304"/>
      <c r="BQ489" s="304"/>
      <c r="BR489" s="304"/>
      <c r="BS489" s="304"/>
      <c r="BT489" s="304"/>
      <c r="BU489" s="304"/>
      <c r="BV489" s="304"/>
      <c r="BW489" s="304"/>
      <c r="BX489" s="304"/>
      <c r="BY489" s="304"/>
      <c r="BZ489" s="304"/>
      <c r="CA489" s="304"/>
      <c r="CB489" s="304"/>
      <c r="CC489" s="304"/>
      <c r="CD489" s="304"/>
      <c r="CE489" s="304"/>
      <c r="CF489" s="434"/>
      <c r="CG489" s="5"/>
      <c r="CH489" s="5"/>
      <c r="CI489" s="5"/>
      <c r="CJ489" s="5"/>
      <c r="CK489" s="5"/>
      <c r="CL489" s="5"/>
      <c r="CM489" s="5"/>
      <c r="CN489" s="5"/>
      <c r="CO489" s="5"/>
      <c r="CP489" s="5"/>
      <c r="CQ489" s="5"/>
      <c r="CR489" s="5"/>
      <c r="CS489" s="5"/>
      <c r="CT489" s="5"/>
      <c r="CU489" s="5"/>
      <c r="CV489" s="5"/>
      <c r="CW489" s="5"/>
      <c r="CX489" s="5"/>
      <c r="CY489" s="5"/>
      <c r="CZ489" s="5"/>
      <c r="DA489" s="5"/>
      <c r="DB489" s="5"/>
      <c r="DC489" s="5"/>
      <c r="DD489" s="5"/>
    </row>
    <row r="490" spans="2:109" ht="13.5" customHeight="1">
      <c r="AP490" s="110"/>
      <c r="AQ490" s="180"/>
      <c r="AR490" s="69" t="s">
        <v>151</v>
      </c>
      <c r="AS490" s="251" t="s">
        <v>495</v>
      </c>
      <c r="AT490" s="251"/>
      <c r="AU490" s="251"/>
      <c r="AV490" s="251"/>
      <c r="AW490" s="251"/>
      <c r="AX490" s="251"/>
      <c r="AY490" s="251"/>
      <c r="AZ490" s="251"/>
      <c r="BA490" s="251"/>
      <c r="BB490" s="251"/>
      <c r="BC490" s="251"/>
      <c r="BD490" s="251"/>
      <c r="BE490" s="251"/>
      <c r="BF490" s="251"/>
      <c r="BG490" s="251"/>
      <c r="BH490" s="251"/>
      <c r="BI490" s="251"/>
      <c r="BJ490" s="251"/>
      <c r="BK490" s="251"/>
      <c r="BL490" s="251"/>
      <c r="BM490" s="251"/>
      <c r="BN490" s="251"/>
      <c r="BO490" s="251"/>
      <c r="BP490" s="251"/>
      <c r="BQ490" s="251"/>
      <c r="BR490" s="251"/>
      <c r="BS490" s="251"/>
      <c r="BT490" s="251"/>
      <c r="BU490" s="251"/>
      <c r="BV490" s="251"/>
      <c r="BW490" s="251"/>
      <c r="BX490" s="251"/>
      <c r="BY490" s="251"/>
      <c r="BZ490" s="251"/>
      <c r="CA490" s="251"/>
      <c r="CB490" s="251"/>
      <c r="CC490" s="251"/>
      <c r="CD490" s="251"/>
      <c r="CE490" s="251"/>
      <c r="CF490" s="430"/>
      <c r="CG490" s="5"/>
      <c r="CH490" s="5"/>
      <c r="CI490" s="5"/>
      <c r="CJ490" s="5"/>
      <c r="CK490" s="5"/>
      <c r="CO490" s="5"/>
      <c r="CP490" s="5"/>
      <c r="CQ490" s="5"/>
      <c r="CR490" s="5"/>
      <c r="CS490" s="5"/>
      <c r="CT490" s="5"/>
      <c r="CU490" s="5"/>
      <c r="CV490" s="5"/>
      <c r="CW490" s="5"/>
      <c r="CX490" s="5"/>
      <c r="CY490" s="5"/>
      <c r="CZ490" s="5"/>
      <c r="DA490" s="5"/>
      <c r="DB490" s="5"/>
      <c r="DC490" s="5"/>
      <c r="DD490" s="5"/>
    </row>
    <row r="491" spans="2:109" ht="13.5" customHeight="1">
      <c r="AP491" s="110"/>
      <c r="AQ491" s="180"/>
      <c r="AR491" s="5"/>
      <c r="AS491" s="251"/>
      <c r="AT491" s="251"/>
      <c r="AU491" s="251"/>
      <c r="AV491" s="251"/>
      <c r="AW491" s="251"/>
      <c r="AX491" s="251"/>
      <c r="AY491" s="251"/>
      <c r="AZ491" s="251"/>
      <c r="BA491" s="251"/>
      <c r="BB491" s="251"/>
      <c r="BC491" s="251"/>
      <c r="BD491" s="251"/>
      <c r="BE491" s="251"/>
      <c r="BF491" s="251"/>
      <c r="BG491" s="251"/>
      <c r="BH491" s="251"/>
      <c r="BI491" s="251"/>
      <c r="BJ491" s="251"/>
      <c r="BK491" s="251"/>
      <c r="BL491" s="251"/>
      <c r="BM491" s="251"/>
      <c r="BN491" s="251"/>
      <c r="BO491" s="251"/>
      <c r="BP491" s="251"/>
      <c r="BQ491" s="251"/>
      <c r="BR491" s="251"/>
      <c r="BS491" s="251"/>
      <c r="BT491" s="251"/>
      <c r="BU491" s="251"/>
      <c r="BV491" s="251"/>
      <c r="BW491" s="251"/>
      <c r="BX491" s="251"/>
      <c r="BY491" s="251"/>
      <c r="BZ491" s="251"/>
      <c r="CA491" s="251"/>
      <c r="CB491" s="251"/>
      <c r="CC491" s="251"/>
      <c r="CD491" s="251"/>
      <c r="CE491" s="251"/>
      <c r="CF491" s="430"/>
      <c r="CG491" s="5"/>
      <c r="CH491" s="5"/>
      <c r="CI491" s="5"/>
      <c r="CJ491" s="5"/>
      <c r="CK491" s="5"/>
      <c r="CO491" s="5"/>
      <c r="CP491" s="5"/>
      <c r="CQ491" s="5"/>
      <c r="CR491" s="5"/>
      <c r="CS491" s="5"/>
      <c r="CT491" s="5"/>
      <c r="CU491" s="5"/>
      <c r="CV491" s="5"/>
      <c r="CW491" s="5"/>
      <c r="CX491" s="5"/>
      <c r="CY491" s="5"/>
      <c r="CZ491" s="5"/>
      <c r="DA491" s="5"/>
      <c r="DB491" s="5"/>
      <c r="DC491" s="5"/>
      <c r="DD491" s="5"/>
    </row>
    <row r="492" spans="2:109" ht="13.5" customHeight="1">
      <c r="AP492" s="110"/>
      <c r="AQ492" s="180"/>
      <c r="AR492" s="5"/>
      <c r="AS492" s="251"/>
      <c r="AT492" s="251"/>
      <c r="AU492" s="251"/>
      <c r="AV492" s="251"/>
      <c r="AW492" s="251"/>
      <c r="AX492" s="251"/>
      <c r="AY492" s="251"/>
      <c r="AZ492" s="251"/>
      <c r="BA492" s="251"/>
      <c r="BB492" s="251"/>
      <c r="BC492" s="251"/>
      <c r="BD492" s="251"/>
      <c r="BE492" s="251"/>
      <c r="BF492" s="251"/>
      <c r="BG492" s="251"/>
      <c r="BH492" s="251"/>
      <c r="BI492" s="251"/>
      <c r="BJ492" s="251"/>
      <c r="BK492" s="251"/>
      <c r="BL492" s="251"/>
      <c r="BM492" s="251"/>
      <c r="BN492" s="251"/>
      <c r="BO492" s="251"/>
      <c r="BP492" s="251"/>
      <c r="BQ492" s="251"/>
      <c r="BR492" s="251"/>
      <c r="BS492" s="251"/>
      <c r="BT492" s="251"/>
      <c r="BU492" s="251"/>
      <c r="BV492" s="251"/>
      <c r="BW492" s="251"/>
      <c r="BX492" s="251"/>
      <c r="BY492" s="251"/>
      <c r="BZ492" s="251"/>
      <c r="CA492" s="251"/>
      <c r="CB492" s="251"/>
      <c r="CC492" s="251"/>
      <c r="CD492" s="251"/>
      <c r="CE492" s="251"/>
      <c r="CF492" s="430"/>
    </row>
    <row r="493" spans="2:109" ht="13.5" customHeight="1">
      <c r="AP493" s="110"/>
      <c r="AQ493" s="180"/>
      <c r="AR493" s="69" t="s">
        <v>113</v>
      </c>
      <c r="AS493" s="254" t="s">
        <v>207</v>
      </c>
      <c r="AT493" s="254"/>
      <c r="AU493" s="254"/>
      <c r="AV493" s="254"/>
      <c r="AW493" s="254"/>
      <c r="AX493" s="254"/>
      <c r="AY493" s="254"/>
      <c r="AZ493" s="254"/>
      <c r="BA493" s="254"/>
      <c r="BB493" s="254"/>
      <c r="BC493" s="254"/>
      <c r="BD493" s="254"/>
      <c r="BE493" s="254"/>
      <c r="BF493" s="254"/>
      <c r="BG493" s="254"/>
      <c r="BH493" s="254"/>
      <c r="BI493" s="254"/>
      <c r="BJ493" s="254"/>
      <c r="BK493" s="254"/>
      <c r="BL493" s="254"/>
      <c r="BM493" s="254"/>
      <c r="BN493" s="254"/>
      <c r="BO493" s="254"/>
      <c r="BP493" s="254"/>
      <c r="BQ493" s="254"/>
      <c r="BR493" s="254"/>
      <c r="BS493" s="254"/>
      <c r="BT493" s="254"/>
      <c r="BU493" s="254"/>
      <c r="BV493" s="254"/>
      <c r="BW493" s="254"/>
      <c r="BX493" s="254"/>
      <c r="BY493" s="254"/>
      <c r="BZ493" s="254"/>
      <c r="CA493" s="254"/>
      <c r="CB493" s="254"/>
      <c r="CC493" s="254"/>
      <c r="CD493" s="254"/>
      <c r="CE493" s="254"/>
      <c r="CF493" s="430"/>
    </row>
    <row r="494" spans="2:109" ht="13.5" customHeight="1">
      <c r="AP494" s="110"/>
      <c r="AQ494" s="180"/>
      <c r="AR494" s="5"/>
      <c r="AS494" s="266"/>
      <c r="AT494" s="266"/>
      <c r="AU494" s="266"/>
      <c r="AV494" s="266"/>
      <c r="AW494" s="266"/>
      <c r="AX494" s="266"/>
      <c r="AY494" s="266"/>
      <c r="AZ494" s="266"/>
      <c r="BA494" s="266"/>
      <c r="BB494" s="266"/>
      <c r="BC494" s="266"/>
      <c r="BD494" s="266"/>
      <c r="BE494" s="266"/>
      <c r="BF494" s="266"/>
      <c r="BG494" s="266"/>
      <c r="BH494" s="266"/>
      <c r="BI494" s="266"/>
      <c r="BJ494" s="266"/>
      <c r="BK494" s="266"/>
      <c r="BL494" s="266"/>
      <c r="BM494" s="266"/>
      <c r="BN494" s="266"/>
      <c r="BO494" s="266"/>
      <c r="BP494" s="266"/>
      <c r="BQ494" s="266"/>
      <c r="BR494" s="266"/>
      <c r="BS494" s="266"/>
      <c r="BT494" s="266"/>
      <c r="BU494" s="266"/>
      <c r="BV494" s="266"/>
      <c r="BW494" s="266"/>
      <c r="BX494" s="266"/>
      <c r="BY494" s="266"/>
      <c r="BZ494" s="266"/>
      <c r="CA494" s="266"/>
      <c r="CB494" s="266"/>
      <c r="CC494" s="266"/>
      <c r="CD494" s="266"/>
      <c r="CE494" s="266"/>
      <c r="CF494" s="430"/>
    </row>
    <row r="495" spans="2:109" ht="13.5" customHeight="1">
      <c r="AP495" s="110"/>
      <c r="AQ495" s="180"/>
      <c r="AR495" s="69" t="s">
        <v>42</v>
      </c>
      <c r="AS495" s="249" t="s">
        <v>52</v>
      </c>
      <c r="AT495" s="249"/>
      <c r="AU495" s="249"/>
      <c r="AV495" s="249"/>
      <c r="AW495" s="249"/>
      <c r="AX495" s="249"/>
      <c r="AY495" s="249"/>
      <c r="AZ495" s="249"/>
      <c r="BA495" s="249"/>
      <c r="BB495" s="249"/>
      <c r="BC495" s="249"/>
      <c r="BD495" s="249"/>
      <c r="BE495" s="249"/>
      <c r="BF495" s="249"/>
      <c r="BG495" s="249"/>
      <c r="BH495" s="249"/>
      <c r="BI495" s="249"/>
      <c r="BJ495" s="249"/>
      <c r="BK495" s="249"/>
      <c r="BL495" s="249"/>
      <c r="BM495" s="249"/>
      <c r="BN495" s="249"/>
      <c r="BO495" s="249"/>
      <c r="BP495" s="249"/>
      <c r="BQ495" s="249"/>
      <c r="BR495" s="249"/>
      <c r="BS495" s="249"/>
      <c r="BT495" s="249"/>
      <c r="BU495" s="249"/>
      <c r="BV495" s="249"/>
      <c r="BW495" s="249"/>
      <c r="BX495" s="249"/>
      <c r="BY495" s="249"/>
      <c r="BZ495" s="249"/>
      <c r="CA495" s="249"/>
      <c r="CB495" s="249"/>
      <c r="CC495" s="249"/>
      <c r="CD495" s="249"/>
      <c r="CE495" s="249"/>
      <c r="CF495" s="430"/>
    </row>
    <row r="496" spans="2:109" ht="13.5" customHeight="1">
      <c r="AP496" s="110"/>
      <c r="AQ496" s="180"/>
      <c r="AR496" s="5"/>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430"/>
    </row>
    <row r="497" spans="2:84" ht="13.5" customHeight="1">
      <c r="AP497" s="110"/>
      <c r="AQ497" s="180"/>
      <c r="AR497" s="69" t="s">
        <v>299</v>
      </c>
      <c r="AS497" s="251" t="s">
        <v>270</v>
      </c>
      <c r="AT497" s="211"/>
      <c r="AU497" s="211"/>
      <c r="AV497" s="211"/>
      <c r="AW497" s="211"/>
      <c r="AX497" s="211"/>
      <c r="AY497" s="211"/>
      <c r="AZ497" s="211"/>
      <c r="BA497" s="211"/>
      <c r="BB497" s="211"/>
      <c r="BC497" s="211"/>
      <c r="BD497" s="211"/>
      <c r="BE497" s="211"/>
      <c r="BF497" s="211"/>
      <c r="BG497" s="211"/>
      <c r="BH497" s="211"/>
      <c r="BI497" s="211"/>
      <c r="BJ497" s="211"/>
      <c r="BK497" s="211"/>
      <c r="BL497" s="211"/>
      <c r="BM497" s="211"/>
      <c r="BN497" s="211"/>
      <c r="BO497" s="211"/>
      <c r="BP497" s="211"/>
      <c r="BQ497" s="211"/>
      <c r="BR497" s="211"/>
      <c r="BS497" s="211"/>
      <c r="BT497" s="211"/>
      <c r="BU497" s="211"/>
      <c r="BV497" s="211"/>
      <c r="BW497" s="211"/>
      <c r="BX497" s="211"/>
      <c r="BY497" s="211"/>
      <c r="BZ497" s="211"/>
      <c r="CA497" s="211"/>
      <c r="CB497" s="211"/>
      <c r="CC497" s="211"/>
      <c r="CD497" s="211"/>
      <c r="CE497" s="211"/>
      <c r="CF497" s="430"/>
    </row>
    <row r="498" spans="2:84" ht="13.5" customHeight="1">
      <c r="AP498" s="110"/>
      <c r="AQ498" s="180"/>
      <c r="AR498" s="69"/>
      <c r="AS498" s="211"/>
      <c r="AT498" s="211"/>
      <c r="AU498" s="211"/>
      <c r="AV498" s="211"/>
      <c r="AW498" s="211"/>
      <c r="AX498" s="211"/>
      <c r="AY498" s="211"/>
      <c r="AZ498" s="211"/>
      <c r="BA498" s="211"/>
      <c r="BB498" s="211"/>
      <c r="BC498" s="211"/>
      <c r="BD498" s="211"/>
      <c r="BE498" s="211"/>
      <c r="BF498" s="211"/>
      <c r="BG498" s="211"/>
      <c r="BH498" s="211"/>
      <c r="BI498" s="211"/>
      <c r="BJ498" s="211"/>
      <c r="BK498" s="211"/>
      <c r="BL498" s="211"/>
      <c r="BM498" s="211"/>
      <c r="BN498" s="211"/>
      <c r="BO498" s="211"/>
      <c r="BP498" s="211"/>
      <c r="BQ498" s="211"/>
      <c r="BR498" s="211"/>
      <c r="BS498" s="211"/>
      <c r="BT498" s="211"/>
      <c r="BU498" s="211"/>
      <c r="BV498" s="211"/>
      <c r="BW498" s="211"/>
      <c r="BX498" s="211"/>
      <c r="BY498" s="211"/>
      <c r="BZ498" s="211"/>
      <c r="CA498" s="211"/>
      <c r="CB498" s="211"/>
      <c r="CC498" s="211"/>
      <c r="CD498" s="211"/>
      <c r="CE498" s="211"/>
      <c r="CF498" s="430"/>
    </row>
    <row r="499" spans="2:84" ht="13.5" customHeight="1">
      <c r="AP499" s="110"/>
      <c r="AQ499" s="180"/>
      <c r="AR499" s="5"/>
      <c r="AS499" s="213"/>
      <c r="AT499" s="213"/>
      <c r="AU499" s="213"/>
      <c r="AV499" s="213"/>
      <c r="AW499" s="213"/>
      <c r="AX499" s="213"/>
      <c r="AY499" s="213"/>
      <c r="AZ499" s="213"/>
      <c r="BA499" s="213"/>
      <c r="BB499" s="213"/>
      <c r="BC499" s="213"/>
      <c r="BD499" s="213"/>
      <c r="BE499" s="213"/>
      <c r="BF499" s="213"/>
      <c r="BG499" s="213"/>
      <c r="BH499" s="213"/>
      <c r="BI499" s="213"/>
      <c r="BJ499" s="213"/>
      <c r="BK499" s="213"/>
      <c r="BL499" s="213"/>
      <c r="BM499" s="213"/>
      <c r="BN499" s="213"/>
      <c r="BO499" s="213"/>
      <c r="BP499" s="213"/>
      <c r="BQ499" s="213"/>
      <c r="BR499" s="213"/>
      <c r="BS499" s="213"/>
      <c r="BT499" s="213"/>
      <c r="BU499" s="213"/>
      <c r="BV499" s="213"/>
      <c r="BW499" s="213"/>
      <c r="BX499" s="213"/>
      <c r="BY499" s="213"/>
      <c r="BZ499" s="213"/>
      <c r="CA499" s="213"/>
      <c r="CB499" s="213"/>
      <c r="CC499" s="213"/>
      <c r="CD499" s="213"/>
      <c r="CE499" s="213"/>
      <c r="CF499" s="430"/>
    </row>
    <row r="500" spans="2:84" ht="13.5" customHeight="1">
      <c r="AP500" s="110"/>
      <c r="AQ500" s="180"/>
      <c r="AR500" s="69" t="s">
        <v>443</v>
      </c>
      <c r="AS500" s="249" t="s">
        <v>496</v>
      </c>
      <c r="AT500" s="249"/>
      <c r="AU500" s="249"/>
      <c r="AV500" s="249"/>
      <c r="AW500" s="249"/>
      <c r="AX500" s="249"/>
      <c r="AY500" s="249"/>
      <c r="AZ500" s="249"/>
      <c r="BA500" s="249"/>
      <c r="BB500" s="249"/>
      <c r="BC500" s="249"/>
      <c r="BD500" s="249"/>
      <c r="BE500" s="249"/>
      <c r="BF500" s="249"/>
      <c r="BG500" s="249"/>
      <c r="BH500" s="249"/>
      <c r="BI500" s="249"/>
      <c r="BJ500" s="249"/>
      <c r="BK500" s="249"/>
      <c r="BL500" s="249"/>
      <c r="BM500" s="249"/>
      <c r="BN500" s="249"/>
      <c r="BO500" s="249"/>
      <c r="BP500" s="249"/>
      <c r="BQ500" s="249"/>
      <c r="BR500" s="249"/>
      <c r="BS500" s="249"/>
      <c r="BT500" s="249"/>
      <c r="BU500" s="249"/>
      <c r="BV500" s="249"/>
      <c r="BW500" s="249"/>
      <c r="BX500" s="249"/>
      <c r="BY500" s="249"/>
      <c r="BZ500" s="249"/>
      <c r="CA500" s="249"/>
      <c r="CB500" s="249"/>
      <c r="CC500" s="249"/>
      <c r="CD500" s="249"/>
      <c r="CE500" s="249"/>
      <c r="CF500" s="430"/>
    </row>
    <row r="501" spans="2:84" ht="13.5" customHeight="1">
      <c r="AP501" s="110"/>
      <c r="AQ501" s="180"/>
      <c r="AR501" s="69"/>
      <c r="AS501" s="249"/>
      <c r="AT501" s="249"/>
      <c r="AU501" s="249"/>
      <c r="AV501" s="249"/>
      <c r="AW501" s="249"/>
      <c r="AX501" s="249"/>
      <c r="AY501" s="249"/>
      <c r="AZ501" s="249"/>
      <c r="BA501" s="249"/>
      <c r="BB501" s="249"/>
      <c r="BC501" s="249"/>
      <c r="BD501" s="249"/>
      <c r="BE501" s="249"/>
      <c r="BF501" s="249"/>
      <c r="BG501" s="249"/>
      <c r="BH501" s="249"/>
      <c r="BI501" s="249"/>
      <c r="BJ501" s="249"/>
      <c r="BK501" s="249"/>
      <c r="BL501" s="249"/>
      <c r="BM501" s="249"/>
      <c r="BN501" s="249"/>
      <c r="BO501" s="249"/>
      <c r="BP501" s="249"/>
      <c r="BQ501" s="249"/>
      <c r="BR501" s="249"/>
      <c r="BS501" s="249"/>
      <c r="BT501" s="249"/>
      <c r="BU501" s="249"/>
      <c r="BV501" s="249"/>
      <c r="BW501" s="249"/>
      <c r="BX501" s="249"/>
      <c r="BY501" s="249"/>
      <c r="BZ501" s="249"/>
      <c r="CA501" s="249"/>
      <c r="CB501" s="249"/>
      <c r="CC501" s="249"/>
      <c r="CD501" s="249"/>
      <c r="CE501" s="249"/>
      <c r="CF501" s="430"/>
    </row>
    <row r="502" spans="2:84" ht="13.5" customHeight="1">
      <c r="AP502" s="110"/>
      <c r="AQ502" s="180"/>
      <c r="AR502" s="5"/>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c r="CA502" s="18"/>
      <c r="CB502" s="18"/>
      <c r="CC502" s="18"/>
      <c r="CD502" s="18"/>
      <c r="CE502" s="18"/>
      <c r="CF502" s="430"/>
    </row>
    <row r="503" spans="2:84" ht="13.5" customHeight="1">
      <c r="AP503" s="110"/>
      <c r="AQ503" s="180"/>
      <c r="AR503" s="69" t="s">
        <v>459</v>
      </c>
      <c r="AS503" s="69" t="s">
        <v>271</v>
      </c>
      <c r="AT503" s="69"/>
      <c r="AU503" s="69"/>
      <c r="AV503" s="69"/>
      <c r="AW503" s="69"/>
      <c r="AX503" s="69"/>
      <c r="AY503" s="69"/>
      <c r="AZ503" s="69"/>
      <c r="BA503" s="69"/>
      <c r="BB503" s="69"/>
      <c r="BC503" s="69"/>
      <c r="BD503" s="69"/>
      <c r="BE503" s="69"/>
      <c r="BF503" s="69"/>
      <c r="BG503" s="69"/>
      <c r="BH503" s="69"/>
      <c r="BI503" s="69"/>
      <c r="BJ503" s="69"/>
      <c r="BK503" s="69"/>
      <c r="BL503" s="69"/>
      <c r="BM503" s="69"/>
      <c r="BN503" s="69"/>
      <c r="BO503" s="69"/>
      <c r="BP503" s="69"/>
      <c r="BQ503" s="69"/>
      <c r="BR503" s="69"/>
      <c r="BS503" s="69"/>
      <c r="BT503" s="69"/>
      <c r="BU503" s="69"/>
      <c r="BV503" s="69"/>
      <c r="BW503" s="69"/>
      <c r="BX503" s="69"/>
      <c r="BY503" s="69"/>
      <c r="BZ503" s="69"/>
      <c r="CA503" s="69"/>
      <c r="CB503" s="69"/>
      <c r="CC503" s="69"/>
      <c r="CD503" s="69"/>
      <c r="CE503" s="69"/>
      <c r="CF503" s="430"/>
    </row>
    <row r="504" spans="2:84" ht="13.5" customHeight="1">
      <c r="AP504" s="110"/>
      <c r="AQ504" s="180"/>
      <c r="AR504" s="69"/>
      <c r="AS504" s="69"/>
      <c r="AT504" s="69"/>
      <c r="AU504" s="69"/>
      <c r="AV504" s="69"/>
      <c r="AW504" s="69"/>
      <c r="AX504" s="69"/>
      <c r="AY504" s="69"/>
      <c r="AZ504" s="69"/>
      <c r="BA504" s="69"/>
      <c r="BB504" s="69"/>
      <c r="BC504" s="69"/>
      <c r="BD504" s="69"/>
      <c r="BE504" s="69"/>
      <c r="BF504" s="69"/>
      <c r="BG504" s="69"/>
      <c r="BH504" s="69"/>
      <c r="BI504" s="69"/>
      <c r="BJ504" s="69"/>
      <c r="BK504" s="69"/>
      <c r="BL504" s="69"/>
      <c r="BM504" s="69"/>
      <c r="BN504" s="69"/>
      <c r="BO504" s="69"/>
      <c r="BP504" s="69"/>
      <c r="BQ504" s="69"/>
      <c r="BR504" s="69"/>
      <c r="BS504" s="69"/>
      <c r="BT504" s="69"/>
      <c r="BU504" s="69"/>
      <c r="BV504" s="69"/>
      <c r="BW504" s="69"/>
      <c r="BX504" s="69"/>
      <c r="BY504" s="69"/>
      <c r="BZ504" s="69"/>
      <c r="CA504" s="69"/>
      <c r="CB504" s="69"/>
      <c r="CC504" s="69"/>
      <c r="CD504" s="69"/>
      <c r="CE504" s="69"/>
      <c r="CF504" s="430"/>
    </row>
    <row r="505" spans="2:84" ht="13.5" customHeight="1">
      <c r="B505" s="11">
        <v>1</v>
      </c>
      <c r="D505" s="1" t="s">
        <v>575</v>
      </c>
      <c r="AP505" s="110"/>
      <c r="AQ505" s="180"/>
      <c r="AR505" s="12" t="s">
        <v>460</v>
      </c>
      <c r="AS505" s="249" t="s">
        <v>26</v>
      </c>
      <c r="AT505" s="249"/>
      <c r="AU505" s="249"/>
      <c r="AV505" s="249"/>
      <c r="AW505" s="249"/>
      <c r="AX505" s="249"/>
      <c r="AY505" s="249"/>
      <c r="AZ505" s="249"/>
      <c r="BA505" s="249"/>
      <c r="BB505" s="249"/>
      <c r="BC505" s="249"/>
      <c r="BD505" s="249"/>
      <c r="BE505" s="249"/>
      <c r="BF505" s="249"/>
      <c r="BG505" s="249"/>
      <c r="BH505" s="249"/>
      <c r="BI505" s="249"/>
      <c r="BJ505" s="249"/>
      <c r="BK505" s="249"/>
      <c r="BL505" s="249"/>
      <c r="BM505" s="249"/>
      <c r="BN505" s="249"/>
      <c r="BO505" s="249"/>
      <c r="BP505" s="249"/>
      <c r="BQ505" s="249"/>
      <c r="BR505" s="249"/>
      <c r="BS505" s="249"/>
      <c r="BT505" s="249"/>
      <c r="BU505" s="249"/>
      <c r="BV505" s="249"/>
      <c r="BW505" s="249"/>
      <c r="BX505" s="249"/>
      <c r="BY505" s="249"/>
      <c r="BZ505" s="249"/>
      <c r="CA505" s="249"/>
      <c r="CB505" s="249"/>
      <c r="CC505" s="249"/>
      <c r="CD505" s="249"/>
      <c r="CE505" s="249"/>
      <c r="CF505" s="430"/>
    </row>
    <row r="506" spans="2:84" ht="13.5" customHeight="1">
      <c r="AP506" s="110"/>
      <c r="AQ506" s="180"/>
      <c r="AR506" s="230"/>
      <c r="AS506" s="249"/>
      <c r="AT506" s="249"/>
      <c r="AU506" s="249"/>
      <c r="AV506" s="249"/>
      <c r="AW506" s="249"/>
      <c r="AX506" s="249"/>
      <c r="AY506" s="249"/>
      <c r="AZ506" s="249"/>
      <c r="BA506" s="249"/>
      <c r="BB506" s="249"/>
      <c r="BC506" s="249"/>
      <c r="BD506" s="249"/>
      <c r="BE506" s="249"/>
      <c r="BF506" s="249"/>
      <c r="BG506" s="249"/>
      <c r="BH506" s="249"/>
      <c r="BI506" s="249"/>
      <c r="BJ506" s="249"/>
      <c r="BK506" s="249"/>
      <c r="BL506" s="249"/>
      <c r="BM506" s="249"/>
      <c r="BN506" s="249"/>
      <c r="BO506" s="249"/>
      <c r="BP506" s="249"/>
      <c r="BQ506" s="249"/>
      <c r="BR506" s="249"/>
      <c r="BS506" s="249"/>
      <c r="BT506" s="249"/>
      <c r="BU506" s="249"/>
      <c r="BV506" s="249"/>
      <c r="BW506" s="249"/>
      <c r="BX506" s="249"/>
      <c r="BY506" s="249"/>
      <c r="BZ506" s="249"/>
      <c r="CA506" s="249"/>
      <c r="CB506" s="249"/>
      <c r="CC506" s="249"/>
      <c r="CD506" s="249"/>
      <c r="CE506" s="249"/>
      <c r="CF506" s="430"/>
    </row>
    <row r="507" spans="2:84" ht="13.5" customHeight="1">
      <c r="AP507" s="110"/>
      <c r="AQ507" s="180"/>
      <c r="AR507" s="230"/>
      <c r="AS507" s="249"/>
      <c r="AT507" s="249"/>
      <c r="AU507" s="249"/>
      <c r="AV507" s="249"/>
      <c r="AW507" s="249"/>
      <c r="AX507" s="249"/>
      <c r="AY507" s="249"/>
      <c r="AZ507" s="249"/>
      <c r="BA507" s="249"/>
      <c r="BB507" s="249"/>
      <c r="BC507" s="249"/>
      <c r="BD507" s="249"/>
      <c r="BE507" s="249"/>
      <c r="BF507" s="249"/>
      <c r="BG507" s="249"/>
      <c r="BH507" s="249"/>
      <c r="BI507" s="249"/>
      <c r="BJ507" s="249"/>
      <c r="BK507" s="249"/>
      <c r="BL507" s="249"/>
      <c r="BM507" s="249"/>
      <c r="BN507" s="249"/>
      <c r="BO507" s="249"/>
      <c r="BP507" s="249"/>
      <c r="BQ507" s="249"/>
      <c r="BR507" s="249"/>
      <c r="BS507" s="249"/>
      <c r="BT507" s="249"/>
      <c r="BU507" s="249"/>
      <c r="BV507" s="249"/>
      <c r="BW507" s="249"/>
      <c r="BX507" s="249"/>
      <c r="BY507" s="249"/>
      <c r="BZ507" s="249"/>
      <c r="CA507" s="249"/>
      <c r="CB507" s="249"/>
      <c r="CC507" s="249"/>
      <c r="CD507" s="249"/>
      <c r="CE507" s="249"/>
      <c r="CF507" s="430"/>
    </row>
    <row r="508" spans="2:84" ht="13.5" customHeight="1">
      <c r="AP508" s="110"/>
      <c r="AQ508" s="180"/>
      <c r="AR508" s="230"/>
      <c r="AS508" s="249"/>
      <c r="AT508" s="249"/>
      <c r="AU508" s="249"/>
      <c r="AV508" s="249"/>
      <c r="AW508" s="249"/>
      <c r="AX508" s="249"/>
      <c r="AY508" s="249"/>
      <c r="AZ508" s="249"/>
      <c r="BA508" s="249"/>
      <c r="BB508" s="249"/>
      <c r="BC508" s="249"/>
      <c r="BD508" s="249"/>
      <c r="BE508" s="249"/>
      <c r="BF508" s="249"/>
      <c r="BG508" s="249"/>
      <c r="BH508" s="249"/>
      <c r="BI508" s="249"/>
      <c r="BJ508" s="249"/>
      <c r="BK508" s="249"/>
      <c r="BL508" s="249"/>
      <c r="BM508" s="249"/>
      <c r="BN508" s="249"/>
      <c r="BO508" s="249"/>
      <c r="BP508" s="249"/>
      <c r="BQ508" s="249"/>
      <c r="BR508" s="249"/>
      <c r="BS508" s="249"/>
      <c r="BT508" s="249"/>
      <c r="BU508" s="249"/>
      <c r="BV508" s="249"/>
      <c r="BW508" s="249"/>
      <c r="BX508" s="249"/>
      <c r="BY508" s="249"/>
      <c r="BZ508" s="249"/>
      <c r="CA508" s="249"/>
      <c r="CB508" s="249"/>
      <c r="CC508" s="249"/>
      <c r="CD508" s="249"/>
      <c r="CE508" s="249"/>
      <c r="CF508" s="430"/>
    </row>
    <row r="509" spans="2:84" ht="13.5" customHeight="1">
      <c r="AP509" s="110"/>
      <c r="AQ509" s="180"/>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430"/>
    </row>
    <row r="510" spans="2:84" ht="13.5" customHeight="1">
      <c r="AP510" s="110"/>
      <c r="AQ510" s="180"/>
      <c r="AR510" s="230" t="s">
        <v>462</v>
      </c>
      <c r="AS510" s="249" t="s">
        <v>195</v>
      </c>
      <c r="AT510" s="249"/>
      <c r="AU510" s="249"/>
      <c r="AV510" s="249"/>
      <c r="AW510" s="249"/>
      <c r="AX510" s="249"/>
      <c r="AY510" s="249"/>
      <c r="AZ510" s="249"/>
      <c r="BA510" s="249"/>
      <c r="BB510" s="249"/>
      <c r="BC510" s="249"/>
      <c r="BD510" s="249"/>
      <c r="BE510" s="249"/>
      <c r="BF510" s="249"/>
      <c r="BG510" s="249"/>
      <c r="BH510" s="249"/>
      <c r="BI510" s="249"/>
      <c r="BJ510" s="249"/>
      <c r="BK510" s="249"/>
      <c r="BL510" s="249"/>
      <c r="BM510" s="249"/>
      <c r="BN510" s="249"/>
      <c r="BO510" s="249"/>
      <c r="BP510" s="249"/>
      <c r="BQ510" s="249"/>
      <c r="BR510" s="249"/>
      <c r="BS510" s="249"/>
      <c r="BT510" s="249"/>
      <c r="BU510" s="249"/>
      <c r="BV510" s="249"/>
      <c r="BW510" s="249"/>
      <c r="BX510" s="249"/>
      <c r="BY510" s="249"/>
      <c r="BZ510" s="249"/>
      <c r="CA510" s="249"/>
      <c r="CB510" s="249"/>
      <c r="CC510" s="249"/>
      <c r="CD510" s="249"/>
      <c r="CE510" s="249"/>
      <c r="CF510" s="430"/>
    </row>
    <row r="511" spans="2:84" ht="13.5" customHeight="1">
      <c r="AP511" s="110"/>
      <c r="AQ511" s="180"/>
      <c r="AR511" s="230"/>
      <c r="AS511" s="249"/>
      <c r="AT511" s="249"/>
      <c r="AU511" s="249"/>
      <c r="AV511" s="249"/>
      <c r="AW511" s="249"/>
      <c r="AX511" s="249"/>
      <c r="AY511" s="249"/>
      <c r="AZ511" s="249"/>
      <c r="BA511" s="249"/>
      <c r="BB511" s="249"/>
      <c r="BC511" s="249"/>
      <c r="BD511" s="249"/>
      <c r="BE511" s="249"/>
      <c r="BF511" s="249"/>
      <c r="BG511" s="249"/>
      <c r="BH511" s="249"/>
      <c r="BI511" s="249"/>
      <c r="BJ511" s="249"/>
      <c r="BK511" s="249"/>
      <c r="BL511" s="249"/>
      <c r="BM511" s="249"/>
      <c r="BN511" s="249"/>
      <c r="BO511" s="249"/>
      <c r="BP511" s="249"/>
      <c r="BQ511" s="249"/>
      <c r="BR511" s="249"/>
      <c r="BS511" s="249"/>
      <c r="BT511" s="249"/>
      <c r="BU511" s="249"/>
      <c r="BV511" s="249"/>
      <c r="BW511" s="249"/>
      <c r="BX511" s="249"/>
      <c r="BY511" s="249"/>
      <c r="BZ511" s="249"/>
      <c r="CA511" s="249"/>
      <c r="CB511" s="249"/>
      <c r="CC511" s="249"/>
      <c r="CD511" s="249"/>
      <c r="CE511" s="249"/>
      <c r="CF511" s="430"/>
    </row>
    <row r="512" spans="2:84" ht="13.5" customHeight="1">
      <c r="AP512" s="110"/>
      <c r="AQ512" s="180"/>
      <c r="AR512" s="230"/>
      <c r="AS512" s="249"/>
      <c r="AT512" s="249"/>
      <c r="AU512" s="249"/>
      <c r="AV512" s="249"/>
      <c r="AW512" s="249"/>
      <c r="AX512" s="249"/>
      <c r="AY512" s="249"/>
      <c r="AZ512" s="249"/>
      <c r="BA512" s="249"/>
      <c r="BB512" s="249"/>
      <c r="BC512" s="249"/>
      <c r="BD512" s="249"/>
      <c r="BE512" s="249"/>
      <c r="BF512" s="249"/>
      <c r="BG512" s="249"/>
      <c r="BH512" s="249"/>
      <c r="BI512" s="249"/>
      <c r="BJ512" s="249"/>
      <c r="BK512" s="249"/>
      <c r="BL512" s="249"/>
      <c r="BM512" s="249"/>
      <c r="BN512" s="249"/>
      <c r="BO512" s="249"/>
      <c r="BP512" s="249"/>
      <c r="BQ512" s="249"/>
      <c r="BR512" s="249"/>
      <c r="BS512" s="249"/>
      <c r="BT512" s="249"/>
      <c r="BU512" s="249"/>
      <c r="BV512" s="249"/>
      <c r="BW512" s="249"/>
      <c r="BX512" s="249"/>
      <c r="BY512" s="249"/>
      <c r="BZ512" s="249"/>
      <c r="CA512" s="249"/>
      <c r="CB512" s="249"/>
      <c r="CC512" s="249"/>
      <c r="CD512" s="249"/>
      <c r="CE512" s="249"/>
      <c r="CF512" s="430"/>
    </row>
    <row r="513" spans="2:84" ht="13.5" customHeight="1">
      <c r="AP513" s="110"/>
      <c r="AQ513" s="180"/>
      <c r="AR513" s="230"/>
      <c r="AS513" s="249"/>
      <c r="AT513" s="249"/>
      <c r="AU513" s="249"/>
      <c r="AV513" s="249"/>
      <c r="AW513" s="249"/>
      <c r="AX513" s="249"/>
      <c r="AY513" s="249"/>
      <c r="AZ513" s="249"/>
      <c r="BA513" s="249"/>
      <c r="BB513" s="249"/>
      <c r="BC513" s="249"/>
      <c r="BD513" s="249"/>
      <c r="BE513" s="249"/>
      <c r="BF513" s="249"/>
      <c r="BG513" s="249"/>
      <c r="BH513" s="249"/>
      <c r="BI513" s="249"/>
      <c r="BJ513" s="249"/>
      <c r="BK513" s="249"/>
      <c r="BL513" s="249"/>
      <c r="BM513" s="249"/>
      <c r="BN513" s="249"/>
      <c r="BO513" s="249"/>
      <c r="BP513" s="249"/>
      <c r="BQ513" s="249"/>
      <c r="BR513" s="249"/>
      <c r="BS513" s="249"/>
      <c r="BT513" s="249"/>
      <c r="BU513" s="249"/>
      <c r="BV513" s="249"/>
      <c r="BW513" s="249"/>
      <c r="BX513" s="249"/>
      <c r="BY513" s="249"/>
      <c r="BZ513" s="249"/>
      <c r="CA513" s="249"/>
      <c r="CB513" s="249"/>
      <c r="CC513" s="249"/>
      <c r="CD513" s="249"/>
      <c r="CE513" s="249"/>
      <c r="CF513" s="430"/>
    </row>
    <row r="514" spans="2:84" ht="13.5" customHeight="1">
      <c r="B514" s="11">
        <v>1</v>
      </c>
      <c r="D514" s="1" t="s">
        <v>576</v>
      </c>
      <c r="AP514" s="110"/>
      <c r="AQ514" s="180"/>
      <c r="AR514" s="239" t="s">
        <v>16</v>
      </c>
      <c r="AS514" s="249" t="s">
        <v>92</v>
      </c>
      <c r="AT514" s="249"/>
      <c r="AU514" s="249"/>
      <c r="AV514" s="249"/>
      <c r="AW514" s="249"/>
      <c r="AX514" s="249"/>
      <c r="AY514" s="249"/>
      <c r="AZ514" s="249"/>
      <c r="BA514" s="249"/>
      <c r="BB514" s="249"/>
      <c r="BC514" s="249"/>
      <c r="BD514" s="249"/>
      <c r="BE514" s="249"/>
      <c r="BF514" s="249"/>
      <c r="BG514" s="249"/>
      <c r="BH514" s="249"/>
      <c r="BI514" s="249"/>
      <c r="BJ514" s="249"/>
      <c r="BK514" s="249"/>
      <c r="BL514" s="249"/>
      <c r="BM514" s="249"/>
      <c r="BN514" s="249"/>
      <c r="BO514" s="249"/>
      <c r="BP514" s="249"/>
      <c r="BQ514" s="249"/>
      <c r="BR514" s="249"/>
      <c r="BS514" s="249"/>
      <c r="BT514" s="249"/>
      <c r="BU514" s="249"/>
      <c r="BV514" s="249"/>
      <c r="BW514" s="249"/>
      <c r="BX514" s="249"/>
      <c r="BY514" s="249"/>
      <c r="BZ514" s="249"/>
      <c r="CA514" s="249"/>
      <c r="CB514" s="249"/>
      <c r="CC514" s="249"/>
      <c r="CD514" s="249"/>
      <c r="CE514" s="249"/>
      <c r="CF514" s="430"/>
    </row>
    <row r="515" spans="2:84" ht="13.5" customHeight="1">
      <c r="AP515" s="110"/>
      <c r="AQ515" s="180"/>
      <c r="AR515" s="239"/>
      <c r="AS515" s="249"/>
      <c r="AT515" s="249"/>
      <c r="AU515" s="249"/>
      <c r="AV515" s="249"/>
      <c r="AW515" s="249"/>
      <c r="AX515" s="249"/>
      <c r="AY515" s="249"/>
      <c r="AZ515" s="249"/>
      <c r="BA515" s="249"/>
      <c r="BB515" s="249"/>
      <c r="BC515" s="249"/>
      <c r="BD515" s="249"/>
      <c r="BE515" s="249"/>
      <c r="BF515" s="249"/>
      <c r="BG515" s="249"/>
      <c r="BH515" s="249"/>
      <c r="BI515" s="249"/>
      <c r="BJ515" s="249"/>
      <c r="BK515" s="249"/>
      <c r="BL515" s="249"/>
      <c r="BM515" s="249"/>
      <c r="BN515" s="249"/>
      <c r="BO515" s="249"/>
      <c r="BP515" s="249"/>
      <c r="BQ515" s="249"/>
      <c r="BR515" s="249"/>
      <c r="BS515" s="249"/>
      <c r="BT515" s="249"/>
      <c r="BU515" s="249"/>
      <c r="BV515" s="249"/>
      <c r="BW515" s="249"/>
      <c r="BX515" s="249"/>
      <c r="BY515" s="249"/>
      <c r="BZ515" s="249"/>
      <c r="CA515" s="249"/>
      <c r="CB515" s="249"/>
      <c r="CC515" s="249"/>
      <c r="CD515" s="249"/>
      <c r="CE515" s="249"/>
      <c r="CF515" s="430"/>
    </row>
    <row r="516" spans="2:84" ht="13.5" customHeight="1">
      <c r="AP516" s="110"/>
      <c r="AQ516" s="180"/>
      <c r="AR516" s="239"/>
      <c r="AS516" s="249"/>
      <c r="AT516" s="249"/>
      <c r="AU516" s="249"/>
      <c r="AV516" s="249"/>
      <c r="AW516" s="249"/>
      <c r="AX516" s="249"/>
      <c r="AY516" s="249"/>
      <c r="AZ516" s="249"/>
      <c r="BA516" s="249"/>
      <c r="BB516" s="249"/>
      <c r="BC516" s="249"/>
      <c r="BD516" s="249"/>
      <c r="BE516" s="249"/>
      <c r="BF516" s="249"/>
      <c r="BG516" s="249"/>
      <c r="BH516" s="249"/>
      <c r="BI516" s="249"/>
      <c r="BJ516" s="249"/>
      <c r="BK516" s="249"/>
      <c r="BL516" s="249"/>
      <c r="BM516" s="249"/>
      <c r="BN516" s="249"/>
      <c r="BO516" s="249"/>
      <c r="BP516" s="249"/>
      <c r="BQ516" s="249"/>
      <c r="BR516" s="249"/>
      <c r="BS516" s="249"/>
      <c r="BT516" s="249"/>
      <c r="BU516" s="249"/>
      <c r="BV516" s="249"/>
      <c r="BW516" s="249"/>
      <c r="BX516" s="249"/>
      <c r="BY516" s="249"/>
      <c r="BZ516" s="249"/>
      <c r="CA516" s="249"/>
      <c r="CB516" s="249"/>
      <c r="CC516" s="249"/>
      <c r="CD516" s="249"/>
      <c r="CE516" s="249"/>
      <c r="CF516" s="430"/>
    </row>
    <row r="517" spans="2:84" ht="13.5" customHeight="1">
      <c r="AP517" s="110"/>
      <c r="AQ517" s="180"/>
      <c r="AR517" s="239"/>
      <c r="AS517" s="249"/>
      <c r="AT517" s="249"/>
      <c r="AU517" s="249"/>
      <c r="AV517" s="249"/>
      <c r="AW517" s="249"/>
      <c r="AX517" s="249"/>
      <c r="AY517" s="249"/>
      <c r="AZ517" s="249"/>
      <c r="BA517" s="249"/>
      <c r="BB517" s="249"/>
      <c r="BC517" s="249"/>
      <c r="BD517" s="249"/>
      <c r="BE517" s="249"/>
      <c r="BF517" s="249"/>
      <c r="BG517" s="249"/>
      <c r="BH517" s="249"/>
      <c r="BI517" s="249"/>
      <c r="BJ517" s="249"/>
      <c r="BK517" s="249"/>
      <c r="BL517" s="249"/>
      <c r="BM517" s="249"/>
      <c r="BN517" s="249"/>
      <c r="BO517" s="249"/>
      <c r="BP517" s="249"/>
      <c r="BQ517" s="249"/>
      <c r="BR517" s="249"/>
      <c r="BS517" s="249"/>
      <c r="BT517" s="249"/>
      <c r="BU517" s="249"/>
      <c r="BV517" s="249"/>
      <c r="BW517" s="249"/>
      <c r="BX517" s="249"/>
      <c r="BY517" s="249"/>
      <c r="BZ517" s="249"/>
      <c r="CA517" s="249"/>
      <c r="CB517" s="249"/>
      <c r="CC517" s="249"/>
      <c r="CD517" s="249"/>
      <c r="CE517" s="249"/>
      <c r="CF517" s="430"/>
    </row>
    <row r="518" spans="2:84" ht="13.5" customHeight="1">
      <c r="AP518" s="111"/>
      <c r="AQ518" s="181"/>
      <c r="AR518" s="240"/>
      <c r="AS518" s="283"/>
      <c r="AT518" s="283"/>
      <c r="AU518" s="283"/>
      <c r="AV518" s="283"/>
      <c r="AW518" s="283"/>
      <c r="AX518" s="283"/>
      <c r="AY518" s="283"/>
      <c r="AZ518" s="283"/>
      <c r="BA518" s="283"/>
      <c r="BB518" s="283"/>
      <c r="BC518" s="283"/>
      <c r="BD518" s="283"/>
      <c r="BE518" s="283"/>
      <c r="BF518" s="283"/>
      <c r="BG518" s="283"/>
      <c r="BH518" s="283"/>
      <c r="BI518" s="283"/>
      <c r="BJ518" s="283"/>
      <c r="BK518" s="283"/>
      <c r="BL518" s="283"/>
      <c r="BM518" s="283"/>
      <c r="BN518" s="283"/>
      <c r="BO518" s="283"/>
      <c r="BP518" s="283"/>
      <c r="BQ518" s="283"/>
      <c r="BR518" s="283"/>
      <c r="BS518" s="283"/>
      <c r="BT518" s="283"/>
      <c r="BU518" s="283"/>
      <c r="BV518" s="283"/>
      <c r="BW518" s="283"/>
      <c r="BX518" s="283"/>
      <c r="BY518" s="283"/>
      <c r="BZ518" s="283"/>
      <c r="CA518" s="283"/>
      <c r="CB518" s="283"/>
      <c r="CC518" s="283"/>
      <c r="CD518" s="283"/>
      <c r="CE518" s="283"/>
      <c r="CF518" s="433"/>
    </row>
  </sheetData>
  <mergeCells count="460">
    <mergeCell ref="AQ3:AR3"/>
    <mergeCell ref="AS3:AT3"/>
    <mergeCell ref="AU3:AW3"/>
    <mergeCell ref="I5:J5"/>
    <mergeCell ref="G7:AB7"/>
    <mergeCell ref="AP7:CE7"/>
    <mergeCell ref="G9:M9"/>
    <mergeCell ref="BS9:BZ9"/>
    <mergeCell ref="BS10:BZ10"/>
    <mergeCell ref="G11:M11"/>
    <mergeCell ref="BS11:BZ11"/>
    <mergeCell ref="I13:O13"/>
    <mergeCell ref="I15:O15"/>
    <mergeCell ref="CH39:CI39"/>
    <mergeCell ref="CH41:CI41"/>
    <mergeCell ref="L42:M42"/>
    <mergeCell ref="AR42:AS42"/>
    <mergeCell ref="AV43:AZ43"/>
    <mergeCell ref="BB43:BC43"/>
    <mergeCell ref="L44:M44"/>
    <mergeCell ref="AV44:AZ44"/>
    <mergeCell ref="BB44:BC44"/>
    <mergeCell ref="CR44:CT44"/>
    <mergeCell ref="DG44:DI44"/>
    <mergeCell ref="CR45:CT45"/>
    <mergeCell ref="DG45:DI45"/>
    <mergeCell ref="AR46:AS46"/>
    <mergeCell ref="CH47:CI47"/>
    <mergeCell ref="CJ47:DQ47"/>
    <mergeCell ref="AR55:AS55"/>
    <mergeCell ref="AR57:AS57"/>
    <mergeCell ref="L68:R68"/>
    <mergeCell ref="BR68:BY68"/>
    <mergeCell ref="BZ68:CE68"/>
    <mergeCell ref="D74:Q74"/>
    <mergeCell ref="D76:Q76"/>
    <mergeCell ref="AQ77:AR77"/>
    <mergeCell ref="AS77:CE77"/>
    <mergeCell ref="D78:Q78"/>
    <mergeCell ref="AQ79:AR79"/>
    <mergeCell ref="AS79:CE79"/>
    <mergeCell ref="D80:Q80"/>
    <mergeCell ref="D82:Q82"/>
    <mergeCell ref="AQ86:AR86"/>
    <mergeCell ref="AQ91:AR91"/>
    <mergeCell ref="AQ96:AR96"/>
    <mergeCell ref="AQ101:AR101"/>
    <mergeCell ref="AQ107:AR107"/>
    <mergeCell ref="AS117:CE117"/>
    <mergeCell ref="AQ121:AR121"/>
    <mergeCell ref="AQ127:AR127"/>
    <mergeCell ref="AQ146:AR146"/>
    <mergeCell ref="AQ150:AR150"/>
    <mergeCell ref="AS150:BZ150"/>
    <mergeCell ref="AS151:CE151"/>
    <mergeCell ref="AQ156:AR156"/>
    <mergeCell ref="AS156:CE156"/>
    <mergeCell ref="AQ166:AR166"/>
    <mergeCell ref="AS166:CE166"/>
    <mergeCell ref="L203:R203"/>
    <mergeCell ref="AS205:CE205"/>
    <mergeCell ref="P209:Y209"/>
    <mergeCell ref="AE209:AN209"/>
    <mergeCell ref="AS209:AZ209"/>
    <mergeCell ref="N211:Q211"/>
    <mergeCell ref="W211:AD211"/>
    <mergeCell ref="AH211:AN211"/>
    <mergeCell ref="AS211:BA211"/>
    <mergeCell ref="BB211:CE211"/>
    <mergeCell ref="AS212:AZ212"/>
    <mergeCell ref="BA212:CE212"/>
    <mergeCell ref="P213:S213"/>
    <mergeCell ref="Y213:AB213"/>
    <mergeCell ref="BA213:CE213"/>
    <mergeCell ref="P215:T215"/>
    <mergeCell ref="Z215:AC215"/>
    <mergeCell ref="AI215:AL215"/>
    <mergeCell ref="P217:Y217"/>
    <mergeCell ref="AE217:AG217"/>
    <mergeCell ref="AS217:BG217"/>
    <mergeCell ref="BH217:CE217"/>
    <mergeCell ref="X220:Y220"/>
    <mergeCell ref="P240:Y240"/>
    <mergeCell ref="AD240:AM240"/>
    <mergeCell ref="AS240:BA240"/>
    <mergeCell ref="BB240:CE240"/>
    <mergeCell ref="AS241:CE241"/>
    <mergeCell ref="P244:Y244"/>
    <mergeCell ref="AD244:AM244"/>
    <mergeCell ref="AS244:BA244"/>
    <mergeCell ref="P246:T246"/>
    <mergeCell ref="AJ248:AN248"/>
    <mergeCell ref="AJ250:AN250"/>
    <mergeCell ref="AS250:AZ250"/>
    <mergeCell ref="J252:Q252"/>
    <mergeCell ref="U252:AB252"/>
    <mergeCell ref="AF252:AM252"/>
    <mergeCell ref="AS252:AZ252"/>
    <mergeCell ref="BA252:CE252"/>
    <mergeCell ref="P255:Y255"/>
    <mergeCell ref="AS255:BD255"/>
    <mergeCell ref="BE255:CE255"/>
    <mergeCell ref="U257:Z257"/>
    <mergeCell ref="AX258:BE258"/>
    <mergeCell ref="BK258:BR258"/>
    <mergeCell ref="G261:N261"/>
    <mergeCell ref="T261:AA261"/>
    <mergeCell ref="AG261:AN261"/>
    <mergeCell ref="AS261:AZ261"/>
    <mergeCell ref="BA261:CE261"/>
    <mergeCell ref="CN261:CU261"/>
    <mergeCell ref="DA261:DH261"/>
    <mergeCell ref="DN261:DU261"/>
    <mergeCell ref="AS264:CE264"/>
    <mergeCell ref="Q265:R265"/>
    <mergeCell ref="Y265:Z265"/>
    <mergeCell ref="AG265:AH265"/>
    <mergeCell ref="AS265:CE265"/>
    <mergeCell ref="Q267:R267"/>
    <mergeCell ref="Y267:Z267"/>
    <mergeCell ref="AG267:AH267"/>
    <mergeCell ref="G283:L283"/>
    <mergeCell ref="U283:X283"/>
    <mergeCell ref="Y283:AB283"/>
    <mergeCell ref="AS291:BB291"/>
    <mergeCell ref="BC291:CE291"/>
    <mergeCell ref="AS296:AZ296"/>
    <mergeCell ref="BA296:CE296"/>
    <mergeCell ref="AS301:AZ301"/>
    <mergeCell ref="BA301:CE301"/>
    <mergeCell ref="O307:V307"/>
    <mergeCell ref="AE307:AL307"/>
    <mergeCell ref="AS307:AZ307"/>
    <mergeCell ref="AS309:BA309"/>
    <mergeCell ref="BB309:CE309"/>
    <mergeCell ref="P310:R310"/>
    <mergeCell ref="AC310:AJ310"/>
    <mergeCell ref="N312:U312"/>
    <mergeCell ref="AD312:AF312"/>
    <mergeCell ref="AL312:AN312"/>
    <mergeCell ref="AS312:CE312"/>
    <mergeCell ref="AU313:CE313"/>
    <mergeCell ref="P314:R314"/>
    <mergeCell ref="AS314:AZ314"/>
    <mergeCell ref="AS318:AZ318"/>
    <mergeCell ref="M319:T319"/>
    <mergeCell ref="AB319:AI319"/>
    <mergeCell ref="O321:Q321"/>
    <mergeCell ref="W321:Y321"/>
    <mergeCell ref="AC321:AJ321"/>
    <mergeCell ref="AS321:CE321"/>
    <mergeCell ref="BA322:CE322"/>
    <mergeCell ref="N323:U323"/>
    <mergeCell ref="AB323:AI323"/>
    <mergeCell ref="P325:R325"/>
    <mergeCell ref="X325:Z325"/>
    <mergeCell ref="AC325:AJ325"/>
    <mergeCell ref="AT326:CE326"/>
    <mergeCell ref="BA327:CE327"/>
    <mergeCell ref="P329:R329"/>
    <mergeCell ref="AS329:AZ329"/>
    <mergeCell ref="BA329:CE329"/>
    <mergeCell ref="AS330:CE330"/>
    <mergeCell ref="L331:R331"/>
    <mergeCell ref="BB331:BG331"/>
    <mergeCell ref="BB332:BG332"/>
    <mergeCell ref="L333:N333"/>
    <mergeCell ref="X333:Z333"/>
    <mergeCell ref="AJ333:AL333"/>
    <mergeCell ref="BB333:BG333"/>
    <mergeCell ref="AS334:AZ334"/>
    <mergeCell ref="P335:V335"/>
    <mergeCell ref="AC335:AJ335"/>
    <mergeCell ref="BB336:CE336"/>
    <mergeCell ref="O337:V337"/>
    <mergeCell ref="AF337:AH337"/>
    <mergeCell ref="R341:U341"/>
    <mergeCell ref="AC341:AJ341"/>
    <mergeCell ref="BA342:CC342"/>
    <mergeCell ref="N343:P343"/>
    <mergeCell ref="W343:Y343"/>
    <mergeCell ref="AI343:AK343"/>
    <mergeCell ref="BA343:CC343"/>
    <mergeCell ref="BA344:CC344"/>
    <mergeCell ref="R345:U345"/>
    <mergeCell ref="AC345:AJ345"/>
    <mergeCell ref="BA345:CC345"/>
    <mergeCell ref="AS346:AZ346"/>
    <mergeCell ref="N347:P347"/>
    <mergeCell ref="W347:Y347"/>
    <mergeCell ref="AI347:AK347"/>
    <mergeCell ref="AS347:AY347"/>
    <mergeCell ref="O349:U349"/>
    <mergeCell ref="AC349:AJ349"/>
    <mergeCell ref="AU349:CC349"/>
    <mergeCell ref="AU350:CC350"/>
    <mergeCell ref="L352:N352"/>
    <mergeCell ref="U352:W352"/>
    <mergeCell ref="AF352:AG352"/>
    <mergeCell ref="AK352:AL352"/>
    <mergeCell ref="AS352:AZ352"/>
    <mergeCell ref="K354:P354"/>
    <mergeCell ref="U354:AA354"/>
    <mergeCell ref="L356:S356"/>
    <mergeCell ref="Y356:AA356"/>
    <mergeCell ref="AH356:AJ356"/>
    <mergeCell ref="AS356:AZ356"/>
    <mergeCell ref="P358:V358"/>
    <mergeCell ref="AD358:AK358"/>
    <mergeCell ref="Q360:S360"/>
    <mergeCell ref="Z360:AB360"/>
    <mergeCell ref="BF360:CE360"/>
    <mergeCell ref="AS361:AZ361"/>
    <mergeCell ref="O365:T365"/>
    <mergeCell ref="Y365:AE365"/>
    <mergeCell ref="AS366:AW366"/>
    <mergeCell ref="AX366:BF366"/>
    <mergeCell ref="BG366:BT366"/>
    <mergeCell ref="BU366:CD366"/>
    <mergeCell ref="P367:W367"/>
    <mergeCell ref="AC367:AE367"/>
    <mergeCell ref="AL367:AN367"/>
    <mergeCell ref="R369:T369"/>
    <mergeCell ref="AS377:AZ377"/>
    <mergeCell ref="BA377:CE377"/>
    <mergeCell ref="AS378:CE378"/>
    <mergeCell ref="O381:V381"/>
    <mergeCell ref="AF381:AJ381"/>
    <mergeCell ref="AS381:AZ381"/>
    <mergeCell ref="AS382:CE382"/>
    <mergeCell ref="P385:V385"/>
    <mergeCell ref="AS385:AZ385"/>
    <mergeCell ref="AT386:CE386"/>
    <mergeCell ref="AT387:CE387"/>
    <mergeCell ref="AT388:CE388"/>
    <mergeCell ref="M389:T389"/>
    <mergeCell ref="AB389:AG389"/>
    <mergeCell ref="AT389:CE389"/>
    <mergeCell ref="AT390:CE390"/>
    <mergeCell ref="S391:Z391"/>
    <mergeCell ref="AH391:AM391"/>
    <mergeCell ref="AT391:CE391"/>
    <mergeCell ref="P393:S393"/>
    <mergeCell ref="Z393:AE393"/>
    <mergeCell ref="P395:S395"/>
    <mergeCell ref="Z395:AE395"/>
    <mergeCell ref="R398:U398"/>
    <mergeCell ref="AB398:AG398"/>
    <mergeCell ref="O400:T400"/>
    <mergeCell ref="Y400:AB400"/>
    <mergeCell ref="AI400:AN400"/>
    <mergeCell ref="AS402:AZ402"/>
    <mergeCell ref="BA402:CE402"/>
    <mergeCell ref="AS405:AZ405"/>
    <mergeCell ref="BA405:CE405"/>
    <mergeCell ref="AS406:CE406"/>
    <mergeCell ref="K410:N410"/>
    <mergeCell ref="AS412:AZ412"/>
    <mergeCell ref="K416:N416"/>
    <mergeCell ref="AS416:AZ416"/>
    <mergeCell ref="AS421:AZ421"/>
    <mergeCell ref="BA421:BH421"/>
    <mergeCell ref="N426:R426"/>
    <mergeCell ref="Z426:AD426"/>
    <mergeCell ref="AL426:AN426"/>
    <mergeCell ref="N428:R428"/>
    <mergeCell ref="Z428:AD428"/>
    <mergeCell ref="AL428:AN428"/>
    <mergeCell ref="AS428:AZ428"/>
    <mergeCell ref="BA428:CE428"/>
    <mergeCell ref="AS432:BB432"/>
    <mergeCell ref="BC432:BJ432"/>
    <mergeCell ref="O436:T436"/>
    <mergeCell ref="AS438:BG438"/>
    <mergeCell ref="Y439:Z439"/>
    <mergeCell ref="AF439:AN439"/>
    <mergeCell ref="AT439:CE439"/>
    <mergeCell ref="AT440:AY440"/>
    <mergeCell ref="AZ440:BN440"/>
    <mergeCell ref="BO440:CB440"/>
    <mergeCell ref="J441:L441"/>
    <mergeCell ref="Q441:R441"/>
    <mergeCell ref="V441:W441"/>
    <mergeCell ref="X441:AB441"/>
    <mergeCell ref="AC441:AF441"/>
    <mergeCell ref="AG441:AH441"/>
    <mergeCell ref="AL441:AM441"/>
    <mergeCell ref="J442:L442"/>
    <mergeCell ref="Q442:R442"/>
    <mergeCell ref="V442:W442"/>
    <mergeCell ref="X442:AB442"/>
    <mergeCell ref="AC442:AF442"/>
    <mergeCell ref="AG442:AH442"/>
    <mergeCell ref="AL442:AM442"/>
    <mergeCell ref="AS448:AZ448"/>
    <mergeCell ref="BA448:CE448"/>
    <mergeCell ref="P449:R449"/>
    <mergeCell ref="AS456:CE456"/>
    <mergeCell ref="AS457:AZ457"/>
    <mergeCell ref="BA457:CC457"/>
    <mergeCell ref="BA458:CC458"/>
    <mergeCell ref="BA459:CC459"/>
    <mergeCell ref="BA460:CC460"/>
    <mergeCell ref="BA461:CC461"/>
    <mergeCell ref="BA462:CC462"/>
    <mergeCell ref="BA463:CC463"/>
    <mergeCell ref="BA464:CC464"/>
    <mergeCell ref="M474:O474"/>
    <mergeCell ref="AS474:BB474"/>
    <mergeCell ref="BC474:CE474"/>
    <mergeCell ref="Q476:S476"/>
    <mergeCell ref="X476:Z476"/>
    <mergeCell ref="AT478:CE478"/>
    <mergeCell ref="AP484:AQ484"/>
    <mergeCell ref="AS484:BD484"/>
    <mergeCell ref="BE484:CE484"/>
    <mergeCell ref="AP485:AQ485"/>
    <mergeCell ref="AS485:CE485"/>
    <mergeCell ref="AS493:CE493"/>
    <mergeCell ref="AS495:CE495"/>
    <mergeCell ref="BD4:BM5"/>
    <mergeCell ref="BY14:BZ15"/>
    <mergeCell ref="BY16:BZ17"/>
    <mergeCell ref="BY18:BZ19"/>
    <mergeCell ref="BY20:BZ21"/>
    <mergeCell ref="BY22:BZ23"/>
    <mergeCell ref="BY24:BZ25"/>
    <mergeCell ref="BY26:BZ27"/>
    <mergeCell ref="BY28:BZ29"/>
    <mergeCell ref="BY30:BZ31"/>
    <mergeCell ref="BY32:BZ33"/>
    <mergeCell ref="BY34:BZ35"/>
    <mergeCell ref="Q38:W39"/>
    <mergeCell ref="CJ41:DQ42"/>
    <mergeCell ref="AU47:CE48"/>
    <mergeCell ref="AS51:CE52"/>
    <mergeCell ref="BB67:BO68"/>
    <mergeCell ref="AQ72:CE73"/>
    <mergeCell ref="AS80:CE82"/>
    <mergeCell ref="AS83:CE84"/>
    <mergeCell ref="AS86:CE87"/>
    <mergeCell ref="AS91:CE94"/>
    <mergeCell ref="AS96:CE99"/>
    <mergeCell ref="AS101:CE105"/>
    <mergeCell ref="AS108:CE112"/>
    <mergeCell ref="AS113:CE116"/>
    <mergeCell ref="AS121:CE123"/>
    <mergeCell ref="AS124:CE125"/>
    <mergeCell ref="AS127:CE128"/>
    <mergeCell ref="BC135:BP136"/>
    <mergeCell ref="AR140:CE142"/>
    <mergeCell ref="AS146:CE148"/>
    <mergeCell ref="AS152:CE154"/>
    <mergeCell ref="AS157:CE158"/>
    <mergeCell ref="AS159:CE161"/>
    <mergeCell ref="AS162:CE164"/>
    <mergeCell ref="AS167:CE169"/>
    <mergeCell ref="AS170:CE172"/>
    <mergeCell ref="AR176:CE178"/>
    <mergeCell ref="AR182:CE184"/>
    <mergeCell ref="AR188:CE190"/>
    <mergeCell ref="AR194:CE197"/>
    <mergeCell ref="BB202:BO203"/>
    <mergeCell ref="BR202:BY203"/>
    <mergeCell ref="BZ202:CE203"/>
    <mergeCell ref="AP204:AQ207"/>
    <mergeCell ref="BA209:CE210"/>
    <mergeCell ref="AS214:CE216"/>
    <mergeCell ref="AS218:CE220"/>
    <mergeCell ref="AS221:CE223"/>
    <mergeCell ref="AS226:CE227"/>
    <mergeCell ref="AS228:CE232"/>
    <mergeCell ref="AS233:CE237"/>
    <mergeCell ref="AP239:AQ242"/>
    <mergeCell ref="BB244:CE245"/>
    <mergeCell ref="AS246:CE247"/>
    <mergeCell ref="AS248:CE249"/>
    <mergeCell ref="BA250:CE251"/>
    <mergeCell ref="AP254:AQ259"/>
    <mergeCell ref="AS256:CE257"/>
    <mergeCell ref="AS262:CE263"/>
    <mergeCell ref="AS266:CE267"/>
    <mergeCell ref="AS268:CE273"/>
    <mergeCell ref="CG269:DG273"/>
    <mergeCell ref="AS284:CE285"/>
    <mergeCell ref="AP290:AQ294"/>
    <mergeCell ref="AS292:CE294"/>
    <mergeCell ref="AP295:AP297"/>
    <mergeCell ref="AQ295:AQ297"/>
    <mergeCell ref="AS297:CE300"/>
    <mergeCell ref="AP298:AQ302"/>
    <mergeCell ref="AS305:CE306"/>
    <mergeCell ref="BA307:CE308"/>
    <mergeCell ref="AS310:CE311"/>
    <mergeCell ref="AS319:CE320"/>
    <mergeCell ref="AS324:CE325"/>
    <mergeCell ref="BA334:CE335"/>
    <mergeCell ref="AS337:CE338"/>
    <mergeCell ref="AS339:CE340"/>
    <mergeCell ref="AS353:CE355"/>
    <mergeCell ref="AS357:CE359"/>
    <mergeCell ref="AV362:CE363"/>
    <mergeCell ref="BD364:CE365"/>
    <mergeCell ref="AS375:AW376"/>
    <mergeCell ref="AX375:BF376"/>
    <mergeCell ref="BG375:BT376"/>
    <mergeCell ref="BU375:CD376"/>
    <mergeCell ref="AS383:CE384"/>
    <mergeCell ref="AT392:CE396"/>
    <mergeCell ref="AT397:CE399"/>
    <mergeCell ref="AP402:AQ403"/>
    <mergeCell ref="AS407:CE409"/>
    <mergeCell ref="C411:U414"/>
    <mergeCell ref="AS413:CE415"/>
    <mergeCell ref="AS417:CE418"/>
    <mergeCell ref="C419:U421"/>
    <mergeCell ref="AS422:CE423"/>
    <mergeCell ref="C429:K431"/>
    <mergeCell ref="AS429:CE431"/>
    <mergeCell ref="AS433:CE435"/>
    <mergeCell ref="AT441:CE442"/>
    <mergeCell ref="AT443:CE445"/>
    <mergeCell ref="AS449:CE451"/>
    <mergeCell ref="AS452:CE453"/>
    <mergeCell ref="AS454:CE455"/>
    <mergeCell ref="AS458:AZ459"/>
    <mergeCell ref="AS460:AZ462"/>
    <mergeCell ref="AS463:AZ464"/>
    <mergeCell ref="AS465:AZ469"/>
    <mergeCell ref="BA465:CC469"/>
    <mergeCell ref="AS470:AZ471"/>
    <mergeCell ref="BA470:CC471"/>
    <mergeCell ref="AS475:CE477"/>
    <mergeCell ref="AT479:CE481"/>
    <mergeCell ref="AS490:CE492"/>
    <mergeCell ref="AS497:CE498"/>
    <mergeCell ref="AS500:CE501"/>
    <mergeCell ref="AS505:CE508"/>
    <mergeCell ref="AS510:CE513"/>
    <mergeCell ref="AS514:CE518"/>
    <mergeCell ref="AP208:AQ238"/>
    <mergeCell ref="AP243:AQ253"/>
    <mergeCell ref="AP260:AQ273"/>
    <mergeCell ref="AP274:AQ289"/>
    <mergeCell ref="AS275:CE281"/>
    <mergeCell ref="AP303:AQ315"/>
    <mergeCell ref="AP317:AQ379"/>
    <mergeCell ref="AS367:AW374"/>
    <mergeCell ref="AX367:BF374"/>
    <mergeCell ref="BG367:BT374"/>
    <mergeCell ref="BU367:CD374"/>
    <mergeCell ref="AP380:AQ399"/>
    <mergeCell ref="AP404:AQ410"/>
    <mergeCell ref="AP411:AQ419"/>
    <mergeCell ref="AP420:AQ426"/>
    <mergeCell ref="AP427:AQ436"/>
    <mergeCell ref="AP437:AQ446"/>
    <mergeCell ref="AP447:AQ472"/>
    <mergeCell ref="AP473:AQ482"/>
    <mergeCell ref="AP489:AQ518"/>
  </mergeCells>
  <phoneticPr fontId="24"/>
  <conditionalFormatting sqref="AR217:CE220">
    <cfRule type="expression" dxfId="94" priority="22" stopIfTrue="1">
      <formula>$B$220=0</formula>
    </cfRule>
  </conditionalFormatting>
  <conditionalFormatting sqref="AT217:CE220">
    <cfRule type="expression" dxfId="93" priority="23" stopIfTrue="1">
      <formula>$B$220=0</formula>
    </cfRule>
  </conditionalFormatting>
  <conditionalFormatting sqref="AR221:AS221 AR222:AR237">
    <cfRule type="expression" dxfId="92" priority="21">
      <formula>$B$222=0</formula>
    </cfRule>
  </conditionalFormatting>
  <conditionalFormatting sqref="AR209:AZ210">
    <cfRule type="expression" dxfId="91" priority="29" stopIfTrue="1">
      <formula>$B$209=0</formula>
    </cfRule>
  </conditionalFormatting>
  <conditionalFormatting sqref="AR211:AS211">
    <cfRule type="expression" dxfId="90" priority="30" stopIfTrue="1">
      <formula>$B$211=0</formula>
    </cfRule>
  </conditionalFormatting>
  <conditionalFormatting sqref="AR212:AZ212 AS213:AZ213">
    <cfRule type="expression" dxfId="89" priority="31" stopIfTrue="1">
      <formula>$B$213=0</formula>
    </cfRule>
  </conditionalFormatting>
  <conditionalFormatting sqref="AR214:AS214 AR215:AR216">
    <cfRule type="expression" dxfId="88" priority="33" stopIfTrue="1">
      <formula>$B$217=0</formula>
    </cfRule>
  </conditionalFormatting>
  <conditionalFormatting sqref="BA209:CE210">
    <cfRule type="expression" dxfId="87" priority="38" stopIfTrue="1">
      <formula>$B$209=0</formula>
    </cfRule>
  </conditionalFormatting>
  <conditionalFormatting sqref="AT211:CE211">
    <cfRule type="expression" dxfId="86" priority="39" stopIfTrue="1">
      <formula>$B$211=0</formula>
    </cfRule>
  </conditionalFormatting>
  <conditionalFormatting sqref="BA212:CE212">
    <cfRule type="expression" dxfId="85" priority="40" stopIfTrue="1">
      <formula>$B$213=0</formula>
    </cfRule>
  </conditionalFormatting>
  <conditionalFormatting sqref="BA213:CE213">
    <cfRule type="expression" dxfId="84" priority="41" stopIfTrue="1">
      <formula>$J$215=0</formula>
    </cfRule>
  </conditionalFormatting>
  <conditionalFormatting sqref="AS282:AZ282">
    <cfRule type="expression" dxfId="83" priority="16">
      <formula>$B$282=0</formula>
    </cfRule>
    <cfRule type="expression" dxfId="82" priority="17" stopIfTrue="1">
      <formula>$B$263=0</formula>
    </cfRule>
  </conditionalFormatting>
  <conditionalFormatting sqref="AR250:AZ251">
    <cfRule type="expression" dxfId="81" priority="27" stopIfTrue="1">
      <formula>$B$252=0</formula>
    </cfRule>
  </conditionalFormatting>
  <conditionalFormatting sqref="AR261:AZ261">
    <cfRule type="expression" dxfId="80" priority="28" stopIfTrue="1">
      <formula>$B$263=0</formula>
    </cfRule>
  </conditionalFormatting>
  <conditionalFormatting sqref="AS262:CE262 AT263:CE263 AS264:CE264 AT265:CE265 AS266:CE273">
    <cfRule type="expression" dxfId="79" priority="32" stopIfTrue="1">
      <formula>$D$265=0</formula>
    </cfRule>
  </conditionalFormatting>
  <conditionalFormatting sqref="AR240:AS241">
    <cfRule type="expression" dxfId="78" priority="34" stopIfTrue="1">
      <formula>$B$240=0</formula>
    </cfRule>
  </conditionalFormatting>
  <conditionalFormatting sqref="AR252:AZ252">
    <cfRule type="expression" dxfId="77" priority="35" stopIfTrue="1">
      <formula>$B$255=0</formula>
    </cfRule>
  </conditionalFormatting>
  <conditionalFormatting sqref="AS265">
    <cfRule type="expression" dxfId="76" priority="36" stopIfTrue="1">
      <formula>$D$265=0</formula>
    </cfRule>
  </conditionalFormatting>
  <conditionalFormatting sqref="AR255:BD258">
    <cfRule type="expression" dxfId="75" priority="37" stopIfTrue="1">
      <formula>$B$257=0</formula>
    </cfRule>
  </conditionalFormatting>
  <conditionalFormatting sqref="AT240:CE241">
    <cfRule type="expression" dxfId="74" priority="42" stopIfTrue="1">
      <formula>$B$240=0</formula>
    </cfRule>
  </conditionalFormatting>
  <conditionalFormatting sqref="AR244:CE245">
    <cfRule type="expression" dxfId="73" priority="43" stopIfTrue="1">
      <formula>$B$246=0</formula>
    </cfRule>
  </conditionalFormatting>
  <conditionalFormatting sqref="AS246:CE247">
    <cfRule type="expression" dxfId="72" priority="44" stopIfTrue="1">
      <formula>$D$248=0</formula>
    </cfRule>
  </conditionalFormatting>
  <conditionalFormatting sqref="AS248:CE249">
    <cfRule type="expression" dxfId="71" priority="45" stopIfTrue="1">
      <formula>$D$250=0</formula>
    </cfRule>
  </conditionalFormatting>
  <conditionalFormatting sqref="BA250:CE251">
    <cfRule type="expression" dxfId="70" priority="46" stopIfTrue="1">
      <formula>$B$252=0</formula>
    </cfRule>
  </conditionalFormatting>
  <conditionalFormatting sqref="BA252:CE252">
    <cfRule type="expression" dxfId="69" priority="47" stopIfTrue="1">
      <formula>$B$255=0</formula>
    </cfRule>
  </conditionalFormatting>
  <conditionalFormatting sqref="BE255:CE258">
    <cfRule type="expression" dxfId="68" priority="48" stopIfTrue="1">
      <formula>$B$257=0</formula>
    </cfRule>
  </conditionalFormatting>
  <conditionalFormatting sqref="BA261:CE261">
    <cfRule type="expression" dxfId="67" priority="49" stopIfTrue="1">
      <formula>$B$263=0</formula>
    </cfRule>
  </conditionalFormatting>
  <conditionalFormatting sqref="AS263">
    <cfRule type="expression" dxfId="66" priority="50" stopIfTrue="1">
      <formula>$D$265=0</formula>
    </cfRule>
  </conditionalFormatting>
  <conditionalFormatting sqref="AR276:AR289">
    <cfRule type="expression" dxfId="65" priority="51" stopIfTrue="1">
      <formula>$B$282=0</formula>
    </cfRule>
  </conditionalFormatting>
  <conditionalFormatting sqref="AR291:CE294">
    <cfRule type="expression" dxfId="64" priority="52" stopIfTrue="1">
      <formula>$B$291=0</formula>
    </cfRule>
  </conditionalFormatting>
  <conditionalFormatting sqref="AR296:CE296 AR297:AS297 AR298:AR300">
    <cfRule type="expression" dxfId="63" priority="53" stopIfTrue="1">
      <formula>$B$296=0</formula>
    </cfRule>
  </conditionalFormatting>
  <conditionalFormatting sqref="AR301:CE301">
    <cfRule type="expression" dxfId="62" priority="54" stopIfTrue="1">
      <formula>$B$301=0</formula>
    </cfRule>
  </conditionalFormatting>
  <conditionalFormatting sqref="AR361:AS361 AR362:AV362 AR363:AU363 AS488:BC488">
    <cfRule type="expression" dxfId="61" priority="24" stopIfTrue="1">
      <formula>$B$369=0</formula>
    </cfRule>
  </conditionalFormatting>
  <conditionalFormatting sqref="AR314:CE314 AR316">
    <cfRule type="expression" dxfId="60" priority="26" stopIfTrue="1">
      <formula>$B$314=0</formula>
    </cfRule>
  </conditionalFormatting>
  <conditionalFormatting sqref="AR307:CE308">
    <cfRule type="expression" dxfId="59" priority="55" stopIfTrue="1">
      <formula>$B$307=0</formula>
    </cfRule>
  </conditionalFormatting>
  <conditionalFormatting sqref="AR309:CE312 AR313:AU313">
    <cfRule type="expression" dxfId="58" priority="56" stopIfTrue="1">
      <formula>$B$312=0</formula>
    </cfRule>
  </conditionalFormatting>
  <conditionalFormatting sqref="AR318:CE323 AR324:AS324 AR325:AR326 AR327:BA327">
    <cfRule type="expression" dxfId="57" priority="57" stopIfTrue="1">
      <formula>$B$319=0</formula>
    </cfRule>
  </conditionalFormatting>
  <conditionalFormatting sqref="AR329:BA329 AR330:AS330 AR331:CE333">
    <cfRule type="expression" dxfId="56" priority="58" stopIfTrue="1">
      <formula>$B$329=0</formula>
    </cfRule>
  </conditionalFormatting>
  <conditionalFormatting sqref="AR334:CE335">
    <cfRule type="expression" dxfId="55" priority="59" stopIfTrue="1">
      <formula>$B$335=0</formula>
    </cfRule>
  </conditionalFormatting>
  <conditionalFormatting sqref="AT342:CD342">
    <cfRule type="expression" dxfId="54" priority="60" stopIfTrue="1">
      <formula>$C$341=0</formula>
    </cfRule>
  </conditionalFormatting>
  <conditionalFormatting sqref="AT343:CD343">
    <cfRule type="expression" dxfId="53" priority="61" stopIfTrue="1">
      <formula>$C$345=0</formula>
    </cfRule>
  </conditionalFormatting>
  <conditionalFormatting sqref="AT344:CD344">
    <cfRule type="expression" dxfId="52" priority="62" stopIfTrue="1">
      <formula>$C$349=0</formula>
    </cfRule>
  </conditionalFormatting>
  <conditionalFormatting sqref="AT345:CD345">
    <cfRule type="expression" dxfId="51" priority="63" stopIfTrue="1">
      <formula>$C$354=0</formula>
    </cfRule>
  </conditionalFormatting>
  <conditionalFormatting sqref="CD346:CD351">
    <cfRule type="expression" dxfId="50" priority="64" stopIfTrue="1">
      <formula>#REF!=0</formula>
    </cfRule>
  </conditionalFormatting>
  <conditionalFormatting sqref="AR352:CE355">
    <cfRule type="expression" dxfId="49" priority="65" stopIfTrue="1">
      <formula>$B$358=0</formula>
    </cfRule>
  </conditionalFormatting>
  <conditionalFormatting sqref="AR356:CE359">
    <cfRule type="expression" dxfId="48" priority="66" stopIfTrue="1">
      <formula>$B$365=0</formula>
    </cfRule>
  </conditionalFormatting>
  <conditionalFormatting sqref="AR360:AT360 BF360">
    <cfRule type="expression" dxfId="47" priority="67" stopIfTrue="1">
      <formula>$B$369=0</formula>
    </cfRule>
  </conditionalFormatting>
  <conditionalFormatting sqref="AR336:CE341">
    <cfRule type="expression" dxfId="46" priority="93" stopIfTrue="1">
      <formula>$B$339=0</formula>
    </cfRule>
  </conditionalFormatting>
  <conditionalFormatting sqref="AS346 BA346:CC346 AS347:CC351">
    <cfRule type="expression" dxfId="45" priority="94" stopIfTrue="1">
      <formula>$B$339=0</formula>
    </cfRule>
  </conditionalFormatting>
  <conditionalFormatting sqref="AR364:CE365 AR366:AX366 BG366:BG367 BU366:CE366 AR367:AS367 AX367 BU367 CE367:CE374 AR368:AR374 AR375:AX375 BG375 BU375:CE376 AR376:AW376">
    <cfRule type="expression" dxfId="44" priority="68" stopIfTrue="1">
      <formula>$B$371=0</formula>
    </cfRule>
  </conditionalFormatting>
  <conditionalFormatting sqref="AR377:CE378">
    <cfRule type="expression" dxfId="43" priority="87" stopIfTrue="1">
      <formula>$B$373=0</formula>
    </cfRule>
  </conditionalFormatting>
  <conditionalFormatting sqref="AR381:CE382 AR383:AS383 AR384">
    <cfRule type="expression" dxfId="42" priority="90" stopIfTrue="1">
      <formula>$B$381=0</formula>
    </cfRule>
  </conditionalFormatting>
  <conditionalFormatting sqref="AS433:CE435">
    <cfRule type="expression" dxfId="41" priority="18">
      <formula>$B$436=0</formula>
    </cfRule>
  </conditionalFormatting>
  <conditionalFormatting sqref="AR385:AZ385">
    <cfRule type="expression" dxfId="40" priority="69" stopIfTrue="1">
      <formula>$B$387=0</formula>
    </cfRule>
  </conditionalFormatting>
  <conditionalFormatting sqref="AS386:CE386">
    <cfRule type="expression" dxfId="39" priority="70" stopIfTrue="1">
      <formula>$C$389=0</formula>
    </cfRule>
  </conditionalFormatting>
  <conditionalFormatting sqref="AS387:CE387">
    <cfRule type="expression" dxfId="38" priority="71" stopIfTrue="1">
      <formula>$C$391=0</formula>
    </cfRule>
  </conditionalFormatting>
  <conditionalFormatting sqref="AS388:CE388">
    <cfRule type="expression" dxfId="37" priority="72" stopIfTrue="1">
      <formula>$C$393=0</formula>
    </cfRule>
  </conditionalFormatting>
  <conditionalFormatting sqref="AS389:CE389">
    <cfRule type="expression" dxfId="36" priority="73" stopIfTrue="1">
      <formula>$C$395=0</formula>
    </cfRule>
  </conditionalFormatting>
  <conditionalFormatting sqref="AS391:CE391">
    <cfRule type="expression" dxfId="35" priority="88" stopIfTrue="1">
      <formula>$C$400=0</formula>
    </cfRule>
  </conditionalFormatting>
  <conditionalFormatting sqref="AS390:CE390">
    <cfRule type="expression" dxfId="34" priority="89" stopIfTrue="1">
      <formula>$C$398=0</formula>
    </cfRule>
  </conditionalFormatting>
  <conditionalFormatting sqref="AS401:BC401">
    <cfRule type="expression" dxfId="33" priority="25" stopIfTrue="1">
      <formula>$B$369=0</formula>
    </cfRule>
  </conditionalFormatting>
  <conditionalFormatting sqref="AR405:CE409">
    <cfRule type="expression" dxfId="32" priority="91" stopIfTrue="1">
      <formula>$B$407=0</formula>
    </cfRule>
  </conditionalFormatting>
  <conditionalFormatting sqref="AR402:CE404">
    <cfRule type="expression" dxfId="31" priority="92" stopIfTrue="1">
      <formula>$B$405=0</formula>
    </cfRule>
  </conditionalFormatting>
  <conditionalFormatting sqref="BI421:CE421 AS422 AS424:AS425 AU424:BT425 CA424:CD425">
    <cfRule type="expression" dxfId="30" priority="74" stopIfTrue="1">
      <formula>$B$428=0</formula>
    </cfRule>
  </conditionalFormatting>
  <conditionalFormatting sqref="AR412:CE415">
    <cfRule type="expression" dxfId="29" priority="75" stopIfTrue="1">
      <formula>$B$410=0</formula>
    </cfRule>
  </conditionalFormatting>
  <conditionalFormatting sqref="AR416:CE418">
    <cfRule type="expression" dxfId="28" priority="76" stopIfTrue="1">
      <formula>$B$416=0</formula>
    </cfRule>
  </conditionalFormatting>
  <conditionalFormatting sqref="AR421:BH421">
    <cfRule type="expression" dxfId="27" priority="77" stopIfTrue="1">
      <formula>$B$426=0</formula>
    </cfRule>
  </conditionalFormatting>
  <conditionalFormatting sqref="AR432:BJ432">
    <cfRule type="expression" dxfId="26" priority="78" stopIfTrue="1">
      <formula>$B$436=0</formula>
    </cfRule>
  </conditionalFormatting>
  <conditionalFormatting sqref="AR438:AS438 BH438:CE438 AR439:CE439 AR440:AT440 CC440:CE440 AR441:CE442 AR443:AT443 AR444:AS445">
    <cfRule type="expression" dxfId="25" priority="79" stopIfTrue="1">
      <formula>$B$439=0</formula>
    </cfRule>
  </conditionalFormatting>
  <conditionalFormatting sqref="AR428:CE431">
    <cfRule type="expression" dxfId="24" priority="81" stopIfTrue="1">
      <formula>$B$432=0</formula>
    </cfRule>
  </conditionalFormatting>
  <conditionalFormatting sqref="AS392:CE396">
    <cfRule type="expression" dxfId="23" priority="20">
      <formula>$C$402=0</formula>
    </cfRule>
  </conditionalFormatting>
  <conditionalFormatting sqref="AS397:CE399">
    <cfRule type="expression" dxfId="22" priority="19">
      <formula>$C$403=0</formula>
    </cfRule>
  </conditionalFormatting>
  <conditionalFormatting sqref="AS275:CE281">
    <cfRule type="expression" dxfId="21" priority="15">
      <formula>$B$275=0</formula>
    </cfRule>
  </conditionalFormatting>
  <conditionalFormatting sqref="AR275">
    <cfRule type="expression" dxfId="20" priority="14">
      <formula>$B$275=0</formula>
    </cfRule>
  </conditionalFormatting>
  <conditionalFormatting sqref="AS283">
    <cfRule type="expression" dxfId="19" priority="8">
      <formula>$D$283=0</formula>
    </cfRule>
    <cfRule type="expression" dxfId="18" priority="13">
      <formula>$B$282=0</formula>
    </cfRule>
  </conditionalFormatting>
  <conditionalFormatting sqref="AS284:CE285">
    <cfRule type="expression" dxfId="17" priority="7">
      <formula>$D$284=0</formula>
    </cfRule>
    <cfRule type="expression" dxfId="16" priority="12">
      <formula>$B$282=0</formula>
    </cfRule>
  </conditionalFormatting>
  <conditionalFormatting sqref="AS286">
    <cfRule type="expression" dxfId="15" priority="6">
      <formula>$D$285=0</formula>
    </cfRule>
    <cfRule type="expression" dxfId="14" priority="11">
      <formula>$B$282=0</formula>
    </cfRule>
  </conditionalFormatting>
  <conditionalFormatting sqref="AS287">
    <cfRule type="expression" dxfId="13" priority="5">
      <formula>$D$286=0</formula>
    </cfRule>
    <cfRule type="expression" dxfId="12" priority="10">
      <formula>$B$282=0</formula>
    </cfRule>
  </conditionalFormatting>
  <conditionalFormatting sqref="AS288">
    <cfRule type="expression" dxfId="11" priority="4">
      <formula>$D$287=0</formula>
    </cfRule>
    <cfRule type="expression" dxfId="10" priority="9">
      <formula>$B$282=0</formula>
    </cfRule>
  </conditionalFormatting>
  <conditionalFormatting sqref="AR386:CF399">
    <cfRule type="expression" dxfId="9" priority="3">
      <formula>$B$387=0</formula>
    </cfRule>
  </conditionalFormatting>
  <conditionalFormatting sqref="AR448:CE448">
    <cfRule type="expression" dxfId="8" priority="80" stopIfTrue="1">
      <formula>$B$449=0</formula>
    </cfRule>
  </conditionalFormatting>
  <conditionalFormatting sqref="AR474:CE474 AR475:AS475 AR476:AR477">
    <cfRule type="expression" dxfId="7" priority="84" stopIfTrue="1">
      <formula>$B$472=0</formula>
    </cfRule>
  </conditionalFormatting>
  <conditionalFormatting sqref="AS449:CE471">
    <cfRule type="expression" dxfId="6" priority="95" stopIfTrue="1">
      <formula>$P$449=$DA$449</formula>
    </cfRule>
  </conditionalFormatting>
  <conditionalFormatting sqref="AS479:CE481">
    <cfRule type="expression" dxfId="5" priority="82" stopIfTrue="1">
      <formula>$D$476=0</formula>
    </cfRule>
  </conditionalFormatting>
  <conditionalFormatting sqref="AS478:CE478">
    <cfRule type="expression" dxfId="4" priority="83" stopIfTrue="1">
      <formula>$D$474=0</formula>
    </cfRule>
  </conditionalFormatting>
  <conditionalFormatting sqref="AS484 BE484:CE484 AS485:CE485">
    <cfRule type="expression" dxfId="3" priority="85" stopIfTrue="1">
      <formula>$B$482=0</formula>
    </cfRule>
  </conditionalFormatting>
  <conditionalFormatting sqref="AR484">
    <cfRule type="expression" dxfId="2" priority="86" stopIfTrue="1">
      <formula>$B$482=0</formula>
    </cfRule>
  </conditionalFormatting>
  <conditionalFormatting sqref="AR505:CE508">
    <cfRule type="expression" dxfId="1" priority="2">
      <formula>$B$505=0</formula>
    </cfRule>
  </conditionalFormatting>
  <conditionalFormatting sqref="AR514:CE518">
    <cfRule type="expression" dxfId="0" priority="1">
      <formula>$B$514=0</formula>
    </cfRule>
  </conditionalFormatting>
  <dataValidations count="21">
    <dataValidation type="list" allowBlank="1" showDropDown="0" showInputMessage="1" showErrorMessage="1" sqref="WVQ983092:WVW983092 WLU983092:WMA983092 WBY983092:WCE983092 VSC983092:VSI983092 VIG983092:VIM983092 UYK983092:UYQ983092 UOO983092:UOU983092 UES983092:UEY983092 TUW983092:TVC983092 TLA983092:TLG983092 TBE983092:TBK983092 SRI983092:SRO983092 SHM983092:SHS983092 RXQ983092:RXW983092 RNU983092:ROA983092 RDY983092:REE983092 QUC983092:QUI983092 QKG983092:QKM983092 QAK983092:QAQ983092 PQO983092:PQU983092 PGS983092:PGY983092 OWW983092:OXC983092 ONA983092:ONG983092 ODE983092:ODK983092 NTI983092:NTO983092 NJM983092:NJS983092 MZQ983092:MZW983092 MPU983092:MQA983092 MFY983092:MGE983092 LWC983092:LWI983092 LMG983092:LMM983092 LCK983092:LCQ983092 KSO983092:KSU983092 KIS983092:KIY983092 JYW983092:JZC983092 JPA983092:JPG983092 JFE983092:JFK983092 IVI983092:IVO983092 ILM983092:ILS983092 IBQ983092:IBW983092 HRU983092:HSA983092 HHY983092:HIE983092 GYC983092:GYI983092 GOG983092:GOM983092 GEK983092:GEQ983092 FUO983092:FUU983092 FKS983092:FKY983092 FAW983092:FBC983092 ERA983092:ERG983092 EHE983092:EHK983092 DXI983092:DXO983092 DNM983092:DNS983092 DDQ983092:DDW983092 CTU983092:CUA983092 CJY983092:CKE983092 CAC983092:CAI983092 BQG983092:BQM983092 BGK983092:BGQ983092 AWO983092:AWU983092 AMS983092:AMY983092 ACW983092:ADC983092 TA983092:TG983092 JE983092:JK983092 WVQ917556:WVW917556 WLU917556:WMA917556 WBY917556:WCE917556 VSC917556:VSI917556 VIG917556:VIM917556 UYK917556:UYQ917556 UOO917556:UOU917556 UES917556:UEY917556 TUW917556:TVC917556 TLA917556:TLG917556 TBE917556:TBK917556 SRI917556:SRO917556 SHM917556:SHS917556 RXQ917556:RXW917556 RNU917556:ROA917556 RDY917556:REE917556 QUC917556:QUI917556 QKG917556:QKM917556 QAK917556:QAQ917556 PQO917556:PQU917556 PGS917556:PGY917556 OWW917556:OXC917556 ONA917556:ONG917556 ODE917556:ODK917556 NTI917556:NTO917556 NJM917556:NJS917556 MZQ917556:MZW917556 MPU917556:MQA917556 MFY917556:MGE917556 LWC917556:LWI917556 LMG917556:LMM917556 LCK917556:LCQ917556 KSO917556:KSU917556 KIS917556:KIY917556 JYW917556:JZC917556 JPA917556:JPG917556 JFE917556:JFK917556 IVI917556:IVO917556 ILM917556:ILS917556 IBQ917556:IBW917556 HRU917556:HSA917556 HHY917556:HIE917556 GYC917556:GYI917556 GOG917556:GOM917556 GEK917556:GEQ917556 FUO917556:FUU917556 FKS917556:FKY917556 FAW917556:FBC917556 ERA917556:ERG917556 EHE917556:EHK917556 DXI917556:DXO917556 DNM917556:DNS917556 DDQ917556:DDW917556 CTU917556:CUA917556 CJY917556:CKE917556 CAC917556:CAI917556 BQG917556:BQM917556 BGK917556:BGQ917556 AWO917556:AWU917556 AMS917556:AMY917556 ACW917556:ADC917556 TA917556:TG917556 JE917556:JK917556 WVQ852020:WVW852020 WLU852020:WMA852020 WBY852020:WCE852020 VSC852020:VSI852020 VIG852020:VIM852020 UYK852020:UYQ852020 UOO852020:UOU852020 UES852020:UEY852020 TUW852020:TVC852020 TLA852020:TLG852020 TBE852020:TBK852020 SRI852020:SRO852020 SHM852020:SHS852020 RXQ852020:RXW852020 RNU852020:ROA852020 RDY852020:REE852020 QUC852020:QUI852020 QKG852020:QKM852020 QAK852020:QAQ852020 PQO852020:PQU852020 PGS852020:PGY852020 OWW852020:OXC852020 ONA852020:ONG852020 ODE852020:ODK852020 NTI852020:NTO852020 NJM852020:NJS852020 MZQ852020:MZW852020 MPU852020:MQA852020 MFY852020:MGE852020 LWC852020:LWI852020 LMG852020:LMM852020 LCK852020:LCQ852020 KSO852020:KSU852020 KIS852020:KIY852020 JYW852020:JZC852020 JPA852020:JPG852020 JFE852020:JFK852020 IVI852020:IVO852020 ILM852020:ILS852020 IBQ852020:IBW852020 HRU852020:HSA852020 HHY852020:HIE852020 GYC852020:GYI852020 GOG852020:GOM852020 GEK852020:GEQ852020 FUO852020:FUU852020 FKS852020:FKY852020 FAW852020:FBC852020 ERA852020:ERG852020 EHE852020:EHK852020 DXI852020:DXO852020 DNM852020:DNS852020 DDQ852020:DDW852020 CTU852020:CUA852020 CJY852020:CKE852020 CAC852020:CAI852020 BQG852020:BQM852020 BGK852020:BGQ852020 AWO852020:AWU852020 AMS852020:AMY852020 ACW852020:ADC852020 TA852020:TG852020 JE852020:JK852020 WVQ786484:WVW786484 WLU786484:WMA786484 WBY786484:WCE786484 VSC786484:VSI786484 VIG786484:VIM786484 UYK786484:UYQ786484 UOO786484:UOU786484 UES786484:UEY786484 TUW786484:TVC786484 TLA786484:TLG786484 TBE786484:TBK786484 SRI786484:SRO786484 SHM786484:SHS786484 RXQ786484:RXW786484 RNU786484:ROA786484 RDY786484:REE786484 QUC786484:QUI786484 QKG786484:QKM786484 QAK786484:QAQ786484 PQO786484:PQU786484 PGS786484:PGY786484 OWW786484:OXC786484 ONA786484:ONG786484 ODE786484:ODK786484 NTI786484:NTO786484 NJM786484:NJS786484 MZQ786484:MZW786484 MPU786484:MQA786484 MFY786484:MGE786484 LWC786484:LWI786484 LMG786484:LMM786484 LCK786484:LCQ786484 KSO786484:KSU786484 KIS786484:KIY786484 JYW786484:JZC786484 JPA786484:JPG786484 JFE786484:JFK786484 IVI786484:IVO786484 ILM786484:ILS786484 IBQ786484:IBW786484 HRU786484:HSA786484 HHY786484:HIE786484 GYC786484:GYI786484 GOG786484:GOM786484 GEK786484:GEQ786484 FUO786484:FUU786484 FKS786484:FKY786484 FAW786484:FBC786484 ERA786484:ERG786484 EHE786484:EHK786484 DXI786484:DXO786484 DNM786484:DNS786484 DDQ786484:DDW786484 CTU786484:CUA786484 CJY786484:CKE786484 CAC786484:CAI786484 BQG786484:BQM786484 BGK786484:BGQ786484 AWO786484:AWU786484 AMS786484:AMY786484 ACW786484:ADC786484 TA786484:TG786484 JE786484:JK786484 WVQ720948:WVW720948 WLU720948:WMA720948 WBY720948:WCE720948 VSC720948:VSI720948 VIG720948:VIM720948 UYK720948:UYQ720948 UOO720948:UOU720948 UES720948:UEY720948 TUW720948:TVC720948 TLA720948:TLG720948 TBE720948:TBK720948 SRI720948:SRO720948 SHM720948:SHS720948 RXQ720948:RXW720948 RNU720948:ROA720948 RDY720948:REE720948 QUC720948:QUI720948 QKG720948:QKM720948 QAK720948:QAQ720948 PQO720948:PQU720948 PGS720948:PGY720948 OWW720948:OXC720948 ONA720948:ONG720948 ODE720948:ODK720948 NTI720948:NTO720948 NJM720948:NJS720948 MZQ720948:MZW720948 MPU720948:MQA720948 MFY720948:MGE720948 LWC720948:LWI720948 LMG720948:LMM720948 LCK720948:LCQ720948 KSO720948:KSU720948 KIS720948:KIY720948 JYW720948:JZC720948 JPA720948:JPG720948 JFE720948:JFK720948 IVI720948:IVO720948 ILM720948:ILS720948 IBQ720948:IBW720948 HRU720948:HSA720948 HHY720948:HIE720948 GYC720948:GYI720948 GOG720948:GOM720948 GEK720948:GEQ720948 FUO720948:FUU720948 FKS720948:FKY720948 FAW720948:FBC720948 ERA720948:ERG720948 EHE720948:EHK720948 DXI720948:DXO720948 DNM720948:DNS720948 DDQ720948:DDW720948 CTU720948:CUA720948 CJY720948:CKE720948 CAC720948:CAI720948 BQG720948:BQM720948 BGK720948:BGQ720948 AWO720948:AWU720948 AMS720948:AMY720948 ACW720948:ADC720948 TA720948:TG720948 JE720948:JK720948 WVQ655412:WVW655412 WLU655412:WMA655412 WBY655412:WCE655412 VSC655412:VSI655412 VIG655412:VIM655412 UYK655412:UYQ655412 UOO655412:UOU655412 UES655412:UEY655412 TUW655412:TVC655412 TLA655412:TLG655412 TBE655412:TBK655412 SRI655412:SRO655412 SHM655412:SHS655412 RXQ655412:RXW655412 RNU655412:ROA655412 RDY655412:REE655412 QUC655412:QUI655412 QKG655412:QKM655412 QAK655412:QAQ655412 PQO655412:PQU655412 PGS655412:PGY655412 OWW655412:OXC655412 ONA655412:ONG655412 ODE655412:ODK655412 NTI655412:NTO655412 NJM655412:NJS655412 MZQ655412:MZW655412 MPU655412:MQA655412 MFY655412:MGE655412 LWC655412:LWI655412 LMG655412:LMM655412 LCK655412:LCQ655412 KSO655412:KSU655412 KIS655412:KIY655412 JYW655412:JZC655412 JPA655412:JPG655412 JFE655412:JFK655412 IVI655412:IVO655412 ILM655412:ILS655412 IBQ655412:IBW655412 HRU655412:HSA655412 HHY655412:HIE655412 GYC655412:GYI655412 GOG655412:GOM655412 GEK655412:GEQ655412 FUO655412:FUU655412 FKS655412:FKY655412 FAW655412:FBC655412 ERA655412:ERG655412 EHE655412:EHK655412 DXI655412:DXO655412 DNM655412:DNS655412 DDQ655412:DDW655412 CTU655412:CUA655412 CJY655412:CKE655412 CAC655412:CAI655412 BQG655412:BQM655412 BGK655412:BGQ655412 AWO655412:AWU655412 AMS655412:AMY655412 ACW655412:ADC655412 TA655412:TG655412 JE655412:JK655412 WVQ589876:WVW589876 WLU589876:WMA589876 WBY589876:WCE589876 VSC589876:VSI589876 VIG589876:VIM589876 UYK589876:UYQ589876 UOO589876:UOU589876 UES589876:UEY589876 TUW589876:TVC589876 TLA589876:TLG589876 TBE589876:TBK589876 SRI589876:SRO589876 SHM589876:SHS589876 RXQ589876:RXW589876 RNU589876:ROA589876 RDY589876:REE589876 QUC589876:QUI589876 QKG589876:QKM589876 QAK589876:QAQ589876 PQO589876:PQU589876 PGS589876:PGY589876 OWW589876:OXC589876 ONA589876:ONG589876 ODE589876:ODK589876 NTI589876:NTO589876 NJM589876:NJS589876 MZQ589876:MZW589876 MPU589876:MQA589876 MFY589876:MGE589876 LWC589876:LWI589876 LMG589876:LMM589876 LCK589876:LCQ589876 KSO589876:KSU589876 KIS589876:KIY589876 JYW589876:JZC589876 JPA589876:JPG589876 JFE589876:JFK589876 IVI589876:IVO589876 ILM589876:ILS589876 IBQ589876:IBW589876 HRU589876:HSA589876 HHY589876:HIE589876 GYC589876:GYI589876 GOG589876:GOM589876 GEK589876:GEQ589876 FUO589876:FUU589876 FKS589876:FKY589876 FAW589876:FBC589876 ERA589876:ERG589876 EHE589876:EHK589876 DXI589876:DXO589876 DNM589876:DNS589876 DDQ589876:DDW589876 CTU589876:CUA589876 CJY589876:CKE589876 CAC589876:CAI589876 BQG589876:BQM589876 BGK589876:BGQ589876 AWO589876:AWU589876 AMS589876:AMY589876 ACW589876:ADC589876 TA589876:TG589876 JE589876:JK589876 WVQ524340:WVW524340 WLU524340:WMA524340 WBY524340:WCE524340 VSC524340:VSI524340 VIG524340:VIM524340 UYK524340:UYQ524340 UOO524340:UOU524340 UES524340:UEY524340 TUW524340:TVC524340 TLA524340:TLG524340 TBE524340:TBK524340 SRI524340:SRO524340 SHM524340:SHS524340 RXQ524340:RXW524340 RNU524340:ROA524340 RDY524340:REE524340 QUC524340:QUI524340 QKG524340:QKM524340 QAK524340:QAQ524340 PQO524340:PQU524340 PGS524340:PGY524340 OWW524340:OXC524340 ONA524340:ONG524340 ODE524340:ODK524340 NTI524340:NTO524340 NJM524340:NJS524340 MZQ524340:MZW524340 MPU524340:MQA524340 MFY524340:MGE524340 LWC524340:LWI524340 LMG524340:LMM524340 LCK524340:LCQ524340 KSO524340:KSU524340 KIS524340:KIY524340 JYW524340:JZC524340 JPA524340:JPG524340 JFE524340:JFK524340 IVI524340:IVO524340 ILM524340:ILS524340 IBQ524340:IBW524340 HRU524340:HSA524340 HHY524340:HIE524340 GYC524340:GYI524340 GOG524340:GOM524340 GEK524340:GEQ524340 FUO524340:FUU524340 FKS524340:FKY524340 FAW524340:FBC524340 ERA524340:ERG524340 EHE524340:EHK524340 DXI524340:DXO524340 DNM524340:DNS524340 DDQ524340:DDW524340 CTU524340:CUA524340 CJY524340:CKE524340 CAC524340:CAI524340 BQG524340:BQM524340 BGK524340:BGQ524340 AWO524340:AWU524340 AMS524340:AMY524340 ACW524340:ADC524340 TA524340:TG524340 JE524340:JK524340 WVQ458804:WVW458804 WLU458804:WMA458804 WBY458804:WCE458804 VSC458804:VSI458804 VIG458804:VIM458804 UYK458804:UYQ458804 UOO458804:UOU458804 UES458804:UEY458804 TUW458804:TVC458804 TLA458804:TLG458804 TBE458804:TBK458804 SRI458804:SRO458804 SHM458804:SHS458804 RXQ458804:RXW458804 RNU458804:ROA458804 RDY458804:REE458804 QUC458804:QUI458804 QKG458804:QKM458804 QAK458804:QAQ458804 PQO458804:PQU458804 PGS458804:PGY458804 OWW458804:OXC458804 ONA458804:ONG458804 ODE458804:ODK458804 NTI458804:NTO458804 NJM458804:NJS458804 MZQ458804:MZW458804 MPU458804:MQA458804 MFY458804:MGE458804 LWC458804:LWI458804 LMG458804:LMM458804 LCK458804:LCQ458804 KSO458804:KSU458804 KIS458804:KIY458804 JYW458804:JZC458804 JPA458804:JPG458804 JFE458804:JFK458804 IVI458804:IVO458804 ILM458804:ILS458804 IBQ458804:IBW458804 HRU458804:HSA458804 HHY458804:HIE458804 GYC458804:GYI458804 GOG458804:GOM458804 GEK458804:GEQ458804 FUO458804:FUU458804 FKS458804:FKY458804 FAW458804:FBC458804 ERA458804:ERG458804 EHE458804:EHK458804 DXI458804:DXO458804 DNM458804:DNS458804 DDQ458804:DDW458804 CTU458804:CUA458804 CJY458804:CKE458804 CAC458804:CAI458804 BQG458804:BQM458804 BGK458804:BGQ458804 AWO458804:AWU458804 AMS458804:AMY458804 ACW458804:ADC458804 TA458804:TG458804 JE458804:JK458804 WVQ393268:WVW393268 WLU393268:WMA393268 WBY393268:WCE393268 VSC393268:VSI393268 VIG393268:VIM393268 UYK393268:UYQ393268 UOO393268:UOU393268 UES393268:UEY393268 TUW393268:TVC393268 TLA393268:TLG393268 TBE393268:TBK393268 SRI393268:SRO393268 SHM393268:SHS393268 RXQ393268:RXW393268 RNU393268:ROA393268 RDY393268:REE393268 QUC393268:QUI393268 QKG393268:QKM393268 QAK393268:QAQ393268 PQO393268:PQU393268 PGS393268:PGY393268 OWW393268:OXC393268 ONA393268:ONG393268 ODE393268:ODK393268 NTI393268:NTO393268 NJM393268:NJS393268 MZQ393268:MZW393268 MPU393268:MQA393268 MFY393268:MGE393268 LWC393268:LWI393268 LMG393268:LMM393268 LCK393268:LCQ393268 KSO393268:KSU393268 KIS393268:KIY393268 JYW393268:JZC393268 JPA393268:JPG393268 JFE393268:JFK393268 IVI393268:IVO393268 ILM393268:ILS393268 IBQ393268:IBW393268 HRU393268:HSA393268 HHY393268:HIE393268 GYC393268:GYI393268 GOG393268:GOM393268 GEK393268:GEQ393268 FUO393268:FUU393268 FKS393268:FKY393268 FAW393268:FBC393268 ERA393268:ERG393268 EHE393268:EHK393268 DXI393268:DXO393268 DNM393268:DNS393268 DDQ393268:DDW393268 CTU393268:CUA393268 CJY393268:CKE393268 CAC393268:CAI393268 BQG393268:BQM393268 BGK393268:BGQ393268 AWO393268:AWU393268 AMS393268:AMY393268 ACW393268:ADC393268 TA393268:TG393268 JE393268:JK393268 WVQ327732:WVW327732 WLU327732:WMA327732 WBY327732:WCE327732 VSC327732:VSI327732 VIG327732:VIM327732 UYK327732:UYQ327732 UOO327732:UOU327732 UES327732:UEY327732 TUW327732:TVC327732 TLA327732:TLG327732 TBE327732:TBK327732 SRI327732:SRO327732 SHM327732:SHS327732 RXQ327732:RXW327732 RNU327732:ROA327732 RDY327732:REE327732 QUC327732:QUI327732 QKG327732:QKM327732 QAK327732:QAQ327732 PQO327732:PQU327732 PGS327732:PGY327732 OWW327732:OXC327732 ONA327732:ONG327732 ODE327732:ODK327732 NTI327732:NTO327732 NJM327732:NJS327732 MZQ327732:MZW327732 MPU327732:MQA327732 MFY327732:MGE327732 LWC327732:LWI327732 LMG327732:LMM327732 LCK327732:LCQ327732 KSO327732:KSU327732 KIS327732:KIY327732 JYW327732:JZC327732 JPA327732:JPG327732 JFE327732:JFK327732 IVI327732:IVO327732 ILM327732:ILS327732 IBQ327732:IBW327732 HRU327732:HSA327732 HHY327732:HIE327732 GYC327732:GYI327732 GOG327732:GOM327732 GEK327732:GEQ327732 FUO327732:FUU327732 FKS327732:FKY327732 FAW327732:FBC327732 ERA327732:ERG327732 EHE327732:EHK327732 DXI327732:DXO327732 DNM327732:DNS327732 DDQ327732:DDW327732 CTU327732:CUA327732 CJY327732:CKE327732 CAC327732:CAI327732 BQG327732:BQM327732 BGK327732:BGQ327732 AWO327732:AWU327732 AMS327732:AMY327732 ACW327732:ADC327732 TA327732:TG327732 JE327732:JK327732 WVQ262196:WVW262196 WLU262196:WMA262196 WBY262196:WCE262196 VSC262196:VSI262196 VIG262196:VIM262196 UYK262196:UYQ262196 UOO262196:UOU262196 UES262196:UEY262196 TUW262196:TVC262196 TLA262196:TLG262196 TBE262196:TBK262196 SRI262196:SRO262196 SHM262196:SHS262196 RXQ262196:RXW262196 RNU262196:ROA262196 RDY262196:REE262196 QUC262196:QUI262196 QKG262196:QKM262196 QAK262196:QAQ262196 PQO262196:PQU262196 PGS262196:PGY262196 OWW262196:OXC262196 ONA262196:ONG262196 ODE262196:ODK262196 NTI262196:NTO262196 NJM262196:NJS262196 MZQ262196:MZW262196 MPU262196:MQA262196 MFY262196:MGE262196 LWC262196:LWI262196 LMG262196:LMM262196 LCK262196:LCQ262196 KSO262196:KSU262196 KIS262196:KIY262196 JYW262196:JZC262196 JPA262196:JPG262196 JFE262196:JFK262196 IVI262196:IVO262196 ILM262196:ILS262196 IBQ262196:IBW262196 HRU262196:HSA262196 HHY262196:HIE262196 GYC262196:GYI262196 GOG262196:GOM262196 GEK262196:GEQ262196 FUO262196:FUU262196 FKS262196:FKY262196 FAW262196:FBC262196 ERA262196:ERG262196 EHE262196:EHK262196 DXI262196:DXO262196 DNM262196:DNS262196 DDQ262196:DDW262196 CTU262196:CUA262196 CJY262196:CKE262196 CAC262196:CAI262196 BQG262196:BQM262196 BGK262196:BGQ262196 AWO262196:AWU262196 AMS262196:AMY262196 ACW262196:ADC262196 TA262196:TG262196 JE262196:JK262196 WVQ196660:WVW196660 WLU196660:WMA196660 WBY196660:WCE196660 VSC196660:VSI196660 VIG196660:VIM196660 UYK196660:UYQ196660 UOO196660:UOU196660 UES196660:UEY196660 TUW196660:TVC196660 TLA196660:TLG196660 TBE196660:TBK196660 SRI196660:SRO196660 SHM196660:SHS196660 RXQ196660:RXW196660 RNU196660:ROA196660 RDY196660:REE196660 QUC196660:QUI196660 QKG196660:QKM196660 QAK196660:QAQ196660 PQO196660:PQU196660 PGS196660:PGY196660 OWW196660:OXC196660 ONA196660:ONG196660 ODE196660:ODK196660 NTI196660:NTO196660 NJM196660:NJS196660 MZQ196660:MZW196660 MPU196660:MQA196660 MFY196660:MGE196660 LWC196660:LWI196660 LMG196660:LMM196660 LCK196660:LCQ196660 KSO196660:KSU196660 KIS196660:KIY196660 JYW196660:JZC196660 JPA196660:JPG196660 JFE196660:JFK196660 IVI196660:IVO196660 ILM196660:ILS196660 IBQ196660:IBW196660 HRU196660:HSA196660 HHY196660:HIE196660 GYC196660:GYI196660 GOG196660:GOM196660 GEK196660:GEQ196660 FUO196660:FUU196660 FKS196660:FKY196660 FAW196660:FBC196660 ERA196660:ERG196660 EHE196660:EHK196660 DXI196660:DXO196660 DNM196660:DNS196660 DDQ196660:DDW196660 CTU196660:CUA196660 CJY196660:CKE196660 CAC196660:CAI196660 BQG196660:BQM196660 BGK196660:BGQ196660 AWO196660:AWU196660 AMS196660:AMY196660 ACW196660:ADC196660 TA196660:TG196660 JE196660:JK196660 WVQ131124:WVW131124 WLU131124:WMA131124 WBY131124:WCE131124 VSC131124:VSI131124 VIG131124:VIM131124 UYK131124:UYQ131124 UOO131124:UOU131124 UES131124:UEY131124 TUW131124:TVC131124 TLA131124:TLG131124 TBE131124:TBK131124 SRI131124:SRO131124 SHM131124:SHS131124 RXQ131124:RXW131124 RNU131124:ROA131124 RDY131124:REE131124 QUC131124:QUI131124 QKG131124:QKM131124 QAK131124:QAQ131124 PQO131124:PQU131124 PGS131124:PGY131124 OWW131124:OXC131124 ONA131124:ONG131124 ODE131124:ODK131124 NTI131124:NTO131124 NJM131124:NJS131124 MZQ131124:MZW131124 MPU131124:MQA131124 MFY131124:MGE131124 LWC131124:LWI131124 LMG131124:LMM131124 LCK131124:LCQ131124 KSO131124:KSU131124 KIS131124:KIY131124 JYW131124:JZC131124 JPA131124:JPG131124 JFE131124:JFK131124 IVI131124:IVO131124 ILM131124:ILS131124 IBQ131124:IBW131124 HRU131124:HSA131124 HHY131124:HIE131124 GYC131124:GYI131124 GOG131124:GOM131124 GEK131124:GEQ131124 FUO131124:FUU131124 FKS131124:FKY131124 FAW131124:FBC131124 ERA131124:ERG131124 EHE131124:EHK131124 DXI131124:DXO131124 DNM131124:DNS131124 DDQ131124:DDW131124 CTU131124:CUA131124 CJY131124:CKE131124 CAC131124:CAI131124 BQG131124:BQM131124 BGK131124:BGQ131124 AWO131124:AWU131124 AMS131124:AMY131124 ACW131124:ADC131124 TA131124:TG131124 JE131124:JK131124 WVQ65588:WVW65588 WLU65588:WMA65588 WBY65588:WCE65588 VSC65588:VSI65588 VIG65588:VIM65588 UYK65588:UYQ65588 UOO65588:UOU65588 UES65588:UEY65588 TUW65588:TVC65588 TLA65588:TLG65588 TBE65588:TBK65588 SRI65588:SRO65588 SHM65588:SHS65588 RXQ65588:RXW65588 RNU65588:ROA65588 RDY65588:REE65588 QUC65588:QUI65588 QKG65588:QKM65588 QAK65588:QAQ65588 PQO65588:PQU65588 PGS65588:PGY65588 OWW65588:OXC65588 ONA65588:ONG65588 ODE65588:ODK65588 NTI65588:NTO65588 NJM65588:NJS65588 MZQ65588:MZW65588 MPU65588:MQA65588 MFY65588:MGE65588 LWC65588:LWI65588 LMG65588:LMM65588 LCK65588:LCQ65588 KSO65588:KSU65588 KIS65588:KIY65588 JYW65588:JZC65588 JPA65588:JPG65588 JFE65588:JFK65588 IVI65588:IVO65588 ILM65588:ILS65588 IBQ65588:IBW65588 HRU65588:HSA65588 HHY65588:HIE65588 GYC65588:GYI65588 GOG65588:GOM65588 GEK65588:GEQ65588 FUO65588:FUU65588 FKS65588:FKY65588 FAW65588:FBC65588 ERA65588:ERG65588 EHE65588:EHK65588 DXI65588:DXO65588 DNM65588:DNS65588 DDQ65588:DDW65588 CTU65588:CUA65588 CJY65588:CKE65588 CAC65588:CAI65588 BQG65588:BQM65588 BGK65588:BGQ65588 AWO65588:AWU65588 AMS65588:AMY65588 ACW65588:ADC65588 TA65588:TG65588 JE65588:JK65588 I65586:O65586 I131122:O131122 I196658:O196658 I262194:O262194 I327730:O327730 I393266:O393266 I458802:O458802 I524338:O524338 I589874:O589874 I655410:O655410 I720946:O720946 I786482:O786482 I852018:O852018 I917554:O917554 I983090:O983090 WVQ13:WVW13 WLU13:WMA13 WBY13:WCE13 VSC13:VSI13 VIG13:VIM13 UYK13:UYQ13 UOO13:UOU13 UES13:UEY13 TUW13:TVC13 TLA13:TLG13 TBE13:TBK13 SRI13:SRO13 SHM13:SHS13 RXQ13:RXW13 RNU13:ROA13 RDY13:REE13 QUC13:QUI13 QKG13:QKM13 QAK13:QAQ13 PQO13:PQU13 PGS13:PGY13 OWW13:OXC13 ONA13:ONG13 ODE13:ODK13 NTI13:NTO13 NJM13:NJS13 MZQ13:MZW13 MPU13:MQA13 MFY13:MGE13 LWC13:LWI13 LMG13:LMM13 LCK13:LCQ13 KSO13:KSU13 KIS13:KIY13 JYW13:JZC13 JPA13:JPG13 JFE13:JFK13 IVI13:IVO13 ILM13:ILS13 IBQ13:IBW13 HRU13:HSA13 HHY13:HIE13 GYC13:GYI13 GOG13:GOM13 GEK13:GEQ13 FUO13:FUU13 FKS13:FKY13 FAW13:FBC13 ERA13:ERG13 EHE13:EHK13 DXI13:DXO13 DNM13:DNS13 DDQ13:DDW13 CTU13:CUA13 CJY13:CKE13 CAC13:CAI13 BQG13:BQM13 BGK13:BGQ13 AWO13:AWU13 AMS13:AMY13 ACW13:ADC13 TA13:TG13 JE13:JK13">
      <formula1>$CG$15:$CG$22</formula1>
    </dataValidation>
    <dataValidation type="list" allowBlank="1" showDropDown="0" showInputMessage="1" showErrorMessage="1" sqref="WVQ983094:WVW983094 WLU983094:WMA983094 WBY983094:WCE983094 VSC983094:VSI983094 VIG983094:VIM983094 UYK983094:UYQ983094 UOO983094:UOU983094 UES983094:UEY983094 TUW983094:TVC983094 TLA983094:TLG983094 TBE983094:TBK983094 SRI983094:SRO983094 SHM983094:SHS983094 RXQ983094:RXW983094 RNU983094:ROA983094 RDY983094:REE983094 QUC983094:QUI983094 QKG983094:QKM983094 QAK983094:QAQ983094 PQO983094:PQU983094 PGS983094:PGY983094 OWW983094:OXC983094 ONA983094:ONG983094 ODE983094:ODK983094 NTI983094:NTO983094 NJM983094:NJS983094 MZQ983094:MZW983094 MPU983094:MQA983094 MFY983094:MGE983094 LWC983094:LWI983094 LMG983094:LMM983094 LCK983094:LCQ983094 KSO983094:KSU983094 KIS983094:KIY983094 JYW983094:JZC983094 JPA983094:JPG983094 JFE983094:JFK983094 IVI983094:IVO983094 ILM983094:ILS983094 IBQ983094:IBW983094 HRU983094:HSA983094 HHY983094:HIE983094 GYC983094:GYI983094 GOG983094:GOM983094 GEK983094:GEQ983094 FUO983094:FUU983094 FKS983094:FKY983094 FAW983094:FBC983094 ERA983094:ERG983094 EHE983094:EHK983094 DXI983094:DXO983094 DNM983094:DNS983094 DDQ983094:DDW983094 CTU983094:CUA983094 CJY983094:CKE983094 CAC983094:CAI983094 BQG983094:BQM983094 BGK983094:BGQ983094 AWO983094:AWU983094 AMS983094:AMY983094 ACW983094:ADC983094 TA983094:TG983094 JE983094:JK983094 WVQ917558:WVW917558 WLU917558:WMA917558 WBY917558:WCE917558 VSC917558:VSI917558 VIG917558:VIM917558 UYK917558:UYQ917558 UOO917558:UOU917558 UES917558:UEY917558 TUW917558:TVC917558 TLA917558:TLG917558 TBE917558:TBK917558 SRI917558:SRO917558 SHM917558:SHS917558 RXQ917558:RXW917558 RNU917558:ROA917558 RDY917558:REE917558 QUC917558:QUI917558 QKG917558:QKM917558 QAK917558:QAQ917558 PQO917558:PQU917558 PGS917558:PGY917558 OWW917558:OXC917558 ONA917558:ONG917558 ODE917558:ODK917558 NTI917558:NTO917558 NJM917558:NJS917558 MZQ917558:MZW917558 MPU917558:MQA917558 MFY917558:MGE917558 LWC917558:LWI917558 LMG917558:LMM917558 LCK917558:LCQ917558 KSO917558:KSU917558 KIS917558:KIY917558 JYW917558:JZC917558 JPA917558:JPG917558 JFE917558:JFK917558 IVI917558:IVO917558 ILM917558:ILS917558 IBQ917558:IBW917558 HRU917558:HSA917558 HHY917558:HIE917558 GYC917558:GYI917558 GOG917558:GOM917558 GEK917558:GEQ917558 FUO917558:FUU917558 FKS917558:FKY917558 FAW917558:FBC917558 ERA917558:ERG917558 EHE917558:EHK917558 DXI917558:DXO917558 DNM917558:DNS917558 DDQ917558:DDW917558 CTU917558:CUA917558 CJY917558:CKE917558 CAC917558:CAI917558 BQG917558:BQM917558 BGK917558:BGQ917558 AWO917558:AWU917558 AMS917558:AMY917558 ACW917558:ADC917558 TA917558:TG917558 JE917558:JK917558 WVQ852022:WVW852022 WLU852022:WMA852022 WBY852022:WCE852022 VSC852022:VSI852022 VIG852022:VIM852022 UYK852022:UYQ852022 UOO852022:UOU852022 UES852022:UEY852022 TUW852022:TVC852022 TLA852022:TLG852022 TBE852022:TBK852022 SRI852022:SRO852022 SHM852022:SHS852022 RXQ852022:RXW852022 RNU852022:ROA852022 RDY852022:REE852022 QUC852022:QUI852022 QKG852022:QKM852022 QAK852022:QAQ852022 PQO852022:PQU852022 PGS852022:PGY852022 OWW852022:OXC852022 ONA852022:ONG852022 ODE852022:ODK852022 NTI852022:NTO852022 NJM852022:NJS852022 MZQ852022:MZW852022 MPU852022:MQA852022 MFY852022:MGE852022 LWC852022:LWI852022 LMG852022:LMM852022 LCK852022:LCQ852022 KSO852022:KSU852022 KIS852022:KIY852022 JYW852022:JZC852022 JPA852022:JPG852022 JFE852022:JFK852022 IVI852022:IVO852022 ILM852022:ILS852022 IBQ852022:IBW852022 HRU852022:HSA852022 HHY852022:HIE852022 GYC852022:GYI852022 GOG852022:GOM852022 GEK852022:GEQ852022 FUO852022:FUU852022 FKS852022:FKY852022 FAW852022:FBC852022 ERA852022:ERG852022 EHE852022:EHK852022 DXI852022:DXO852022 DNM852022:DNS852022 DDQ852022:DDW852022 CTU852022:CUA852022 CJY852022:CKE852022 CAC852022:CAI852022 BQG852022:BQM852022 BGK852022:BGQ852022 AWO852022:AWU852022 AMS852022:AMY852022 ACW852022:ADC852022 TA852022:TG852022 JE852022:JK852022 WVQ786486:WVW786486 WLU786486:WMA786486 WBY786486:WCE786486 VSC786486:VSI786486 VIG786486:VIM786486 UYK786486:UYQ786486 UOO786486:UOU786486 UES786486:UEY786486 TUW786486:TVC786486 TLA786486:TLG786486 TBE786486:TBK786486 SRI786486:SRO786486 SHM786486:SHS786486 RXQ786486:RXW786486 RNU786486:ROA786486 RDY786486:REE786486 QUC786486:QUI786486 QKG786486:QKM786486 QAK786486:QAQ786486 PQO786486:PQU786486 PGS786486:PGY786486 OWW786486:OXC786486 ONA786486:ONG786486 ODE786486:ODK786486 NTI786486:NTO786486 NJM786486:NJS786486 MZQ786486:MZW786486 MPU786486:MQA786486 MFY786486:MGE786486 LWC786486:LWI786486 LMG786486:LMM786486 LCK786486:LCQ786486 KSO786486:KSU786486 KIS786486:KIY786486 JYW786486:JZC786486 JPA786486:JPG786486 JFE786486:JFK786486 IVI786486:IVO786486 ILM786486:ILS786486 IBQ786486:IBW786486 HRU786486:HSA786486 HHY786486:HIE786486 GYC786486:GYI786486 GOG786486:GOM786486 GEK786486:GEQ786486 FUO786486:FUU786486 FKS786486:FKY786486 FAW786486:FBC786486 ERA786486:ERG786486 EHE786486:EHK786486 DXI786486:DXO786486 DNM786486:DNS786486 DDQ786486:DDW786486 CTU786486:CUA786486 CJY786486:CKE786486 CAC786486:CAI786486 BQG786486:BQM786486 BGK786486:BGQ786486 AWO786486:AWU786486 AMS786486:AMY786486 ACW786486:ADC786486 TA786486:TG786486 JE786486:JK786486 WVQ720950:WVW720950 WLU720950:WMA720950 WBY720950:WCE720950 VSC720950:VSI720950 VIG720950:VIM720950 UYK720950:UYQ720950 UOO720950:UOU720950 UES720950:UEY720950 TUW720950:TVC720950 TLA720950:TLG720950 TBE720950:TBK720950 SRI720950:SRO720950 SHM720950:SHS720950 RXQ720950:RXW720950 RNU720950:ROA720950 RDY720950:REE720950 QUC720950:QUI720950 QKG720950:QKM720950 QAK720950:QAQ720950 PQO720950:PQU720950 PGS720950:PGY720950 OWW720950:OXC720950 ONA720950:ONG720950 ODE720950:ODK720950 NTI720950:NTO720950 NJM720950:NJS720950 MZQ720950:MZW720950 MPU720950:MQA720950 MFY720950:MGE720950 LWC720950:LWI720950 LMG720950:LMM720950 LCK720950:LCQ720950 KSO720950:KSU720950 KIS720950:KIY720950 JYW720950:JZC720950 JPA720950:JPG720950 JFE720950:JFK720950 IVI720950:IVO720950 ILM720950:ILS720950 IBQ720950:IBW720950 HRU720950:HSA720950 HHY720950:HIE720950 GYC720950:GYI720950 GOG720950:GOM720950 GEK720950:GEQ720950 FUO720950:FUU720950 FKS720950:FKY720950 FAW720950:FBC720950 ERA720950:ERG720950 EHE720950:EHK720950 DXI720950:DXO720950 DNM720950:DNS720950 DDQ720950:DDW720950 CTU720950:CUA720950 CJY720950:CKE720950 CAC720950:CAI720950 BQG720950:BQM720950 BGK720950:BGQ720950 AWO720950:AWU720950 AMS720950:AMY720950 ACW720950:ADC720950 TA720950:TG720950 JE720950:JK720950 WVQ655414:WVW655414 WLU655414:WMA655414 WBY655414:WCE655414 VSC655414:VSI655414 VIG655414:VIM655414 UYK655414:UYQ655414 UOO655414:UOU655414 UES655414:UEY655414 TUW655414:TVC655414 TLA655414:TLG655414 TBE655414:TBK655414 SRI655414:SRO655414 SHM655414:SHS655414 RXQ655414:RXW655414 RNU655414:ROA655414 RDY655414:REE655414 QUC655414:QUI655414 QKG655414:QKM655414 QAK655414:QAQ655414 PQO655414:PQU655414 PGS655414:PGY655414 OWW655414:OXC655414 ONA655414:ONG655414 ODE655414:ODK655414 NTI655414:NTO655414 NJM655414:NJS655414 MZQ655414:MZW655414 MPU655414:MQA655414 MFY655414:MGE655414 LWC655414:LWI655414 LMG655414:LMM655414 LCK655414:LCQ655414 KSO655414:KSU655414 KIS655414:KIY655414 JYW655414:JZC655414 JPA655414:JPG655414 JFE655414:JFK655414 IVI655414:IVO655414 ILM655414:ILS655414 IBQ655414:IBW655414 HRU655414:HSA655414 HHY655414:HIE655414 GYC655414:GYI655414 GOG655414:GOM655414 GEK655414:GEQ655414 FUO655414:FUU655414 FKS655414:FKY655414 FAW655414:FBC655414 ERA655414:ERG655414 EHE655414:EHK655414 DXI655414:DXO655414 DNM655414:DNS655414 DDQ655414:DDW655414 CTU655414:CUA655414 CJY655414:CKE655414 CAC655414:CAI655414 BQG655414:BQM655414 BGK655414:BGQ655414 AWO655414:AWU655414 AMS655414:AMY655414 ACW655414:ADC655414 TA655414:TG655414 JE655414:JK655414 WVQ589878:WVW589878 WLU589878:WMA589878 WBY589878:WCE589878 VSC589878:VSI589878 VIG589878:VIM589878 UYK589878:UYQ589878 UOO589878:UOU589878 UES589878:UEY589878 TUW589878:TVC589878 TLA589878:TLG589878 TBE589878:TBK589878 SRI589878:SRO589878 SHM589878:SHS589878 RXQ589878:RXW589878 RNU589878:ROA589878 RDY589878:REE589878 QUC589878:QUI589878 QKG589878:QKM589878 QAK589878:QAQ589878 PQO589878:PQU589878 PGS589878:PGY589878 OWW589878:OXC589878 ONA589878:ONG589878 ODE589878:ODK589878 NTI589878:NTO589878 NJM589878:NJS589878 MZQ589878:MZW589878 MPU589878:MQA589878 MFY589878:MGE589878 LWC589878:LWI589878 LMG589878:LMM589878 LCK589878:LCQ589878 KSO589878:KSU589878 KIS589878:KIY589878 JYW589878:JZC589878 JPA589878:JPG589878 JFE589878:JFK589878 IVI589878:IVO589878 ILM589878:ILS589878 IBQ589878:IBW589878 HRU589878:HSA589878 HHY589878:HIE589878 GYC589878:GYI589878 GOG589878:GOM589878 GEK589878:GEQ589878 FUO589878:FUU589878 FKS589878:FKY589878 FAW589878:FBC589878 ERA589878:ERG589878 EHE589878:EHK589878 DXI589878:DXO589878 DNM589878:DNS589878 DDQ589878:DDW589878 CTU589878:CUA589878 CJY589878:CKE589878 CAC589878:CAI589878 BQG589878:BQM589878 BGK589878:BGQ589878 AWO589878:AWU589878 AMS589878:AMY589878 ACW589878:ADC589878 TA589878:TG589878 JE589878:JK589878 WVQ524342:WVW524342 WLU524342:WMA524342 WBY524342:WCE524342 VSC524342:VSI524342 VIG524342:VIM524342 UYK524342:UYQ524342 UOO524342:UOU524342 UES524342:UEY524342 TUW524342:TVC524342 TLA524342:TLG524342 TBE524342:TBK524342 SRI524342:SRO524342 SHM524342:SHS524342 RXQ524342:RXW524342 RNU524342:ROA524342 RDY524342:REE524342 QUC524342:QUI524342 QKG524342:QKM524342 QAK524342:QAQ524342 PQO524342:PQU524342 PGS524342:PGY524342 OWW524342:OXC524342 ONA524342:ONG524342 ODE524342:ODK524342 NTI524342:NTO524342 NJM524342:NJS524342 MZQ524342:MZW524342 MPU524342:MQA524342 MFY524342:MGE524342 LWC524342:LWI524342 LMG524342:LMM524342 LCK524342:LCQ524342 KSO524342:KSU524342 KIS524342:KIY524342 JYW524342:JZC524342 JPA524342:JPG524342 JFE524342:JFK524342 IVI524342:IVO524342 ILM524342:ILS524342 IBQ524342:IBW524342 HRU524342:HSA524342 HHY524342:HIE524342 GYC524342:GYI524342 GOG524342:GOM524342 GEK524342:GEQ524342 FUO524342:FUU524342 FKS524342:FKY524342 FAW524342:FBC524342 ERA524342:ERG524342 EHE524342:EHK524342 DXI524342:DXO524342 DNM524342:DNS524342 DDQ524342:DDW524342 CTU524342:CUA524342 CJY524342:CKE524342 CAC524342:CAI524342 BQG524342:BQM524342 BGK524342:BGQ524342 AWO524342:AWU524342 AMS524342:AMY524342 ACW524342:ADC524342 TA524342:TG524342 JE524342:JK524342 WVQ458806:WVW458806 WLU458806:WMA458806 WBY458806:WCE458806 VSC458806:VSI458806 VIG458806:VIM458806 UYK458806:UYQ458806 UOO458806:UOU458806 UES458806:UEY458806 TUW458806:TVC458806 TLA458806:TLG458806 TBE458806:TBK458806 SRI458806:SRO458806 SHM458806:SHS458806 RXQ458806:RXW458806 RNU458806:ROA458806 RDY458806:REE458806 QUC458806:QUI458806 QKG458806:QKM458806 QAK458806:QAQ458806 PQO458806:PQU458806 PGS458806:PGY458806 OWW458806:OXC458806 ONA458806:ONG458806 ODE458806:ODK458806 NTI458806:NTO458806 NJM458806:NJS458806 MZQ458806:MZW458806 MPU458806:MQA458806 MFY458806:MGE458806 LWC458806:LWI458806 LMG458806:LMM458806 LCK458806:LCQ458806 KSO458806:KSU458806 KIS458806:KIY458806 JYW458806:JZC458806 JPA458806:JPG458806 JFE458806:JFK458806 IVI458806:IVO458806 ILM458806:ILS458806 IBQ458806:IBW458806 HRU458806:HSA458806 HHY458806:HIE458806 GYC458806:GYI458806 GOG458806:GOM458806 GEK458806:GEQ458806 FUO458806:FUU458806 FKS458806:FKY458806 FAW458806:FBC458806 ERA458806:ERG458806 EHE458806:EHK458806 DXI458806:DXO458806 DNM458806:DNS458806 DDQ458806:DDW458806 CTU458806:CUA458806 CJY458806:CKE458806 CAC458806:CAI458806 BQG458806:BQM458806 BGK458806:BGQ458806 AWO458806:AWU458806 AMS458806:AMY458806 ACW458806:ADC458806 TA458806:TG458806 JE458806:JK458806 WVQ393270:WVW393270 WLU393270:WMA393270 WBY393270:WCE393270 VSC393270:VSI393270 VIG393270:VIM393270 UYK393270:UYQ393270 UOO393270:UOU393270 UES393270:UEY393270 TUW393270:TVC393270 TLA393270:TLG393270 TBE393270:TBK393270 SRI393270:SRO393270 SHM393270:SHS393270 RXQ393270:RXW393270 RNU393270:ROA393270 RDY393270:REE393270 QUC393270:QUI393270 QKG393270:QKM393270 QAK393270:QAQ393270 PQO393270:PQU393270 PGS393270:PGY393270 OWW393270:OXC393270 ONA393270:ONG393270 ODE393270:ODK393270 NTI393270:NTO393270 NJM393270:NJS393270 MZQ393270:MZW393270 MPU393270:MQA393270 MFY393270:MGE393270 LWC393270:LWI393270 LMG393270:LMM393270 LCK393270:LCQ393270 KSO393270:KSU393270 KIS393270:KIY393270 JYW393270:JZC393270 JPA393270:JPG393270 JFE393270:JFK393270 IVI393270:IVO393270 ILM393270:ILS393270 IBQ393270:IBW393270 HRU393270:HSA393270 HHY393270:HIE393270 GYC393270:GYI393270 GOG393270:GOM393270 GEK393270:GEQ393270 FUO393270:FUU393270 FKS393270:FKY393270 FAW393270:FBC393270 ERA393270:ERG393270 EHE393270:EHK393270 DXI393270:DXO393270 DNM393270:DNS393270 DDQ393270:DDW393270 CTU393270:CUA393270 CJY393270:CKE393270 CAC393270:CAI393270 BQG393270:BQM393270 BGK393270:BGQ393270 AWO393270:AWU393270 AMS393270:AMY393270 ACW393270:ADC393270 TA393270:TG393270 JE393270:JK393270 WVQ327734:WVW327734 WLU327734:WMA327734 WBY327734:WCE327734 VSC327734:VSI327734 VIG327734:VIM327734 UYK327734:UYQ327734 UOO327734:UOU327734 UES327734:UEY327734 TUW327734:TVC327734 TLA327734:TLG327734 TBE327734:TBK327734 SRI327734:SRO327734 SHM327734:SHS327734 RXQ327734:RXW327734 RNU327734:ROA327734 RDY327734:REE327734 QUC327734:QUI327734 QKG327734:QKM327734 QAK327734:QAQ327734 PQO327734:PQU327734 PGS327734:PGY327734 OWW327734:OXC327734 ONA327734:ONG327734 ODE327734:ODK327734 NTI327734:NTO327734 NJM327734:NJS327734 MZQ327734:MZW327734 MPU327734:MQA327734 MFY327734:MGE327734 LWC327734:LWI327734 LMG327734:LMM327734 LCK327734:LCQ327734 KSO327734:KSU327734 KIS327734:KIY327734 JYW327734:JZC327734 JPA327734:JPG327734 JFE327734:JFK327734 IVI327734:IVO327734 ILM327734:ILS327734 IBQ327734:IBW327734 HRU327734:HSA327734 HHY327734:HIE327734 GYC327734:GYI327734 GOG327734:GOM327734 GEK327734:GEQ327734 FUO327734:FUU327734 FKS327734:FKY327734 FAW327734:FBC327734 ERA327734:ERG327734 EHE327734:EHK327734 DXI327734:DXO327734 DNM327734:DNS327734 DDQ327734:DDW327734 CTU327734:CUA327734 CJY327734:CKE327734 CAC327734:CAI327734 BQG327734:BQM327734 BGK327734:BGQ327734 AWO327734:AWU327734 AMS327734:AMY327734 ACW327734:ADC327734 TA327734:TG327734 JE327734:JK327734 WVQ262198:WVW262198 WLU262198:WMA262198 WBY262198:WCE262198 VSC262198:VSI262198 VIG262198:VIM262198 UYK262198:UYQ262198 UOO262198:UOU262198 UES262198:UEY262198 TUW262198:TVC262198 TLA262198:TLG262198 TBE262198:TBK262198 SRI262198:SRO262198 SHM262198:SHS262198 RXQ262198:RXW262198 RNU262198:ROA262198 RDY262198:REE262198 QUC262198:QUI262198 QKG262198:QKM262198 QAK262198:QAQ262198 PQO262198:PQU262198 PGS262198:PGY262198 OWW262198:OXC262198 ONA262198:ONG262198 ODE262198:ODK262198 NTI262198:NTO262198 NJM262198:NJS262198 MZQ262198:MZW262198 MPU262198:MQA262198 MFY262198:MGE262198 LWC262198:LWI262198 LMG262198:LMM262198 LCK262198:LCQ262198 KSO262198:KSU262198 KIS262198:KIY262198 JYW262198:JZC262198 JPA262198:JPG262198 JFE262198:JFK262198 IVI262198:IVO262198 ILM262198:ILS262198 IBQ262198:IBW262198 HRU262198:HSA262198 HHY262198:HIE262198 GYC262198:GYI262198 GOG262198:GOM262198 GEK262198:GEQ262198 FUO262198:FUU262198 FKS262198:FKY262198 FAW262198:FBC262198 ERA262198:ERG262198 EHE262198:EHK262198 DXI262198:DXO262198 DNM262198:DNS262198 DDQ262198:DDW262198 CTU262198:CUA262198 CJY262198:CKE262198 CAC262198:CAI262198 BQG262198:BQM262198 BGK262198:BGQ262198 AWO262198:AWU262198 AMS262198:AMY262198 ACW262198:ADC262198 TA262198:TG262198 JE262198:JK262198 WVQ196662:WVW196662 WLU196662:WMA196662 WBY196662:WCE196662 VSC196662:VSI196662 VIG196662:VIM196662 UYK196662:UYQ196662 UOO196662:UOU196662 UES196662:UEY196662 TUW196662:TVC196662 TLA196662:TLG196662 TBE196662:TBK196662 SRI196662:SRO196662 SHM196662:SHS196662 RXQ196662:RXW196662 RNU196662:ROA196662 RDY196662:REE196662 QUC196662:QUI196662 QKG196662:QKM196662 QAK196662:QAQ196662 PQO196662:PQU196662 PGS196662:PGY196662 OWW196662:OXC196662 ONA196662:ONG196662 ODE196662:ODK196662 NTI196662:NTO196662 NJM196662:NJS196662 MZQ196662:MZW196662 MPU196662:MQA196662 MFY196662:MGE196662 LWC196662:LWI196662 LMG196662:LMM196662 LCK196662:LCQ196662 KSO196662:KSU196662 KIS196662:KIY196662 JYW196662:JZC196662 JPA196662:JPG196662 JFE196662:JFK196662 IVI196662:IVO196662 ILM196662:ILS196662 IBQ196662:IBW196662 HRU196662:HSA196662 HHY196662:HIE196662 GYC196662:GYI196662 GOG196662:GOM196662 GEK196662:GEQ196662 FUO196662:FUU196662 FKS196662:FKY196662 FAW196662:FBC196662 ERA196662:ERG196662 EHE196662:EHK196662 DXI196662:DXO196662 DNM196662:DNS196662 DDQ196662:DDW196662 CTU196662:CUA196662 CJY196662:CKE196662 CAC196662:CAI196662 BQG196662:BQM196662 BGK196662:BGQ196662 AWO196662:AWU196662 AMS196662:AMY196662 ACW196662:ADC196662 TA196662:TG196662 JE196662:JK196662 WVQ131126:WVW131126 WLU131126:WMA131126 WBY131126:WCE131126 VSC131126:VSI131126 VIG131126:VIM131126 UYK131126:UYQ131126 UOO131126:UOU131126 UES131126:UEY131126 TUW131126:TVC131126 TLA131126:TLG131126 TBE131126:TBK131126 SRI131126:SRO131126 SHM131126:SHS131126 RXQ131126:RXW131126 RNU131126:ROA131126 RDY131126:REE131126 QUC131126:QUI131126 QKG131126:QKM131126 QAK131126:QAQ131126 PQO131126:PQU131126 PGS131126:PGY131126 OWW131126:OXC131126 ONA131126:ONG131126 ODE131126:ODK131126 NTI131126:NTO131126 NJM131126:NJS131126 MZQ131126:MZW131126 MPU131126:MQA131126 MFY131126:MGE131126 LWC131126:LWI131126 LMG131126:LMM131126 LCK131126:LCQ131126 KSO131126:KSU131126 KIS131126:KIY131126 JYW131126:JZC131126 JPA131126:JPG131126 JFE131126:JFK131126 IVI131126:IVO131126 ILM131126:ILS131126 IBQ131126:IBW131126 HRU131126:HSA131126 HHY131126:HIE131126 GYC131126:GYI131126 GOG131126:GOM131126 GEK131126:GEQ131126 FUO131126:FUU131126 FKS131126:FKY131126 FAW131126:FBC131126 ERA131126:ERG131126 EHE131126:EHK131126 DXI131126:DXO131126 DNM131126:DNS131126 DDQ131126:DDW131126 CTU131126:CUA131126 CJY131126:CKE131126 CAC131126:CAI131126 BQG131126:BQM131126 BGK131126:BGQ131126 AWO131126:AWU131126 AMS131126:AMY131126 ACW131126:ADC131126 TA131126:TG131126 JE131126:JK131126 WVQ65590:WVW65590 WLU65590:WMA65590 WBY65590:WCE65590 VSC65590:VSI65590 VIG65590:VIM65590 UYK65590:UYQ65590 UOO65590:UOU65590 UES65590:UEY65590 TUW65590:TVC65590 TLA65590:TLG65590 TBE65590:TBK65590 SRI65590:SRO65590 SHM65590:SHS65590 RXQ65590:RXW65590 RNU65590:ROA65590 RDY65590:REE65590 QUC65590:QUI65590 QKG65590:QKM65590 QAK65590:QAQ65590 PQO65590:PQU65590 PGS65590:PGY65590 OWW65590:OXC65590 ONA65590:ONG65590 ODE65590:ODK65590 NTI65590:NTO65590 NJM65590:NJS65590 MZQ65590:MZW65590 MPU65590:MQA65590 MFY65590:MGE65590 LWC65590:LWI65590 LMG65590:LMM65590 LCK65590:LCQ65590 KSO65590:KSU65590 KIS65590:KIY65590 JYW65590:JZC65590 JPA65590:JPG65590 JFE65590:JFK65590 IVI65590:IVO65590 ILM65590:ILS65590 IBQ65590:IBW65590 HRU65590:HSA65590 HHY65590:HIE65590 GYC65590:GYI65590 GOG65590:GOM65590 GEK65590:GEQ65590 FUO65590:FUU65590 FKS65590:FKY65590 FAW65590:FBC65590 ERA65590:ERG65590 EHE65590:EHK65590 DXI65590:DXO65590 DNM65590:DNS65590 DDQ65590:DDW65590 CTU65590:CUA65590 CJY65590:CKE65590 CAC65590:CAI65590 BQG65590:BQM65590 BGK65590:BGQ65590 AWO65590:AWU65590 AMS65590:AMY65590 ACW65590:ADC65590 TA65590:TG65590 JE65590:JK65590 I65588:O65588 I131124:O131124 I196660:O196660 I262196:O262196 I327732:O327732 I393268:O393268 I458804:O458804 I524340:O524340 I589876:O589876 I655412:O655412 I720948:O720948 I786484:O786484 I852020:O852020 I917556:O917556 I983092:O983092 WVQ15:WVW15 WLU15:WMA15 WBY15:WCE15 VSC15:VSI15 VIG15:VIM15 UYK15:UYQ15 UOO15:UOU15 UES15:UEY15 TUW15:TVC15 TLA15:TLG15 TBE15:TBK15 SRI15:SRO15 SHM15:SHS15 RXQ15:RXW15 RNU15:ROA15 RDY15:REE15 QUC15:QUI15 QKG15:QKM15 QAK15:QAQ15 PQO15:PQU15 PGS15:PGY15 OWW15:OXC15 ONA15:ONG15 ODE15:ODK15 NTI15:NTO15 NJM15:NJS15 MZQ15:MZW15 MPU15:MQA15 MFY15:MGE15 LWC15:LWI15 LMG15:LMM15 LCK15:LCQ15 KSO15:KSU15 KIS15:KIY15 JYW15:JZC15 JPA15:JPG15 JFE15:JFK15 IVI15:IVO15 ILM15:ILS15 IBQ15:IBW15 HRU15:HSA15 HHY15:HIE15 GYC15:GYI15 GOG15:GOM15 GEK15:GEQ15 FUO15:FUU15 FKS15:FKY15 FAW15:FBC15 ERA15:ERG15 EHE15:EHK15 DXI15:DXO15 DNM15:DNS15 DDQ15:DDW15 CTU15:CUA15 CJY15:CKE15 CAC15:CAI15 BQG15:BQM15 BGK15:BGQ15 AWO15:AWU15 AMS15:AMY15 ACW15:ADC15 TA15:TG15 JE15:JK15">
      <formula1>$CP$15:$CP$22</formula1>
    </dataValidation>
    <dataValidation type="list" allowBlank="1" showDropDown="0" showInputMessage="1" showErrorMessage="1" sqref="B222:B237 B220 B213 B209 B211 B217 J215 S82 S78 S74 S76 S80 C341 C345 C349 C354 C400 C402:C403 C395 C391 B387 C389 C393 C398 AG423 AG419 AG412 W412 W416 W421 W410 B439 B432 B426 B410 B405 B407 B416 B428 B436 W423 W419 W414 AG410 AG416 AG421 B373 B369 B358 B335 B323 B314 B307 B312 B319 B329 B339 B365 B371 B381 B301 B291 B296 B275 B282 D265 B257 B252 B240 B246 B255 B263 D283:D287 B505 D476:D477 B449 B472 D474 B482 B514">
      <formula1>$Z$200:$Z$201</formula1>
    </dataValidation>
    <dataValidation type="list" allowBlank="1" showDropDown="0" showInputMessage="1" showErrorMessage="1" sqref="JJ65786:JM65786 TF65786:TI65786 ADB65786:ADE65786 AMX65786:ANA65786 AWT65786:AWW65786 BGP65786:BGS65786 BQL65786:BQO65786 CAH65786:CAK65786 CKD65786:CKG65786 CTZ65786:CUC65786 DDV65786:DDY65786 DNR65786:DNU65786 DXN65786:DXQ65786 EHJ65786:EHM65786 ERF65786:ERI65786 FBB65786:FBE65786 FKX65786:FLA65786 FUT65786:FUW65786 GEP65786:GES65786 GOL65786:GOO65786 GYH65786:GYK65786 HID65786:HIG65786 HRZ65786:HSC65786 IBV65786:IBY65786 ILR65786:ILU65786 IVN65786:IVQ65786 JFJ65786:JFM65786 JPF65786:JPI65786 JZB65786:JZE65786 KIX65786:KJA65786 KST65786:KSW65786 LCP65786:LCS65786 LML65786:LMO65786 LWH65786:LWK65786 MGD65786:MGG65786 MPZ65786:MQC65786 MZV65786:MZY65786 NJR65786:NJU65786 NTN65786:NTQ65786 ODJ65786:ODM65786 ONF65786:ONI65786 OXB65786:OXE65786 PGX65786:PHA65786 PQT65786:PQW65786 QAP65786:QAS65786 QKL65786:QKO65786 QUH65786:QUK65786 RED65786:REG65786 RNZ65786:ROC65786 RXV65786:RXY65786 SHR65786:SHU65786 SRN65786:SRQ65786 TBJ65786:TBM65786 TLF65786:TLI65786 TVB65786:TVE65786 UEX65786:UFA65786 UOT65786:UOW65786 UYP65786:UYS65786 VIL65786:VIO65786 VSH65786:VSK65786 WCD65786:WCG65786 WLZ65786:WMC65786 WVV65786:WVY65786 JJ131322:JM131322 TF131322:TI131322 ADB131322:ADE131322 AMX131322:ANA131322 AWT131322:AWW131322 BGP131322:BGS131322 BQL131322:BQO131322 CAH131322:CAK131322 CKD131322:CKG131322 CTZ131322:CUC131322 DDV131322:DDY131322 DNR131322:DNU131322 DXN131322:DXQ131322 EHJ131322:EHM131322 ERF131322:ERI131322 FBB131322:FBE131322 FKX131322:FLA131322 FUT131322:FUW131322 GEP131322:GES131322 GOL131322:GOO131322 GYH131322:GYK131322 HID131322:HIG131322 HRZ131322:HSC131322 IBV131322:IBY131322 ILR131322:ILU131322 IVN131322:IVQ131322 JFJ131322:JFM131322 JPF131322:JPI131322 JZB131322:JZE131322 KIX131322:KJA131322 KST131322:KSW131322 LCP131322:LCS131322 LML131322:LMO131322 LWH131322:LWK131322 MGD131322:MGG131322 MPZ131322:MQC131322 MZV131322:MZY131322 NJR131322:NJU131322 NTN131322:NTQ131322 ODJ131322:ODM131322 ONF131322:ONI131322 OXB131322:OXE131322 PGX131322:PHA131322 PQT131322:PQW131322 QAP131322:QAS131322 QKL131322:QKO131322 QUH131322:QUK131322 RED131322:REG131322 RNZ131322:ROC131322 RXV131322:RXY131322 SHR131322:SHU131322 SRN131322:SRQ131322 TBJ131322:TBM131322 TLF131322:TLI131322 TVB131322:TVE131322 UEX131322:UFA131322 UOT131322:UOW131322 UYP131322:UYS131322 VIL131322:VIO131322 VSH131322:VSK131322 WCD131322:WCG131322 WLZ131322:WMC131322 WVV131322:WVY131322 JJ196858:JM196858 TF196858:TI196858 ADB196858:ADE196858 AMX196858:ANA196858 AWT196858:AWW196858 BGP196858:BGS196858 BQL196858:BQO196858 CAH196858:CAK196858 CKD196858:CKG196858 CTZ196858:CUC196858 DDV196858:DDY196858 DNR196858:DNU196858 DXN196858:DXQ196858 EHJ196858:EHM196858 ERF196858:ERI196858 FBB196858:FBE196858 FKX196858:FLA196858 FUT196858:FUW196858 GEP196858:GES196858 GOL196858:GOO196858 GYH196858:GYK196858 HID196858:HIG196858 HRZ196858:HSC196858 IBV196858:IBY196858 ILR196858:ILU196858 IVN196858:IVQ196858 JFJ196858:JFM196858 JPF196858:JPI196858 JZB196858:JZE196858 KIX196858:KJA196858 KST196858:KSW196858 LCP196858:LCS196858 LML196858:LMO196858 LWH196858:LWK196858 MGD196858:MGG196858 MPZ196858:MQC196858 MZV196858:MZY196858 NJR196858:NJU196858 NTN196858:NTQ196858 ODJ196858:ODM196858 ONF196858:ONI196858 OXB196858:OXE196858 PGX196858:PHA196858 PQT196858:PQW196858 QAP196858:QAS196858 QKL196858:QKO196858 QUH196858:QUK196858 RED196858:REG196858 RNZ196858:ROC196858 RXV196858:RXY196858 SHR196858:SHU196858 SRN196858:SRQ196858 TBJ196858:TBM196858 TLF196858:TLI196858 TVB196858:TVE196858 UEX196858:UFA196858 UOT196858:UOW196858 UYP196858:UYS196858 VIL196858:VIO196858 VSH196858:VSK196858 WCD196858:WCG196858 WLZ196858:WMC196858 WVV196858:WVY196858 JJ262394:JM262394 TF262394:TI262394 ADB262394:ADE262394 AMX262394:ANA262394 AWT262394:AWW262394 BGP262394:BGS262394 BQL262394:BQO262394 CAH262394:CAK262394 CKD262394:CKG262394 CTZ262394:CUC262394 DDV262394:DDY262394 DNR262394:DNU262394 DXN262394:DXQ262394 EHJ262394:EHM262394 ERF262394:ERI262394 FBB262394:FBE262394 FKX262394:FLA262394 FUT262394:FUW262394 GEP262394:GES262394 GOL262394:GOO262394 GYH262394:GYK262394 HID262394:HIG262394 HRZ262394:HSC262394 IBV262394:IBY262394 ILR262394:ILU262394 IVN262394:IVQ262394 JFJ262394:JFM262394 JPF262394:JPI262394 JZB262394:JZE262394 KIX262394:KJA262394 KST262394:KSW262394 LCP262394:LCS262394 LML262394:LMO262394 LWH262394:LWK262394 MGD262394:MGG262394 MPZ262394:MQC262394 MZV262394:MZY262394 NJR262394:NJU262394 NTN262394:NTQ262394 ODJ262394:ODM262394 ONF262394:ONI262394 OXB262394:OXE262394 PGX262394:PHA262394 PQT262394:PQW262394 QAP262394:QAS262394 QKL262394:QKO262394 QUH262394:QUK262394 RED262394:REG262394 RNZ262394:ROC262394 RXV262394:RXY262394 SHR262394:SHU262394 SRN262394:SRQ262394 TBJ262394:TBM262394 TLF262394:TLI262394 TVB262394:TVE262394 UEX262394:UFA262394 UOT262394:UOW262394 UYP262394:UYS262394 VIL262394:VIO262394 VSH262394:VSK262394 WCD262394:WCG262394 WLZ262394:WMC262394 WVV262394:WVY262394 JJ327930:JM327930 TF327930:TI327930 ADB327930:ADE327930 AMX327930:ANA327930 AWT327930:AWW327930 BGP327930:BGS327930 BQL327930:BQO327930 CAH327930:CAK327930 CKD327930:CKG327930 CTZ327930:CUC327930 DDV327930:DDY327930 DNR327930:DNU327930 DXN327930:DXQ327930 EHJ327930:EHM327930 ERF327930:ERI327930 FBB327930:FBE327930 FKX327930:FLA327930 FUT327930:FUW327930 GEP327930:GES327930 GOL327930:GOO327930 GYH327930:GYK327930 HID327930:HIG327930 HRZ327930:HSC327930 IBV327930:IBY327930 ILR327930:ILU327930 IVN327930:IVQ327930 JFJ327930:JFM327930 JPF327930:JPI327930 JZB327930:JZE327930 KIX327930:KJA327930 KST327930:KSW327930 LCP327930:LCS327930 LML327930:LMO327930 LWH327930:LWK327930 MGD327930:MGG327930 MPZ327930:MQC327930 MZV327930:MZY327930 NJR327930:NJU327930 NTN327930:NTQ327930 ODJ327930:ODM327930 ONF327930:ONI327930 OXB327930:OXE327930 PGX327930:PHA327930 PQT327930:PQW327930 QAP327930:QAS327930 QKL327930:QKO327930 QUH327930:QUK327930 RED327930:REG327930 RNZ327930:ROC327930 RXV327930:RXY327930 SHR327930:SHU327930 SRN327930:SRQ327930 TBJ327930:TBM327930 TLF327930:TLI327930 TVB327930:TVE327930 UEX327930:UFA327930 UOT327930:UOW327930 UYP327930:UYS327930 VIL327930:VIO327930 VSH327930:VSK327930 WCD327930:WCG327930 WLZ327930:WMC327930 WVV327930:WVY327930 JJ393466:JM393466 TF393466:TI393466 ADB393466:ADE393466 AMX393466:ANA393466 AWT393466:AWW393466 BGP393466:BGS393466 BQL393466:BQO393466 CAH393466:CAK393466 CKD393466:CKG393466 CTZ393466:CUC393466 DDV393466:DDY393466 DNR393466:DNU393466 DXN393466:DXQ393466 EHJ393466:EHM393466 ERF393466:ERI393466 FBB393466:FBE393466 FKX393466:FLA393466 FUT393466:FUW393466 GEP393466:GES393466 GOL393466:GOO393466 GYH393466:GYK393466 HID393466:HIG393466 HRZ393466:HSC393466 IBV393466:IBY393466 ILR393466:ILU393466 IVN393466:IVQ393466 JFJ393466:JFM393466 JPF393466:JPI393466 JZB393466:JZE393466 KIX393466:KJA393466 KST393466:KSW393466 LCP393466:LCS393466 LML393466:LMO393466 LWH393466:LWK393466 MGD393466:MGG393466 MPZ393466:MQC393466 MZV393466:MZY393466 NJR393466:NJU393466 NTN393466:NTQ393466 ODJ393466:ODM393466 ONF393466:ONI393466 OXB393466:OXE393466 PGX393466:PHA393466 PQT393466:PQW393466 QAP393466:QAS393466 QKL393466:QKO393466 QUH393466:QUK393466 RED393466:REG393466 RNZ393466:ROC393466 RXV393466:RXY393466 SHR393466:SHU393466 SRN393466:SRQ393466 TBJ393466:TBM393466 TLF393466:TLI393466 TVB393466:TVE393466 UEX393466:UFA393466 UOT393466:UOW393466 UYP393466:UYS393466 VIL393466:VIO393466 VSH393466:VSK393466 WCD393466:WCG393466 WLZ393466:WMC393466 WVV393466:WVY393466 JJ459002:JM459002 TF459002:TI459002 ADB459002:ADE459002 AMX459002:ANA459002 AWT459002:AWW459002 BGP459002:BGS459002 BQL459002:BQO459002 CAH459002:CAK459002 CKD459002:CKG459002 CTZ459002:CUC459002 DDV459002:DDY459002 DNR459002:DNU459002 DXN459002:DXQ459002 EHJ459002:EHM459002 ERF459002:ERI459002 FBB459002:FBE459002 FKX459002:FLA459002 FUT459002:FUW459002 GEP459002:GES459002 GOL459002:GOO459002 GYH459002:GYK459002 HID459002:HIG459002 HRZ459002:HSC459002 IBV459002:IBY459002 ILR459002:ILU459002 IVN459002:IVQ459002 JFJ459002:JFM459002 JPF459002:JPI459002 JZB459002:JZE459002 KIX459002:KJA459002 KST459002:KSW459002 LCP459002:LCS459002 LML459002:LMO459002 LWH459002:LWK459002 MGD459002:MGG459002 MPZ459002:MQC459002 MZV459002:MZY459002 NJR459002:NJU459002 NTN459002:NTQ459002 ODJ459002:ODM459002 ONF459002:ONI459002 OXB459002:OXE459002 PGX459002:PHA459002 PQT459002:PQW459002 QAP459002:QAS459002 QKL459002:QKO459002 QUH459002:QUK459002 RED459002:REG459002 RNZ459002:ROC459002 RXV459002:RXY459002 SHR459002:SHU459002 SRN459002:SRQ459002 TBJ459002:TBM459002 TLF459002:TLI459002 TVB459002:TVE459002 UEX459002:UFA459002 UOT459002:UOW459002 UYP459002:UYS459002 VIL459002:VIO459002 VSH459002:VSK459002 WCD459002:WCG459002 WLZ459002:WMC459002 WVV459002:WVY459002 JJ524538:JM524538 TF524538:TI524538 ADB524538:ADE524538 AMX524538:ANA524538 AWT524538:AWW524538 BGP524538:BGS524538 BQL524538:BQO524538 CAH524538:CAK524538 CKD524538:CKG524538 CTZ524538:CUC524538 DDV524538:DDY524538 DNR524538:DNU524538 DXN524538:DXQ524538 EHJ524538:EHM524538 ERF524538:ERI524538 FBB524538:FBE524538 FKX524538:FLA524538 FUT524538:FUW524538 GEP524538:GES524538 GOL524538:GOO524538 GYH524538:GYK524538 HID524538:HIG524538 HRZ524538:HSC524538 IBV524538:IBY524538 ILR524538:ILU524538 IVN524538:IVQ524538 JFJ524538:JFM524538 JPF524538:JPI524538 JZB524538:JZE524538 KIX524538:KJA524538 KST524538:KSW524538 LCP524538:LCS524538 LML524538:LMO524538 LWH524538:LWK524538 MGD524538:MGG524538 MPZ524538:MQC524538 MZV524538:MZY524538 NJR524538:NJU524538 NTN524538:NTQ524538 ODJ524538:ODM524538 ONF524538:ONI524538 OXB524538:OXE524538 PGX524538:PHA524538 PQT524538:PQW524538 QAP524538:QAS524538 QKL524538:QKO524538 QUH524538:QUK524538 RED524538:REG524538 RNZ524538:ROC524538 RXV524538:RXY524538 SHR524538:SHU524538 SRN524538:SRQ524538 TBJ524538:TBM524538 TLF524538:TLI524538 TVB524538:TVE524538 UEX524538:UFA524538 UOT524538:UOW524538 UYP524538:UYS524538 VIL524538:VIO524538 VSH524538:VSK524538 WCD524538:WCG524538 WLZ524538:WMC524538 WVV524538:WVY524538 JJ590074:JM590074 TF590074:TI590074 ADB590074:ADE590074 AMX590074:ANA590074 AWT590074:AWW590074 BGP590074:BGS590074 BQL590074:BQO590074 CAH590074:CAK590074 CKD590074:CKG590074 CTZ590074:CUC590074 DDV590074:DDY590074 DNR590074:DNU590074 DXN590074:DXQ590074 EHJ590074:EHM590074 ERF590074:ERI590074 FBB590074:FBE590074 FKX590074:FLA590074 FUT590074:FUW590074 GEP590074:GES590074 GOL590074:GOO590074 GYH590074:GYK590074 HID590074:HIG590074 HRZ590074:HSC590074 IBV590074:IBY590074 ILR590074:ILU590074 IVN590074:IVQ590074 JFJ590074:JFM590074 JPF590074:JPI590074 JZB590074:JZE590074 KIX590074:KJA590074 KST590074:KSW590074 LCP590074:LCS590074 LML590074:LMO590074 LWH590074:LWK590074 MGD590074:MGG590074 MPZ590074:MQC590074 MZV590074:MZY590074 NJR590074:NJU590074 NTN590074:NTQ590074 ODJ590074:ODM590074 ONF590074:ONI590074 OXB590074:OXE590074 PGX590074:PHA590074 PQT590074:PQW590074 QAP590074:QAS590074 QKL590074:QKO590074 QUH590074:QUK590074 RED590074:REG590074 RNZ590074:ROC590074 RXV590074:RXY590074 SHR590074:SHU590074 SRN590074:SRQ590074 TBJ590074:TBM590074 TLF590074:TLI590074 TVB590074:TVE590074 UEX590074:UFA590074 UOT590074:UOW590074 UYP590074:UYS590074 VIL590074:VIO590074 VSH590074:VSK590074 WCD590074:WCG590074 WLZ590074:WMC590074 WVV590074:WVY590074 JJ655610:JM655610 TF655610:TI655610 ADB655610:ADE655610 AMX655610:ANA655610 AWT655610:AWW655610 BGP655610:BGS655610 BQL655610:BQO655610 CAH655610:CAK655610 CKD655610:CKG655610 CTZ655610:CUC655610 DDV655610:DDY655610 DNR655610:DNU655610 DXN655610:DXQ655610 EHJ655610:EHM655610 ERF655610:ERI655610 FBB655610:FBE655610 FKX655610:FLA655610 FUT655610:FUW655610 GEP655610:GES655610 GOL655610:GOO655610 GYH655610:GYK655610 HID655610:HIG655610 HRZ655610:HSC655610 IBV655610:IBY655610 ILR655610:ILU655610 IVN655610:IVQ655610 JFJ655610:JFM655610 JPF655610:JPI655610 JZB655610:JZE655610 KIX655610:KJA655610 KST655610:KSW655610 LCP655610:LCS655610 LML655610:LMO655610 LWH655610:LWK655610 MGD655610:MGG655610 MPZ655610:MQC655610 MZV655610:MZY655610 NJR655610:NJU655610 NTN655610:NTQ655610 ODJ655610:ODM655610 ONF655610:ONI655610 OXB655610:OXE655610 PGX655610:PHA655610 PQT655610:PQW655610 QAP655610:QAS655610 QKL655610:QKO655610 QUH655610:QUK655610 RED655610:REG655610 RNZ655610:ROC655610 RXV655610:RXY655610 SHR655610:SHU655610 SRN655610:SRQ655610 TBJ655610:TBM655610 TLF655610:TLI655610 TVB655610:TVE655610 UEX655610:UFA655610 UOT655610:UOW655610 UYP655610:UYS655610 VIL655610:VIO655610 VSH655610:VSK655610 WCD655610:WCG655610 WLZ655610:WMC655610 WVV655610:WVY655610 JJ721146:JM721146 TF721146:TI721146 ADB721146:ADE721146 AMX721146:ANA721146 AWT721146:AWW721146 BGP721146:BGS721146 BQL721146:BQO721146 CAH721146:CAK721146 CKD721146:CKG721146 CTZ721146:CUC721146 DDV721146:DDY721146 DNR721146:DNU721146 DXN721146:DXQ721146 EHJ721146:EHM721146 ERF721146:ERI721146 FBB721146:FBE721146 FKX721146:FLA721146 FUT721146:FUW721146 GEP721146:GES721146 GOL721146:GOO721146 GYH721146:GYK721146 HID721146:HIG721146 HRZ721146:HSC721146 IBV721146:IBY721146 ILR721146:ILU721146 IVN721146:IVQ721146 JFJ721146:JFM721146 JPF721146:JPI721146 JZB721146:JZE721146 KIX721146:KJA721146 KST721146:KSW721146 LCP721146:LCS721146 LML721146:LMO721146 LWH721146:LWK721146 MGD721146:MGG721146 MPZ721146:MQC721146 MZV721146:MZY721146 NJR721146:NJU721146 NTN721146:NTQ721146 ODJ721146:ODM721146 ONF721146:ONI721146 OXB721146:OXE721146 PGX721146:PHA721146 PQT721146:PQW721146 QAP721146:QAS721146 QKL721146:QKO721146 QUH721146:QUK721146 RED721146:REG721146 RNZ721146:ROC721146 RXV721146:RXY721146 SHR721146:SHU721146 SRN721146:SRQ721146 TBJ721146:TBM721146 TLF721146:TLI721146 TVB721146:TVE721146 UEX721146:UFA721146 UOT721146:UOW721146 UYP721146:UYS721146 VIL721146:VIO721146 VSH721146:VSK721146 WCD721146:WCG721146 WLZ721146:WMC721146 WVV721146:WVY721146 JJ786682:JM786682 TF786682:TI786682 ADB786682:ADE786682 AMX786682:ANA786682 AWT786682:AWW786682 BGP786682:BGS786682 BQL786682:BQO786682 CAH786682:CAK786682 CKD786682:CKG786682 CTZ786682:CUC786682 DDV786682:DDY786682 DNR786682:DNU786682 DXN786682:DXQ786682 EHJ786682:EHM786682 ERF786682:ERI786682 FBB786682:FBE786682 FKX786682:FLA786682 FUT786682:FUW786682 GEP786682:GES786682 GOL786682:GOO786682 GYH786682:GYK786682 HID786682:HIG786682 HRZ786682:HSC786682 IBV786682:IBY786682 ILR786682:ILU786682 IVN786682:IVQ786682 JFJ786682:JFM786682 JPF786682:JPI786682 JZB786682:JZE786682 KIX786682:KJA786682 KST786682:KSW786682 LCP786682:LCS786682 LML786682:LMO786682 LWH786682:LWK786682 MGD786682:MGG786682 MPZ786682:MQC786682 MZV786682:MZY786682 NJR786682:NJU786682 NTN786682:NTQ786682 ODJ786682:ODM786682 ONF786682:ONI786682 OXB786682:OXE786682 PGX786682:PHA786682 PQT786682:PQW786682 QAP786682:QAS786682 QKL786682:QKO786682 QUH786682:QUK786682 RED786682:REG786682 RNZ786682:ROC786682 RXV786682:RXY786682 SHR786682:SHU786682 SRN786682:SRQ786682 TBJ786682:TBM786682 TLF786682:TLI786682 TVB786682:TVE786682 UEX786682:UFA786682 UOT786682:UOW786682 UYP786682:UYS786682 VIL786682:VIO786682 VSH786682:VSK786682 WCD786682:WCG786682 WLZ786682:WMC786682 WVV786682:WVY786682 JJ852218:JM852218 TF852218:TI852218 ADB852218:ADE852218 AMX852218:ANA852218 AWT852218:AWW852218 BGP852218:BGS852218 BQL852218:BQO852218 CAH852218:CAK852218 CKD852218:CKG852218 CTZ852218:CUC852218 DDV852218:DDY852218 DNR852218:DNU852218 DXN852218:DXQ852218 EHJ852218:EHM852218 ERF852218:ERI852218 FBB852218:FBE852218 FKX852218:FLA852218 FUT852218:FUW852218 GEP852218:GES852218 GOL852218:GOO852218 GYH852218:GYK852218 HID852218:HIG852218 HRZ852218:HSC852218 IBV852218:IBY852218 ILR852218:ILU852218 IVN852218:IVQ852218 JFJ852218:JFM852218 JPF852218:JPI852218 JZB852218:JZE852218 KIX852218:KJA852218 KST852218:KSW852218 LCP852218:LCS852218 LML852218:LMO852218 LWH852218:LWK852218 MGD852218:MGG852218 MPZ852218:MQC852218 MZV852218:MZY852218 NJR852218:NJU852218 NTN852218:NTQ852218 ODJ852218:ODM852218 ONF852218:ONI852218 OXB852218:OXE852218 PGX852218:PHA852218 PQT852218:PQW852218 QAP852218:QAS852218 QKL852218:QKO852218 QUH852218:QUK852218 RED852218:REG852218 RNZ852218:ROC852218 RXV852218:RXY852218 SHR852218:SHU852218 SRN852218:SRQ852218 TBJ852218:TBM852218 TLF852218:TLI852218 TVB852218:TVE852218 UEX852218:UFA852218 UOT852218:UOW852218 UYP852218:UYS852218 VIL852218:VIO852218 VSH852218:VSK852218 WCD852218:WCG852218 WLZ852218:WMC852218 WVV852218:WVY852218 JJ917754:JM917754 TF917754:TI917754 ADB917754:ADE917754 AMX917754:ANA917754 AWT917754:AWW917754 BGP917754:BGS917754 BQL917754:BQO917754 CAH917754:CAK917754 CKD917754:CKG917754 CTZ917754:CUC917754 DDV917754:DDY917754 DNR917754:DNU917754 DXN917754:DXQ917754 EHJ917754:EHM917754 ERF917754:ERI917754 FBB917754:FBE917754 FKX917754:FLA917754 FUT917754:FUW917754 GEP917754:GES917754 GOL917754:GOO917754 GYH917754:GYK917754 HID917754:HIG917754 HRZ917754:HSC917754 IBV917754:IBY917754 ILR917754:ILU917754 IVN917754:IVQ917754 JFJ917754:JFM917754 JPF917754:JPI917754 JZB917754:JZE917754 KIX917754:KJA917754 KST917754:KSW917754 LCP917754:LCS917754 LML917754:LMO917754 LWH917754:LWK917754 MGD917754:MGG917754 MPZ917754:MQC917754 MZV917754:MZY917754 NJR917754:NJU917754 NTN917754:NTQ917754 ODJ917754:ODM917754 ONF917754:ONI917754 OXB917754:OXE917754 PGX917754:PHA917754 PQT917754:PQW917754 QAP917754:QAS917754 QKL917754:QKO917754 QUH917754:QUK917754 RED917754:REG917754 RNZ917754:ROC917754 RXV917754:RXY917754 SHR917754:SHU917754 SRN917754:SRQ917754 TBJ917754:TBM917754 TLF917754:TLI917754 TVB917754:TVE917754 UEX917754:UFA917754 UOT917754:UOW917754 UYP917754:UYS917754 VIL917754:VIO917754 VSH917754:VSK917754 WCD917754:WCG917754 WLZ917754:WMC917754 WVV917754:WVY917754 JJ983290:JM983290 TF983290:TI983290 ADB983290:ADE983290 AMX983290:ANA983290 AWT983290:AWW983290 BGP983290:BGS983290 BQL983290:BQO983290 CAH983290:CAK983290 CKD983290:CKG983290 CTZ983290:CUC983290 DDV983290:DDY983290 DNR983290:DNU983290 DXN983290:DXQ983290 EHJ983290:EHM983290 ERF983290:ERI983290 FBB983290:FBE983290 FKX983290:FLA983290 FUT983290:FUW983290 GEP983290:GES983290 GOL983290:GOO983290 GYH983290:GYK983290 HID983290:HIG983290 HRZ983290:HSC983290 IBV983290:IBY983290 ILR983290:ILU983290 IVN983290:IVQ983290 JFJ983290:JFM983290 JPF983290:JPI983290 JZB983290:JZE983290 KIX983290:KJA983290 KST983290:KSW983290 LCP983290:LCS983290 LML983290:LMO983290 LWH983290:LWK983290 MGD983290:MGG983290 MPZ983290:MQC983290 MZV983290:MZY983290 NJR983290:NJU983290 NTN983290:NTQ983290 ODJ983290:ODM983290 ONF983290:ONI983290 OXB983290:OXE983290 PGX983290:PHA983290 PQT983290:PQW983290 QAP983290:QAS983290 QKL983290:QKO983290 QUH983290:QUK983290 RED983290:REG983290 RNZ983290:ROC983290 RXV983290:RXY983290 SHR983290:SHU983290 SRN983290:SRQ983290 TBJ983290:TBM983290 TLF983290:TLI983290 TVB983290:TVE983290 UEX983290:UFA983290 UOT983290:UOW983290 UYP983290:UYS983290 VIL983290:VIO983290 VSH983290:VSK983290 WCD983290:WCG983290 WLZ983290:WMC983290 WVV983290:WVY983290 N983288:Q983288 N917752:Q917752 N852216:Q852216 N786680:Q786680 N721144:Q721144 N655608:Q655608 N590072:Q590072 N524536:Q524536 N459000:Q459000 N393464:Q393464 N327928:Q327928 N262392:Q262392 N196856:Q196856 N131320:Q131320 N65784:Q65784 N211:Q211 JJ211:JM211 TF211:TI211 ADB211:ADE211 AMX211:ANA211 AWT211:AWW211 BGP211:BGS211 BQL211:BQO211 CAH211:CAK211 CKD211:CKG211 CTZ211:CUC211 DDV211:DDY211 DNR211:DNU211 DXN211:DXQ211 EHJ211:EHM211 ERF211:ERI211 FBB211:FBE211 FKX211:FLA211 FUT211:FUW211 GEP211:GES211 GOL211:GOO211 GYH211:GYK211 HID211:HIG211 HRZ211:HSC211 IBV211:IBY211 ILR211:ILU211 IVN211:IVQ211 JFJ211:JFM211 JPF211:JPI211 JZB211:JZE211 KIX211:KJA211 KST211:KSW211 LCP211:LCS211 LML211:LMO211 LWH211:LWK211 MGD211:MGG211 MPZ211:MQC211 MZV211:MZY211 NJR211:NJU211 NTN211:NTQ211 ODJ211:ODM211 ONF211:ONI211 OXB211:OXE211 PGX211:PHA211 PQT211:PQW211 QAP211:QAS211 QKL211:QKO211 QUH211:QUK211 RED211:REG211 RNZ211:ROC211 RXV211:RXY211 SHR211:SHU211 SRN211:SRQ211 TBJ211:TBM211 TLF211:TLI211 TVB211:TVE211 UEX211:UFA211 UOT211:UOW211 UYP211:UYS211 VIL211:VIO211 VSH211:VSK211 WCD211:WCG211 WLZ211:WMC211 WVV211:WVY211">
      <formula1>$CG$211:$CG$212</formula1>
    </dataValidation>
    <dataValidation type="list" allowBlank="1" showDropDown="0" showInputMessage="1" showErrorMessage="1" sqref="WVX983307:WWB983307 WMB983307:WMF983307 WCF983307:WCJ983307 VSJ983307:VSN983307 VIN983307:VIR983307 UYR983307:UYV983307 UOV983307:UOZ983307 UEZ983307:UFD983307 TVD983307:TVH983307 TLH983307:TLL983307 TBL983307:TBP983307 SRP983307:SRT983307 SHT983307:SHX983307 RXX983307:RYB983307 ROB983307:ROF983307 REF983307:REJ983307 QUJ983307:QUN983307 QKN983307:QKR983307 QAR983307:QAV983307 PQV983307:PQZ983307 PGZ983307:PHD983307 OXD983307:OXH983307 ONH983307:ONL983307 ODL983307:ODP983307 NTP983307:NTT983307 NJT983307:NJX983307 MZX983307:NAB983307 MQB983307:MQF983307 MGF983307:MGJ983307 LWJ983307:LWN983307 LMN983307:LMR983307 LCR983307:LCV983307 KSV983307:KSZ983307 KIZ983307:KJD983307 JZD983307:JZH983307 JPH983307:JPL983307 JFL983307:JFP983307 IVP983307:IVT983307 ILT983307:ILX983307 IBX983307:ICB983307 HSB983307:HSF983307 HIF983307:HIJ983307 GYJ983307:GYN983307 GON983307:GOR983307 GER983307:GEV983307 FUV983307:FUZ983307 FKZ983307:FLD983307 FBD983307:FBH983307 ERH983307:ERL983307 EHL983307:EHP983307 DXP983307:DXT983307 DNT983307:DNX983307 DDX983307:DEB983307 CUB983307:CUF983307 CKF983307:CKJ983307 CAJ983307:CAN983307 BQN983307:BQR983307 BGR983307:BGV983307 AWV983307:AWZ983307 AMZ983307:AND983307 ADD983307:ADH983307 TH983307:TL983307 JL983307:JP983307 WVX917771:WWB917771 WMB917771:WMF917771 WCF917771:WCJ917771 VSJ917771:VSN917771 VIN917771:VIR917771 UYR917771:UYV917771 UOV917771:UOZ917771 UEZ917771:UFD917771 TVD917771:TVH917771 TLH917771:TLL917771 TBL917771:TBP917771 SRP917771:SRT917771 SHT917771:SHX917771 RXX917771:RYB917771 ROB917771:ROF917771 REF917771:REJ917771 QUJ917771:QUN917771 QKN917771:QKR917771 QAR917771:QAV917771 PQV917771:PQZ917771 PGZ917771:PHD917771 OXD917771:OXH917771 ONH917771:ONL917771 ODL917771:ODP917771 NTP917771:NTT917771 NJT917771:NJX917771 MZX917771:NAB917771 MQB917771:MQF917771 MGF917771:MGJ917771 LWJ917771:LWN917771 LMN917771:LMR917771 LCR917771:LCV917771 KSV917771:KSZ917771 KIZ917771:KJD917771 JZD917771:JZH917771 JPH917771:JPL917771 JFL917771:JFP917771 IVP917771:IVT917771 ILT917771:ILX917771 IBX917771:ICB917771 HSB917771:HSF917771 HIF917771:HIJ917771 GYJ917771:GYN917771 GON917771:GOR917771 GER917771:GEV917771 FUV917771:FUZ917771 FKZ917771:FLD917771 FBD917771:FBH917771 ERH917771:ERL917771 EHL917771:EHP917771 DXP917771:DXT917771 DNT917771:DNX917771 DDX917771:DEB917771 CUB917771:CUF917771 CKF917771:CKJ917771 CAJ917771:CAN917771 BQN917771:BQR917771 BGR917771:BGV917771 AWV917771:AWZ917771 AMZ917771:AND917771 ADD917771:ADH917771 TH917771:TL917771 JL917771:JP917771 WVX852235:WWB852235 WMB852235:WMF852235 WCF852235:WCJ852235 VSJ852235:VSN852235 VIN852235:VIR852235 UYR852235:UYV852235 UOV852235:UOZ852235 UEZ852235:UFD852235 TVD852235:TVH852235 TLH852235:TLL852235 TBL852235:TBP852235 SRP852235:SRT852235 SHT852235:SHX852235 RXX852235:RYB852235 ROB852235:ROF852235 REF852235:REJ852235 QUJ852235:QUN852235 QKN852235:QKR852235 QAR852235:QAV852235 PQV852235:PQZ852235 PGZ852235:PHD852235 OXD852235:OXH852235 ONH852235:ONL852235 ODL852235:ODP852235 NTP852235:NTT852235 NJT852235:NJX852235 MZX852235:NAB852235 MQB852235:MQF852235 MGF852235:MGJ852235 LWJ852235:LWN852235 LMN852235:LMR852235 LCR852235:LCV852235 KSV852235:KSZ852235 KIZ852235:KJD852235 JZD852235:JZH852235 JPH852235:JPL852235 JFL852235:JFP852235 IVP852235:IVT852235 ILT852235:ILX852235 IBX852235:ICB852235 HSB852235:HSF852235 HIF852235:HIJ852235 GYJ852235:GYN852235 GON852235:GOR852235 GER852235:GEV852235 FUV852235:FUZ852235 FKZ852235:FLD852235 FBD852235:FBH852235 ERH852235:ERL852235 EHL852235:EHP852235 DXP852235:DXT852235 DNT852235:DNX852235 DDX852235:DEB852235 CUB852235:CUF852235 CKF852235:CKJ852235 CAJ852235:CAN852235 BQN852235:BQR852235 BGR852235:BGV852235 AWV852235:AWZ852235 AMZ852235:AND852235 ADD852235:ADH852235 TH852235:TL852235 JL852235:JP852235 WVX786699:WWB786699 WMB786699:WMF786699 WCF786699:WCJ786699 VSJ786699:VSN786699 VIN786699:VIR786699 UYR786699:UYV786699 UOV786699:UOZ786699 UEZ786699:UFD786699 TVD786699:TVH786699 TLH786699:TLL786699 TBL786699:TBP786699 SRP786699:SRT786699 SHT786699:SHX786699 RXX786699:RYB786699 ROB786699:ROF786699 REF786699:REJ786699 QUJ786699:QUN786699 QKN786699:QKR786699 QAR786699:QAV786699 PQV786699:PQZ786699 PGZ786699:PHD786699 OXD786699:OXH786699 ONH786699:ONL786699 ODL786699:ODP786699 NTP786699:NTT786699 NJT786699:NJX786699 MZX786699:NAB786699 MQB786699:MQF786699 MGF786699:MGJ786699 LWJ786699:LWN786699 LMN786699:LMR786699 LCR786699:LCV786699 KSV786699:KSZ786699 KIZ786699:KJD786699 JZD786699:JZH786699 JPH786699:JPL786699 JFL786699:JFP786699 IVP786699:IVT786699 ILT786699:ILX786699 IBX786699:ICB786699 HSB786699:HSF786699 HIF786699:HIJ786699 GYJ786699:GYN786699 GON786699:GOR786699 GER786699:GEV786699 FUV786699:FUZ786699 FKZ786699:FLD786699 FBD786699:FBH786699 ERH786699:ERL786699 EHL786699:EHP786699 DXP786699:DXT786699 DNT786699:DNX786699 DDX786699:DEB786699 CUB786699:CUF786699 CKF786699:CKJ786699 CAJ786699:CAN786699 BQN786699:BQR786699 BGR786699:BGV786699 AWV786699:AWZ786699 AMZ786699:AND786699 ADD786699:ADH786699 TH786699:TL786699 JL786699:JP786699 WVX721163:WWB721163 WMB721163:WMF721163 WCF721163:WCJ721163 VSJ721163:VSN721163 VIN721163:VIR721163 UYR721163:UYV721163 UOV721163:UOZ721163 UEZ721163:UFD721163 TVD721163:TVH721163 TLH721163:TLL721163 TBL721163:TBP721163 SRP721163:SRT721163 SHT721163:SHX721163 RXX721163:RYB721163 ROB721163:ROF721163 REF721163:REJ721163 QUJ721163:QUN721163 QKN721163:QKR721163 QAR721163:QAV721163 PQV721163:PQZ721163 PGZ721163:PHD721163 OXD721163:OXH721163 ONH721163:ONL721163 ODL721163:ODP721163 NTP721163:NTT721163 NJT721163:NJX721163 MZX721163:NAB721163 MQB721163:MQF721163 MGF721163:MGJ721163 LWJ721163:LWN721163 LMN721163:LMR721163 LCR721163:LCV721163 KSV721163:KSZ721163 KIZ721163:KJD721163 JZD721163:JZH721163 JPH721163:JPL721163 JFL721163:JFP721163 IVP721163:IVT721163 ILT721163:ILX721163 IBX721163:ICB721163 HSB721163:HSF721163 HIF721163:HIJ721163 GYJ721163:GYN721163 GON721163:GOR721163 GER721163:GEV721163 FUV721163:FUZ721163 FKZ721163:FLD721163 FBD721163:FBH721163 ERH721163:ERL721163 EHL721163:EHP721163 DXP721163:DXT721163 DNT721163:DNX721163 DDX721163:DEB721163 CUB721163:CUF721163 CKF721163:CKJ721163 CAJ721163:CAN721163 BQN721163:BQR721163 BGR721163:BGV721163 AWV721163:AWZ721163 AMZ721163:AND721163 ADD721163:ADH721163 TH721163:TL721163 JL721163:JP721163 WVX655627:WWB655627 WMB655627:WMF655627 WCF655627:WCJ655627 VSJ655627:VSN655627 VIN655627:VIR655627 UYR655627:UYV655627 UOV655627:UOZ655627 UEZ655627:UFD655627 TVD655627:TVH655627 TLH655627:TLL655627 TBL655627:TBP655627 SRP655627:SRT655627 SHT655627:SHX655627 RXX655627:RYB655627 ROB655627:ROF655627 REF655627:REJ655627 QUJ655627:QUN655627 QKN655627:QKR655627 QAR655627:QAV655627 PQV655627:PQZ655627 PGZ655627:PHD655627 OXD655627:OXH655627 ONH655627:ONL655627 ODL655627:ODP655627 NTP655627:NTT655627 NJT655627:NJX655627 MZX655627:NAB655627 MQB655627:MQF655627 MGF655627:MGJ655627 LWJ655627:LWN655627 LMN655627:LMR655627 LCR655627:LCV655627 KSV655627:KSZ655627 KIZ655627:KJD655627 JZD655627:JZH655627 JPH655627:JPL655627 JFL655627:JFP655627 IVP655627:IVT655627 ILT655627:ILX655627 IBX655627:ICB655627 HSB655627:HSF655627 HIF655627:HIJ655627 GYJ655627:GYN655627 GON655627:GOR655627 GER655627:GEV655627 FUV655627:FUZ655627 FKZ655627:FLD655627 FBD655627:FBH655627 ERH655627:ERL655627 EHL655627:EHP655627 DXP655627:DXT655627 DNT655627:DNX655627 DDX655627:DEB655627 CUB655627:CUF655627 CKF655627:CKJ655627 CAJ655627:CAN655627 BQN655627:BQR655627 BGR655627:BGV655627 AWV655627:AWZ655627 AMZ655627:AND655627 ADD655627:ADH655627 TH655627:TL655627 JL655627:JP655627 WVX590091:WWB590091 WMB590091:WMF590091 WCF590091:WCJ590091 VSJ590091:VSN590091 VIN590091:VIR590091 UYR590091:UYV590091 UOV590091:UOZ590091 UEZ590091:UFD590091 TVD590091:TVH590091 TLH590091:TLL590091 TBL590091:TBP590091 SRP590091:SRT590091 SHT590091:SHX590091 RXX590091:RYB590091 ROB590091:ROF590091 REF590091:REJ590091 QUJ590091:QUN590091 QKN590091:QKR590091 QAR590091:QAV590091 PQV590091:PQZ590091 PGZ590091:PHD590091 OXD590091:OXH590091 ONH590091:ONL590091 ODL590091:ODP590091 NTP590091:NTT590091 NJT590091:NJX590091 MZX590091:NAB590091 MQB590091:MQF590091 MGF590091:MGJ590091 LWJ590091:LWN590091 LMN590091:LMR590091 LCR590091:LCV590091 KSV590091:KSZ590091 KIZ590091:KJD590091 JZD590091:JZH590091 JPH590091:JPL590091 JFL590091:JFP590091 IVP590091:IVT590091 ILT590091:ILX590091 IBX590091:ICB590091 HSB590091:HSF590091 HIF590091:HIJ590091 GYJ590091:GYN590091 GON590091:GOR590091 GER590091:GEV590091 FUV590091:FUZ590091 FKZ590091:FLD590091 FBD590091:FBH590091 ERH590091:ERL590091 EHL590091:EHP590091 DXP590091:DXT590091 DNT590091:DNX590091 DDX590091:DEB590091 CUB590091:CUF590091 CKF590091:CKJ590091 CAJ590091:CAN590091 BQN590091:BQR590091 BGR590091:BGV590091 AWV590091:AWZ590091 AMZ590091:AND590091 ADD590091:ADH590091 TH590091:TL590091 JL590091:JP590091 WVX524555:WWB524555 WMB524555:WMF524555 WCF524555:WCJ524555 VSJ524555:VSN524555 VIN524555:VIR524555 UYR524555:UYV524555 UOV524555:UOZ524555 UEZ524555:UFD524555 TVD524555:TVH524555 TLH524555:TLL524555 TBL524555:TBP524555 SRP524555:SRT524555 SHT524555:SHX524555 RXX524555:RYB524555 ROB524555:ROF524555 REF524555:REJ524555 QUJ524555:QUN524555 QKN524555:QKR524555 QAR524555:QAV524555 PQV524555:PQZ524555 PGZ524555:PHD524555 OXD524555:OXH524555 ONH524555:ONL524555 ODL524555:ODP524555 NTP524555:NTT524555 NJT524555:NJX524555 MZX524555:NAB524555 MQB524555:MQF524555 MGF524555:MGJ524555 LWJ524555:LWN524555 LMN524555:LMR524555 LCR524555:LCV524555 KSV524555:KSZ524555 KIZ524555:KJD524555 JZD524555:JZH524555 JPH524555:JPL524555 JFL524555:JFP524555 IVP524555:IVT524555 ILT524555:ILX524555 IBX524555:ICB524555 HSB524555:HSF524555 HIF524555:HIJ524555 GYJ524555:GYN524555 GON524555:GOR524555 GER524555:GEV524555 FUV524555:FUZ524555 FKZ524555:FLD524555 FBD524555:FBH524555 ERH524555:ERL524555 EHL524555:EHP524555 DXP524555:DXT524555 DNT524555:DNX524555 DDX524555:DEB524555 CUB524555:CUF524555 CKF524555:CKJ524555 CAJ524555:CAN524555 BQN524555:BQR524555 BGR524555:BGV524555 AWV524555:AWZ524555 AMZ524555:AND524555 ADD524555:ADH524555 TH524555:TL524555 JL524555:JP524555 WVX459019:WWB459019 WMB459019:WMF459019 WCF459019:WCJ459019 VSJ459019:VSN459019 VIN459019:VIR459019 UYR459019:UYV459019 UOV459019:UOZ459019 UEZ459019:UFD459019 TVD459019:TVH459019 TLH459019:TLL459019 TBL459019:TBP459019 SRP459019:SRT459019 SHT459019:SHX459019 RXX459019:RYB459019 ROB459019:ROF459019 REF459019:REJ459019 QUJ459019:QUN459019 QKN459019:QKR459019 QAR459019:QAV459019 PQV459019:PQZ459019 PGZ459019:PHD459019 OXD459019:OXH459019 ONH459019:ONL459019 ODL459019:ODP459019 NTP459019:NTT459019 NJT459019:NJX459019 MZX459019:NAB459019 MQB459019:MQF459019 MGF459019:MGJ459019 LWJ459019:LWN459019 LMN459019:LMR459019 LCR459019:LCV459019 KSV459019:KSZ459019 KIZ459019:KJD459019 JZD459019:JZH459019 JPH459019:JPL459019 JFL459019:JFP459019 IVP459019:IVT459019 ILT459019:ILX459019 IBX459019:ICB459019 HSB459019:HSF459019 HIF459019:HIJ459019 GYJ459019:GYN459019 GON459019:GOR459019 GER459019:GEV459019 FUV459019:FUZ459019 FKZ459019:FLD459019 FBD459019:FBH459019 ERH459019:ERL459019 EHL459019:EHP459019 DXP459019:DXT459019 DNT459019:DNX459019 DDX459019:DEB459019 CUB459019:CUF459019 CKF459019:CKJ459019 CAJ459019:CAN459019 BQN459019:BQR459019 BGR459019:BGV459019 AWV459019:AWZ459019 AMZ459019:AND459019 ADD459019:ADH459019 TH459019:TL459019 JL459019:JP459019 WVX393483:WWB393483 WMB393483:WMF393483 WCF393483:WCJ393483 VSJ393483:VSN393483 VIN393483:VIR393483 UYR393483:UYV393483 UOV393483:UOZ393483 UEZ393483:UFD393483 TVD393483:TVH393483 TLH393483:TLL393483 TBL393483:TBP393483 SRP393483:SRT393483 SHT393483:SHX393483 RXX393483:RYB393483 ROB393483:ROF393483 REF393483:REJ393483 QUJ393483:QUN393483 QKN393483:QKR393483 QAR393483:QAV393483 PQV393483:PQZ393483 PGZ393483:PHD393483 OXD393483:OXH393483 ONH393483:ONL393483 ODL393483:ODP393483 NTP393483:NTT393483 NJT393483:NJX393483 MZX393483:NAB393483 MQB393483:MQF393483 MGF393483:MGJ393483 LWJ393483:LWN393483 LMN393483:LMR393483 LCR393483:LCV393483 KSV393483:KSZ393483 KIZ393483:KJD393483 JZD393483:JZH393483 JPH393483:JPL393483 JFL393483:JFP393483 IVP393483:IVT393483 ILT393483:ILX393483 IBX393483:ICB393483 HSB393483:HSF393483 HIF393483:HIJ393483 GYJ393483:GYN393483 GON393483:GOR393483 GER393483:GEV393483 FUV393483:FUZ393483 FKZ393483:FLD393483 FBD393483:FBH393483 ERH393483:ERL393483 EHL393483:EHP393483 DXP393483:DXT393483 DNT393483:DNX393483 DDX393483:DEB393483 CUB393483:CUF393483 CKF393483:CKJ393483 CAJ393483:CAN393483 BQN393483:BQR393483 BGR393483:BGV393483 AWV393483:AWZ393483 AMZ393483:AND393483 ADD393483:ADH393483 TH393483:TL393483 JL393483:JP393483 WVX327947:WWB327947 WMB327947:WMF327947 WCF327947:WCJ327947 VSJ327947:VSN327947 VIN327947:VIR327947 UYR327947:UYV327947 UOV327947:UOZ327947 UEZ327947:UFD327947 TVD327947:TVH327947 TLH327947:TLL327947 TBL327947:TBP327947 SRP327947:SRT327947 SHT327947:SHX327947 RXX327947:RYB327947 ROB327947:ROF327947 REF327947:REJ327947 QUJ327947:QUN327947 QKN327947:QKR327947 QAR327947:QAV327947 PQV327947:PQZ327947 PGZ327947:PHD327947 OXD327947:OXH327947 ONH327947:ONL327947 ODL327947:ODP327947 NTP327947:NTT327947 NJT327947:NJX327947 MZX327947:NAB327947 MQB327947:MQF327947 MGF327947:MGJ327947 LWJ327947:LWN327947 LMN327947:LMR327947 LCR327947:LCV327947 KSV327947:KSZ327947 KIZ327947:KJD327947 JZD327947:JZH327947 JPH327947:JPL327947 JFL327947:JFP327947 IVP327947:IVT327947 ILT327947:ILX327947 IBX327947:ICB327947 HSB327947:HSF327947 HIF327947:HIJ327947 GYJ327947:GYN327947 GON327947:GOR327947 GER327947:GEV327947 FUV327947:FUZ327947 FKZ327947:FLD327947 FBD327947:FBH327947 ERH327947:ERL327947 EHL327947:EHP327947 DXP327947:DXT327947 DNT327947:DNX327947 DDX327947:DEB327947 CUB327947:CUF327947 CKF327947:CKJ327947 CAJ327947:CAN327947 BQN327947:BQR327947 BGR327947:BGV327947 AWV327947:AWZ327947 AMZ327947:AND327947 ADD327947:ADH327947 TH327947:TL327947 JL327947:JP327947 WVX262411:WWB262411 WMB262411:WMF262411 WCF262411:WCJ262411 VSJ262411:VSN262411 VIN262411:VIR262411 UYR262411:UYV262411 UOV262411:UOZ262411 UEZ262411:UFD262411 TVD262411:TVH262411 TLH262411:TLL262411 TBL262411:TBP262411 SRP262411:SRT262411 SHT262411:SHX262411 RXX262411:RYB262411 ROB262411:ROF262411 REF262411:REJ262411 QUJ262411:QUN262411 QKN262411:QKR262411 QAR262411:QAV262411 PQV262411:PQZ262411 PGZ262411:PHD262411 OXD262411:OXH262411 ONH262411:ONL262411 ODL262411:ODP262411 NTP262411:NTT262411 NJT262411:NJX262411 MZX262411:NAB262411 MQB262411:MQF262411 MGF262411:MGJ262411 LWJ262411:LWN262411 LMN262411:LMR262411 LCR262411:LCV262411 KSV262411:KSZ262411 KIZ262411:KJD262411 JZD262411:JZH262411 JPH262411:JPL262411 JFL262411:JFP262411 IVP262411:IVT262411 ILT262411:ILX262411 IBX262411:ICB262411 HSB262411:HSF262411 HIF262411:HIJ262411 GYJ262411:GYN262411 GON262411:GOR262411 GER262411:GEV262411 FUV262411:FUZ262411 FKZ262411:FLD262411 FBD262411:FBH262411 ERH262411:ERL262411 EHL262411:EHP262411 DXP262411:DXT262411 DNT262411:DNX262411 DDX262411:DEB262411 CUB262411:CUF262411 CKF262411:CKJ262411 CAJ262411:CAN262411 BQN262411:BQR262411 BGR262411:BGV262411 AWV262411:AWZ262411 AMZ262411:AND262411 ADD262411:ADH262411 TH262411:TL262411 JL262411:JP262411 WVX196875:WWB196875 WMB196875:WMF196875 WCF196875:WCJ196875 VSJ196875:VSN196875 VIN196875:VIR196875 UYR196875:UYV196875 UOV196875:UOZ196875 UEZ196875:UFD196875 TVD196875:TVH196875 TLH196875:TLL196875 TBL196875:TBP196875 SRP196875:SRT196875 SHT196875:SHX196875 RXX196875:RYB196875 ROB196875:ROF196875 REF196875:REJ196875 QUJ196875:QUN196875 QKN196875:QKR196875 QAR196875:QAV196875 PQV196875:PQZ196875 PGZ196875:PHD196875 OXD196875:OXH196875 ONH196875:ONL196875 ODL196875:ODP196875 NTP196875:NTT196875 NJT196875:NJX196875 MZX196875:NAB196875 MQB196875:MQF196875 MGF196875:MGJ196875 LWJ196875:LWN196875 LMN196875:LMR196875 LCR196875:LCV196875 KSV196875:KSZ196875 KIZ196875:KJD196875 JZD196875:JZH196875 JPH196875:JPL196875 JFL196875:JFP196875 IVP196875:IVT196875 ILT196875:ILX196875 IBX196875:ICB196875 HSB196875:HSF196875 HIF196875:HIJ196875 GYJ196875:GYN196875 GON196875:GOR196875 GER196875:GEV196875 FUV196875:FUZ196875 FKZ196875:FLD196875 FBD196875:FBH196875 ERH196875:ERL196875 EHL196875:EHP196875 DXP196875:DXT196875 DNT196875:DNX196875 DDX196875:DEB196875 CUB196875:CUF196875 CKF196875:CKJ196875 CAJ196875:CAN196875 BQN196875:BQR196875 BGR196875:BGV196875 AWV196875:AWZ196875 AMZ196875:AND196875 ADD196875:ADH196875 TH196875:TL196875 JL196875:JP196875 WVX131339:WWB131339 WMB131339:WMF131339 WCF131339:WCJ131339 VSJ131339:VSN131339 VIN131339:VIR131339 UYR131339:UYV131339 UOV131339:UOZ131339 UEZ131339:UFD131339 TVD131339:TVH131339 TLH131339:TLL131339 TBL131339:TBP131339 SRP131339:SRT131339 SHT131339:SHX131339 RXX131339:RYB131339 ROB131339:ROF131339 REF131339:REJ131339 QUJ131339:QUN131339 QKN131339:QKR131339 QAR131339:QAV131339 PQV131339:PQZ131339 PGZ131339:PHD131339 OXD131339:OXH131339 ONH131339:ONL131339 ODL131339:ODP131339 NTP131339:NTT131339 NJT131339:NJX131339 MZX131339:NAB131339 MQB131339:MQF131339 MGF131339:MGJ131339 LWJ131339:LWN131339 LMN131339:LMR131339 LCR131339:LCV131339 KSV131339:KSZ131339 KIZ131339:KJD131339 JZD131339:JZH131339 JPH131339:JPL131339 JFL131339:JFP131339 IVP131339:IVT131339 ILT131339:ILX131339 IBX131339:ICB131339 HSB131339:HSF131339 HIF131339:HIJ131339 GYJ131339:GYN131339 GON131339:GOR131339 GER131339:GEV131339 FUV131339:FUZ131339 FKZ131339:FLD131339 FBD131339:FBH131339 ERH131339:ERL131339 EHL131339:EHP131339 DXP131339:DXT131339 DNT131339:DNX131339 DDX131339:DEB131339 CUB131339:CUF131339 CKF131339:CKJ131339 CAJ131339:CAN131339 BQN131339:BQR131339 BGR131339:BGV131339 AWV131339:AWZ131339 AMZ131339:AND131339 ADD131339:ADH131339 TH131339:TL131339 JL131339:JP131339 WVX65803:WWB65803 WMB65803:WMF65803 WCF65803:WCJ65803 VSJ65803:VSN65803 VIN65803:VIR65803 UYR65803:UYV65803 UOV65803:UOZ65803 UEZ65803:UFD65803 TVD65803:TVH65803 TLH65803:TLL65803 TBL65803:TBP65803 SRP65803:SRT65803 SHT65803:SHX65803 RXX65803:RYB65803 ROB65803:ROF65803 REF65803:REJ65803 QUJ65803:QUN65803 QKN65803:QKR65803 QAR65803:QAV65803 PQV65803:PQZ65803 PGZ65803:PHD65803 OXD65803:OXH65803 ONH65803:ONL65803 ODL65803:ODP65803 NTP65803:NTT65803 NJT65803:NJX65803 MZX65803:NAB65803 MQB65803:MQF65803 MGF65803:MGJ65803 LWJ65803:LWN65803 LMN65803:LMR65803 LCR65803:LCV65803 KSV65803:KSZ65803 KIZ65803:KJD65803 JZD65803:JZH65803 JPH65803:JPL65803 JFL65803:JFP65803 IVP65803:IVT65803 ILT65803:ILX65803 IBX65803:ICB65803 HSB65803:HSF65803 HIF65803:HIJ65803 GYJ65803:GYN65803 GON65803:GOR65803 GER65803:GEV65803 FUV65803:FUZ65803 FKZ65803:FLD65803 FBD65803:FBH65803 ERH65803:ERL65803 EHL65803:EHP65803 DXP65803:DXT65803 DNT65803:DNX65803 DDX65803:DEB65803 CUB65803:CUF65803 CKF65803:CKJ65803 CAJ65803:CAN65803 BQN65803:BQR65803 BGR65803:BGV65803 AWV65803:AWZ65803 AMZ65803:AND65803 ADD65803:ADH65803 TH65803:TL65803 JL65803:JP65803 P65801:T65801 P131337:T131337 P196873:T196873 P262409:T262409 P327945:T327945 P393481:T393481 P459017:T459017 P524553:T524553 P590089:T590089 P655625:T655625 P721161:T721161 P786697:T786697 P852233:T852233 P917769:T917769 P983305:T983305 P246:T246 JL246:JP246 TH246:TL246 ADD246:ADH246 AMZ246:AND246 AWV246:AWZ246 BGR246:BGV246 BQN246:BQR246 CAJ246:CAN246 CKF246:CKJ246 CUB246:CUF246 DDX246:DEB246 DNT246:DNX246 DXP246:DXT246 EHL246:EHP246 ERH246:ERL246 FBD246:FBH246 FKZ246:FLD246 FUV246:FUZ246 GER246:GEV246 GON246:GOR246 GYJ246:GYN246 HIF246:HIJ246 HSB246:HSF246 IBX246:ICB246 ILT246:ILX246 IVP246:IVT246 JFL246:JFP246 JPH246:JPL246 JZD246:JZH246 KIZ246:KJD246 KSV246:KSZ246 LCR246:LCV246 LMN246:LMR246 LWJ246:LWN246 MGF246:MGJ246 MQB246:MQF246 MZX246:NAB246 NJT246:NJX246 NTP246:NTT246 ODL246:ODP246 ONH246:ONL246 OXD246:OXH246 PGZ246:PHD246 PQV246:PQZ246 QAR246:QAV246 QKN246:QKR246 QUJ246:QUN246 REF246:REJ246 ROB246:ROF246 RXX246:RYB246 SHT246:SHX246 SRP246:SRT246 TBL246:TBP246 TLH246:TLL246 TVD246:TVH246 UEZ246:UFD246 UOV246:UOZ246 UYR246:UYV246 VIN246:VIR246 VSJ246:VSN246 WCF246:WCJ246 WMB246:WMF246 WVX246:WWB246">
      <formula1>$CG$244:$CG$247</formula1>
    </dataValidation>
    <dataValidation type="list" allowBlank="1" showDropDown="0" showInputMessage="1" showErrorMessage="1" sqref="WWC983318:WWH983320 WMG983318:WML983320 WCK983318:WCP983320 VSO983318:VST983320 VIS983318:VIX983320 UYW983318:UZB983320 UPA983318:UPF983320 UFE983318:UFJ983320 TVI983318:TVN983320 TLM983318:TLR983320 TBQ983318:TBV983320 SRU983318:SRZ983320 SHY983318:SID983320 RYC983318:RYH983320 ROG983318:ROL983320 REK983318:REP983320 QUO983318:QUT983320 QKS983318:QKX983320 QAW983318:QBB983320 PRA983318:PRF983320 PHE983318:PHJ983320 OXI983318:OXN983320 ONM983318:ONR983320 ODQ983318:ODV983320 NTU983318:NTZ983320 NJY983318:NKD983320 NAC983318:NAH983320 MQG983318:MQL983320 MGK983318:MGP983320 LWO983318:LWT983320 LMS983318:LMX983320 LCW983318:LDB983320 KTA983318:KTF983320 KJE983318:KJJ983320 JZI983318:JZN983320 JPM983318:JPR983320 JFQ983318:JFV983320 IVU983318:IVZ983320 ILY983318:IMD983320 ICC983318:ICH983320 HSG983318:HSL983320 HIK983318:HIP983320 GYO983318:GYT983320 GOS983318:GOX983320 GEW983318:GFB983320 FVA983318:FVF983320 FLE983318:FLJ983320 FBI983318:FBN983320 ERM983318:ERR983320 EHQ983318:EHV983320 DXU983318:DXZ983320 DNY983318:DOD983320 DEC983318:DEH983320 CUG983318:CUL983320 CKK983318:CKP983320 CAO983318:CAT983320 BQS983318:BQX983320 BGW983318:BHB983320 AXA983318:AXF983320 ANE983318:ANJ983320 ADI983318:ADN983320 TM983318:TR983320 JQ983318:JV983320 WWC917782:WWH917784 WMG917782:WML917784 WCK917782:WCP917784 VSO917782:VST917784 VIS917782:VIX917784 UYW917782:UZB917784 UPA917782:UPF917784 UFE917782:UFJ917784 TVI917782:TVN917784 TLM917782:TLR917784 TBQ917782:TBV917784 SRU917782:SRZ917784 SHY917782:SID917784 RYC917782:RYH917784 ROG917782:ROL917784 REK917782:REP917784 QUO917782:QUT917784 QKS917782:QKX917784 QAW917782:QBB917784 PRA917782:PRF917784 PHE917782:PHJ917784 OXI917782:OXN917784 ONM917782:ONR917784 ODQ917782:ODV917784 NTU917782:NTZ917784 NJY917782:NKD917784 NAC917782:NAH917784 MQG917782:MQL917784 MGK917782:MGP917784 LWO917782:LWT917784 LMS917782:LMX917784 LCW917782:LDB917784 KTA917782:KTF917784 KJE917782:KJJ917784 JZI917782:JZN917784 JPM917782:JPR917784 JFQ917782:JFV917784 IVU917782:IVZ917784 ILY917782:IMD917784 ICC917782:ICH917784 HSG917782:HSL917784 HIK917782:HIP917784 GYO917782:GYT917784 GOS917782:GOX917784 GEW917782:GFB917784 FVA917782:FVF917784 FLE917782:FLJ917784 FBI917782:FBN917784 ERM917782:ERR917784 EHQ917782:EHV917784 DXU917782:DXZ917784 DNY917782:DOD917784 DEC917782:DEH917784 CUG917782:CUL917784 CKK917782:CKP917784 CAO917782:CAT917784 BQS917782:BQX917784 BGW917782:BHB917784 AXA917782:AXF917784 ANE917782:ANJ917784 ADI917782:ADN917784 TM917782:TR917784 JQ917782:JV917784 WWC852246:WWH852248 WMG852246:WML852248 WCK852246:WCP852248 VSO852246:VST852248 VIS852246:VIX852248 UYW852246:UZB852248 UPA852246:UPF852248 UFE852246:UFJ852248 TVI852246:TVN852248 TLM852246:TLR852248 TBQ852246:TBV852248 SRU852246:SRZ852248 SHY852246:SID852248 RYC852246:RYH852248 ROG852246:ROL852248 REK852246:REP852248 QUO852246:QUT852248 QKS852246:QKX852248 QAW852246:QBB852248 PRA852246:PRF852248 PHE852246:PHJ852248 OXI852246:OXN852248 ONM852246:ONR852248 ODQ852246:ODV852248 NTU852246:NTZ852248 NJY852246:NKD852248 NAC852246:NAH852248 MQG852246:MQL852248 MGK852246:MGP852248 LWO852246:LWT852248 LMS852246:LMX852248 LCW852246:LDB852248 KTA852246:KTF852248 KJE852246:KJJ852248 JZI852246:JZN852248 JPM852246:JPR852248 JFQ852246:JFV852248 IVU852246:IVZ852248 ILY852246:IMD852248 ICC852246:ICH852248 HSG852246:HSL852248 HIK852246:HIP852248 GYO852246:GYT852248 GOS852246:GOX852248 GEW852246:GFB852248 FVA852246:FVF852248 FLE852246:FLJ852248 FBI852246:FBN852248 ERM852246:ERR852248 EHQ852246:EHV852248 DXU852246:DXZ852248 DNY852246:DOD852248 DEC852246:DEH852248 CUG852246:CUL852248 CKK852246:CKP852248 CAO852246:CAT852248 BQS852246:BQX852248 BGW852246:BHB852248 AXA852246:AXF852248 ANE852246:ANJ852248 ADI852246:ADN852248 TM852246:TR852248 JQ852246:JV852248 WWC786710:WWH786712 WMG786710:WML786712 WCK786710:WCP786712 VSO786710:VST786712 VIS786710:VIX786712 UYW786710:UZB786712 UPA786710:UPF786712 UFE786710:UFJ786712 TVI786710:TVN786712 TLM786710:TLR786712 TBQ786710:TBV786712 SRU786710:SRZ786712 SHY786710:SID786712 RYC786710:RYH786712 ROG786710:ROL786712 REK786710:REP786712 QUO786710:QUT786712 QKS786710:QKX786712 QAW786710:QBB786712 PRA786710:PRF786712 PHE786710:PHJ786712 OXI786710:OXN786712 ONM786710:ONR786712 ODQ786710:ODV786712 NTU786710:NTZ786712 NJY786710:NKD786712 NAC786710:NAH786712 MQG786710:MQL786712 MGK786710:MGP786712 LWO786710:LWT786712 LMS786710:LMX786712 LCW786710:LDB786712 KTA786710:KTF786712 KJE786710:KJJ786712 JZI786710:JZN786712 JPM786710:JPR786712 JFQ786710:JFV786712 IVU786710:IVZ786712 ILY786710:IMD786712 ICC786710:ICH786712 HSG786710:HSL786712 HIK786710:HIP786712 GYO786710:GYT786712 GOS786710:GOX786712 GEW786710:GFB786712 FVA786710:FVF786712 FLE786710:FLJ786712 FBI786710:FBN786712 ERM786710:ERR786712 EHQ786710:EHV786712 DXU786710:DXZ786712 DNY786710:DOD786712 DEC786710:DEH786712 CUG786710:CUL786712 CKK786710:CKP786712 CAO786710:CAT786712 BQS786710:BQX786712 BGW786710:BHB786712 AXA786710:AXF786712 ANE786710:ANJ786712 ADI786710:ADN786712 TM786710:TR786712 JQ786710:JV786712 WWC721174:WWH721176 WMG721174:WML721176 WCK721174:WCP721176 VSO721174:VST721176 VIS721174:VIX721176 UYW721174:UZB721176 UPA721174:UPF721176 UFE721174:UFJ721176 TVI721174:TVN721176 TLM721174:TLR721176 TBQ721174:TBV721176 SRU721174:SRZ721176 SHY721174:SID721176 RYC721174:RYH721176 ROG721174:ROL721176 REK721174:REP721176 QUO721174:QUT721176 QKS721174:QKX721176 QAW721174:QBB721176 PRA721174:PRF721176 PHE721174:PHJ721176 OXI721174:OXN721176 ONM721174:ONR721176 ODQ721174:ODV721176 NTU721174:NTZ721176 NJY721174:NKD721176 NAC721174:NAH721176 MQG721174:MQL721176 MGK721174:MGP721176 LWO721174:LWT721176 LMS721174:LMX721176 LCW721174:LDB721176 KTA721174:KTF721176 KJE721174:KJJ721176 JZI721174:JZN721176 JPM721174:JPR721176 JFQ721174:JFV721176 IVU721174:IVZ721176 ILY721174:IMD721176 ICC721174:ICH721176 HSG721174:HSL721176 HIK721174:HIP721176 GYO721174:GYT721176 GOS721174:GOX721176 GEW721174:GFB721176 FVA721174:FVF721176 FLE721174:FLJ721176 FBI721174:FBN721176 ERM721174:ERR721176 EHQ721174:EHV721176 DXU721174:DXZ721176 DNY721174:DOD721176 DEC721174:DEH721176 CUG721174:CUL721176 CKK721174:CKP721176 CAO721174:CAT721176 BQS721174:BQX721176 BGW721174:BHB721176 AXA721174:AXF721176 ANE721174:ANJ721176 ADI721174:ADN721176 TM721174:TR721176 JQ721174:JV721176 WWC655638:WWH655640 WMG655638:WML655640 WCK655638:WCP655640 VSO655638:VST655640 VIS655638:VIX655640 UYW655638:UZB655640 UPA655638:UPF655640 UFE655638:UFJ655640 TVI655638:TVN655640 TLM655638:TLR655640 TBQ655638:TBV655640 SRU655638:SRZ655640 SHY655638:SID655640 RYC655638:RYH655640 ROG655638:ROL655640 REK655638:REP655640 QUO655638:QUT655640 QKS655638:QKX655640 QAW655638:QBB655640 PRA655638:PRF655640 PHE655638:PHJ655640 OXI655638:OXN655640 ONM655638:ONR655640 ODQ655638:ODV655640 NTU655638:NTZ655640 NJY655638:NKD655640 NAC655638:NAH655640 MQG655638:MQL655640 MGK655638:MGP655640 LWO655638:LWT655640 LMS655638:LMX655640 LCW655638:LDB655640 KTA655638:KTF655640 KJE655638:KJJ655640 JZI655638:JZN655640 JPM655638:JPR655640 JFQ655638:JFV655640 IVU655638:IVZ655640 ILY655638:IMD655640 ICC655638:ICH655640 HSG655638:HSL655640 HIK655638:HIP655640 GYO655638:GYT655640 GOS655638:GOX655640 GEW655638:GFB655640 FVA655638:FVF655640 FLE655638:FLJ655640 FBI655638:FBN655640 ERM655638:ERR655640 EHQ655638:EHV655640 DXU655638:DXZ655640 DNY655638:DOD655640 DEC655638:DEH655640 CUG655638:CUL655640 CKK655638:CKP655640 CAO655638:CAT655640 BQS655638:BQX655640 BGW655638:BHB655640 AXA655638:AXF655640 ANE655638:ANJ655640 ADI655638:ADN655640 TM655638:TR655640 JQ655638:JV655640 WWC590102:WWH590104 WMG590102:WML590104 WCK590102:WCP590104 VSO590102:VST590104 VIS590102:VIX590104 UYW590102:UZB590104 UPA590102:UPF590104 UFE590102:UFJ590104 TVI590102:TVN590104 TLM590102:TLR590104 TBQ590102:TBV590104 SRU590102:SRZ590104 SHY590102:SID590104 RYC590102:RYH590104 ROG590102:ROL590104 REK590102:REP590104 QUO590102:QUT590104 QKS590102:QKX590104 QAW590102:QBB590104 PRA590102:PRF590104 PHE590102:PHJ590104 OXI590102:OXN590104 ONM590102:ONR590104 ODQ590102:ODV590104 NTU590102:NTZ590104 NJY590102:NKD590104 NAC590102:NAH590104 MQG590102:MQL590104 MGK590102:MGP590104 LWO590102:LWT590104 LMS590102:LMX590104 LCW590102:LDB590104 KTA590102:KTF590104 KJE590102:KJJ590104 JZI590102:JZN590104 JPM590102:JPR590104 JFQ590102:JFV590104 IVU590102:IVZ590104 ILY590102:IMD590104 ICC590102:ICH590104 HSG590102:HSL590104 HIK590102:HIP590104 GYO590102:GYT590104 GOS590102:GOX590104 GEW590102:GFB590104 FVA590102:FVF590104 FLE590102:FLJ590104 FBI590102:FBN590104 ERM590102:ERR590104 EHQ590102:EHV590104 DXU590102:DXZ590104 DNY590102:DOD590104 DEC590102:DEH590104 CUG590102:CUL590104 CKK590102:CKP590104 CAO590102:CAT590104 BQS590102:BQX590104 BGW590102:BHB590104 AXA590102:AXF590104 ANE590102:ANJ590104 ADI590102:ADN590104 TM590102:TR590104 JQ590102:JV590104 WWC524566:WWH524568 WMG524566:WML524568 WCK524566:WCP524568 VSO524566:VST524568 VIS524566:VIX524568 UYW524566:UZB524568 UPA524566:UPF524568 UFE524566:UFJ524568 TVI524566:TVN524568 TLM524566:TLR524568 TBQ524566:TBV524568 SRU524566:SRZ524568 SHY524566:SID524568 RYC524566:RYH524568 ROG524566:ROL524568 REK524566:REP524568 QUO524566:QUT524568 QKS524566:QKX524568 QAW524566:QBB524568 PRA524566:PRF524568 PHE524566:PHJ524568 OXI524566:OXN524568 ONM524566:ONR524568 ODQ524566:ODV524568 NTU524566:NTZ524568 NJY524566:NKD524568 NAC524566:NAH524568 MQG524566:MQL524568 MGK524566:MGP524568 LWO524566:LWT524568 LMS524566:LMX524568 LCW524566:LDB524568 KTA524566:KTF524568 KJE524566:KJJ524568 JZI524566:JZN524568 JPM524566:JPR524568 JFQ524566:JFV524568 IVU524566:IVZ524568 ILY524566:IMD524568 ICC524566:ICH524568 HSG524566:HSL524568 HIK524566:HIP524568 GYO524566:GYT524568 GOS524566:GOX524568 GEW524566:GFB524568 FVA524566:FVF524568 FLE524566:FLJ524568 FBI524566:FBN524568 ERM524566:ERR524568 EHQ524566:EHV524568 DXU524566:DXZ524568 DNY524566:DOD524568 DEC524566:DEH524568 CUG524566:CUL524568 CKK524566:CKP524568 CAO524566:CAT524568 BQS524566:BQX524568 BGW524566:BHB524568 AXA524566:AXF524568 ANE524566:ANJ524568 ADI524566:ADN524568 TM524566:TR524568 JQ524566:JV524568 WWC459030:WWH459032 WMG459030:WML459032 WCK459030:WCP459032 VSO459030:VST459032 VIS459030:VIX459032 UYW459030:UZB459032 UPA459030:UPF459032 UFE459030:UFJ459032 TVI459030:TVN459032 TLM459030:TLR459032 TBQ459030:TBV459032 SRU459030:SRZ459032 SHY459030:SID459032 RYC459030:RYH459032 ROG459030:ROL459032 REK459030:REP459032 QUO459030:QUT459032 QKS459030:QKX459032 QAW459030:QBB459032 PRA459030:PRF459032 PHE459030:PHJ459032 OXI459030:OXN459032 ONM459030:ONR459032 ODQ459030:ODV459032 NTU459030:NTZ459032 NJY459030:NKD459032 NAC459030:NAH459032 MQG459030:MQL459032 MGK459030:MGP459032 LWO459030:LWT459032 LMS459030:LMX459032 LCW459030:LDB459032 KTA459030:KTF459032 KJE459030:KJJ459032 JZI459030:JZN459032 JPM459030:JPR459032 JFQ459030:JFV459032 IVU459030:IVZ459032 ILY459030:IMD459032 ICC459030:ICH459032 HSG459030:HSL459032 HIK459030:HIP459032 GYO459030:GYT459032 GOS459030:GOX459032 GEW459030:GFB459032 FVA459030:FVF459032 FLE459030:FLJ459032 FBI459030:FBN459032 ERM459030:ERR459032 EHQ459030:EHV459032 DXU459030:DXZ459032 DNY459030:DOD459032 DEC459030:DEH459032 CUG459030:CUL459032 CKK459030:CKP459032 CAO459030:CAT459032 BQS459030:BQX459032 BGW459030:BHB459032 AXA459030:AXF459032 ANE459030:ANJ459032 ADI459030:ADN459032 TM459030:TR459032 JQ459030:JV459032 WWC393494:WWH393496 WMG393494:WML393496 WCK393494:WCP393496 VSO393494:VST393496 VIS393494:VIX393496 UYW393494:UZB393496 UPA393494:UPF393496 UFE393494:UFJ393496 TVI393494:TVN393496 TLM393494:TLR393496 TBQ393494:TBV393496 SRU393494:SRZ393496 SHY393494:SID393496 RYC393494:RYH393496 ROG393494:ROL393496 REK393494:REP393496 QUO393494:QUT393496 QKS393494:QKX393496 QAW393494:QBB393496 PRA393494:PRF393496 PHE393494:PHJ393496 OXI393494:OXN393496 ONM393494:ONR393496 ODQ393494:ODV393496 NTU393494:NTZ393496 NJY393494:NKD393496 NAC393494:NAH393496 MQG393494:MQL393496 MGK393494:MGP393496 LWO393494:LWT393496 LMS393494:LMX393496 LCW393494:LDB393496 KTA393494:KTF393496 KJE393494:KJJ393496 JZI393494:JZN393496 JPM393494:JPR393496 JFQ393494:JFV393496 IVU393494:IVZ393496 ILY393494:IMD393496 ICC393494:ICH393496 HSG393494:HSL393496 HIK393494:HIP393496 GYO393494:GYT393496 GOS393494:GOX393496 GEW393494:GFB393496 FVA393494:FVF393496 FLE393494:FLJ393496 FBI393494:FBN393496 ERM393494:ERR393496 EHQ393494:EHV393496 DXU393494:DXZ393496 DNY393494:DOD393496 DEC393494:DEH393496 CUG393494:CUL393496 CKK393494:CKP393496 CAO393494:CAT393496 BQS393494:BQX393496 BGW393494:BHB393496 AXA393494:AXF393496 ANE393494:ANJ393496 ADI393494:ADN393496 TM393494:TR393496 JQ393494:JV393496 WWC327958:WWH327960 WMG327958:WML327960 WCK327958:WCP327960 VSO327958:VST327960 VIS327958:VIX327960 UYW327958:UZB327960 UPA327958:UPF327960 UFE327958:UFJ327960 TVI327958:TVN327960 TLM327958:TLR327960 TBQ327958:TBV327960 SRU327958:SRZ327960 SHY327958:SID327960 RYC327958:RYH327960 ROG327958:ROL327960 REK327958:REP327960 QUO327958:QUT327960 QKS327958:QKX327960 QAW327958:QBB327960 PRA327958:PRF327960 PHE327958:PHJ327960 OXI327958:OXN327960 ONM327958:ONR327960 ODQ327958:ODV327960 NTU327958:NTZ327960 NJY327958:NKD327960 NAC327958:NAH327960 MQG327958:MQL327960 MGK327958:MGP327960 LWO327958:LWT327960 LMS327958:LMX327960 LCW327958:LDB327960 KTA327958:KTF327960 KJE327958:KJJ327960 JZI327958:JZN327960 JPM327958:JPR327960 JFQ327958:JFV327960 IVU327958:IVZ327960 ILY327958:IMD327960 ICC327958:ICH327960 HSG327958:HSL327960 HIK327958:HIP327960 GYO327958:GYT327960 GOS327958:GOX327960 GEW327958:GFB327960 FVA327958:FVF327960 FLE327958:FLJ327960 FBI327958:FBN327960 ERM327958:ERR327960 EHQ327958:EHV327960 DXU327958:DXZ327960 DNY327958:DOD327960 DEC327958:DEH327960 CUG327958:CUL327960 CKK327958:CKP327960 CAO327958:CAT327960 BQS327958:BQX327960 BGW327958:BHB327960 AXA327958:AXF327960 ANE327958:ANJ327960 ADI327958:ADN327960 TM327958:TR327960 JQ327958:JV327960 WWC262422:WWH262424 WMG262422:WML262424 WCK262422:WCP262424 VSO262422:VST262424 VIS262422:VIX262424 UYW262422:UZB262424 UPA262422:UPF262424 UFE262422:UFJ262424 TVI262422:TVN262424 TLM262422:TLR262424 TBQ262422:TBV262424 SRU262422:SRZ262424 SHY262422:SID262424 RYC262422:RYH262424 ROG262422:ROL262424 REK262422:REP262424 QUO262422:QUT262424 QKS262422:QKX262424 QAW262422:QBB262424 PRA262422:PRF262424 PHE262422:PHJ262424 OXI262422:OXN262424 ONM262422:ONR262424 ODQ262422:ODV262424 NTU262422:NTZ262424 NJY262422:NKD262424 NAC262422:NAH262424 MQG262422:MQL262424 MGK262422:MGP262424 LWO262422:LWT262424 LMS262422:LMX262424 LCW262422:LDB262424 KTA262422:KTF262424 KJE262422:KJJ262424 JZI262422:JZN262424 JPM262422:JPR262424 JFQ262422:JFV262424 IVU262422:IVZ262424 ILY262422:IMD262424 ICC262422:ICH262424 HSG262422:HSL262424 HIK262422:HIP262424 GYO262422:GYT262424 GOS262422:GOX262424 GEW262422:GFB262424 FVA262422:FVF262424 FLE262422:FLJ262424 FBI262422:FBN262424 ERM262422:ERR262424 EHQ262422:EHV262424 DXU262422:DXZ262424 DNY262422:DOD262424 DEC262422:DEH262424 CUG262422:CUL262424 CKK262422:CKP262424 CAO262422:CAT262424 BQS262422:BQX262424 BGW262422:BHB262424 AXA262422:AXF262424 ANE262422:ANJ262424 ADI262422:ADN262424 TM262422:TR262424 JQ262422:JV262424 WWC196886:WWH196888 WMG196886:WML196888 WCK196886:WCP196888 VSO196886:VST196888 VIS196886:VIX196888 UYW196886:UZB196888 UPA196886:UPF196888 UFE196886:UFJ196888 TVI196886:TVN196888 TLM196886:TLR196888 TBQ196886:TBV196888 SRU196886:SRZ196888 SHY196886:SID196888 RYC196886:RYH196888 ROG196886:ROL196888 REK196886:REP196888 QUO196886:QUT196888 QKS196886:QKX196888 QAW196886:QBB196888 PRA196886:PRF196888 PHE196886:PHJ196888 OXI196886:OXN196888 ONM196886:ONR196888 ODQ196886:ODV196888 NTU196886:NTZ196888 NJY196886:NKD196888 NAC196886:NAH196888 MQG196886:MQL196888 MGK196886:MGP196888 LWO196886:LWT196888 LMS196886:LMX196888 LCW196886:LDB196888 KTA196886:KTF196888 KJE196886:KJJ196888 JZI196886:JZN196888 JPM196886:JPR196888 JFQ196886:JFV196888 IVU196886:IVZ196888 ILY196886:IMD196888 ICC196886:ICH196888 HSG196886:HSL196888 HIK196886:HIP196888 GYO196886:GYT196888 GOS196886:GOX196888 GEW196886:GFB196888 FVA196886:FVF196888 FLE196886:FLJ196888 FBI196886:FBN196888 ERM196886:ERR196888 EHQ196886:EHV196888 DXU196886:DXZ196888 DNY196886:DOD196888 DEC196886:DEH196888 CUG196886:CUL196888 CKK196886:CKP196888 CAO196886:CAT196888 BQS196886:BQX196888 BGW196886:BHB196888 AXA196886:AXF196888 ANE196886:ANJ196888 ADI196886:ADN196888 TM196886:TR196888 JQ196886:JV196888 WWC131350:WWH131352 WMG131350:WML131352 WCK131350:WCP131352 VSO131350:VST131352 VIS131350:VIX131352 UYW131350:UZB131352 UPA131350:UPF131352 UFE131350:UFJ131352 TVI131350:TVN131352 TLM131350:TLR131352 TBQ131350:TBV131352 SRU131350:SRZ131352 SHY131350:SID131352 RYC131350:RYH131352 ROG131350:ROL131352 REK131350:REP131352 QUO131350:QUT131352 QKS131350:QKX131352 QAW131350:QBB131352 PRA131350:PRF131352 PHE131350:PHJ131352 OXI131350:OXN131352 ONM131350:ONR131352 ODQ131350:ODV131352 NTU131350:NTZ131352 NJY131350:NKD131352 NAC131350:NAH131352 MQG131350:MQL131352 MGK131350:MGP131352 LWO131350:LWT131352 LMS131350:LMX131352 LCW131350:LDB131352 KTA131350:KTF131352 KJE131350:KJJ131352 JZI131350:JZN131352 JPM131350:JPR131352 JFQ131350:JFV131352 IVU131350:IVZ131352 ILY131350:IMD131352 ICC131350:ICH131352 HSG131350:HSL131352 HIK131350:HIP131352 GYO131350:GYT131352 GOS131350:GOX131352 GEW131350:GFB131352 FVA131350:FVF131352 FLE131350:FLJ131352 FBI131350:FBN131352 ERM131350:ERR131352 EHQ131350:EHV131352 DXU131350:DXZ131352 DNY131350:DOD131352 DEC131350:DEH131352 CUG131350:CUL131352 CKK131350:CKP131352 CAO131350:CAT131352 BQS131350:BQX131352 BGW131350:BHB131352 AXA131350:AXF131352 ANE131350:ANJ131352 ADI131350:ADN131352 TM131350:TR131352 JQ131350:JV131352 WWC65814:WWH65816 WMG65814:WML65816 WCK65814:WCP65816 VSO65814:VST65816 VIS65814:VIX65816 UYW65814:UZB65816 UPA65814:UPF65816 UFE65814:UFJ65816 TVI65814:TVN65816 TLM65814:TLR65816 TBQ65814:TBV65816 SRU65814:SRZ65816 SHY65814:SID65816 RYC65814:RYH65816 ROG65814:ROL65816 REK65814:REP65816 QUO65814:QUT65816 QKS65814:QKX65816 QAW65814:QBB65816 PRA65814:PRF65816 PHE65814:PHJ65816 OXI65814:OXN65816 ONM65814:ONR65816 ODQ65814:ODV65816 NTU65814:NTZ65816 NJY65814:NKD65816 NAC65814:NAH65816 MQG65814:MQL65816 MGK65814:MGP65816 LWO65814:LWT65816 LMS65814:LMX65816 LCW65814:LDB65816 KTA65814:KTF65816 KJE65814:KJJ65816 JZI65814:JZN65816 JPM65814:JPR65816 JFQ65814:JFV65816 IVU65814:IVZ65816 ILY65814:IMD65816 ICC65814:ICH65816 HSG65814:HSL65816 HIK65814:HIP65816 GYO65814:GYT65816 GOS65814:GOX65816 GEW65814:GFB65816 FVA65814:FVF65816 FLE65814:FLJ65816 FBI65814:FBN65816 ERM65814:ERR65816 EHQ65814:EHV65816 DXU65814:DXZ65816 DNY65814:DOD65816 DEC65814:DEH65816 CUG65814:CUL65816 CKK65814:CKP65816 CAO65814:CAT65816 BQS65814:BQX65816 BGW65814:BHB65816 AXA65814:AXF65816 ANE65814:ANJ65816 ADI65814:ADN65816 TM65814:TR65816 JQ65814:JV65816 U65812:Z65814 U131348:Z131350 U196884:Z196886 U262420:Z262422 U327956:Z327958 U393492:Z393494 U459028:Z459030 U524564:Z524566 U590100:Z590102 U655636:Z655638 U721172:Z721174 U786708:Z786710 U852244:Z852246 U917780:Z917782 U983316:Z983318 U257:Z259 JQ257:JV259 TM257:TR259 ADI257:ADN259 ANE257:ANJ259 AXA257:AXF259 BGW257:BHB259 BQS257:BQX259 CAO257:CAT259 CKK257:CKP259 CUG257:CUL259 DEC257:DEH259 DNY257:DOD259 DXU257:DXZ259 EHQ257:EHV259 ERM257:ERR259 FBI257:FBN259 FLE257:FLJ259 FVA257:FVF259 GEW257:GFB259 GOS257:GOX259 GYO257:GYT259 HIK257:HIP259 HSG257:HSL259 ICC257:ICH259 ILY257:IMD259 IVU257:IVZ259 JFQ257:JFV259 JPM257:JPR259 JZI257:JZN259 KJE257:KJJ259 KTA257:KTF259 LCW257:LDB259 LMS257:LMX259 LWO257:LWT259 MGK257:MGP259 MQG257:MQL259 NAC257:NAH259 NJY257:NKD259 NTU257:NTZ259 ODQ257:ODV259 ONM257:ONR259 OXI257:OXN259 PHE257:PHJ259 PRA257:PRF259 QAW257:QBB259 QKS257:QKX259 QUO257:QUT259 REK257:REP259 ROG257:ROL259 RYC257:RYH259 SHY257:SID259 SRU257:SRZ259 TBQ257:TBV259 TLM257:TLR259 TVI257:TVN259 UFE257:UFJ259 UPA257:UPF259 UYW257:UZB259 VIS257:VIX259 VSO257:VST259 WCK257:WCP259 WMG257:WML259 WWC257:WWH259">
      <formula1>$AG$257:$AG$259</formula1>
    </dataValidation>
    <dataValidation type="list" allowBlank="1" showDropDown="0" showInputMessage="1" showErrorMessage="1" sqref="D250 L250 P250 T250 X250 AB250 AF250 AF248 AB248 X248 T248 P248 L248 D248">
      <formula1>$AB$200:$AB$201</formula1>
    </dataValidation>
    <dataValidation type="list" allowBlank="1" showDropDown="0" showInputMessage="1" showErrorMessage="1" sqref="P983379:V983379 P917843:V917843 P852307:V852307 P786771:V786771 P721235:V721235 P655699:V655699 P590163:V590163 P524627:V524627 P459091:V459091 P393555:V393555 P328019:V328019 P262483:V262483 P196947:V196947 P131411:V131411 P65875:V65875 JL65877:JR65877 TH65877:TN65877 ADD65877:ADJ65877 AMZ65877:ANF65877 AWV65877:AXB65877 BGR65877:BGX65877 BQN65877:BQT65877 CAJ65877:CAP65877 CKF65877:CKL65877 CUB65877:CUH65877 DDX65877:DED65877 DNT65877:DNZ65877 DXP65877:DXV65877 EHL65877:EHR65877 ERH65877:ERN65877 FBD65877:FBJ65877 FKZ65877:FLF65877 FUV65877:FVB65877 GER65877:GEX65877 GON65877:GOT65877 GYJ65877:GYP65877 HIF65877:HIL65877 HSB65877:HSH65877 IBX65877:ICD65877 ILT65877:ILZ65877 IVP65877:IVV65877 JFL65877:JFR65877 JPH65877:JPN65877 JZD65877:JZJ65877 KIZ65877:KJF65877 KSV65877:KTB65877 LCR65877:LCX65877 LMN65877:LMT65877 LWJ65877:LWP65877 MGF65877:MGL65877 MQB65877:MQH65877 MZX65877:NAD65877 NJT65877:NJZ65877 NTP65877:NTV65877 ODL65877:ODR65877 ONH65877:ONN65877 OXD65877:OXJ65877 PGZ65877:PHF65877 PQV65877:PRB65877 QAR65877:QAX65877 QKN65877:QKT65877 QUJ65877:QUP65877 REF65877:REL65877 ROB65877:ROH65877 RXX65877:RYD65877 SHT65877:SHZ65877 SRP65877:SRV65877 TBL65877:TBR65877 TLH65877:TLN65877 TVD65877:TVJ65877 UEZ65877:UFF65877 UOV65877:UPB65877 UYR65877:UYX65877 VIN65877:VIT65877 VSJ65877:VSP65877 WCF65877:WCL65877 WMB65877:WMH65877 WVX65877:WWD65877 JL131413:JR131413 TH131413:TN131413 ADD131413:ADJ131413 AMZ131413:ANF131413 AWV131413:AXB131413 BGR131413:BGX131413 BQN131413:BQT131413 CAJ131413:CAP131413 CKF131413:CKL131413 CUB131413:CUH131413 DDX131413:DED131413 DNT131413:DNZ131413 DXP131413:DXV131413 EHL131413:EHR131413 ERH131413:ERN131413 FBD131413:FBJ131413 FKZ131413:FLF131413 FUV131413:FVB131413 GER131413:GEX131413 GON131413:GOT131413 GYJ131413:GYP131413 HIF131413:HIL131413 HSB131413:HSH131413 IBX131413:ICD131413 ILT131413:ILZ131413 IVP131413:IVV131413 JFL131413:JFR131413 JPH131413:JPN131413 JZD131413:JZJ131413 KIZ131413:KJF131413 KSV131413:KTB131413 LCR131413:LCX131413 LMN131413:LMT131413 LWJ131413:LWP131413 MGF131413:MGL131413 MQB131413:MQH131413 MZX131413:NAD131413 NJT131413:NJZ131413 NTP131413:NTV131413 ODL131413:ODR131413 ONH131413:ONN131413 OXD131413:OXJ131413 PGZ131413:PHF131413 PQV131413:PRB131413 QAR131413:QAX131413 QKN131413:QKT131413 QUJ131413:QUP131413 REF131413:REL131413 ROB131413:ROH131413 RXX131413:RYD131413 SHT131413:SHZ131413 SRP131413:SRV131413 TBL131413:TBR131413 TLH131413:TLN131413 TVD131413:TVJ131413 UEZ131413:UFF131413 UOV131413:UPB131413 UYR131413:UYX131413 VIN131413:VIT131413 VSJ131413:VSP131413 WCF131413:WCL131413 WMB131413:WMH131413 WVX131413:WWD131413 JL196949:JR196949 TH196949:TN196949 ADD196949:ADJ196949 AMZ196949:ANF196949 AWV196949:AXB196949 BGR196949:BGX196949 BQN196949:BQT196949 CAJ196949:CAP196949 CKF196949:CKL196949 CUB196949:CUH196949 DDX196949:DED196949 DNT196949:DNZ196949 DXP196949:DXV196949 EHL196949:EHR196949 ERH196949:ERN196949 FBD196949:FBJ196949 FKZ196949:FLF196949 FUV196949:FVB196949 GER196949:GEX196949 GON196949:GOT196949 GYJ196949:GYP196949 HIF196949:HIL196949 HSB196949:HSH196949 IBX196949:ICD196949 ILT196949:ILZ196949 IVP196949:IVV196949 JFL196949:JFR196949 JPH196949:JPN196949 JZD196949:JZJ196949 KIZ196949:KJF196949 KSV196949:KTB196949 LCR196949:LCX196949 LMN196949:LMT196949 LWJ196949:LWP196949 MGF196949:MGL196949 MQB196949:MQH196949 MZX196949:NAD196949 NJT196949:NJZ196949 NTP196949:NTV196949 ODL196949:ODR196949 ONH196949:ONN196949 OXD196949:OXJ196949 PGZ196949:PHF196949 PQV196949:PRB196949 QAR196949:QAX196949 QKN196949:QKT196949 QUJ196949:QUP196949 REF196949:REL196949 ROB196949:ROH196949 RXX196949:RYD196949 SHT196949:SHZ196949 SRP196949:SRV196949 TBL196949:TBR196949 TLH196949:TLN196949 TVD196949:TVJ196949 UEZ196949:UFF196949 UOV196949:UPB196949 UYR196949:UYX196949 VIN196949:VIT196949 VSJ196949:VSP196949 WCF196949:WCL196949 WMB196949:WMH196949 WVX196949:WWD196949 JL262485:JR262485 TH262485:TN262485 ADD262485:ADJ262485 AMZ262485:ANF262485 AWV262485:AXB262485 BGR262485:BGX262485 BQN262485:BQT262485 CAJ262485:CAP262485 CKF262485:CKL262485 CUB262485:CUH262485 DDX262485:DED262485 DNT262485:DNZ262485 DXP262485:DXV262485 EHL262485:EHR262485 ERH262485:ERN262485 FBD262485:FBJ262485 FKZ262485:FLF262485 FUV262485:FVB262485 GER262485:GEX262485 GON262485:GOT262485 GYJ262485:GYP262485 HIF262485:HIL262485 HSB262485:HSH262485 IBX262485:ICD262485 ILT262485:ILZ262485 IVP262485:IVV262485 JFL262485:JFR262485 JPH262485:JPN262485 JZD262485:JZJ262485 KIZ262485:KJF262485 KSV262485:KTB262485 LCR262485:LCX262485 LMN262485:LMT262485 LWJ262485:LWP262485 MGF262485:MGL262485 MQB262485:MQH262485 MZX262485:NAD262485 NJT262485:NJZ262485 NTP262485:NTV262485 ODL262485:ODR262485 ONH262485:ONN262485 OXD262485:OXJ262485 PGZ262485:PHF262485 PQV262485:PRB262485 QAR262485:QAX262485 QKN262485:QKT262485 QUJ262485:QUP262485 REF262485:REL262485 ROB262485:ROH262485 RXX262485:RYD262485 SHT262485:SHZ262485 SRP262485:SRV262485 TBL262485:TBR262485 TLH262485:TLN262485 TVD262485:TVJ262485 UEZ262485:UFF262485 UOV262485:UPB262485 UYR262485:UYX262485 VIN262485:VIT262485 VSJ262485:VSP262485 WCF262485:WCL262485 WMB262485:WMH262485 WVX262485:WWD262485 JL328021:JR328021 TH328021:TN328021 ADD328021:ADJ328021 AMZ328021:ANF328021 AWV328021:AXB328021 BGR328021:BGX328021 BQN328021:BQT328021 CAJ328021:CAP328021 CKF328021:CKL328021 CUB328021:CUH328021 DDX328021:DED328021 DNT328021:DNZ328021 DXP328021:DXV328021 EHL328021:EHR328021 ERH328021:ERN328021 FBD328021:FBJ328021 FKZ328021:FLF328021 FUV328021:FVB328021 GER328021:GEX328021 GON328021:GOT328021 GYJ328021:GYP328021 HIF328021:HIL328021 HSB328021:HSH328021 IBX328021:ICD328021 ILT328021:ILZ328021 IVP328021:IVV328021 JFL328021:JFR328021 JPH328021:JPN328021 JZD328021:JZJ328021 KIZ328021:KJF328021 KSV328021:KTB328021 LCR328021:LCX328021 LMN328021:LMT328021 LWJ328021:LWP328021 MGF328021:MGL328021 MQB328021:MQH328021 MZX328021:NAD328021 NJT328021:NJZ328021 NTP328021:NTV328021 ODL328021:ODR328021 ONH328021:ONN328021 OXD328021:OXJ328021 PGZ328021:PHF328021 PQV328021:PRB328021 QAR328021:QAX328021 QKN328021:QKT328021 QUJ328021:QUP328021 REF328021:REL328021 ROB328021:ROH328021 RXX328021:RYD328021 SHT328021:SHZ328021 SRP328021:SRV328021 TBL328021:TBR328021 TLH328021:TLN328021 TVD328021:TVJ328021 UEZ328021:UFF328021 UOV328021:UPB328021 UYR328021:UYX328021 VIN328021:VIT328021 VSJ328021:VSP328021 WCF328021:WCL328021 WMB328021:WMH328021 WVX328021:WWD328021 JL393557:JR393557 TH393557:TN393557 ADD393557:ADJ393557 AMZ393557:ANF393557 AWV393557:AXB393557 BGR393557:BGX393557 BQN393557:BQT393557 CAJ393557:CAP393557 CKF393557:CKL393557 CUB393557:CUH393557 DDX393557:DED393557 DNT393557:DNZ393557 DXP393557:DXV393557 EHL393557:EHR393557 ERH393557:ERN393557 FBD393557:FBJ393557 FKZ393557:FLF393557 FUV393557:FVB393557 GER393557:GEX393557 GON393557:GOT393557 GYJ393557:GYP393557 HIF393557:HIL393557 HSB393557:HSH393557 IBX393557:ICD393557 ILT393557:ILZ393557 IVP393557:IVV393557 JFL393557:JFR393557 JPH393557:JPN393557 JZD393557:JZJ393557 KIZ393557:KJF393557 KSV393557:KTB393557 LCR393557:LCX393557 LMN393557:LMT393557 LWJ393557:LWP393557 MGF393557:MGL393557 MQB393557:MQH393557 MZX393557:NAD393557 NJT393557:NJZ393557 NTP393557:NTV393557 ODL393557:ODR393557 ONH393557:ONN393557 OXD393557:OXJ393557 PGZ393557:PHF393557 PQV393557:PRB393557 QAR393557:QAX393557 QKN393557:QKT393557 QUJ393557:QUP393557 REF393557:REL393557 ROB393557:ROH393557 RXX393557:RYD393557 SHT393557:SHZ393557 SRP393557:SRV393557 TBL393557:TBR393557 TLH393557:TLN393557 TVD393557:TVJ393557 UEZ393557:UFF393557 UOV393557:UPB393557 UYR393557:UYX393557 VIN393557:VIT393557 VSJ393557:VSP393557 WCF393557:WCL393557 WMB393557:WMH393557 WVX393557:WWD393557 JL459093:JR459093 TH459093:TN459093 ADD459093:ADJ459093 AMZ459093:ANF459093 AWV459093:AXB459093 BGR459093:BGX459093 BQN459093:BQT459093 CAJ459093:CAP459093 CKF459093:CKL459093 CUB459093:CUH459093 DDX459093:DED459093 DNT459093:DNZ459093 DXP459093:DXV459093 EHL459093:EHR459093 ERH459093:ERN459093 FBD459093:FBJ459093 FKZ459093:FLF459093 FUV459093:FVB459093 GER459093:GEX459093 GON459093:GOT459093 GYJ459093:GYP459093 HIF459093:HIL459093 HSB459093:HSH459093 IBX459093:ICD459093 ILT459093:ILZ459093 IVP459093:IVV459093 JFL459093:JFR459093 JPH459093:JPN459093 JZD459093:JZJ459093 KIZ459093:KJF459093 KSV459093:KTB459093 LCR459093:LCX459093 LMN459093:LMT459093 LWJ459093:LWP459093 MGF459093:MGL459093 MQB459093:MQH459093 MZX459093:NAD459093 NJT459093:NJZ459093 NTP459093:NTV459093 ODL459093:ODR459093 ONH459093:ONN459093 OXD459093:OXJ459093 PGZ459093:PHF459093 PQV459093:PRB459093 QAR459093:QAX459093 QKN459093:QKT459093 QUJ459093:QUP459093 REF459093:REL459093 ROB459093:ROH459093 RXX459093:RYD459093 SHT459093:SHZ459093 SRP459093:SRV459093 TBL459093:TBR459093 TLH459093:TLN459093 TVD459093:TVJ459093 UEZ459093:UFF459093 UOV459093:UPB459093 UYR459093:UYX459093 VIN459093:VIT459093 VSJ459093:VSP459093 WCF459093:WCL459093 WMB459093:WMH459093 WVX459093:WWD459093 JL524629:JR524629 TH524629:TN524629 ADD524629:ADJ524629 AMZ524629:ANF524629 AWV524629:AXB524629 BGR524629:BGX524629 BQN524629:BQT524629 CAJ524629:CAP524629 CKF524629:CKL524629 CUB524629:CUH524629 DDX524629:DED524629 DNT524629:DNZ524629 DXP524629:DXV524629 EHL524629:EHR524629 ERH524629:ERN524629 FBD524629:FBJ524629 FKZ524629:FLF524629 FUV524629:FVB524629 GER524629:GEX524629 GON524629:GOT524629 GYJ524629:GYP524629 HIF524629:HIL524629 HSB524629:HSH524629 IBX524629:ICD524629 ILT524629:ILZ524629 IVP524629:IVV524629 JFL524629:JFR524629 JPH524629:JPN524629 JZD524629:JZJ524629 KIZ524629:KJF524629 KSV524629:KTB524629 LCR524629:LCX524629 LMN524629:LMT524629 LWJ524629:LWP524629 MGF524629:MGL524629 MQB524629:MQH524629 MZX524629:NAD524629 NJT524629:NJZ524629 NTP524629:NTV524629 ODL524629:ODR524629 ONH524629:ONN524629 OXD524629:OXJ524629 PGZ524629:PHF524629 PQV524629:PRB524629 QAR524629:QAX524629 QKN524629:QKT524629 QUJ524629:QUP524629 REF524629:REL524629 ROB524629:ROH524629 RXX524629:RYD524629 SHT524629:SHZ524629 SRP524629:SRV524629 TBL524629:TBR524629 TLH524629:TLN524629 TVD524629:TVJ524629 UEZ524629:UFF524629 UOV524629:UPB524629 UYR524629:UYX524629 VIN524629:VIT524629 VSJ524629:VSP524629 WCF524629:WCL524629 WMB524629:WMH524629 WVX524629:WWD524629 JL590165:JR590165 TH590165:TN590165 ADD590165:ADJ590165 AMZ590165:ANF590165 AWV590165:AXB590165 BGR590165:BGX590165 BQN590165:BQT590165 CAJ590165:CAP590165 CKF590165:CKL590165 CUB590165:CUH590165 DDX590165:DED590165 DNT590165:DNZ590165 DXP590165:DXV590165 EHL590165:EHR590165 ERH590165:ERN590165 FBD590165:FBJ590165 FKZ590165:FLF590165 FUV590165:FVB590165 GER590165:GEX590165 GON590165:GOT590165 GYJ590165:GYP590165 HIF590165:HIL590165 HSB590165:HSH590165 IBX590165:ICD590165 ILT590165:ILZ590165 IVP590165:IVV590165 JFL590165:JFR590165 JPH590165:JPN590165 JZD590165:JZJ590165 KIZ590165:KJF590165 KSV590165:KTB590165 LCR590165:LCX590165 LMN590165:LMT590165 LWJ590165:LWP590165 MGF590165:MGL590165 MQB590165:MQH590165 MZX590165:NAD590165 NJT590165:NJZ590165 NTP590165:NTV590165 ODL590165:ODR590165 ONH590165:ONN590165 OXD590165:OXJ590165 PGZ590165:PHF590165 PQV590165:PRB590165 QAR590165:QAX590165 QKN590165:QKT590165 QUJ590165:QUP590165 REF590165:REL590165 ROB590165:ROH590165 RXX590165:RYD590165 SHT590165:SHZ590165 SRP590165:SRV590165 TBL590165:TBR590165 TLH590165:TLN590165 TVD590165:TVJ590165 UEZ590165:UFF590165 UOV590165:UPB590165 UYR590165:UYX590165 VIN590165:VIT590165 VSJ590165:VSP590165 WCF590165:WCL590165 WMB590165:WMH590165 WVX590165:WWD590165 JL655701:JR655701 TH655701:TN655701 ADD655701:ADJ655701 AMZ655701:ANF655701 AWV655701:AXB655701 BGR655701:BGX655701 BQN655701:BQT655701 CAJ655701:CAP655701 CKF655701:CKL655701 CUB655701:CUH655701 DDX655701:DED655701 DNT655701:DNZ655701 DXP655701:DXV655701 EHL655701:EHR655701 ERH655701:ERN655701 FBD655701:FBJ655701 FKZ655701:FLF655701 FUV655701:FVB655701 GER655701:GEX655701 GON655701:GOT655701 GYJ655701:GYP655701 HIF655701:HIL655701 HSB655701:HSH655701 IBX655701:ICD655701 ILT655701:ILZ655701 IVP655701:IVV655701 JFL655701:JFR655701 JPH655701:JPN655701 JZD655701:JZJ655701 KIZ655701:KJF655701 KSV655701:KTB655701 LCR655701:LCX655701 LMN655701:LMT655701 LWJ655701:LWP655701 MGF655701:MGL655701 MQB655701:MQH655701 MZX655701:NAD655701 NJT655701:NJZ655701 NTP655701:NTV655701 ODL655701:ODR655701 ONH655701:ONN655701 OXD655701:OXJ655701 PGZ655701:PHF655701 PQV655701:PRB655701 QAR655701:QAX655701 QKN655701:QKT655701 QUJ655701:QUP655701 REF655701:REL655701 ROB655701:ROH655701 RXX655701:RYD655701 SHT655701:SHZ655701 SRP655701:SRV655701 TBL655701:TBR655701 TLH655701:TLN655701 TVD655701:TVJ655701 UEZ655701:UFF655701 UOV655701:UPB655701 UYR655701:UYX655701 VIN655701:VIT655701 VSJ655701:VSP655701 WCF655701:WCL655701 WMB655701:WMH655701 WVX655701:WWD655701 JL721237:JR721237 TH721237:TN721237 ADD721237:ADJ721237 AMZ721237:ANF721237 AWV721237:AXB721237 BGR721237:BGX721237 BQN721237:BQT721237 CAJ721237:CAP721237 CKF721237:CKL721237 CUB721237:CUH721237 DDX721237:DED721237 DNT721237:DNZ721237 DXP721237:DXV721237 EHL721237:EHR721237 ERH721237:ERN721237 FBD721237:FBJ721237 FKZ721237:FLF721237 FUV721237:FVB721237 GER721237:GEX721237 GON721237:GOT721237 GYJ721237:GYP721237 HIF721237:HIL721237 HSB721237:HSH721237 IBX721237:ICD721237 ILT721237:ILZ721237 IVP721237:IVV721237 JFL721237:JFR721237 JPH721237:JPN721237 JZD721237:JZJ721237 KIZ721237:KJF721237 KSV721237:KTB721237 LCR721237:LCX721237 LMN721237:LMT721237 LWJ721237:LWP721237 MGF721237:MGL721237 MQB721237:MQH721237 MZX721237:NAD721237 NJT721237:NJZ721237 NTP721237:NTV721237 ODL721237:ODR721237 ONH721237:ONN721237 OXD721237:OXJ721237 PGZ721237:PHF721237 PQV721237:PRB721237 QAR721237:QAX721237 QKN721237:QKT721237 QUJ721237:QUP721237 REF721237:REL721237 ROB721237:ROH721237 RXX721237:RYD721237 SHT721237:SHZ721237 SRP721237:SRV721237 TBL721237:TBR721237 TLH721237:TLN721237 TVD721237:TVJ721237 UEZ721237:UFF721237 UOV721237:UPB721237 UYR721237:UYX721237 VIN721237:VIT721237 VSJ721237:VSP721237 WCF721237:WCL721237 WMB721237:WMH721237 WVX721237:WWD721237 JL786773:JR786773 TH786773:TN786773 ADD786773:ADJ786773 AMZ786773:ANF786773 AWV786773:AXB786773 BGR786773:BGX786773 BQN786773:BQT786773 CAJ786773:CAP786773 CKF786773:CKL786773 CUB786773:CUH786773 DDX786773:DED786773 DNT786773:DNZ786773 DXP786773:DXV786773 EHL786773:EHR786773 ERH786773:ERN786773 FBD786773:FBJ786773 FKZ786773:FLF786773 FUV786773:FVB786773 GER786773:GEX786773 GON786773:GOT786773 GYJ786773:GYP786773 HIF786773:HIL786773 HSB786773:HSH786773 IBX786773:ICD786773 ILT786773:ILZ786773 IVP786773:IVV786773 JFL786773:JFR786773 JPH786773:JPN786773 JZD786773:JZJ786773 KIZ786773:KJF786773 KSV786773:KTB786773 LCR786773:LCX786773 LMN786773:LMT786773 LWJ786773:LWP786773 MGF786773:MGL786773 MQB786773:MQH786773 MZX786773:NAD786773 NJT786773:NJZ786773 NTP786773:NTV786773 ODL786773:ODR786773 ONH786773:ONN786773 OXD786773:OXJ786773 PGZ786773:PHF786773 PQV786773:PRB786773 QAR786773:QAX786773 QKN786773:QKT786773 QUJ786773:QUP786773 REF786773:REL786773 ROB786773:ROH786773 RXX786773:RYD786773 SHT786773:SHZ786773 SRP786773:SRV786773 TBL786773:TBR786773 TLH786773:TLN786773 TVD786773:TVJ786773 UEZ786773:UFF786773 UOV786773:UPB786773 UYR786773:UYX786773 VIN786773:VIT786773 VSJ786773:VSP786773 WCF786773:WCL786773 WMB786773:WMH786773 WVX786773:WWD786773 JL852309:JR852309 TH852309:TN852309 ADD852309:ADJ852309 AMZ852309:ANF852309 AWV852309:AXB852309 BGR852309:BGX852309 BQN852309:BQT852309 CAJ852309:CAP852309 CKF852309:CKL852309 CUB852309:CUH852309 DDX852309:DED852309 DNT852309:DNZ852309 DXP852309:DXV852309 EHL852309:EHR852309 ERH852309:ERN852309 FBD852309:FBJ852309 FKZ852309:FLF852309 FUV852309:FVB852309 GER852309:GEX852309 GON852309:GOT852309 GYJ852309:GYP852309 HIF852309:HIL852309 HSB852309:HSH852309 IBX852309:ICD852309 ILT852309:ILZ852309 IVP852309:IVV852309 JFL852309:JFR852309 JPH852309:JPN852309 JZD852309:JZJ852309 KIZ852309:KJF852309 KSV852309:KTB852309 LCR852309:LCX852309 LMN852309:LMT852309 LWJ852309:LWP852309 MGF852309:MGL852309 MQB852309:MQH852309 MZX852309:NAD852309 NJT852309:NJZ852309 NTP852309:NTV852309 ODL852309:ODR852309 ONH852309:ONN852309 OXD852309:OXJ852309 PGZ852309:PHF852309 PQV852309:PRB852309 QAR852309:QAX852309 QKN852309:QKT852309 QUJ852309:QUP852309 REF852309:REL852309 ROB852309:ROH852309 RXX852309:RYD852309 SHT852309:SHZ852309 SRP852309:SRV852309 TBL852309:TBR852309 TLH852309:TLN852309 TVD852309:TVJ852309 UEZ852309:UFF852309 UOV852309:UPB852309 UYR852309:UYX852309 VIN852309:VIT852309 VSJ852309:VSP852309 WCF852309:WCL852309 WMB852309:WMH852309 WVX852309:WWD852309 JL917845:JR917845 TH917845:TN917845 ADD917845:ADJ917845 AMZ917845:ANF917845 AWV917845:AXB917845 BGR917845:BGX917845 BQN917845:BQT917845 CAJ917845:CAP917845 CKF917845:CKL917845 CUB917845:CUH917845 DDX917845:DED917845 DNT917845:DNZ917845 DXP917845:DXV917845 EHL917845:EHR917845 ERH917845:ERN917845 FBD917845:FBJ917845 FKZ917845:FLF917845 FUV917845:FVB917845 GER917845:GEX917845 GON917845:GOT917845 GYJ917845:GYP917845 HIF917845:HIL917845 HSB917845:HSH917845 IBX917845:ICD917845 ILT917845:ILZ917845 IVP917845:IVV917845 JFL917845:JFR917845 JPH917845:JPN917845 JZD917845:JZJ917845 KIZ917845:KJF917845 KSV917845:KTB917845 LCR917845:LCX917845 LMN917845:LMT917845 LWJ917845:LWP917845 MGF917845:MGL917845 MQB917845:MQH917845 MZX917845:NAD917845 NJT917845:NJZ917845 NTP917845:NTV917845 ODL917845:ODR917845 ONH917845:ONN917845 OXD917845:OXJ917845 PGZ917845:PHF917845 PQV917845:PRB917845 QAR917845:QAX917845 QKN917845:QKT917845 QUJ917845:QUP917845 REF917845:REL917845 ROB917845:ROH917845 RXX917845:RYD917845 SHT917845:SHZ917845 SRP917845:SRV917845 TBL917845:TBR917845 TLH917845:TLN917845 TVD917845:TVJ917845 UEZ917845:UFF917845 UOV917845:UPB917845 UYR917845:UYX917845 VIN917845:VIT917845 VSJ917845:VSP917845 WCF917845:WCL917845 WMB917845:WMH917845 WVX917845:WWD917845 JL983381:JR983381 TH983381:TN983381 ADD983381:ADJ983381 AMZ983381:ANF983381 AWV983381:AXB983381 BGR983381:BGX983381 BQN983381:BQT983381 CAJ983381:CAP983381 CKF983381:CKL983381 CUB983381:CUH983381 DDX983381:DED983381 DNT983381:DNZ983381 DXP983381:DXV983381 EHL983381:EHR983381 ERH983381:ERN983381 FBD983381:FBJ983381 FKZ983381:FLF983381 FUV983381:FVB983381 GER983381:GEX983381 GON983381:GOT983381 GYJ983381:GYP983381 HIF983381:HIL983381 HSB983381:HSH983381 IBX983381:ICD983381 ILT983381:ILZ983381 IVP983381:IVV983381 JFL983381:JFR983381 JPH983381:JPN983381 JZD983381:JZJ983381 KIZ983381:KJF983381 KSV983381:KTB983381 LCR983381:LCX983381 LMN983381:LMT983381 LWJ983381:LWP983381 MGF983381:MGL983381 MQB983381:MQH983381 MZX983381:NAD983381 NJT983381:NJZ983381 NTP983381:NTV983381 ODL983381:ODR983381 ONH983381:ONN983381 OXD983381:OXJ983381 PGZ983381:PHF983381 PQV983381:PRB983381 QAR983381:QAX983381 QKN983381:QKT983381 QUJ983381:QUP983381 REF983381:REL983381 ROB983381:ROH983381 RXX983381:RYD983381 SHT983381:SHZ983381 SRP983381:SRV983381 TBL983381:TBR983381 TLH983381:TLN983381 TVD983381:TVJ983381 UEZ983381:UFF983381 UOV983381:UPB983381 UYR983381:UYX983381 VIN983381:VIT983381 VSJ983381:VSP983381 WCF983381:WCL983381 WMB983381:WMH983381 WVX983381:WWD983381 P335:V335 JL335:JR335 TH335:TN335 ADD335:ADJ335 AMZ335:ANF335 AWV335:AXB335 BGR335:BGX335 BQN335:BQT335 CAJ335:CAP335 CKF335:CKL335 CUB335:CUH335 DDX335:DED335 DNT335:DNZ335 DXP335:DXV335 EHL335:EHR335 ERH335:ERN335 FBD335:FBJ335 FKZ335:FLF335 FUV335:FVB335 GER335:GEX335 GON335:GOT335 GYJ335:GYP335 HIF335:HIL335 HSB335:HSH335 IBX335:ICD335 ILT335:ILZ335 IVP335:IVV335 JFL335:JFR335 JPH335:JPN335 JZD335:JZJ335 KIZ335:KJF335 KSV335:KTB335 LCR335:LCX335 LMN335:LMT335 LWJ335:LWP335 MGF335:MGL335 MQB335:MQH335 MZX335:NAD335 NJT335:NJZ335 NTP335:NTV335 ODL335:ODR335 ONH335:ONN335 OXD335:OXJ335 PGZ335:PHF335 PQV335:PRB335 QAR335:QAX335 QKN335:QKT335 QUJ335:QUP335 REF335:REL335 ROB335:ROH335 RXX335:RYD335 SHT335:SHZ335 SRP335:SRV335 TBL335:TBR335 TLH335:TLN335 TVD335:TVJ335 UEZ335:UFF335 UOV335:UPB335 UYR335:UYX335 VIN335:VIT335 VSJ335:VSP335 WCF335:WCL335 WMB335:WMH335 WVX335:WWD335">
      <formula1>$CG$333:$CG$339</formula1>
    </dataValidation>
    <dataValidation type="list" allowBlank="1" showDropDown="0" showInputMessage="1" showErrorMessage="1" sqref="P983373:R983373 P917837:R917837 P852301:R852301 P786765:R786765 P721229:R721229 P655693:R655693 P590157:R590157 P524621:R524621 P459085:R459085 P393549:R393549 P328013:R328013 P262477:R262477 P196941:R196941 P131405:R131405 P65869:R65869 JL65871:JN65871 TH65871:TJ65871 ADD65871:ADF65871 AMZ65871:ANB65871 AWV65871:AWX65871 BGR65871:BGT65871 BQN65871:BQP65871 CAJ65871:CAL65871 CKF65871:CKH65871 CUB65871:CUD65871 DDX65871:DDZ65871 DNT65871:DNV65871 DXP65871:DXR65871 EHL65871:EHN65871 ERH65871:ERJ65871 FBD65871:FBF65871 FKZ65871:FLB65871 FUV65871:FUX65871 GER65871:GET65871 GON65871:GOP65871 GYJ65871:GYL65871 HIF65871:HIH65871 HSB65871:HSD65871 IBX65871:IBZ65871 ILT65871:ILV65871 IVP65871:IVR65871 JFL65871:JFN65871 JPH65871:JPJ65871 JZD65871:JZF65871 KIZ65871:KJB65871 KSV65871:KSX65871 LCR65871:LCT65871 LMN65871:LMP65871 LWJ65871:LWL65871 MGF65871:MGH65871 MQB65871:MQD65871 MZX65871:MZZ65871 NJT65871:NJV65871 NTP65871:NTR65871 ODL65871:ODN65871 ONH65871:ONJ65871 OXD65871:OXF65871 PGZ65871:PHB65871 PQV65871:PQX65871 QAR65871:QAT65871 QKN65871:QKP65871 QUJ65871:QUL65871 REF65871:REH65871 ROB65871:ROD65871 RXX65871:RXZ65871 SHT65871:SHV65871 SRP65871:SRR65871 TBL65871:TBN65871 TLH65871:TLJ65871 TVD65871:TVF65871 UEZ65871:UFB65871 UOV65871:UOX65871 UYR65871:UYT65871 VIN65871:VIP65871 VSJ65871:VSL65871 WCF65871:WCH65871 WMB65871:WMD65871 WVX65871:WVZ65871 JL131407:JN131407 TH131407:TJ131407 ADD131407:ADF131407 AMZ131407:ANB131407 AWV131407:AWX131407 BGR131407:BGT131407 BQN131407:BQP131407 CAJ131407:CAL131407 CKF131407:CKH131407 CUB131407:CUD131407 DDX131407:DDZ131407 DNT131407:DNV131407 DXP131407:DXR131407 EHL131407:EHN131407 ERH131407:ERJ131407 FBD131407:FBF131407 FKZ131407:FLB131407 FUV131407:FUX131407 GER131407:GET131407 GON131407:GOP131407 GYJ131407:GYL131407 HIF131407:HIH131407 HSB131407:HSD131407 IBX131407:IBZ131407 ILT131407:ILV131407 IVP131407:IVR131407 JFL131407:JFN131407 JPH131407:JPJ131407 JZD131407:JZF131407 KIZ131407:KJB131407 KSV131407:KSX131407 LCR131407:LCT131407 LMN131407:LMP131407 LWJ131407:LWL131407 MGF131407:MGH131407 MQB131407:MQD131407 MZX131407:MZZ131407 NJT131407:NJV131407 NTP131407:NTR131407 ODL131407:ODN131407 ONH131407:ONJ131407 OXD131407:OXF131407 PGZ131407:PHB131407 PQV131407:PQX131407 QAR131407:QAT131407 QKN131407:QKP131407 QUJ131407:QUL131407 REF131407:REH131407 ROB131407:ROD131407 RXX131407:RXZ131407 SHT131407:SHV131407 SRP131407:SRR131407 TBL131407:TBN131407 TLH131407:TLJ131407 TVD131407:TVF131407 UEZ131407:UFB131407 UOV131407:UOX131407 UYR131407:UYT131407 VIN131407:VIP131407 VSJ131407:VSL131407 WCF131407:WCH131407 WMB131407:WMD131407 WVX131407:WVZ131407 JL196943:JN196943 TH196943:TJ196943 ADD196943:ADF196943 AMZ196943:ANB196943 AWV196943:AWX196943 BGR196943:BGT196943 BQN196943:BQP196943 CAJ196943:CAL196943 CKF196943:CKH196943 CUB196943:CUD196943 DDX196943:DDZ196943 DNT196943:DNV196943 DXP196943:DXR196943 EHL196943:EHN196943 ERH196943:ERJ196943 FBD196943:FBF196943 FKZ196943:FLB196943 FUV196943:FUX196943 GER196943:GET196943 GON196943:GOP196943 GYJ196943:GYL196943 HIF196943:HIH196943 HSB196943:HSD196943 IBX196943:IBZ196943 ILT196943:ILV196943 IVP196943:IVR196943 JFL196943:JFN196943 JPH196943:JPJ196943 JZD196943:JZF196943 KIZ196943:KJB196943 KSV196943:KSX196943 LCR196943:LCT196943 LMN196943:LMP196943 LWJ196943:LWL196943 MGF196943:MGH196943 MQB196943:MQD196943 MZX196943:MZZ196943 NJT196943:NJV196943 NTP196943:NTR196943 ODL196943:ODN196943 ONH196943:ONJ196943 OXD196943:OXF196943 PGZ196943:PHB196943 PQV196943:PQX196943 QAR196943:QAT196943 QKN196943:QKP196943 QUJ196943:QUL196943 REF196943:REH196943 ROB196943:ROD196943 RXX196943:RXZ196943 SHT196943:SHV196943 SRP196943:SRR196943 TBL196943:TBN196943 TLH196943:TLJ196943 TVD196943:TVF196943 UEZ196943:UFB196943 UOV196943:UOX196943 UYR196943:UYT196943 VIN196943:VIP196943 VSJ196943:VSL196943 WCF196943:WCH196943 WMB196943:WMD196943 WVX196943:WVZ196943 JL262479:JN262479 TH262479:TJ262479 ADD262479:ADF262479 AMZ262479:ANB262479 AWV262479:AWX262479 BGR262479:BGT262479 BQN262479:BQP262479 CAJ262479:CAL262479 CKF262479:CKH262479 CUB262479:CUD262479 DDX262479:DDZ262479 DNT262479:DNV262479 DXP262479:DXR262479 EHL262479:EHN262479 ERH262479:ERJ262479 FBD262479:FBF262479 FKZ262479:FLB262479 FUV262479:FUX262479 GER262479:GET262479 GON262479:GOP262479 GYJ262479:GYL262479 HIF262479:HIH262479 HSB262479:HSD262479 IBX262479:IBZ262479 ILT262479:ILV262479 IVP262479:IVR262479 JFL262479:JFN262479 JPH262479:JPJ262479 JZD262479:JZF262479 KIZ262479:KJB262479 KSV262479:KSX262479 LCR262479:LCT262479 LMN262479:LMP262479 LWJ262479:LWL262479 MGF262479:MGH262479 MQB262479:MQD262479 MZX262479:MZZ262479 NJT262479:NJV262479 NTP262479:NTR262479 ODL262479:ODN262479 ONH262479:ONJ262479 OXD262479:OXF262479 PGZ262479:PHB262479 PQV262479:PQX262479 QAR262479:QAT262479 QKN262479:QKP262479 QUJ262479:QUL262479 REF262479:REH262479 ROB262479:ROD262479 RXX262479:RXZ262479 SHT262479:SHV262479 SRP262479:SRR262479 TBL262479:TBN262479 TLH262479:TLJ262479 TVD262479:TVF262479 UEZ262479:UFB262479 UOV262479:UOX262479 UYR262479:UYT262479 VIN262479:VIP262479 VSJ262479:VSL262479 WCF262479:WCH262479 WMB262479:WMD262479 WVX262479:WVZ262479 JL328015:JN328015 TH328015:TJ328015 ADD328015:ADF328015 AMZ328015:ANB328015 AWV328015:AWX328015 BGR328015:BGT328015 BQN328015:BQP328015 CAJ328015:CAL328015 CKF328015:CKH328015 CUB328015:CUD328015 DDX328015:DDZ328015 DNT328015:DNV328015 DXP328015:DXR328015 EHL328015:EHN328015 ERH328015:ERJ328015 FBD328015:FBF328015 FKZ328015:FLB328015 FUV328015:FUX328015 GER328015:GET328015 GON328015:GOP328015 GYJ328015:GYL328015 HIF328015:HIH328015 HSB328015:HSD328015 IBX328015:IBZ328015 ILT328015:ILV328015 IVP328015:IVR328015 JFL328015:JFN328015 JPH328015:JPJ328015 JZD328015:JZF328015 KIZ328015:KJB328015 KSV328015:KSX328015 LCR328015:LCT328015 LMN328015:LMP328015 LWJ328015:LWL328015 MGF328015:MGH328015 MQB328015:MQD328015 MZX328015:MZZ328015 NJT328015:NJV328015 NTP328015:NTR328015 ODL328015:ODN328015 ONH328015:ONJ328015 OXD328015:OXF328015 PGZ328015:PHB328015 PQV328015:PQX328015 QAR328015:QAT328015 QKN328015:QKP328015 QUJ328015:QUL328015 REF328015:REH328015 ROB328015:ROD328015 RXX328015:RXZ328015 SHT328015:SHV328015 SRP328015:SRR328015 TBL328015:TBN328015 TLH328015:TLJ328015 TVD328015:TVF328015 UEZ328015:UFB328015 UOV328015:UOX328015 UYR328015:UYT328015 VIN328015:VIP328015 VSJ328015:VSL328015 WCF328015:WCH328015 WMB328015:WMD328015 WVX328015:WVZ328015 JL393551:JN393551 TH393551:TJ393551 ADD393551:ADF393551 AMZ393551:ANB393551 AWV393551:AWX393551 BGR393551:BGT393551 BQN393551:BQP393551 CAJ393551:CAL393551 CKF393551:CKH393551 CUB393551:CUD393551 DDX393551:DDZ393551 DNT393551:DNV393551 DXP393551:DXR393551 EHL393551:EHN393551 ERH393551:ERJ393551 FBD393551:FBF393551 FKZ393551:FLB393551 FUV393551:FUX393551 GER393551:GET393551 GON393551:GOP393551 GYJ393551:GYL393551 HIF393551:HIH393551 HSB393551:HSD393551 IBX393551:IBZ393551 ILT393551:ILV393551 IVP393551:IVR393551 JFL393551:JFN393551 JPH393551:JPJ393551 JZD393551:JZF393551 KIZ393551:KJB393551 KSV393551:KSX393551 LCR393551:LCT393551 LMN393551:LMP393551 LWJ393551:LWL393551 MGF393551:MGH393551 MQB393551:MQD393551 MZX393551:MZZ393551 NJT393551:NJV393551 NTP393551:NTR393551 ODL393551:ODN393551 ONH393551:ONJ393551 OXD393551:OXF393551 PGZ393551:PHB393551 PQV393551:PQX393551 QAR393551:QAT393551 QKN393551:QKP393551 QUJ393551:QUL393551 REF393551:REH393551 ROB393551:ROD393551 RXX393551:RXZ393551 SHT393551:SHV393551 SRP393551:SRR393551 TBL393551:TBN393551 TLH393551:TLJ393551 TVD393551:TVF393551 UEZ393551:UFB393551 UOV393551:UOX393551 UYR393551:UYT393551 VIN393551:VIP393551 VSJ393551:VSL393551 WCF393551:WCH393551 WMB393551:WMD393551 WVX393551:WVZ393551 JL459087:JN459087 TH459087:TJ459087 ADD459087:ADF459087 AMZ459087:ANB459087 AWV459087:AWX459087 BGR459087:BGT459087 BQN459087:BQP459087 CAJ459087:CAL459087 CKF459087:CKH459087 CUB459087:CUD459087 DDX459087:DDZ459087 DNT459087:DNV459087 DXP459087:DXR459087 EHL459087:EHN459087 ERH459087:ERJ459087 FBD459087:FBF459087 FKZ459087:FLB459087 FUV459087:FUX459087 GER459087:GET459087 GON459087:GOP459087 GYJ459087:GYL459087 HIF459087:HIH459087 HSB459087:HSD459087 IBX459087:IBZ459087 ILT459087:ILV459087 IVP459087:IVR459087 JFL459087:JFN459087 JPH459087:JPJ459087 JZD459087:JZF459087 KIZ459087:KJB459087 KSV459087:KSX459087 LCR459087:LCT459087 LMN459087:LMP459087 LWJ459087:LWL459087 MGF459087:MGH459087 MQB459087:MQD459087 MZX459087:MZZ459087 NJT459087:NJV459087 NTP459087:NTR459087 ODL459087:ODN459087 ONH459087:ONJ459087 OXD459087:OXF459087 PGZ459087:PHB459087 PQV459087:PQX459087 QAR459087:QAT459087 QKN459087:QKP459087 QUJ459087:QUL459087 REF459087:REH459087 ROB459087:ROD459087 RXX459087:RXZ459087 SHT459087:SHV459087 SRP459087:SRR459087 TBL459087:TBN459087 TLH459087:TLJ459087 TVD459087:TVF459087 UEZ459087:UFB459087 UOV459087:UOX459087 UYR459087:UYT459087 VIN459087:VIP459087 VSJ459087:VSL459087 WCF459087:WCH459087 WMB459087:WMD459087 WVX459087:WVZ459087 JL524623:JN524623 TH524623:TJ524623 ADD524623:ADF524623 AMZ524623:ANB524623 AWV524623:AWX524623 BGR524623:BGT524623 BQN524623:BQP524623 CAJ524623:CAL524623 CKF524623:CKH524623 CUB524623:CUD524623 DDX524623:DDZ524623 DNT524623:DNV524623 DXP524623:DXR524623 EHL524623:EHN524623 ERH524623:ERJ524623 FBD524623:FBF524623 FKZ524623:FLB524623 FUV524623:FUX524623 GER524623:GET524623 GON524623:GOP524623 GYJ524623:GYL524623 HIF524623:HIH524623 HSB524623:HSD524623 IBX524623:IBZ524623 ILT524623:ILV524623 IVP524623:IVR524623 JFL524623:JFN524623 JPH524623:JPJ524623 JZD524623:JZF524623 KIZ524623:KJB524623 KSV524623:KSX524623 LCR524623:LCT524623 LMN524623:LMP524623 LWJ524623:LWL524623 MGF524623:MGH524623 MQB524623:MQD524623 MZX524623:MZZ524623 NJT524623:NJV524623 NTP524623:NTR524623 ODL524623:ODN524623 ONH524623:ONJ524623 OXD524623:OXF524623 PGZ524623:PHB524623 PQV524623:PQX524623 QAR524623:QAT524623 QKN524623:QKP524623 QUJ524623:QUL524623 REF524623:REH524623 ROB524623:ROD524623 RXX524623:RXZ524623 SHT524623:SHV524623 SRP524623:SRR524623 TBL524623:TBN524623 TLH524623:TLJ524623 TVD524623:TVF524623 UEZ524623:UFB524623 UOV524623:UOX524623 UYR524623:UYT524623 VIN524623:VIP524623 VSJ524623:VSL524623 WCF524623:WCH524623 WMB524623:WMD524623 WVX524623:WVZ524623 JL590159:JN590159 TH590159:TJ590159 ADD590159:ADF590159 AMZ590159:ANB590159 AWV590159:AWX590159 BGR590159:BGT590159 BQN590159:BQP590159 CAJ590159:CAL590159 CKF590159:CKH590159 CUB590159:CUD590159 DDX590159:DDZ590159 DNT590159:DNV590159 DXP590159:DXR590159 EHL590159:EHN590159 ERH590159:ERJ590159 FBD590159:FBF590159 FKZ590159:FLB590159 FUV590159:FUX590159 GER590159:GET590159 GON590159:GOP590159 GYJ590159:GYL590159 HIF590159:HIH590159 HSB590159:HSD590159 IBX590159:IBZ590159 ILT590159:ILV590159 IVP590159:IVR590159 JFL590159:JFN590159 JPH590159:JPJ590159 JZD590159:JZF590159 KIZ590159:KJB590159 KSV590159:KSX590159 LCR590159:LCT590159 LMN590159:LMP590159 LWJ590159:LWL590159 MGF590159:MGH590159 MQB590159:MQD590159 MZX590159:MZZ590159 NJT590159:NJV590159 NTP590159:NTR590159 ODL590159:ODN590159 ONH590159:ONJ590159 OXD590159:OXF590159 PGZ590159:PHB590159 PQV590159:PQX590159 QAR590159:QAT590159 QKN590159:QKP590159 QUJ590159:QUL590159 REF590159:REH590159 ROB590159:ROD590159 RXX590159:RXZ590159 SHT590159:SHV590159 SRP590159:SRR590159 TBL590159:TBN590159 TLH590159:TLJ590159 TVD590159:TVF590159 UEZ590159:UFB590159 UOV590159:UOX590159 UYR590159:UYT590159 VIN590159:VIP590159 VSJ590159:VSL590159 WCF590159:WCH590159 WMB590159:WMD590159 WVX590159:WVZ590159 JL655695:JN655695 TH655695:TJ655695 ADD655695:ADF655695 AMZ655695:ANB655695 AWV655695:AWX655695 BGR655695:BGT655695 BQN655695:BQP655695 CAJ655695:CAL655695 CKF655695:CKH655695 CUB655695:CUD655695 DDX655695:DDZ655695 DNT655695:DNV655695 DXP655695:DXR655695 EHL655695:EHN655695 ERH655695:ERJ655695 FBD655695:FBF655695 FKZ655695:FLB655695 FUV655695:FUX655695 GER655695:GET655695 GON655695:GOP655695 GYJ655695:GYL655695 HIF655695:HIH655695 HSB655695:HSD655695 IBX655695:IBZ655695 ILT655695:ILV655695 IVP655695:IVR655695 JFL655695:JFN655695 JPH655695:JPJ655695 JZD655695:JZF655695 KIZ655695:KJB655695 KSV655695:KSX655695 LCR655695:LCT655695 LMN655695:LMP655695 LWJ655695:LWL655695 MGF655695:MGH655695 MQB655695:MQD655695 MZX655695:MZZ655695 NJT655695:NJV655695 NTP655695:NTR655695 ODL655695:ODN655695 ONH655695:ONJ655695 OXD655695:OXF655695 PGZ655695:PHB655695 PQV655695:PQX655695 QAR655695:QAT655695 QKN655695:QKP655695 QUJ655695:QUL655695 REF655695:REH655695 ROB655695:ROD655695 RXX655695:RXZ655695 SHT655695:SHV655695 SRP655695:SRR655695 TBL655695:TBN655695 TLH655695:TLJ655695 TVD655695:TVF655695 UEZ655695:UFB655695 UOV655695:UOX655695 UYR655695:UYT655695 VIN655695:VIP655695 VSJ655695:VSL655695 WCF655695:WCH655695 WMB655695:WMD655695 WVX655695:WVZ655695 JL721231:JN721231 TH721231:TJ721231 ADD721231:ADF721231 AMZ721231:ANB721231 AWV721231:AWX721231 BGR721231:BGT721231 BQN721231:BQP721231 CAJ721231:CAL721231 CKF721231:CKH721231 CUB721231:CUD721231 DDX721231:DDZ721231 DNT721231:DNV721231 DXP721231:DXR721231 EHL721231:EHN721231 ERH721231:ERJ721231 FBD721231:FBF721231 FKZ721231:FLB721231 FUV721231:FUX721231 GER721231:GET721231 GON721231:GOP721231 GYJ721231:GYL721231 HIF721231:HIH721231 HSB721231:HSD721231 IBX721231:IBZ721231 ILT721231:ILV721231 IVP721231:IVR721231 JFL721231:JFN721231 JPH721231:JPJ721231 JZD721231:JZF721231 KIZ721231:KJB721231 KSV721231:KSX721231 LCR721231:LCT721231 LMN721231:LMP721231 LWJ721231:LWL721231 MGF721231:MGH721231 MQB721231:MQD721231 MZX721231:MZZ721231 NJT721231:NJV721231 NTP721231:NTR721231 ODL721231:ODN721231 ONH721231:ONJ721231 OXD721231:OXF721231 PGZ721231:PHB721231 PQV721231:PQX721231 QAR721231:QAT721231 QKN721231:QKP721231 QUJ721231:QUL721231 REF721231:REH721231 ROB721231:ROD721231 RXX721231:RXZ721231 SHT721231:SHV721231 SRP721231:SRR721231 TBL721231:TBN721231 TLH721231:TLJ721231 TVD721231:TVF721231 UEZ721231:UFB721231 UOV721231:UOX721231 UYR721231:UYT721231 VIN721231:VIP721231 VSJ721231:VSL721231 WCF721231:WCH721231 WMB721231:WMD721231 WVX721231:WVZ721231 JL786767:JN786767 TH786767:TJ786767 ADD786767:ADF786767 AMZ786767:ANB786767 AWV786767:AWX786767 BGR786767:BGT786767 BQN786767:BQP786767 CAJ786767:CAL786767 CKF786767:CKH786767 CUB786767:CUD786767 DDX786767:DDZ786767 DNT786767:DNV786767 DXP786767:DXR786767 EHL786767:EHN786767 ERH786767:ERJ786767 FBD786767:FBF786767 FKZ786767:FLB786767 FUV786767:FUX786767 GER786767:GET786767 GON786767:GOP786767 GYJ786767:GYL786767 HIF786767:HIH786767 HSB786767:HSD786767 IBX786767:IBZ786767 ILT786767:ILV786767 IVP786767:IVR786767 JFL786767:JFN786767 JPH786767:JPJ786767 JZD786767:JZF786767 KIZ786767:KJB786767 KSV786767:KSX786767 LCR786767:LCT786767 LMN786767:LMP786767 LWJ786767:LWL786767 MGF786767:MGH786767 MQB786767:MQD786767 MZX786767:MZZ786767 NJT786767:NJV786767 NTP786767:NTR786767 ODL786767:ODN786767 ONH786767:ONJ786767 OXD786767:OXF786767 PGZ786767:PHB786767 PQV786767:PQX786767 QAR786767:QAT786767 QKN786767:QKP786767 QUJ786767:QUL786767 REF786767:REH786767 ROB786767:ROD786767 RXX786767:RXZ786767 SHT786767:SHV786767 SRP786767:SRR786767 TBL786767:TBN786767 TLH786767:TLJ786767 TVD786767:TVF786767 UEZ786767:UFB786767 UOV786767:UOX786767 UYR786767:UYT786767 VIN786767:VIP786767 VSJ786767:VSL786767 WCF786767:WCH786767 WMB786767:WMD786767 WVX786767:WVZ786767 JL852303:JN852303 TH852303:TJ852303 ADD852303:ADF852303 AMZ852303:ANB852303 AWV852303:AWX852303 BGR852303:BGT852303 BQN852303:BQP852303 CAJ852303:CAL852303 CKF852303:CKH852303 CUB852303:CUD852303 DDX852303:DDZ852303 DNT852303:DNV852303 DXP852303:DXR852303 EHL852303:EHN852303 ERH852303:ERJ852303 FBD852303:FBF852303 FKZ852303:FLB852303 FUV852303:FUX852303 GER852303:GET852303 GON852303:GOP852303 GYJ852303:GYL852303 HIF852303:HIH852303 HSB852303:HSD852303 IBX852303:IBZ852303 ILT852303:ILV852303 IVP852303:IVR852303 JFL852303:JFN852303 JPH852303:JPJ852303 JZD852303:JZF852303 KIZ852303:KJB852303 KSV852303:KSX852303 LCR852303:LCT852303 LMN852303:LMP852303 LWJ852303:LWL852303 MGF852303:MGH852303 MQB852303:MQD852303 MZX852303:MZZ852303 NJT852303:NJV852303 NTP852303:NTR852303 ODL852303:ODN852303 ONH852303:ONJ852303 OXD852303:OXF852303 PGZ852303:PHB852303 PQV852303:PQX852303 QAR852303:QAT852303 QKN852303:QKP852303 QUJ852303:QUL852303 REF852303:REH852303 ROB852303:ROD852303 RXX852303:RXZ852303 SHT852303:SHV852303 SRP852303:SRR852303 TBL852303:TBN852303 TLH852303:TLJ852303 TVD852303:TVF852303 UEZ852303:UFB852303 UOV852303:UOX852303 UYR852303:UYT852303 VIN852303:VIP852303 VSJ852303:VSL852303 WCF852303:WCH852303 WMB852303:WMD852303 WVX852303:WVZ852303 JL917839:JN917839 TH917839:TJ917839 ADD917839:ADF917839 AMZ917839:ANB917839 AWV917839:AWX917839 BGR917839:BGT917839 BQN917839:BQP917839 CAJ917839:CAL917839 CKF917839:CKH917839 CUB917839:CUD917839 DDX917839:DDZ917839 DNT917839:DNV917839 DXP917839:DXR917839 EHL917839:EHN917839 ERH917839:ERJ917839 FBD917839:FBF917839 FKZ917839:FLB917839 FUV917839:FUX917839 GER917839:GET917839 GON917839:GOP917839 GYJ917839:GYL917839 HIF917839:HIH917839 HSB917839:HSD917839 IBX917839:IBZ917839 ILT917839:ILV917839 IVP917839:IVR917839 JFL917839:JFN917839 JPH917839:JPJ917839 JZD917839:JZF917839 KIZ917839:KJB917839 KSV917839:KSX917839 LCR917839:LCT917839 LMN917839:LMP917839 LWJ917839:LWL917839 MGF917839:MGH917839 MQB917839:MQD917839 MZX917839:MZZ917839 NJT917839:NJV917839 NTP917839:NTR917839 ODL917839:ODN917839 ONH917839:ONJ917839 OXD917839:OXF917839 PGZ917839:PHB917839 PQV917839:PQX917839 QAR917839:QAT917839 QKN917839:QKP917839 QUJ917839:QUL917839 REF917839:REH917839 ROB917839:ROD917839 RXX917839:RXZ917839 SHT917839:SHV917839 SRP917839:SRR917839 TBL917839:TBN917839 TLH917839:TLJ917839 TVD917839:TVF917839 UEZ917839:UFB917839 UOV917839:UOX917839 UYR917839:UYT917839 VIN917839:VIP917839 VSJ917839:VSL917839 WCF917839:WCH917839 WMB917839:WMD917839 WVX917839:WVZ917839 JL983375:JN983375 TH983375:TJ983375 ADD983375:ADF983375 AMZ983375:ANB983375 AWV983375:AWX983375 BGR983375:BGT983375 BQN983375:BQP983375 CAJ983375:CAL983375 CKF983375:CKH983375 CUB983375:CUD983375 DDX983375:DDZ983375 DNT983375:DNV983375 DXP983375:DXR983375 EHL983375:EHN983375 ERH983375:ERJ983375 FBD983375:FBF983375 FKZ983375:FLB983375 FUV983375:FUX983375 GER983375:GET983375 GON983375:GOP983375 GYJ983375:GYL983375 HIF983375:HIH983375 HSB983375:HSD983375 IBX983375:IBZ983375 ILT983375:ILV983375 IVP983375:IVR983375 JFL983375:JFN983375 JPH983375:JPJ983375 JZD983375:JZF983375 KIZ983375:KJB983375 KSV983375:KSX983375 LCR983375:LCT983375 LMN983375:LMP983375 LWJ983375:LWL983375 MGF983375:MGH983375 MQB983375:MQD983375 MZX983375:MZZ983375 NJT983375:NJV983375 NTP983375:NTR983375 ODL983375:ODN983375 ONH983375:ONJ983375 OXD983375:OXF983375 PGZ983375:PHB983375 PQV983375:PQX983375 QAR983375:QAT983375 QKN983375:QKP983375 QUJ983375:QUL983375 REF983375:REH983375 ROB983375:ROD983375 RXX983375:RXZ983375 SHT983375:SHV983375 SRP983375:SRR983375 TBL983375:TBN983375 TLH983375:TLJ983375 TVD983375:TVF983375 UEZ983375:UFB983375 UOV983375:UOX983375 UYR983375:UYT983375 VIN983375:VIP983375 VSJ983375:VSL983375 WCF983375:WCH983375 WMB983375:WMD983375 WVX983375:WVZ983375 P329:R329 JL329:JN329 TH329:TJ329 ADD329:ADF329 AMZ329:ANB329 AWV329:AWX329 BGR329:BGT329 BQN329:BQP329 CAJ329:CAL329 CKF329:CKH329 CUB329:CUD329 DDX329:DDZ329 DNT329:DNV329 DXP329:DXR329 EHL329:EHN329 ERH329:ERJ329 FBD329:FBF329 FKZ329:FLB329 FUV329:FUX329 GER329:GET329 GON329:GOP329 GYJ329:GYL329 HIF329:HIH329 HSB329:HSD329 IBX329:IBZ329 ILT329:ILV329 IVP329:IVR329 JFL329:JFN329 JPH329:JPJ329 JZD329:JZF329 KIZ329:KJB329 KSV329:KSX329 LCR329:LCT329 LMN329:LMP329 LWJ329:LWL329 MGF329:MGH329 MQB329:MQD329 MZX329:MZZ329 NJT329:NJV329 NTP329:NTR329 ODL329:ODN329 ONH329:ONJ329 OXD329:OXF329 PGZ329:PHB329 PQV329:PQX329 QAR329:QAT329 QKN329:QKP329 QUJ329:QUL329 REF329:REH329 ROB329:ROD329 RXX329:RXZ329 SHT329:SHV329 SRP329:SRR329 TBL329:TBN329 TLH329:TLJ329 TVD329:TVF329 UEZ329:UFB329 UOV329:UOX329 UYR329:UYT329 VIN329:VIP329 VSJ329:VSL329 WCF329:WCH329 WMB329:WMD329 WVX329:WVZ329">
      <formula1>$T$329:$T$331</formula1>
    </dataValidation>
    <dataValidation type="list" allowBlank="1" showDropDown="0" showInputMessage="1" showErrorMessage="1" sqref="L983375 L917839 L852303 L786767 L721231 L655695 L590159 L524623 L459087 L393551 L328015 L262479 L196943 L131407 L65871 JH65873 TD65873 ACZ65873 AMV65873 AWR65873 BGN65873 BQJ65873 CAF65873 CKB65873 CTX65873 DDT65873 DNP65873 DXL65873 EHH65873 ERD65873 FAZ65873 FKV65873 FUR65873 GEN65873 GOJ65873 GYF65873 HIB65873 HRX65873 IBT65873 ILP65873 IVL65873 JFH65873 JPD65873 JYZ65873 KIV65873 KSR65873 LCN65873 LMJ65873 LWF65873 MGB65873 MPX65873 MZT65873 NJP65873 NTL65873 ODH65873 OND65873 OWZ65873 PGV65873 PQR65873 QAN65873 QKJ65873 QUF65873 REB65873 RNX65873 RXT65873 SHP65873 SRL65873 TBH65873 TLD65873 TUZ65873 UEV65873 UOR65873 UYN65873 VIJ65873 VSF65873 WCB65873 WLX65873 WVT65873 JH131409 TD131409 ACZ131409 AMV131409 AWR131409 BGN131409 BQJ131409 CAF131409 CKB131409 CTX131409 DDT131409 DNP131409 DXL131409 EHH131409 ERD131409 FAZ131409 FKV131409 FUR131409 GEN131409 GOJ131409 GYF131409 HIB131409 HRX131409 IBT131409 ILP131409 IVL131409 JFH131409 JPD131409 JYZ131409 KIV131409 KSR131409 LCN131409 LMJ131409 LWF131409 MGB131409 MPX131409 MZT131409 NJP131409 NTL131409 ODH131409 OND131409 OWZ131409 PGV131409 PQR131409 QAN131409 QKJ131409 QUF131409 REB131409 RNX131409 RXT131409 SHP131409 SRL131409 TBH131409 TLD131409 TUZ131409 UEV131409 UOR131409 UYN131409 VIJ131409 VSF131409 WCB131409 WLX131409 WVT131409 JH196945 TD196945 ACZ196945 AMV196945 AWR196945 BGN196945 BQJ196945 CAF196945 CKB196945 CTX196945 DDT196945 DNP196945 DXL196945 EHH196945 ERD196945 FAZ196945 FKV196945 FUR196945 GEN196945 GOJ196945 GYF196945 HIB196945 HRX196945 IBT196945 ILP196945 IVL196945 JFH196945 JPD196945 JYZ196945 KIV196945 KSR196945 LCN196945 LMJ196945 LWF196945 MGB196945 MPX196945 MZT196945 NJP196945 NTL196945 ODH196945 OND196945 OWZ196945 PGV196945 PQR196945 QAN196945 QKJ196945 QUF196945 REB196945 RNX196945 RXT196945 SHP196945 SRL196945 TBH196945 TLD196945 TUZ196945 UEV196945 UOR196945 UYN196945 VIJ196945 VSF196945 WCB196945 WLX196945 WVT196945 JH262481 TD262481 ACZ262481 AMV262481 AWR262481 BGN262481 BQJ262481 CAF262481 CKB262481 CTX262481 DDT262481 DNP262481 DXL262481 EHH262481 ERD262481 FAZ262481 FKV262481 FUR262481 GEN262481 GOJ262481 GYF262481 HIB262481 HRX262481 IBT262481 ILP262481 IVL262481 JFH262481 JPD262481 JYZ262481 KIV262481 KSR262481 LCN262481 LMJ262481 LWF262481 MGB262481 MPX262481 MZT262481 NJP262481 NTL262481 ODH262481 OND262481 OWZ262481 PGV262481 PQR262481 QAN262481 QKJ262481 QUF262481 REB262481 RNX262481 RXT262481 SHP262481 SRL262481 TBH262481 TLD262481 TUZ262481 UEV262481 UOR262481 UYN262481 VIJ262481 VSF262481 WCB262481 WLX262481 WVT262481 JH328017 TD328017 ACZ328017 AMV328017 AWR328017 BGN328017 BQJ328017 CAF328017 CKB328017 CTX328017 DDT328017 DNP328017 DXL328017 EHH328017 ERD328017 FAZ328017 FKV328017 FUR328017 GEN328017 GOJ328017 GYF328017 HIB328017 HRX328017 IBT328017 ILP328017 IVL328017 JFH328017 JPD328017 JYZ328017 KIV328017 KSR328017 LCN328017 LMJ328017 LWF328017 MGB328017 MPX328017 MZT328017 NJP328017 NTL328017 ODH328017 OND328017 OWZ328017 PGV328017 PQR328017 QAN328017 QKJ328017 QUF328017 REB328017 RNX328017 RXT328017 SHP328017 SRL328017 TBH328017 TLD328017 TUZ328017 UEV328017 UOR328017 UYN328017 VIJ328017 VSF328017 WCB328017 WLX328017 WVT328017 JH393553 TD393553 ACZ393553 AMV393553 AWR393553 BGN393553 BQJ393553 CAF393553 CKB393553 CTX393553 DDT393553 DNP393553 DXL393553 EHH393553 ERD393553 FAZ393553 FKV393553 FUR393553 GEN393553 GOJ393553 GYF393553 HIB393553 HRX393553 IBT393553 ILP393553 IVL393553 JFH393553 JPD393553 JYZ393553 KIV393553 KSR393553 LCN393553 LMJ393553 LWF393553 MGB393553 MPX393553 MZT393553 NJP393553 NTL393553 ODH393553 OND393553 OWZ393553 PGV393553 PQR393553 QAN393553 QKJ393553 QUF393553 REB393553 RNX393553 RXT393553 SHP393553 SRL393553 TBH393553 TLD393553 TUZ393553 UEV393553 UOR393553 UYN393553 VIJ393553 VSF393553 WCB393553 WLX393553 WVT393553 JH459089 TD459089 ACZ459089 AMV459089 AWR459089 BGN459089 BQJ459089 CAF459089 CKB459089 CTX459089 DDT459089 DNP459089 DXL459089 EHH459089 ERD459089 FAZ459089 FKV459089 FUR459089 GEN459089 GOJ459089 GYF459089 HIB459089 HRX459089 IBT459089 ILP459089 IVL459089 JFH459089 JPD459089 JYZ459089 KIV459089 KSR459089 LCN459089 LMJ459089 LWF459089 MGB459089 MPX459089 MZT459089 NJP459089 NTL459089 ODH459089 OND459089 OWZ459089 PGV459089 PQR459089 QAN459089 QKJ459089 QUF459089 REB459089 RNX459089 RXT459089 SHP459089 SRL459089 TBH459089 TLD459089 TUZ459089 UEV459089 UOR459089 UYN459089 VIJ459089 VSF459089 WCB459089 WLX459089 WVT459089 JH524625 TD524625 ACZ524625 AMV524625 AWR524625 BGN524625 BQJ524625 CAF524625 CKB524625 CTX524625 DDT524625 DNP524625 DXL524625 EHH524625 ERD524625 FAZ524625 FKV524625 FUR524625 GEN524625 GOJ524625 GYF524625 HIB524625 HRX524625 IBT524625 ILP524625 IVL524625 JFH524625 JPD524625 JYZ524625 KIV524625 KSR524625 LCN524625 LMJ524625 LWF524625 MGB524625 MPX524625 MZT524625 NJP524625 NTL524625 ODH524625 OND524625 OWZ524625 PGV524625 PQR524625 QAN524625 QKJ524625 QUF524625 REB524625 RNX524625 RXT524625 SHP524625 SRL524625 TBH524625 TLD524625 TUZ524625 UEV524625 UOR524625 UYN524625 VIJ524625 VSF524625 WCB524625 WLX524625 WVT524625 JH590161 TD590161 ACZ590161 AMV590161 AWR590161 BGN590161 BQJ590161 CAF590161 CKB590161 CTX590161 DDT590161 DNP590161 DXL590161 EHH590161 ERD590161 FAZ590161 FKV590161 FUR590161 GEN590161 GOJ590161 GYF590161 HIB590161 HRX590161 IBT590161 ILP590161 IVL590161 JFH590161 JPD590161 JYZ590161 KIV590161 KSR590161 LCN590161 LMJ590161 LWF590161 MGB590161 MPX590161 MZT590161 NJP590161 NTL590161 ODH590161 OND590161 OWZ590161 PGV590161 PQR590161 QAN590161 QKJ590161 QUF590161 REB590161 RNX590161 RXT590161 SHP590161 SRL590161 TBH590161 TLD590161 TUZ590161 UEV590161 UOR590161 UYN590161 VIJ590161 VSF590161 WCB590161 WLX590161 WVT590161 JH655697 TD655697 ACZ655697 AMV655697 AWR655697 BGN655697 BQJ655697 CAF655697 CKB655697 CTX655697 DDT655697 DNP655697 DXL655697 EHH655697 ERD655697 FAZ655697 FKV655697 FUR655697 GEN655697 GOJ655697 GYF655697 HIB655697 HRX655697 IBT655697 ILP655697 IVL655697 JFH655697 JPD655697 JYZ655697 KIV655697 KSR655697 LCN655697 LMJ655697 LWF655697 MGB655697 MPX655697 MZT655697 NJP655697 NTL655697 ODH655697 OND655697 OWZ655697 PGV655697 PQR655697 QAN655697 QKJ655697 QUF655697 REB655697 RNX655697 RXT655697 SHP655697 SRL655697 TBH655697 TLD655697 TUZ655697 UEV655697 UOR655697 UYN655697 VIJ655697 VSF655697 WCB655697 WLX655697 WVT655697 JH721233 TD721233 ACZ721233 AMV721233 AWR721233 BGN721233 BQJ721233 CAF721233 CKB721233 CTX721233 DDT721233 DNP721233 DXL721233 EHH721233 ERD721233 FAZ721233 FKV721233 FUR721233 GEN721233 GOJ721233 GYF721233 HIB721233 HRX721233 IBT721233 ILP721233 IVL721233 JFH721233 JPD721233 JYZ721233 KIV721233 KSR721233 LCN721233 LMJ721233 LWF721233 MGB721233 MPX721233 MZT721233 NJP721233 NTL721233 ODH721233 OND721233 OWZ721233 PGV721233 PQR721233 QAN721233 QKJ721233 QUF721233 REB721233 RNX721233 RXT721233 SHP721233 SRL721233 TBH721233 TLD721233 TUZ721233 UEV721233 UOR721233 UYN721233 VIJ721233 VSF721233 WCB721233 WLX721233 WVT721233 JH786769 TD786769 ACZ786769 AMV786769 AWR786769 BGN786769 BQJ786769 CAF786769 CKB786769 CTX786769 DDT786769 DNP786769 DXL786769 EHH786769 ERD786769 FAZ786769 FKV786769 FUR786769 GEN786769 GOJ786769 GYF786769 HIB786769 HRX786769 IBT786769 ILP786769 IVL786769 JFH786769 JPD786769 JYZ786769 KIV786769 KSR786769 LCN786769 LMJ786769 LWF786769 MGB786769 MPX786769 MZT786769 NJP786769 NTL786769 ODH786769 OND786769 OWZ786769 PGV786769 PQR786769 QAN786769 QKJ786769 QUF786769 REB786769 RNX786769 RXT786769 SHP786769 SRL786769 TBH786769 TLD786769 TUZ786769 UEV786769 UOR786769 UYN786769 VIJ786769 VSF786769 WCB786769 WLX786769 WVT786769 JH852305 TD852305 ACZ852305 AMV852305 AWR852305 BGN852305 BQJ852305 CAF852305 CKB852305 CTX852305 DDT852305 DNP852305 DXL852305 EHH852305 ERD852305 FAZ852305 FKV852305 FUR852305 GEN852305 GOJ852305 GYF852305 HIB852305 HRX852305 IBT852305 ILP852305 IVL852305 JFH852305 JPD852305 JYZ852305 KIV852305 KSR852305 LCN852305 LMJ852305 LWF852305 MGB852305 MPX852305 MZT852305 NJP852305 NTL852305 ODH852305 OND852305 OWZ852305 PGV852305 PQR852305 QAN852305 QKJ852305 QUF852305 REB852305 RNX852305 RXT852305 SHP852305 SRL852305 TBH852305 TLD852305 TUZ852305 UEV852305 UOR852305 UYN852305 VIJ852305 VSF852305 WCB852305 WLX852305 WVT852305 JH917841 TD917841 ACZ917841 AMV917841 AWR917841 BGN917841 BQJ917841 CAF917841 CKB917841 CTX917841 DDT917841 DNP917841 DXL917841 EHH917841 ERD917841 FAZ917841 FKV917841 FUR917841 GEN917841 GOJ917841 GYF917841 HIB917841 HRX917841 IBT917841 ILP917841 IVL917841 JFH917841 JPD917841 JYZ917841 KIV917841 KSR917841 LCN917841 LMJ917841 LWF917841 MGB917841 MPX917841 MZT917841 NJP917841 NTL917841 ODH917841 OND917841 OWZ917841 PGV917841 PQR917841 QAN917841 QKJ917841 QUF917841 REB917841 RNX917841 RXT917841 SHP917841 SRL917841 TBH917841 TLD917841 TUZ917841 UEV917841 UOR917841 UYN917841 VIJ917841 VSF917841 WCB917841 WLX917841 WVT917841 JH983377 TD983377 ACZ983377 AMV983377 AWR983377 BGN983377 BQJ983377 CAF983377 CKB983377 CTX983377 DDT983377 DNP983377 DXL983377 EHH983377 ERD983377 FAZ983377 FKV983377 FUR983377 GEN983377 GOJ983377 GYF983377 HIB983377 HRX983377 IBT983377 ILP983377 IVL983377 JFH983377 JPD983377 JYZ983377 KIV983377 KSR983377 LCN983377 LMJ983377 LWF983377 MGB983377 MPX983377 MZT983377 NJP983377 NTL983377 ODH983377 OND983377 OWZ983377 PGV983377 PQR983377 QAN983377 QKJ983377 QUF983377 REB983377 RNX983377 RXT983377 SHP983377 SRL983377 TBH983377 TLD983377 TUZ983377 UEV983377 UOR983377 UYN983377 VIJ983377 VSF983377 WCB983377 WLX983377 WVT983377 L331 JH331 TD331 ACZ331 AMV331 AWR331 BGN331 BQJ331 CAF331 CKB331 CTX331 DDT331 DNP331 DXL331 EHH331 ERD331 FAZ331 FKV331 FUR331 GEN331 GOJ331 GYF331 HIB331 HRX331 IBT331 ILP331 IVL331 JFH331 JPD331 JYZ331 KIV331 KSR331 LCN331 LMJ331 LWF331 MGB331 MPX331 MZT331 NJP331 NTL331 ODH331 OND331 OWZ331 PGV331 PQR331 QAN331 QKJ331 QUF331 REB331 RNX331 RXT331 SHP331 SRL331 TBH331 TLD331 TUZ331 UEV331 UOR331 UYN331 VIJ331 VSF331 WCB331 WLX331 WVT331">
      <formula1>$CG$330:$CG$330</formula1>
    </dataValidation>
    <dataValidation type="list" allowBlank="1" showDropDown="0" showInputMessage="1" showErrorMessage="1" sqref="AF65918:AJ65918 AF131454:AJ131454 AF196990:AJ196990 AF262526:AJ262526 AF328062:AJ328062 AF393598:AJ393598 AF459134:AJ459134 AF524670:AJ524670 AF590206:AJ590206 AF655742:AJ655742 AF721278:AJ721278 AF786814:AJ786814 AF852350:AJ852350 AF917886:AJ917886 AF983422:AJ983422 WWN983424:WWR983424 WMR983424:WMV983424 WCV983424:WCZ983424 VSZ983424:VTD983424 VJD983424:VJH983424 UZH983424:UZL983424 UPL983424:UPP983424 UFP983424:UFT983424 TVT983424:TVX983424 TLX983424:TMB983424 TCB983424:TCF983424 SSF983424:SSJ983424 SIJ983424:SIN983424 RYN983424:RYR983424 ROR983424:ROV983424 REV983424:REZ983424 QUZ983424:QVD983424 QLD983424:QLH983424 QBH983424:QBL983424 PRL983424:PRP983424 PHP983424:PHT983424 OXT983424:OXX983424 ONX983424:OOB983424 OEB983424:OEF983424 NUF983424:NUJ983424 NKJ983424:NKN983424 NAN983424:NAR983424 MQR983424:MQV983424 MGV983424:MGZ983424 LWZ983424:LXD983424 LND983424:LNH983424 LDH983424:LDL983424 KTL983424:KTP983424 KJP983424:KJT983424 JZT983424:JZX983424 JPX983424:JQB983424 JGB983424:JGF983424 IWF983424:IWJ983424 IMJ983424:IMN983424 ICN983424:ICR983424 HSR983424:HSV983424 HIV983424:HIZ983424 GYZ983424:GZD983424 GPD983424:GPH983424 GFH983424:GFL983424 FVL983424:FVP983424 FLP983424:FLT983424 FBT983424:FBX983424 ERX983424:ESB983424 EIB983424:EIF983424 DYF983424:DYJ983424 DOJ983424:DON983424 DEN983424:DER983424 CUR983424:CUV983424 CKV983424:CKZ983424 CAZ983424:CBD983424 BRD983424:BRH983424 BHH983424:BHL983424 AXL983424:AXP983424 ANP983424:ANT983424 ADT983424:ADX983424 TX983424:UB983424 KB983424:KF983424 WWN917888:WWR917888 WMR917888:WMV917888 WCV917888:WCZ917888 VSZ917888:VTD917888 VJD917888:VJH917888 UZH917888:UZL917888 UPL917888:UPP917888 UFP917888:UFT917888 TVT917888:TVX917888 TLX917888:TMB917888 TCB917888:TCF917888 SSF917888:SSJ917888 SIJ917888:SIN917888 RYN917888:RYR917888 ROR917888:ROV917888 REV917888:REZ917888 QUZ917888:QVD917888 QLD917888:QLH917888 QBH917888:QBL917888 PRL917888:PRP917888 PHP917888:PHT917888 OXT917888:OXX917888 ONX917888:OOB917888 OEB917888:OEF917888 NUF917888:NUJ917888 NKJ917888:NKN917888 NAN917888:NAR917888 MQR917888:MQV917888 MGV917888:MGZ917888 LWZ917888:LXD917888 LND917888:LNH917888 LDH917888:LDL917888 KTL917888:KTP917888 KJP917888:KJT917888 JZT917888:JZX917888 JPX917888:JQB917888 JGB917888:JGF917888 IWF917888:IWJ917888 IMJ917888:IMN917888 ICN917888:ICR917888 HSR917888:HSV917888 HIV917888:HIZ917888 GYZ917888:GZD917888 GPD917888:GPH917888 GFH917888:GFL917888 FVL917888:FVP917888 FLP917888:FLT917888 FBT917888:FBX917888 ERX917888:ESB917888 EIB917888:EIF917888 DYF917888:DYJ917888 DOJ917888:DON917888 DEN917888:DER917888 CUR917888:CUV917888 CKV917888:CKZ917888 CAZ917888:CBD917888 BRD917888:BRH917888 BHH917888:BHL917888 AXL917888:AXP917888 ANP917888:ANT917888 ADT917888:ADX917888 TX917888:UB917888 KB917888:KF917888 WWN852352:WWR852352 WMR852352:WMV852352 WCV852352:WCZ852352 VSZ852352:VTD852352 VJD852352:VJH852352 UZH852352:UZL852352 UPL852352:UPP852352 UFP852352:UFT852352 TVT852352:TVX852352 TLX852352:TMB852352 TCB852352:TCF852352 SSF852352:SSJ852352 SIJ852352:SIN852352 RYN852352:RYR852352 ROR852352:ROV852352 REV852352:REZ852352 QUZ852352:QVD852352 QLD852352:QLH852352 QBH852352:QBL852352 PRL852352:PRP852352 PHP852352:PHT852352 OXT852352:OXX852352 ONX852352:OOB852352 OEB852352:OEF852352 NUF852352:NUJ852352 NKJ852352:NKN852352 NAN852352:NAR852352 MQR852352:MQV852352 MGV852352:MGZ852352 LWZ852352:LXD852352 LND852352:LNH852352 LDH852352:LDL852352 KTL852352:KTP852352 KJP852352:KJT852352 JZT852352:JZX852352 JPX852352:JQB852352 JGB852352:JGF852352 IWF852352:IWJ852352 IMJ852352:IMN852352 ICN852352:ICR852352 HSR852352:HSV852352 HIV852352:HIZ852352 GYZ852352:GZD852352 GPD852352:GPH852352 GFH852352:GFL852352 FVL852352:FVP852352 FLP852352:FLT852352 FBT852352:FBX852352 ERX852352:ESB852352 EIB852352:EIF852352 DYF852352:DYJ852352 DOJ852352:DON852352 DEN852352:DER852352 CUR852352:CUV852352 CKV852352:CKZ852352 CAZ852352:CBD852352 BRD852352:BRH852352 BHH852352:BHL852352 AXL852352:AXP852352 ANP852352:ANT852352 ADT852352:ADX852352 TX852352:UB852352 KB852352:KF852352 WWN786816:WWR786816 WMR786816:WMV786816 WCV786816:WCZ786816 VSZ786816:VTD786816 VJD786816:VJH786816 UZH786816:UZL786816 UPL786816:UPP786816 UFP786816:UFT786816 TVT786816:TVX786816 TLX786816:TMB786816 TCB786816:TCF786816 SSF786816:SSJ786816 SIJ786816:SIN786816 RYN786816:RYR786816 ROR786816:ROV786816 REV786816:REZ786816 QUZ786816:QVD786816 QLD786816:QLH786816 QBH786816:QBL786816 PRL786816:PRP786816 PHP786816:PHT786816 OXT786816:OXX786816 ONX786816:OOB786816 OEB786816:OEF786816 NUF786816:NUJ786816 NKJ786816:NKN786816 NAN786816:NAR786816 MQR786816:MQV786816 MGV786816:MGZ786816 LWZ786816:LXD786816 LND786816:LNH786816 LDH786816:LDL786816 KTL786816:KTP786816 KJP786816:KJT786816 JZT786816:JZX786816 JPX786816:JQB786816 JGB786816:JGF786816 IWF786816:IWJ786816 IMJ786816:IMN786816 ICN786816:ICR786816 HSR786816:HSV786816 HIV786816:HIZ786816 GYZ786816:GZD786816 GPD786816:GPH786816 GFH786816:GFL786816 FVL786816:FVP786816 FLP786816:FLT786816 FBT786816:FBX786816 ERX786816:ESB786816 EIB786816:EIF786816 DYF786816:DYJ786816 DOJ786816:DON786816 DEN786816:DER786816 CUR786816:CUV786816 CKV786816:CKZ786816 CAZ786816:CBD786816 BRD786816:BRH786816 BHH786816:BHL786816 AXL786816:AXP786816 ANP786816:ANT786816 ADT786816:ADX786816 TX786816:UB786816 KB786816:KF786816 WWN721280:WWR721280 WMR721280:WMV721280 WCV721280:WCZ721280 VSZ721280:VTD721280 VJD721280:VJH721280 UZH721280:UZL721280 UPL721280:UPP721280 UFP721280:UFT721280 TVT721280:TVX721280 TLX721280:TMB721280 TCB721280:TCF721280 SSF721280:SSJ721280 SIJ721280:SIN721280 RYN721280:RYR721280 ROR721280:ROV721280 REV721280:REZ721280 QUZ721280:QVD721280 QLD721280:QLH721280 QBH721280:QBL721280 PRL721280:PRP721280 PHP721280:PHT721280 OXT721280:OXX721280 ONX721280:OOB721280 OEB721280:OEF721280 NUF721280:NUJ721280 NKJ721280:NKN721280 NAN721280:NAR721280 MQR721280:MQV721280 MGV721280:MGZ721280 LWZ721280:LXD721280 LND721280:LNH721280 LDH721280:LDL721280 KTL721280:KTP721280 KJP721280:KJT721280 JZT721280:JZX721280 JPX721280:JQB721280 JGB721280:JGF721280 IWF721280:IWJ721280 IMJ721280:IMN721280 ICN721280:ICR721280 HSR721280:HSV721280 HIV721280:HIZ721280 GYZ721280:GZD721280 GPD721280:GPH721280 GFH721280:GFL721280 FVL721280:FVP721280 FLP721280:FLT721280 FBT721280:FBX721280 ERX721280:ESB721280 EIB721280:EIF721280 DYF721280:DYJ721280 DOJ721280:DON721280 DEN721280:DER721280 CUR721280:CUV721280 CKV721280:CKZ721280 CAZ721280:CBD721280 BRD721280:BRH721280 BHH721280:BHL721280 AXL721280:AXP721280 ANP721280:ANT721280 ADT721280:ADX721280 TX721280:UB721280 KB721280:KF721280 WWN655744:WWR655744 WMR655744:WMV655744 WCV655744:WCZ655744 VSZ655744:VTD655744 VJD655744:VJH655744 UZH655744:UZL655744 UPL655744:UPP655744 UFP655744:UFT655744 TVT655744:TVX655744 TLX655744:TMB655744 TCB655744:TCF655744 SSF655744:SSJ655744 SIJ655744:SIN655744 RYN655744:RYR655744 ROR655744:ROV655744 REV655744:REZ655744 QUZ655744:QVD655744 QLD655744:QLH655744 QBH655744:QBL655744 PRL655744:PRP655744 PHP655744:PHT655744 OXT655744:OXX655744 ONX655744:OOB655744 OEB655744:OEF655744 NUF655744:NUJ655744 NKJ655744:NKN655744 NAN655744:NAR655744 MQR655744:MQV655744 MGV655744:MGZ655744 LWZ655744:LXD655744 LND655744:LNH655744 LDH655744:LDL655744 KTL655744:KTP655744 KJP655744:KJT655744 JZT655744:JZX655744 JPX655744:JQB655744 JGB655744:JGF655744 IWF655744:IWJ655744 IMJ655744:IMN655744 ICN655744:ICR655744 HSR655744:HSV655744 HIV655744:HIZ655744 GYZ655744:GZD655744 GPD655744:GPH655744 GFH655744:GFL655744 FVL655744:FVP655744 FLP655744:FLT655744 FBT655744:FBX655744 ERX655744:ESB655744 EIB655744:EIF655744 DYF655744:DYJ655744 DOJ655744:DON655744 DEN655744:DER655744 CUR655744:CUV655744 CKV655744:CKZ655744 CAZ655744:CBD655744 BRD655744:BRH655744 BHH655744:BHL655744 AXL655744:AXP655744 ANP655744:ANT655744 ADT655744:ADX655744 TX655744:UB655744 KB655744:KF655744 WWN590208:WWR590208 WMR590208:WMV590208 WCV590208:WCZ590208 VSZ590208:VTD590208 VJD590208:VJH590208 UZH590208:UZL590208 UPL590208:UPP590208 UFP590208:UFT590208 TVT590208:TVX590208 TLX590208:TMB590208 TCB590208:TCF590208 SSF590208:SSJ590208 SIJ590208:SIN590208 RYN590208:RYR590208 ROR590208:ROV590208 REV590208:REZ590208 QUZ590208:QVD590208 QLD590208:QLH590208 QBH590208:QBL590208 PRL590208:PRP590208 PHP590208:PHT590208 OXT590208:OXX590208 ONX590208:OOB590208 OEB590208:OEF590208 NUF590208:NUJ590208 NKJ590208:NKN590208 NAN590208:NAR590208 MQR590208:MQV590208 MGV590208:MGZ590208 LWZ590208:LXD590208 LND590208:LNH590208 LDH590208:LDL590208 KTL590208:KTP590208 KJP590208:KJT590208 JZT590208:JZX590208 JPX590208:JQB590208 JGB590208:JGF590208 IWF590208:IWJ590208 IMJ590208:IMN590208 ICN590208:ICR590208 HSR590208:HSV590208 HIV590208:HIZ590208 GYZ590208:GZD590208 GPD590208:GPH590208 GFH590208:GFL590208 FVL590208:FVP590208 FLP590208:FLT590208 FBT590208:FBX590208 ERX590208:ESB590208 EIB590208:EIF590208 DYF590208:DYJ590208 DOJ590208:DON590208 DEN590208:DER590208 CUR590208:CUV590208 CKV590208:CKZ590208 CAZ590208:CBD590208 BRD590208:BRH590208 BHH590208:BHL590208 AXL590208:AXP590208 ANP590208:ANT590208 ADT590208:ADX590208 TX590208:UB590208 KB590208:KF590208 WWN524672:WWR524672 WMR524672:WMV524672 WCV524672:WCZ524672 VSZ524672:VTD524672 VJD524672:VJH524672 UZH524672:UZL524672 UPL524672:UPP524672 UFP524672:UFT524672 TVT524672:TVX524672 TLX524672:TMB524672 TCB524672:TCF524672 SSF524672:SSJ524672 SIJ524672:SIN524672 RYN524672:RYR524672 ROR524672:ROV524672 REV524672:REZ524672 QUZ524672:QVD524672 QLD524672:QLH524672 QBH524672:QBL524672 PRL524672:PRP524672 PHP524672:PHT524672 OXT524672:OXX524672 ONX524672:OOB524672 OEB524672:OEF524672 NUF524672:NUJ524672 NKJ524672:NKN524672 NAN524672:NAR524672 MQR524672:MQV524672 MGV524672:MGZ524672 LWZ524672:LXD524672 LND524672:LNH524672 LDH524672:LDL524672 KTL524672:KTP524672 KJP524672:KJT524672 JZT524672:JZX524672 JPX524672:JQB524672 JGB524672:JGF524672 IWF524672:IWJ524672 IMJ524672:IMN524672 ICN524672:ICR524672 HSR524672:HSV524672 HIV524672:HIZ524672 GYZ524672:GZD524672 GPD524672:GPH524672 GFH524672:GFL524672 FVL524672:FVP524672 FLP524672:FLT524672 FBT524672:FBX524672 ERX524672:ESB524672 EIB524672:EIF524672 DYF524672:DYJ524672 DOJ524672:DON524672 DEN524672:DER524672 CUR524672:CUV524672 CKV524672:CKZ524672 CAZ524672:CBD524672 BRD524672:BRH524672 BHH524672:BHL524672 AXL524672:AXP524672 ANP524672:ANT524672 ADT524672:ADX524672 TX524672:UB524672 KB524672:KF524672 WWN459136:WWR459136 WMR459136:WMV459136 WCV459136:WCZ459136 VSZ459136:VTD459136 VJD459136:VJH459136 UZH459136:UZL459136 UPL459136:UPP459136 UFP459136:UFT459136 TVT459136:TVX459136 TLX459136:TMB459136 TCB459136:TCF459136 SSF459136:SSJ459136 SIJ459136:SIN459136 RYN459136:RYR459136 ROR459136:ROV459136 REV459136:REZ459136 QUZ459136:QVD459136 QLD459136:QLH459136 QBH459136:QBL459136 PRL459136:PRP459136 PHP459136:PHT459136 OXT459136:OXX459136 ONX459136:OOB459136 OEB459136:OEF459136 NUF459136:NUJ459136 NKJ459136:NKN459136 NAN459136:NAR459136 MQR459136:MQV459136 MGV459136:MGZ459136 LWZ459136:LXD459136 LND459136:LNH459136 LDH459136:LDL459136 KTL459136:KTP459136 KJP459136:KJT459136 JZT459136:JZX459136 JPX459136:JQB459136 JGB459136:JGF459136 IWF459136:IWJ459136 IMJ459136:IMN459136 ICN459136:ICR459136 HSR459136:HSV459136 HIV459136:HIZ459136 GYZ459136:GZD459136 GPD459136:GPH459136 GFH459136:GFL459136 FVL459136:FVP459136 FLP459136:FLT459136 FBT459136:FBX459136 ERX459136:ESB459136 EIB459136:EIF459136 DYF459136:DYJ459136 DOJ459136:DON459136 DEN459136:DER459136 CUR459136:CUV459136 CKV459136:CKZ459136 CAZ459136:CBD459136 BRD459136:BRH459136 BHH459136:BHL459136 AXL459136:AXP459136 ANP459136:ANT459136 ADT459136:ADX459136 TX459136:UB459136 KB459136:KF459136 WWN393600:WWR393600 WMR393600:WMV393600 WCV393600:WCZ393600 VSZ393600:VTD393600 VJD393600:VJH393600 UZH393600:UZL393600 UPL393600:UPP393600 UFP393600:UFT393600 TVT393600:TVX393600 TLX393600:TMB393600 TCB393600:TCF393600 SSF393600:SSJ393600 SIJ393600:SIN393600 RYN393600:RYR393600 ROR393600:ROV393600 REV393600:REZ393600 QUZ393600:QVD393600 QLD393600:QLH393600 QBH393600:QBL393600 PRL393600:PRP393600 PHP393600:PHT393600 OXT393600:OXX393600 ONX393600:OOB393600 OEB393600:OEF393600 NUF393600:NUJ393600 NKJ393600:NKN393600 NAN393600:NAR393600 MQR393600:MQV393600 MGV393600:MGZ393600 LWZ393600:LXD393600 LND393600:LNH393600 LDH393600:LDL393600 KTL393600:KTP393600 KJP393600:KJT393600 JZT393600:JZX393600 JPX393600:JQB393600 JGB393600:JGF393600 IWF393600:IWJ393600 IMJ393600:IMN393600 ICN393600:ICR393600 HSR393600:HSV393600 HIV393600:HIZ393600 GYZ393600:GZD393600 GPD393600:GPH393600 GFH393600:GFL393600 FVL393600:FVP393600 FLP393600:FLT393600 FBT393600:FBX393600 ERX393600:ESB393600 EIB393600:EIF393600 DYF393600:DYJ393600 DOJ393600:DON393600 DEN393600:DER393600 CUR393600:CUV393600 CKV393600:CKZ393600 CAZ393600:CBD393600 BRD393600:BRH393600 BHH393600:BHL393600 AXL393600:AXP393600 ANP393600:ANT393600 ADT393600:ADX393600 TX393600:UB393600 KB393600:KF393600 WWN328064:WWR328064 WMR328064:WMV328064 WCV328064:WCZ328064 VSZ328064:VTD328064 VJD328064:VJH328064 UZH328064:UZL328064 UPL328064:UPP328064 UFP328064:UFT328064 TVT328064:TVX328064 TLX328064:TMB328064 TCB328064:TCF328064 SSF328064:SSJ328064 SIJ328064:SIN328064 RYN328064:RYR328064 ROR328064:ROV328064 REV328064:REZ328064 QUZ328064:QVD328064 QLD328064:QLH328064 QBH328064:QBL328064 PRL328064:PRP328064 PHP328064:PHT328064 OXT328064:OXX328064 ONX328064:OOB328064 OEB328064:OEF328064 NUF328064:NUJ328064 NKJ328064:NKN328064 NAN328064:NAR328064 MQR328064:MQV328064 MGV328064:MGZ328064 LWZ328064:LXD328064 LND328064:LNH328064 LDH328064:LDL328064 KTL328064:KTP328064 KJP328064:KJT328064 JZT328064:JZX328064 JPX328064:JQB328064 JGB328064:JGF328064 IWF328064:IWJ328064 IMJ328064:IMN328064 ICN328064:ICR328064 HSR328064:HSV328064 HIV328064:HIZ328064 GYZ328064:GZD328064 GPD328064:GPH328064 GFH328064:GFL328064 FVL328064:FVP328064 FLP328064:FLT328064 FBT328064:FBX328064 ERX328064:ESB328064 EIB328064:EIF328064 DYF328064:DYJ328064 DOJ328064:DON328064 DEN328064:DER328064 CUR328064:CUV328064 CKV328064:CKZ328064 CAZ328064:CBD328064 BRD328064:BRH328064 BHH328064:BHL328064 AXL328064:AXP328064 ANP328064:ANT328064 ADT328064:ADX328064 TX328064:UB328064 KB328064:KF328064 WWN262528:WWR262528 WMR262528:WMV262528 WCV262528:WCZ262528 VSZ262528:VTD262528 VJD262528:VJH262528 UZH262528:UZL262528 UPL262528:UPP262528 UFP262528:UFT262528 TVT262528:TVX262528 TLX262528:TMB262528 TCB262528:TCF262528 SSF262528:SSJ262528 SIJ262528:SIN262528 RYN262528:RYR262528 ROR262528:ROV262528 REV262528:REZ262528 QUZ262528:QVD262528 QLD262528:QLH262528 QBH262528:QBL262528 PRL262528:PRP262528 PHP262528:PHT262528 OXT262528:OXX262528 ONX262528:OOB262528 OEB262528:OEF262528 NUF262528:NUJ262528 NKJ262528:NKN262528 NAN262528:NAR262528 MQR262528:MQV262528 MGV262528:MGZ262528 LWZ262528:LXD262528 LND262528:LNH262528 LDH262528:LDL262528 KTL262528:KTP262528 KJP262528:KJT262528 JZT262528:JZX262528 JPX262528:JQB262528 JGB262528:JGF262528 IWF262528:IWJ262528 IMJ262528:IMN262528 ICN262528:ICR262528 HSR262528:HSV262528 HIV262528:HIZ262528 GYZ262528:GZD262528 GPD262528:GPH262528 GFH262528:GFL262528 FVL262528:FVP262528 FLP262528:FLT262528 FBT262528:FBX262528 ERX262528:ESB262528 EIB262528:EIF262528 DYF262528:DYJ262528 DOJ262528:DON262528 DEN262528:DER262528 CUR262528:CUV262528 CKV262528:CKZ262528 CAZ262528:CBD262528 BRD262528:BRH262528 BHH262528:BHL262528 AXL262528:AXP262528 ANP262528:ANT262528 ADT262528:ADX262528 TX262528:UB262528 KB262528:KF262528 WWN196992:WWR196992 WMR196992:WMV196992 WCV196992:WCZ196992 VSZ196992:VTD196992 VJD196992:VJH196992 UZH196992:UZL196992 UPL196992:UPP196992 UFP196992:UFT196992 TVT196992:TVX196992 TLX196992:TMB196992 TCB196992:TCF196992 SSF196992:SSJ196992 SIJ196992:SIN196992 RYN196992:RYR196992 ROR196992:ROV196992 REV196992:REZ196992 QUZ196992:QVD196992 QLD196992:QLH196992 QBH196992:QBL196992 PRL196992:PRP196992 PHP196992:PHT196992 OXT196992:OXX196992 ONX196992:OOB196992 OEB196992:OEF196992 NUF196992:NUJ196992 NKJ196992:NKN196992 NAN196992:NAR196992 MQR196992:MQV196992 MGV196992:MGZ196992 LWZ196992:LXD196992 LND196992:LNH196992 LDH196992:LDL196992 KTL196992:KTP196992 KJP196992:KJT196992 JZT196992:JZX196992 JPX196992:JQB196992 JGB196992:JGF196992 IWF196992:IWJ196992 IMJ196992:IMN196992 ICN196992:ICR196992 HSR196992:HSV196992 HIV196992:HIZ196992 GYZ196992:GZD196992 GPD196992:GPH196992 GFH196992:GFL196992 FVL196992:FVP196992 FLP196992:FLT196992 FBT196992:FBX196992 ERX196992:ESB196992 EIB196992:EIF196992 DYF196992:DYJ196992 DOJ196992:DON196992 DEN196992:DER196992 CUR196992:CUV196992 CKV196992:CKZ196992 CAZ196992:CBD196992 BRD196992:BRH196992 BHH196992:BHL196992 AXL196992:AXP196992 ANP196992:ANT196992 ADT196992:ADX196992 TX196992:UB196992 KB196992:KF196992 WWN131456:WWR131456 WMR131456:WMV131456 WCV131456:WCZ131456 VSZ131456:VTD131456 VJD131456:VJH131456 UZH131456:UZL131456 UPL131456:UPP131456 UFP131456:UFT131456 TVT131456:TVX131456 TLX131456:TMB131456 TCB131456:TCF131456 SSF131456:SSJ131456 SIJ131456:SIN131456 RYN131456:RYR131456 ROR131456:ROV131456 REV131456:REZ131456 QUZ131456:QVD131456 QLD131456:QLH131456 QBH131456:QBL131456 PRL131456:PRP131456 PHP131456:PHT131456 OXT131456:OXX131456 ONX131456:OOB131456 OEB131456:OEF131456 NUF131456:NUJ131456 NKJ131456:NKN131456 NAN131456:NAR131456 MQR131456:MQV131456 MGV131456:MGZ131456 LWZ131456:LXD131456 LND131456:LNH131456 LDH131456:LDL131456 KTL131456:KTP131456 KJP131456:KJT131456 JZT131456:JZX131456 JPX131456:JQB131456 JGB131456:JGF131456 IWF131456:IWJ131456 IMJ131456:IMN131456 ICN131456:ICR131456 HSR131456:HSV131456 HIV131456:HIZ131456 GYZ131456:GZD131456 GPD131456:GPH131456 GFH131456:GFL131456 FVL131456:FVP131456 FLP131456:FLT131456 FBT131456:FBX131456 ERX131456:ESB131456 EIB131456:EIF131456 DYF131456:DYJ131456 DOJ131456:DON131456 DEN131456:DER131456 CUR131456:CUV131456 CKV131456:CKZ131456 CAZ131456:CBD131456 BRD131456:BRH131456 BHH131456:BHL131456 AXL131456:AXP131456 ANP131456:ANT131456 ADT131456:ADX131456 TX131456:UB131456 KB131456:KF131456 WWN65920:WWR65920 WMR65920:WMV65920 WCV65920:WCZ65920 VSZ65920:VTD65920 VJD65920:VJH65920 UZH65920:UZL65920 UPL65920:UPP65920 UFP65920:UFT65920 TVT65920:TVX65920 TLX65920:TMB65920 TCB65920:TCF65920 SSF65920:SSJ65920 SIJ65920:SIN65920 RYN65920:RYR65920 ROR65920:ROV65920 REV65920:REZ65920 QUZ65920:QVD65920 QLD65920:QLH65920 QBH65920:QBL65920 PRL65920:PRP65920 PHP65920:PHT65920 OXT65920:OXX65920 ONX65920:OOB65920 OEB65920:OEF65920 NUF65920:NUJ65920 NKJ65920:NKN65920 NAN65920:NAR65920 MQR65920:MQV65920 MGV65920:MGZ65920 LWZ65920:LXD65920 LND65920:LNH65920 LDH65920:LDL65920 KTL65920:KTP65920 KJP65920:KJT65920 JZT65920:JZX65920 JPX65920:JQB65920 JGB65920:JGF65920 IWF65920:IWJ65920 IMJ65920:IMN65920 ICN65920:ICR65920 HSR65920:HSV65920 HIV65920:HIZ65920 GYZ65920:GZD65920 GPD65920:GPH65920 GFH65920:GFL65920 FVL65920:FVP65920 FLP65920:FLT65920 FBT65920:FBX65920 ERX65920:ESB65920 EIB65920:EIF65920 DYF65920:DYJ65920 DOJ65920:DON65920 DEN65920:DER65920 CUR65920:CUV65920 CKV65920:CKZ65920 CAZ65920:CBD65920 BRD65920:BRH65920 BHH65920:BHL65920 AXL65920:AXP65920 ANP65920:ANT65920 ADT65920:ADX65920 TX65920:UB65920 KB65920:KF65920 AF381:AJ381 KB381:KF381 TX381:UB381 ADT381:ADX381 ANP381:ANT381 AXL381:AXP381 BHH381:BHL381 BRD381:BRH381 CAZ381:CBD381 CKV381:CKZ381 CUR381:CUV381 DEN381:DER381 DOJ381:DON381 DYF381:DYJ381 EIB381:EIF381 ERX381:ESB381 FBT381:FBX381 FLP381:FLT381 FVL381:FVP381 GFH381:GFL381 GPD381:GPH381 GYZ381:GZD381 HIV381:HIZ381 HSR381:HSV381 ICN381:ICR381 IMJ381:IMN381 IWF381:IWJ381 JGB381:JGF381 JPX381:JQB381 JZT381:JZX381 KJP381:KJT381 KTL381:KTP381 LDH381:LDL381 LND381:LNH381 LWZ381:LXD381 MGV381:MGZ381 MQR381:MQV381 NAN381:NAR381 NKJ381:NKN381 NUF381:NUJ381 OEB381:OEF381 ONX381:OOB381 OXT381:OXX381 PHP381:PHT381 PRL381:PRP381 QBH381:QBL381 QLD381:QLH381 QUZ381:QVD381 REV381:REZ381 ROR381:ROV381 RYN381:RYR381 SIJ381:SIN381 SSF381:SSJ381 TCB381:TCF381 TLX381:TMB381 TVT381:TVX381 UFP381:UFT381 UPL381:UPP381 UZH381:UZL381 VJD381:VJH381 VSZ381:VTD381 WCV381:WCZ381 WMR381:WMV381 WWN381:WWR381">
      <formula1>$CG$382:$CG$385</formula1>
    </dataValidation>
    <dataValidation type="list" allowBlank="1" showDropDown="0" showInputMessage="1" showErrorMessage="1" sqref="U65906 U131442 U196978 U262514 U328050 U393586 U459122 U524658 U590194 U655730 U721266 U786802 U852338 U917874 U983410 WWC983412 WMG983412 WCK983412 VSO983412 VIS983412 UYW983412 UPA983412 UFE983412 TVI983412 TLM983412 TBQ983412 SRU983412 SHY983412 RYC983412 ROG983412 REK983412 QUO983412 QKS983412 QAW983412 PRA983412 PHE983412 OXI983412 ONM983412 ODQ983412 NTU983412 NJY983412 NAC983412 MQG983412 MGK983412 LWO983412 LMS983412 LCW983412 KTA983412 KJE983412 JZI983412 JPM983412 JFQ983412 IVU983412 ILY983412 ICC983412 HSG983412 HIK983412 GYO983412 GOS983412 GEW983412 FVA983412 FLE983412 FBI983412 ERM983412 EHQ983412 DXU983412 DNY983412 DEC983412 CUG983412 CKK983412 CAO983412 BQS983412 BGW983412 AXA983412 ANE983412 ADI983412 TM983412 JQ983412 WWC917876 WMG917876 WCK917876 VSO917876 VIS917876 UYW917876 UPA917876 UFE917876 TVI917876 TLM917876 TBQ917876 SRU917876 SHY917876 RYC917876 ROG917876 REK917876 QUO917876 QKS917876 QAW917876 PRA917876 PHE917876 OXI917876 ONM917876 ODQ917876 NTU917876 NJY917876 NAC917876 MQG917876 MGK917876 LWO917876 LMS917876 LCW917876 KTA917876 KJE917876 JZI917876 JPM917876 JFQ917876 IVU917876 ILY917876 ICC917876 HSG917876 HIK917876 GYO917876 GOS917876 GEW917876 FVA917876 FLE917876 FBI917876 ERM917876 EHQ917876 DXU917876 DNY917876 DEC917876 CUG917876 CKK917876 CAO917876 BQS917876 BGW917876 AXA917876 ANE917876 ADI917876 TM917876 JQ917876 WWC852340 WMG852340 WCK852340 VSO852340 VIS852340 UYW852340 UPA852340 UFE852340 TVI852340 TLM852340 TBQ852340 SRU852340 SHY852340 RYC852340 ROG852340 REK852340 QUO852340 QKS852340 QAW852340 PRA852340 PHE852340 OXI852340 ONM852340 ODQ852340 NTU852340 NJY852340 NAC852340 MQG852340 MGK852340 LWO852340 LMS852340 LCW852340 KTA852340 KJE852340 JZI852340 JPM852340 JFQ852340 IVU852340 ILY852340 ICC852340 HSG852340 HIK852340 GYO852340 GOS852340 GEW852340 FVA852340 FLE852340 FBI852340 ERM852340 EHQ852340 DXU852340 DNY852340 DEC852340 CUG852340 CKK852340 CAO852340 BQS852340 BGW852340 AXA852340 ANE852340 ADI852340 TM852340 JQ852340 WWC786804 WMG786804 WCK786804 VSO786804 VIS786804 UYW786804 UPA786804 UFE786804 TVI786804 TLM786804 TBQ786804 SRU786804 SHY786804 RYC786804 ROG786804 REK786804 QUO786804 QKS786804 QAW786804 PRA786804 PHE786804 OXI786804 ONM786804 ODQ786804 NTU786804 NJY786804 NAC786804 MQG786804 MGK786804 LWO786804 LMS786804 LCW786804 KTA786804 KJE786804 JZI786804 JPM786804 JFQ786804 IVU786804 ILY786804 ICC786804 HSG786804 HIK786804 GYO786804 GOS786804 GEW786804 FVA786804 FLE786804 FBI786804 ERM786804 EHQ786804 DXU786804 DNY786804 DEC786804 CUG786804 CKK786804 CAO786804 BQS786804 BGW786804 AXA786804 ANE786804 ADI786804 TM786804 JQ786804 WWC721268 WMG721268 WCK721268 VSO721268 VIS721268 UYW721268 UPA721268 UFE721268 TVI721268 TLM721268 TBQ721268 SRU721268 SHY721268 RYC721268 ROG721268 REK721268 QUO721268 QKS721268 QAW721268 PRA721268 PHE721268 OXI721268 ONM721268 ODQ721268 NTU721268 NJY721268 NAC721268 MQG721268 MGK721268 LWO721268 LMS721268 LCW721268 KTA721268 KJE721268 JZI721268 JPM721268 JFQ721268 IVU721268 ILY721268 ICC721268 HSG721268 HIK721268 GYO721268 GOS721268 GEW721268 FVA721268 FLE721268 FBI721268 ERM721268 EHQ721268 DXU721268 DNY721268 DEC721268 CUG721268 CKK721268 CAO721268 BQS721268 BGW721268 AXA721268 ANE721268 ADI721268 TM721268 JQ721268 WWC655732 WMG655732 WCK655732 VSO655732 VIS655732 UYW655732 UPA655732 UFE655732 TVI655732 TLM655732 TBQ655732 SRU655732 SHY655732 RYC655732 ROG655732 REK655732 QUO655732 QKS655732 QAW655732 PRA655732 PHE655732 OXI655732 ONM655732 ODQ655732 NTU655732 NJY655732 NAC655732 MQG655732 MGK655732 LWO655732 LMS655732 LCW655732 KTA655732 KJE655732 JZI655732 JPM655732 JFQ655732 IVU655732 ILY655732 ICC655732 HSG655732 HIK655732 GYO655732 GOS655732 GEW655732 FVA655732 FLE655732 FBI655732 ERM655732 EHQ655732 DXU655732 DNY655732 DEC655732 CUG655732 CKK655732 CAO655732 BQS655732 BGW655732 AXA655732 ANE655732 ADI655732 TM655732 JQ655732 WWC590196 WMG590196 WCK590196 VSO590196 VIS590196 UYW590196 UPA590196 UFE590196 TVI590196 TLM590196 TBQ590196 SRU590196 SHY590196 RYC590196 ROG590196 REK590196 QUO590196 QKS590196 QAW590196 PRA590196 PHE590196 OXI590196 ONM590196 ODQ590196 NTU590196 NJY590196 NAC590196 MQG590196 MGK590196 LWO590196 LMS590196 LCW590196 KTA590196 KJE590196 JZI590196 JPM590196 JFQ590196 IVU590196 ILY590196 ICC590196 HSG590196 HIK590196 GYO590196 GOS590196 GEW590196 FVA590196 FLE590196 FBI590196 ERM590196 EHQ590196 DXU590196 DNY590196 DEC590196 CUG590196 CKK590196 CAO590196 BQS590196 BGW590196 AXA590196 ANE590196 ADI590196 TM590196 JQ590196 WWC524660 WMG524660 WCK524660 VSO524660 VIS524660 UYW524660 UPA524660 UFE524660 TVI524660 TLM524660 TBQ524660 SRU524660 SHY524660 RYC524660 ROG524660 REK524660 QUO524660 QKS524660 QAW524660 PRA524660 PHE524660 OXI524660 ONM524660 ODQ524660 NTU524660 NJY524660 NAC524660 MQG524660 MGK524660 LWO524660 LMS524660 LCW524660 KTA524660 KJE524660 JZI524660 JPM524660 JFQ524660 IVU524660 ILY524660 ICC524660 HSG524660 HIK524660 GYO524660 GOS524660 GEW524660 FVA524660 FLE524660 FBI524660 ERM524660 EHQ524660 DXU524660 DNY524660 DEC524660 CUG524660 CKK524660 CAO524660 BQS524660 BGW524660 AXA524660 ANE524660 ADI524660 TM524660 JQ524660 WWC459124 WMG459124 WCK459124 VSO459124 VIS459124 UYW459124 UPA459124 UFE459124 TVI459124 TLM459124 TBQ459124 SRU459124 SHY459124 RYC459124 ROG459124 REK459124 QUO459124 QKS459124 QAW459124 PRA459124 PHE459124 OXI459124 ONM459124 ODQ459124 NTU459124 NJY459124 NAC459124 MQG459124 MGK459124 LWO459124 LMS459124 LCW459124 KTA459124 KJE459124 JZI459124 JPM459124 JFQ459124 IVU459124 ILY459124 ICC459124 HSG459124 HIK459124 GYO459124 GOS459124 GEW459124 FVA459124 FLE459124 FBI459124 ERM459124 EHQ459124 DXU459124 DNY459124 DEC459124 CUG459124 CKK459124 CAO459124 BQS459124 BGW459124 AXA459124 ANE459124 ADI459124 TM459124 JQ459124 WWC393588 WMG393588 WCK393588 VSO393588 VIS393588 UYW393588 UPA393588 UFE393588 TVI393588 TLM393588 TBQ393588 SRU393588 SHY393588 RYC393588 ROG393588 REK393588 QUO393588 QKS393588 QAW393588 PRA393588 PHE393588 OXI393588 ONM393588 ODQ393588 NTU393588 NJY393588 NAC393588 MQG393588 MGK393588 LWO393588 LMS393588 LCW393588 KTA393588 KJE393588 JZI393588 JPM393588 JFQ393588 IVU393588 ILY393588 ICC393588 HSG393588 HIK393588 GYO393588 GOS393588 GEW393588 FVA393588 FLE393588 FBI393588 ERM393588 EHQ393588 DXU393588 DNY393588 DEC393588 CUG393588 CKK393588 CAO393588 BQS393588 BGW393588 AXA393588 ANE393588 ADI393588 TM393588 JQ393588 WWC328052 WMG328052 WCK328052 VSO328052 VIS328052 UYW328052 UPA328052 UFE328052 TVI328052 TLM328052 TBQ328052 SRU328052 SHY328052 RYC328052 ROG328052 REK328052 QUO328052 QKS328052 QAW328052 PRA328052 PHE328052 OXI328052 ONM328052 ODQ328052 NTU328052 NJY328052 NAC328052 MQG328052 MGK328052 LWO328052 LMS328052 LCW328052 KTA328052 KJE328052 JZI328052 JPM328052 JFQ328052 IVU328052 ILY328052 ICC328052 HSG328052 HIK328052 GYO328052 GOS328052 GEW328052 FVA328052 FLE328052 FBI328052 ERM328052 EHQ328052 DXU328052 DNY328052 DEC328052 CUG328052 CKK328052 CAO328052 BQS328052 BGW328052 AXA328052 ANE328052 ADI328052 TM328052 JQ328052 WWC262516 WMG262516 WCK262516 VSO262516 VIS262516 UYW262516 UPA262516 UFE262516 TVI262516 TLM262516 TBQ262516 SRU262516 SHY262516 RYC262516 ROG262516 REK262516 QUO262516 QKS262516 QAW262516 PRA262516 PHE262516 OXI262516 ONM262516 ODQ262516 NTU262516 NJY262516 NAC262516 MQG262516 MGK262516 LWO262516 LMS262516 LCW262516 KTA262516 KJE262516 JZI262516 JPM262516 JFQ262516 IVU262516 ILY262516 ICC262516 HSG262516 HIK262516 GYO262516 GOS262516 GEW262516 FVA262516 FLE262516 FBI262516 ERM262516 EHQ262516 DXU262516 DNY262516 DEC262516 CUG262516 CKK262516 CAO262516 BQS262516 BGW262516 AXA262516 ANE262516 ADI262516 TM262516 JQ262516 WWC196980 WMG196980 WCK196980 VSO196980 VIS196980 UYW196980 UPA196980 UFE196980 TVI196980 TLM196980 TBQ196980 SRU196980 SHY196980 RYC196980 ROG196980 REK196980 QUO196980 QKS196980 QAW196980 PRA196980 PHE196980 OXI196980 ONM196980 ODQ196980 NTU196980 NJY196980 NAC196980 MQG196980 MGK196980 LWO196980 LMS196980 LCW196980 KTA196980 KJE196980 JZI196980 JPM196980 JFQ196980 IVU196980 ILY196980 ICC196980 HSG196980 HIK196980 GYO196980 GOS196980 GEW196980 FVA196980 FLE196980 FBI196980 ERM196980 EHQ196980 DXU196980 DNY196980 DEC196980 CUG196980 CKK196980 CAO196980 BQS196980 BGW196980 AXA196980 ANE196980 ADI196980 TM196980 JQ196980 WWC131444 WMG131444 WCK131444 VSO131444 VIS131444 UYW131444 UPA131444 UFE131444 TVI131444 TLM131444 TBQ131444 SRU131444 SHY131444 RYC131444 ROG131444 REK131444 QUO131444 QKS131444 QAW131444 PRA131444 PHE131444 OXI131444 ONM131444 ODQ131444 NTU131444 NJY131444 NAC131444 MQG131444 MGK131444 LWO131444 LMS131444 LCW131444 KTA131444 KJE131444 JZI131444 JPM131444 JFQ131444 IVU131444 ILY131444 ICC131444 HSG131444 HIK131444 GYO131444 GOS131444 GEW131444 FVA131444 FLE131444 FBI131444 ERM131444 EHQ131444 DXU131444 DNY131444 DEC131444 CUG131444 CKK131444 CAO131444 BQS131444 BGW131444 AXA131444 ANE131444 ADI131444 TM131444 JQ131444 WWC65908 WMG65908 WCK65908 VSO65908 VIS65908 UYW65908 UPA65908 UFE65908 TVI65908 TLM65908 TBQ65908 SRU65908 SHY65908 RYC65908 ROG65908 REK65908 QUO65908 QKS65908 QAW65908 PRA65908 PHE65908 OXI65908 ONM65908 ODQ65908 NTU65908 NJY65908 NAC65908 MQG65908 MGK65908 LWO65908 LMS65908 LCW65908 KTA65908 KJE65908 JZI65908 JPM65908 JFQ65908 IVU65908 ILY65908 ICC65908 HSG65908 HIK65908 GYO65908 GOS65908 GEW65908 FVA65908 FLE65908 FBI65908 ERM65908 EHQ65908 DXU65908 DNY65908 DEC65908 CUG65908 CKK65908 CAO65908 BQS65908 BGW65908 AXA65908 ANE65908 ADI65908 TM65908 JQ65908 U369 JQ369 TM369 ADI369 ANE369 AXA369 BGW369 BQS369 CAO369 CKK369 CUG369 DEC369 DNY369 DXU369 EHQ369 ERM369 FBI369 FLE369 FVA369 GEW369 GOS369 GYO369 HIK369 HSG369 ICC369 ILY369 IVU369 JFQ369 JPM369 JZI369 KJE369 KTA369 LCW369 LMS369 LWO369 MGK369 MQG369 NAC369 NJY369 NTU369 ODQ369 ONM369 OXI369 PHE369 PRA369 QAW369 QKS369 QUO369 REK369 ROG369 RYC369 SHY369 SRU369 TBQ369 TLM369 TVI369 UFE369 UPA369 UYW369 VIS369 VSO369 WCK369 WMG369 WWC369">
      <formula1>$CG$371:$CG$371</formula1>
    </dataValidation>
    <dataValidation type="list" allowBlank="1" showDropDown="0" showInputMessage="1" showErrorMessage="1" sqref="JT65978:JX65978 TP65978:TT65978 ADL65978:ADP65978 ANH65978:ANL65978 AXD65978:AXH65978 BGZ65978:BHD65978 BQV65978:BQZ65978 CAR65978:CAV65978 CKN65978:CKR65978 CUJ65978:CUN65978 DEF65978:DEJ65978 DOB65978:DOF65978 DXX65978:DYB65978 EHT65978:EHX65978 ERP65978:ERT65978 FBL65978:FBP65978 FLH65978:FLL65978 FVD65978:FVH65978 GEZ65978:GFD65978 GOV65978:GOZ65978 GYR65978:GYV65978 HIN65978:HIR65978 HSJ65978:HSN65978 ICF65978:ICJ65978 IMB65978:IMF65978 IVX65978:IWB65978 JFT65978:JFX65978 JPP65978:JPT65978 JZL65978:JZP65978 KJH65978:KJL65978 KTD65978:KTH65978 LCZ65978:LDD65978 LMV65978:LMZ65978 LWR65978:LWV65978 MGN65978:MGR65978 MQJ65978:MQN65978 NAF65978:NAJ65978 NKB65978:NKF65978 NTX65978:NUB65978 ODT65978:ODX65978 ONP65978:ONT65978 OXL65978:OXP65978 PHH65978:PHL65978 PRD65978:PRH65978 QAZ65978:QBD65978 QKV65978:QKZ65978 QUR65978:QUV65978 REN65978:RER65978 ROJ65978:RON65978 RYF65978:RYJ65978 SIB65978:SIF65978 SRX65978:SSB65978 TBT65978:TBX65978 TLP65978:TLT65978 TVL65978:TVP65978 UFH65978:UFL65978 UPD65978:UPH65978 UYZ65978:UZD65978 VIV65978:VIZ65978 VSR65978:VSV65978 WCN65978:WCR65978 WMJ65978:WMN65978 WWF65978:WWJ65978 JT131514:JX131514 TP131514:TT131514 ADL131514:ADP131514 ANH131514:ANL131514 AXD131514:AXH131514 BGZ131514:BHD131514 BQV131514:BQZ131514 CAR131514:CAV131514 CKN131514:CKR131514 CUJ131514:CUN131514 DEF131514:DEJ131514 DOB131514:DOF131514 DXX131514:DYB131514 EHT131514:EHX131514 ERP131514:ERT131514 FBL131514:FBP131514 FLH131514:FLL131514 FVD131514:FVH131514 GEZ131514:GFD131514 GOV131514:GOZ131514 GYR131514:GYV131514 HIN131514:HIR131514 HSJ131514:HSN131514 ICF131514:ICJ131514 IMB131514:IMF131514 IVX131514:IWB131514 JFT131514:JFX131514 JPP131514:JPT131514 JZL131514:JZP131514 KJH131514:KJL131514 KTD131514:KTH131514 LCZ131514:LDD131514 LMV131514:LMZ131514 LWR131514:LWV131514 MGN131514:MGR131514 MQJ131514:MQN131514 NAF131514:NAJ131514 NKB131514:NKF131514 NTX131514:NUB131514 ODT131514:ODX131514 ONP131514:ONT131514 OXL131514:OXP131514 PHH131514:PHL131514 PRD131514:PRH131514 QAZ131514:QBD131514 QKV131514:QKZ131514 QUR131514:QUV131514 REN131514:RER131514 ROJ131514:RON131514 RYF131514:RYJ131514 SIB131514:SIF131514 SRX131514:SSB131514 TBT131514:TBX131514 TLP131514:TLT131514 TVL131514:TVP131514 UFH131514:UFL131514 UPD131514:UPH131514 UYZ131514:UZD131514 VIV131514:VIZ131514 VSR131514:VSV131514 WCN131514:WCR131514 WMJ131514:WMN131514 WWF131514:WWJ131514 JT197050:JX197050 TP197050:TT197050 ADL197050:ADP197050 ANH197050:ANL197050 AXD197050:AXH197050 BGZ197050:BHD197050 BQV197050:BQZ197050 CAR197050:CAV197050 CKN197050:CKR197050 CUJ197050:CUN197050 DEF197050:DEJ197050 DOB197050:DOF197050 DXX197050:DYB197050 EHT197050:EHX197050 ERP197050:ERT197050 FBL197050:FBP197050 FLH197050:FLL197050 FVD197050:FVH197050 GEZ197050:GFD197050 GOV197050:GOZ197050 GYR197050:GYV197050 HIN197050:HIR197050 HSJ197050:HSN197050 ICF197050:ICJ197050 IMB197050:IMF197050 IVX197050:IWB197050 JFT197050:JFX197050 JPP197050:JPT197050 JZL197050:JZP197050 KJH197050:KJL197050 KTD197050:KTH197050 LCZ197050:LDD197050 LMV197050:LMZ197050 LWR197050:LWV197050 MGN197050:MGR197050 MQJ197050:MQN197050 NAF197050:NAJ197050 NKB197050:NKF197050 NTX197050:NUB197050 ODT197050:ODX197050 ONP197050:ONT197050 OXL197050:OXP197050 PHH197050:PHL197050 PRD197050:PRH197050 QAZ197050:QBD197050 QKV197050:QKZ197050 QUR197050:QUV197050 REN197050:RER197050 ROJ197050:RON197050 RYF197050:RYJ197050 SIB197050:SIF197050 SRX197050:SSB197050 TBT197050:TBX197050 TLP197050:TLT197050 TVL197050:TVP197050 UFH197050:UFL197050 UPD197050:UPH197050 UYZ197050:UZD197050 VIV197050:VIZ197050 VSR197050:VSV197050 WCN197050:WCR197050 WMJ197050:WMN197050 WWF197050:WWJ197050 JT262586:JX262586 TP262586:TT262586 ADL262586:ADP262586 ANH262586:ANL262586 AXD262586:AXH262586 BGZ262586:BHD262586 BQV262586:BQZ262586 CAR262586:CAV262586 CKN262586:CKR262586 CUJ262586:CUN262586 DEF262586:DEJ262586 DOB262586:DOF262586 DXX262586:DYB262586 EHT262586:EHX262586 ERP262586:ERT262586 FBL262586:FBP262586 FLH262586:FLL262586 FVD262586:FVH262586 GEZ262586:GFD262586 GOV262586:GOZ262586 GYR262586:GYV262586 HIN262586:HIR262586 HSJ262586:HSN262586 ICF262586:ICJ262586 IMB262586:IMF262586 IVX262586:IWB262586 JFT262586:JFX262586 JPP262586:JPT262586 JZL262586:JZP262586 KJH262586:KJL262586 KTD262586:KTH262586 LCZ262586:LDD262586 LMV262586:LMZ262586 LWR262586:LWV262586 MGN262586:MGR262586 MQJ262586:MQN262586 NAF262586:NAJ262586 NKB262586:NKF262586 NTX262586:NUB262586 ODT262586:ODX262586 ONP262586:ONT262586 OXL262586:OXP262586 PHH262586:PHL262586 PRD262586:PRH262586 QAZ262586:QBD262586 QKV262586:QKZ262586 QUR262586:QUV262586 REN262586:RER262586 ROJ262586:RON262586 RYF262586:RYJ262586 SIB262586:SIF262586 SRX262586:SSB262586 TBT262586:TBX262586 TLP262586:TLT262586 TVL262586:TVP262586 UFH262586:UFL262586 UPD262586:UPH262586 UYZ262586:UZD262586 VIV262586:VIZ262586 VSR262586:VSV262586 WCN262586:WCR262586 WMJ262586:WMN262586 WWF262586:WWJ262586 JT328122:JX328122 TP328122:TT328122 ADL328122:ADP328122 ANH328122:ANL328122 AXD328122:AXH328122 BGZ328122:BHD328122 BQV328122:BQZ328122 CAR328122:CAV328122 CKN328122:CKR328122 CUJ328122:CUN328122 DEF328122:DEJ328122 DOB328122:DOF328122 DXX328122:DYB328122 EHT328122:EHX328122 ERP328122:ERT328122 FBL328122:FBP328122 FLH328122:FLL328122 FVD328122:FVH328122 GEZ328122:GFD328122 GOV328122:GOZ328122 GYR328122:GYV328122 HIN328122:HIR328122 HSJ328122:HSN328122 ICF328122:ICJ328122 IMB328122:IMF328122 IVX328122:IWB328122 JFT328122:JFX328122 JPP328122:JPT328122 JZL328122:JZP328122 KJH328122:KJL328122 KTD328122:KTH328122 LCZ328122:LDD328122 LMV328122:LMZ328122 LWR328122:LWV328122 MGN328122:MGR328122 MQJ328122:MQN328122 NAF328122:NAJ328122 NKB328122:NKF328122 NTX328122:NUB328122 ODT328122:ODX328122 ONP328122:ONT328122 OXL328122:OXP328122 PHH328122:PHL328122 PRD328122:PRH328122 QAZ328122:QBD328122 QKV328122:QKZ328122 QUR328122:QUV328122 REN328122:RER328122 ROJ328122:RON328122 RYF328122:RYJ328122 SIB328122:SIF328122 SRX328122:SSB328122 TBT328122:TBX328122 TLP328122:TLT328122 TVL328122:TVP328122 UFH328122:UFL328122 UPD328122:UPH328122 UYZ328122:UZD328122 VIV328122:VIZ328122 VSR328122:VSV328122 WCN328122:WCR328122 WMJ328122:WMN328122 WWF328122:WWJ328122 JT393658:JX393658 TP393658:TT393658 ADL393658:ADP393658 ANH393658:ANL393658 AXD393658:AXH393658 BGZ393658:BHD393658 BQV393658:BQZ393658 CAR393658:CAV393658 CKN393658:CKR393658 CUJ393658:CUN393658 DEF393658:DEJ393658 DOB393658:DOF393658 DXX393658:DYB393658 EHT393658:EHX393658 ERP393658:ERT393658 FBL393658:FBP393658 FLH393658:FLL393658 FVD393658:FVH393658 GEZ393658:GFD393658 GOV393658:GOZ393658 GYR393658:GYV393658 HIN393658:HIR393658 HSJ393658:HSN393658 ICF393658:ICJ393658 IMB393658:IMF393658 IVX393658:IWB393658 JFT393658:JFX393658 JPP393658:JPT393658 JZL393658:JZP393658 KJH393658:KJL393658 KTD393658:KTH393658 LCZ393658:LDD393658 LMV393658:LMZ393658 LWR393658:LWV393658 MGN393658:MGR393658 MQJ393658:MQN393658 NAF393658:NAJ393658 NKB393658:NKF393658 NTX393658:NUB393658 ODT393658:ODX393658 ONP393658:ONT393658 OXL393658:OXP393658 PHH393658:PHL393658 PRD393658:PRH393658 QAZ393658:QBD393658 QKV393658:QKZ393658 QUR393658:QUV393658 REN393658:RER393658 ROJ393658:RON393658 RYF393658:RYJ393658 SIB393658:SIF393658 SRX393658:SSB393658 TBT393658:TBX393658 TLP393658:TLT393658 TVL393658:TVP393658 UFH393658:UFL393658 UPD393658:UPH393658 UYZ393658:UZD393658 VIV393658:VIZ393658 VSR393658:VSV393658 WCN393658:WCR393658 WMJ393658:WMN393658 WWF393658:WWJ393658 JT459194:JX459194 TP459194:TT459194 ADL459194:ADP459194 ANH459194:ANL459194 AXD459194:AXH459194 BGZ459194:BHD459194 BQV459194:BQZ459194 CAR459194:CAV459194 CKN459194:CKR459194 CUJ459194:CUN459194 DEF459194:DEJ459194 DOB459194:DOF459194 DXX459194:DYB459194 EHT459194:EHX459194 ERP459194:ERT459194 FBL459194:FBP459194 FLH459194:FLL459194 FVD459194:FVH459194 GEZ459194:GFD459194 GOV459194:GOZ459194 GYR459194:GYV459194 HIN459194:HIR459194 HSJ459194:HSN459194 ICF459194:ICJ459194 IMB459194:IMF459194 IVX459194:IWB459194 JFT459194:JFX459194 JPP459194:JPT459194 JZL459194:JZP459194 KJH459194:KJL459194 KTD459194:KTH459194 LCZ459194:LDD459194 LMV459194:LMZ459194 LWR459194:LWV459194 MGN459194:MGR459194 MQJ459194:MQN459194 NAF459194:NAJ459194 NKB459194:NKF459194 NTX459194:NUB459194 ODT459194:ODX459194 ONP459194:ONT459194 OXL459194:OXP459194 PHH459194:PHL459194 PRD459194:PRH459194 QAZ459194:QBD459194 QKV459194:QKZ459194 QUR459194:QUV459194 REN459194:RER459194 ROJ459194:RON459194 RYF459194:RYJ459194 SIB459194:SIF459194 SRX459194:SSB459194 TBT459194:TBX459194 TLP459194:TLT459194 TVL459194:TVP459194 UFH459194:UFL459194 UPD459194:UPH459194 UYZ459194:UZD459194 VIV459194:VIZ459194 VSR459194:VSV459194 WCN459194:WCR459194 WMJ459194:WMN459194 WWF459194:WWJ459194 JT524730:JX524730 TP524730:TT524730 ADL524730:ADP524730 ANH524730:ANL524730 AXD524730:AXH524730 BGZ524730:BHD524730 BQV524730:BQZ524730 CAR524730:CAV524730 CKN524730:CKR524730 CUJ524730:CUN524730 DEF524730:DEJ524730 DOB524730:DOF524730 DXX524730:DYB524730 EHT524730:EHX524730 ERP524730:ERT524730 FBL524730:FBP524730 FLH524730:FLL524730 FVD524730:FVH524730 GEZ524730:GFD524730 GOV524730:GOZ524730 GYR524730:GYV524730 HIN524730:HIR524730 HSJ524730:HSN524730 ICF524730:ICJ524730 IMB524730:IMF524730 IVX524730:IWB524730 JFT524730:JFX524730 JPP524730:JPT524730 JZL524730:JZP524730 KJH524730:KJL524730 KTD524730:KTH524730 LCZ524730:LDD524730 LMV524730:LMZ524730 LWR524730:LWV524730 MGN524730:MGR524730 MQJ524730:MQN524730 NAF524730:NAJ524730 NKB524730:NKF524730 NTX524730:NUB524730 ODT524730:ODX524730 ONP524730:ONT524730 OXL524730:OXP524730 PHH524730:PHL524730 PRD524730:PRH524730 QAZ524730:QBD524730 QKV524730:QKZ524730 QUR524730:QUV524730 REN524730:RER524730 ROJ524730:RON524730 RYF524730:RYJ524730 SIB524730:SIF524730 SRX524730:SSB524730 TBT524730:TBX524730 TLP524730:TLT524730 TVL524730:TVP524730 UFH524730:UFL524730 UPD524730:UPH524730 UYZ524730:UZD524730 VIV524730:VIZ524730 VSR524730:VSV524730 WCN524730:WCR524730 WMJ524730:WMN524730 WWF524730:WWJ524730 JT590266:JX590266 TP590266:TT590266 ADL590266:ADP590266 ANH590266:ANL590266 AXD590266:AXH590266 BGZ590266:BHD590266 BQV590266:BQZ590266 CAR590266:CAV590266 CKN590266:CKR590266 CUJ590266:CUN590266 DEF590266:DEJ590266 DOB590266:DOF590266 DXX590266:DYB590266 EHT590266:EHX590266 ERP590266:ERT590266 FBL590266:FBP590266 FLH590266:FLL590266 FVD590266:FVH590266 GEZ590266:GFD590266 GOV590266:GOZ590266 GYR590266:GYV590266 HIN590266:HIR590266 HSJ590266:HSN590266 ICF590266:ICJ590266 IMB590266:IMF590266 IVX590266:IWB590266 JFT590266:JFX590266 JPP590266:JPT590266 JZL590266:JZP590266 KJH590266:KJL590266 KTD590266:KTH590266 LCZ590266:LDD590266 LMV590266:LMZ590266 LWR590266:LWV590266 MGN590266:MGR590266 MQJ590266:MQN590266 NAF590266:NAJ590266 NKB590266:NKF590266 NTX590266:NUB590266 ODT590266:ODX590266 ONP590266:ONT590266 OXL590266:OXP590266 PHH590266:PHL590266 PRD590266:PRH590266 QAZ590266:QBD590266 QKV590266:QKZ590266 QUR590266:QUV590266 REN590266:RER590266 ROJ590266:RON590266 RYF590266:RYJ590266 SIB590266:SIF590266 SRX590266:SSB590266 TBT590266:TBX590266 TLP590266:TLT590266 TVL590266:TVP590266 UFH590266:UFL590266 UPD590266:UPH590266 UYZ590266:UZD590266 VIV590266:VIZ590266 VSR590266:VSV590266 WCN590266:WCR590266 WMJ590266:WMN590266 WWF590266:WWJ590266 JT655802:JX655802 TP655802:TT655802 ADL655802:ADP655802 ANH655802:ANL655802 AXD655802:AXH655802 BGZ655802:BHD655802 BQV655802:BQZ655802 CAR655802:CAV655802 CKN655802:CKR655802 CUJ655802:CUN655802 DEF655802:DEJ655802 DOB655802:DOF655802 DXX655802:DYB655802 EHT655802:EHX655802 ERP655802:ERT655802 FBL655802:FBP655802 FLH655802:FLL655802 FVD655802:FVH655802 GEZ655802:GFD655802 GOV655802:GOZ655802 GYR655802:GYV655802 HIN655802:HIR655802 HSJ655802:HSN655802 ICF655802:ICJ655802 IMB655802:IMF655802 IVX655802:IWB655802 JFT655802:JFX655802 JPP655802:JPT655802 JZL655802:JZP655802 KJH655802:KJL655802 KTD655802:KTH655802 LCZ655802:LDD655802 LMV655802:LMZ655802 LWR655802:LWV655802 MGN655802:MGR655802 MQJ655802:MQN655802 NAF655802:NAJ655802 NKB655802:NKF655802 NTX655802:NUB655802 ODT655802:ODX655802 ONP655802:ONT655802 OXL655802:OXP655802 PHH655802:PHL655802 PRD655802:PRH655802 QAZ655802:QBD655802 QKV655802:QKZ655802 QUR655802:QUV655802 REN655802:RER655802 ROJ655802:RON655802 RYF655802:RYJ655802 SIB655802:SIF655802 SRX655802:SSB655802 TBT655802:TBX655802 TLP655802:TLT655802 TVL655802:TVP655802 UFH655802:UFL655802 UPD655802:UPH655802 UYZ655802:UZD655802 VIV655802:VIZ655802 VSR655802:VSV655802 WCN655802:WCR655802 WMJ655802:WMN655802 WWF655802:WWJ655802 JT721338:JX721338 TP721338:TT721338 ADL721338:ADP721338 ANH721338:ANL721338 AXD721338:AXH721338 BGZ721338:BHD721338 BQV721338:BQZ721338 CAR721338:CAV721338 CKN721338:CKR721338 CUJ721338:CUN721338 DEF721338:DEJ721338 DOB721338:DOF721338 DXX721338:DYB721338 EHT721338:EHX721338 ERP721338:ERT721338 FBL721338:FBP721338 FLH721338:FLL721338 FVD721338:FVH721338 GEZ721338:GFD721338 GOV721338:GOZ721338 GYR721338:GYV721338 HIN721338:HIR721338 HSJ721338:HSN721338 ICF721338:ICJ721338 IMB721338:IMF721338 IVX721338:IWB721338 JFT721338:JFX721338 JPP721338:JPT721338 JZL721338:JZP721338 KJH721338:KJL721338 KTD721338:KTH721338 LCZ721338:LDD721338 LMV721338:LMZ721338 LWR721338:LWV721338 MGN721338:MGR721338 MQJ721338:MQN721338 NAF721338:NAJ721338 NKB721338:NKF721338 NTX721338:NUB721338 ODT721338:ODX721338 ONP721338:ONT721338 OXL721338:OXP721338 PHH721338:PHL721338 PRD721338:PRH721338 QAZ721338:QBD721338 QKV721338:QKZ721338 QUR721338:QUV721338 REN721338:RER721338 ROJ721338:RON721338 RYF721338:RYJ721338 SIB721338:SIF721338 SRX721338:SSB721338 TBT721338:TBX721338 TLP721338:TLT721338 TVL721338:TVP721338 UFH721338:UFL721338 UPD721338:UPH721338 UYZ721338:UZD721338 VIV721338:VIZ721338 VSR721338:VSV721338 WCN721338:WCR721338 WMJ721338:WMN721338 WWF721338:WWJ721338 JT786874:JX786874 TP786874:TT786874 ADL786874:ADP786874 ANH786874:ANL786874 AXD786874:AXH786874 BGZ786874:BHD786874 BQV786874:BQZ786874 CAR786874:CAV786874 CKN786874:CKR786874 CUJ786874:CUN786874 DEF786874:DEJ786874 DOB786874:DOF786874 DXX786874:DYB786874 EHT786874:EHX786874 ERP786874:ERT786874 FBL786874:FBP786874 FLH786874:FLL786874 FVD786874:FVH786874 GEZ786874:GFD786874 GOV786874:GOZ786874 GYR786874:GYV786874 HIN786874:HIR786874 HSJ786874:HSN786874 ICF786874:ICJ786874 IMB786874:IMF786874 IVX786874:IWB786874 JFT786874:JFX786874 JPP786874:JPT786874 JZL786874:JZP786874 KJH786874:KJL786874 KTD786874:KTH786874 LCZ786874:LDD786874 LMV786874:LMZ786874 LWR786874:LWV786874 MGN786874:MGR786874 MQJ786874:MQN786874 NAF786874:NAJ786874 NKB786874:NKF786874 NTX786874:NUB786874 ODT786874:ODX786874 ONP786874:ONT786874 OXL786874:OXP786874 PHH786874:PHL786874 PRD786874:PRH786874 QAZ786874:QBD786874 QKV786874:QKZ786874 QUR786874:QUV786874 REN786874:RER786874 ROJ786874:RON786874 RYF786874:RYJ786874 SIB786874:SIF786874 SRX786874:SSB786874 TBT786874:TBX786874 TLP786874:TLT786874 TVL786874:TVP786874 UFH786874:UFL786874 UPD786874:UPH786874 UYZ786874:UZD786874 VIV786874:VIZ786874 VSR786874:VSV786874 WCN786874:WCR786874 WMJ786874:WMN786874 WWF786874:WWJ786874 JT852410:JX852410 TP852410:TT852410 ADL852410:ADP852410 ANH852410:ANL852410 AXD852410:AXH852410 BGZ852410:BHD852410 BQV852410:BQZ852410 CAR852410:CAV852410 CKN852410:CKR852410 CUJ852410:CUN852410 DEF852410:DEJ852410 DOB852410:DOF852410 DXX852410:DYB852410 EHT852410:EHX852410 ERP852410:ERT852410 FBL852410:FBP852410 FLH852410:FLL852410 FVD852410:FVH852410 GEZ852410:GFD852410 GOV852410:GOZ852410 GYR852410:GYV852410 HIN852410:HIR852410 HSJ852410:HSN852410 ICF852410:ICJ852410 IMB852410:IMF852410 IVX852410:IWB852410 JFT852410:JFX852410 JPP852410:JPT852410 JZL852410:JZP852410 KJH852410:KJL852410 KTD852410:KTH852410 LCZ852410:LDD852410 LMV852410:LMZ852410 LWR852410:LWV852410 MGN852410:MGR852410 MQJ852410:MQN852410 NAF852410:NAJ852410 NKB852410:NKF852410 NTX852410:NUB852410 ODT852410:ODX852410 ONP852410:ONT852410 OXL852410:OXP852410 PHH852410:PHL852410 PRD852410:PRH852410 QAZ852410:QBD852410 QKV852410:QKZ852410 QUR852410:QUV852410 REN852410:RER852410 ROJ852410:RON852410 RYF852410:RYJ852410 SIB852410:SIF852410 SRX852410:SSB852410 TBT852410:TBX852410 TLP852410:TLT852410 TVL852410:TVP852410 UFH852410:UFL852410 UPD852410:UPH852410 UYZ852410:UZD852410 VIV852410:VIZ852410 VSR852410:VSV852410 WCN852410:WCR852410 WMJ852410:WMN852410 WWF852410:WWJ852410 JT917946:JX917946 TP917946:TT917946 ADL917946:ADP917946 ANH917946:ANL917946 AXD917946:AXH917946 BGZ917946:BHD917946 BQV917946:BQZ917946 CAR917946:CAV917946 CKN917946:CKR917946 CUJ917946:CUN917946 DEF917946:DEJ917946 DOB917946:DOF917946 DXX917946:DYB917946 EHT917946:EHX917946 ERP917946:ERT917946 FBL917946:FBP917946 FLH917946:FLL917946 FVD917946:FVH917946 GEZ917946:GFD917946 GOV917946:GOZ917946 GYR917946:GYV917946 HIN917946:HIR917946 HSJ917946:HSN917946 ICF917946:ICJ917946 IMB917946:IMF917946 IVX917946:IWB917946 JFT917946:JFX917946 JPP917946:JPT917946 JZL917946:JZP917946 KJH917946:KJL917946 KTD917946:KTH917946 LCZ917946:LDD917946 LMV917946:LMZ917946 LWR917946:LWV917946 MGN917946:MGR917946 MQJ917946:MQN917946 NAF917946:NAJ917946 NKB917946:NKF917946 NTX917946:NUB917946 ODT917946:ODX917946 ONP917946:ONT917946 OXL917946:OXP917946 PHH917946:PHL917946 PRD917946:PRH917946 QAZ917946:QBD917946 QKV917946:QKZ917946 QUR917946:QUV917946 REN917946:RER917946 ROJ917946:RON917946 RYF917946:RYJ917946 SIB917946:SIF917946 SRX917946:SSB917946 TBT917946:TBX917946 TLP917946:TLT917946 TVL917946:TVP917946 UFH917946:UFL917946 UPD917946:UPH917946 UYZ917946:UZD917946 VIV917946:VIZ917946 VSR917946:VSV917946 WCN917946:WCR917946 WMJ917946:WMN917946 WWF917946:WWJ917946 JT983482:JX983482 TP983482:TT983482 ADL983482:ADP983482 ANH983482:ANL983482 AXD983482:AXH983482 BGZ983482:BHD983482 BQV983482:BQZ983482 CAR983482:CAV983482 CKN983482:CKR983482 CUJ983482:CUN983482 DEF983482:DEJ983482 DOB983482:DOF983482 DXX983482:DYB983482 EHT983482:EHX983482 ERP983482:ERT983482 FBL983482:FBP983482 FLH983482:FLL983482 FVD983482:FVH983482 GEZ983482:GFD983482 GOV983482:GOZ983482 GYR983482:GYV983482 HIN983482:HIR983482 HSJ983482:HSN983482 ICF983482:ICJ983482 IMB983482:IMF983482 IVX983482:IWB983482 JFT983482:JFX983482 JPP983482:JPT983482 JZL983482:JZP983482 KJH983482:KJL983482 KTD983482:KTH983482 LCZ983482:LDD983482 LMV983482:LMZ983482 LWR983482:LWV983482 MGN983482:MGR983482 MQJ983482:MQN983482 NAF983482:NAJ983482 NKB983482:NKF983482 NTX983482:NUB983482 ODT983482:ODX983482 ONP983482:ONT983482 OXL983482:OXP983482 PHH983482:PHL983482 PRD983482:PRH983482 QAZ983482:QBD983482 QKV983482:QKZ983482 QUR983482:QUV983482 REN983482:RER983482 ROJ983482:RON983482 RYF983482:RYJ983482 SIB983482:SIF983482 SRX983482:SSB983482 TBT983482:TBX983482 TLP983482:TLT983482 TVL983482:TVP983482 UFH983482:UFL983482 UPD983482:UPH983482 UYZ983482:UZD983482 VIV983482:VIZ983482 VSR983482:VSV983482 WCN983482:WCR983482 WMJ983482:WMN983482 WWF983482:WWJ983482 X983480:AB983480 X917944:AB917944 X852408:AB852408 X786872:AB786872 X721336:AB721336 X655800:AB655800 X590264:AB590264 X524728:AB524728 X459192:AB459192 X393656:AB393656 X328120:AB328120 X262584:AB262584 X197048:AB197048 X131512:AB131512 X65976:AB65976 WWF443:WWJ443 WMJ443:WMN443 WCN443:WCR443 VSR443:VSV443 VIV443:VIZ443 UYZ443:UZD443 UPD443:UPH443 UFH443:UFL443 TVL443:TVP443 TLP443:TLT443 TBT443:TBX443 SRX443:SSB443 SIB443:SIF443 RYF443:RYJ443 ROJ443:RON443 REN443:RER443 QUR443:QUV443 QKV443:QKZ443 QAZ443:QBD443 PRD443:PRH443 PHH443:PHL443 OXL443:OXP443 ONP443:ONT443 ODT443:ODX443 NTX443:NUB443 NKB443:NKF443 NAF443:NAJ443 MQJ443:MQN443 MGN443:MGR443 LWR443:LWV443 LMV443:LMZ443 LCZ443:LDD443 KTD443:KTH443 KJH443:KJL443 JZL443:JZP443 JPP443:JPT443 JFT443:JFX443 IVX443:IWB443 IMB443:IMF443 ICF443:ICJ443 HSJ443:HSN443 HIN443:HIR443 GYR443:GYV443 GOV443:GOZ443 GEZ443:GFD443 FVD443:FVH443 FLH443:FLL443 FBL443:FBP443 ERP443:ERT443 EHT443:EHX443 DXX443:DYB443 DOB443:DOF443 DEF443:DEJ443 CUJ443:CUN443 CKN443:CKR443 CAR443:CAV443 BQV443:BQZ443 BGZ443:BHD443 AXD443:AXH443 ANH443:ANL443 ADL443:ADP443 TP443:TT443 JT443:JX443 X441:AB442">
      <formula1>$CG$440:$CG$441</formula1>
    </dataValidation>
    <dataValidation type="list" allowBlank="1" showDropDown="0" showInputMessage="1" showErrorMessage="1" sqref="K983449 K917913 K852377 K786841 K721305 K655769 K590233 K524697 K459161 K393625 K328089 K262553 K197017 K131481 K65945 JG65947 TC65947 ACY65947 AMU65947 AWQ65947 BGM65947 BQI65947 CAE65947 CKA65947 CTW65947 DDS65947 DNO65947 DXK65947 EHG65947 ERC65947 FAY65947 FKU65947 FUQ65947 GEM65947 GOI65947 GYE65947 HIA65947 HRW65947 IBS65947 ILO65947 IVK65947 JFG65947 JPC65947 JYY65947 KIU65947 KSQ65947 LCM65947 LMI65947 LWE65947 MGA65947 MPW65947 MZS65947 NJO65947 NTK65947 ODG65947 ONC65947 OWY65947 PGU65947 PQQ65947 QAM65947 QKI65947 QUE65947 REA65947 RNW65947 RXS65947 SHO65947 SRK65947 TBG65947 TLC65947 TUY65947 UEU65947 UOQ65947 UYM65947 VII65947 VSE65947 WCA65947 WLW65947 WVS65947 JG131483 TC131483 ACY131483 AMU131483 AWQ131483 BGM131483 BQI131483 CAE131483 CKA131483 CTW131483 DDS131483 DNO131483 DXK131483 EHG131483 ERC131483 FAY131483 FKU131483 FUQ131483 GEM131483 GOI131483 GYE131483 HIA131483 HRW131483 IBS131483 ILO131483 IVK131483 JFG131483 JPC131483 JYY131483 KIU131483 KSQ131483 LCM131483 LMI131483 LWE131483 MGA131483 MPW131483 MZS131483 NJO131483 NTK131483 ODG131483 ONC131483 OWY131483 PGU131483 PQQ131483 QAM131483 QKI131483 QUE131483 REA131483 RNW131483 RXS131483 SHO131483 SRK131483 TBG131483 TLC131483 TUY131483 UEU131483 UOQ131483 UYM131483 VII131483 VSE131483 WCA131483 WLW131483 WVS131483 JG197019 TC197019 ACY197019 AMU197019 AWQ197019 BGM197019 BQI197019 CAE197019 CKA197019 CTW197019 DDS197019 DNO197019 DXK197019 EHG197019 ERC197019 FAY197019 FKU197019 FUQ197019 GEM197019 GOI197019 GYE197019 HIA197019 HRW197019 IBS197019 ILO197019 IVK197019 JFG197019 JPC197019 JYY197019 KIU197019 KSQ197019 LCM197019 LMI197019 LWE197019 MGA197019 MPW197019 MZS197019 NJO197019 NTK197019 ODG197019 ONC197019 OWY197019 PGU197019 PQQ197019 QAM197019 QKI197019 QUE197019 REA197019 RNW197019 RXS197019 SHO197019 SRK197019 TBG197019 TLC197019 TUY197019 UEU197019 UOQ197019 UYM197019 VII197019 VSE197019 WCA197019 WLW197019 WVS197019 JG262555 TC262555 ACY262555 AMU262555 AWQ262555 BGM262555 BQI262555 CAE262555 CKA262555 CTW262555 DDS262555 DNO262555 DXK262555 EHG262555 ERC262555 FAY262555 FKU262555 FUQ262555 GEM262555 GOI262555 GYE262555 HIA262555 HRW262555 IBS262555 ILO262555 IVK262555 JFG262555 JPC262555 JYY262555 KIU262555 KSQ262555 LCM262555 LMI262555 LWE262555 MGA262555 MPW262555 MZS262555 NJO262555 NTK262555 ODG262555 ONC262555 OWY262555 PGU262555 PQQ262555 QAM262555 QKI262555 QUE262555 REA262555 RNW262555 RXS262555 SHO262555 SRK262555 TBG262555 TLC262555 TUY262555 UEU262555 UOQ262555 UYM262555 VII262555 VSE262555 WCA262555 WLW262555 WVS262555 JG328091 TC328091 ACY328091 AMU328091 AWQ328091 BGM328091 BQI328091 CAE328091 CKA328091 CTW328091 DDS328091 DNO328091 DXK328091 EHG328091 ERC328091 FAY328091 FKU328091 FUQ328091 GEM328091 GOI328091 GYE328091 HIA328091 HRW328091 IBS328091 ILO328091 IVK328091 JFG328091 JPC328091 JYY328091 KIU328091 KSQ328091 LCM328091 LMI328091 LWE328091 MGA328091 MPW328091 MZS328091 NJO328091 NTK328091 ODG328091 ONC328091 OWY328091 PGU328091 PQQ328091 QAM328091 QKI328091 QUE328091 REA328091 RNW328091 RXS328091 SHO328091 SRK328091 TBG328091 TLC328091 TUY328091 UEU328091 UOQ328091 UYM328091 VII328091 VSE328091 WCA328091 WLW328091 WVS328091 JG393627 TC393627 ACY393627 AMU393627 AWQ393627 BGM393627 BQI393627 CAE393627 CKA393627 CTW393627 DDS393627 DNO393627 DXK393627 EHG393627 ERC393627 FAY393627 FKU393627 FUQ393627 GEM393627 GOI393627 GYE393627 HIA393627 HRW393627 IBS393627 ILO393627 IVK393627 JFG393627 JPC393627 JYY393627 KIU393627 KSQ393627 LCM393627 LMI393627 LWE393627 MGA393627 MPW393627 MZS393627 NJO393627 NTK393627 ODG393627 ONC393627 OWY393627 PGU393627 PQQ393627 QAM393627 QKI393627 QUE393627 REA393627 RNW393627 RXS393627 SHO393627 SRK393627 TBG393627 TLC393627 TUY393627 UEU393627 UOQ393627 UYM393627 VII393627 VSE393627 WCA393627 WLW393627 WVS393627 JG459163 TC459163 ACY459163 AMU459163 AWQ459163 BGM459163 BQI459163 CAE459163 CKA459163 CTW459163 DDS459163 DNO459163 DXK459163 EHG459163 ERC459163 FAY459163 FKU459163 FUQ459163 GEM459163 GOI459163 GYE459163 HIA459163 HRW459163 IBS459163 ILO459163 IVK459163 JFG459163 JPC459163 JYY459163 KIU459163 KSQ459163 LCM459163 LMI459163 LWE459163 MGA459163 MPW459163 MZS459163 NJO459163 NTK459163 ODG459163 ONC459163 OWY459163 PGU459163 PQQ459163 QAM459163 QKI459163 QUE459163 REA459163 RNW459163 RXS459163 SHO459163 SRK459163 TBG459163 TLC459163 TUY459163 UEU459163 UOQ459163 UYM459163 VII459163 VSE459163 WCA459163 WLW459163 WVS459163 JG524699 TC524699 ACY524699 AMU524699 AWQ524699 BGM524699 BQI524699 CAE524699 CKA524699 CTW524699 DDS524699 DNO524699 DXK524699 EHG524699 ERC524699 FAY524699 FKU524699 FUQ524699 GEM524699 GOI524699 GYE524699 HIA524699 HRW524699 IBS524699 ILO524699 IVK524699 JFG524699 JPC524699 JYY524699 KIU524699 KSQ524699 LCM524699 LMI524699 LWE524699 MGA524699 MPW524699 MZS524699 NJO524699 NTK524699 ODG524699 ONC524699 OWY524699 PGU524699 PQQ524699 QAM524699 QKI524699 QUE524699 REA524699 RNW524699 RXS524699 SHO524699 SRK524699 TBG524699 TLC524699 TUY524699 UEU524699 UOQ524699 UYM524699 VII524699 VSE524699 WCA524699 WLW524699 WVS524699 JG590235 TC590235 ACY590235 AMU590235 AWQ590235 BGM590235 BQI590235 CAE590235 CKA590235 CTW590235 DDS590235 DNO590235 DXK590235 EHG590235 ERC590235 FAY590235 FKU590235 FUQ590235 GEM590235 GOI590235 GYE590235 HIA590235 HRW590235 IBS590235 ILO590235 IVK590235 JFG590235 JPC590235 JYY590235 KIU590235 KSQ590235 LCM590235 LMI590235 LWE590235 MGA590235 MPW590235 MZS590235 NJO590235 NTK590235 ODG590235 ONC590235 OWY590235 PGU590235 PQQ590235 QAM590235 QKI590235 QUE590235 REA590235 RNW590235 RXS590235 SHO590235 SRK590235 TBG590235 TLC590235 TUY590235 UEU590235 UOQ590235 UYM590235 VII590235 VSE590235 WCA590235 WLW590235 WVS590235 JG655771 TC655771 ACY655771 AMU655771 AWQ655771 BGM655771 BQI655771 CAE655771 CKA655771 CTW655771 DDS655771 DNO655771 DXK655771 EHG655771 ERC655771 FAY655771 FKU655771 FUQ655771 GEM655771 GOI655771 GYE655771 HIA655771 HRW655771 IBS655771 ILO655771 IVK655771 JFG655771 JPC655771 JYY655771 KIU655771 KSQ655771 LCM655771 LMI655771 LWE655771 MGA655771 MPW655771 MZS655771 NJO655771 NTK655771 ODG655771 ONC655771 OWY655771 PGU655771 PQQ655771 QAM655771 QKI655771 QUE655771 REA655771 RNW655771 RXS655771 SHO655771 SRK655771 TBG655771 TLC655771 TUY655771 UEU655771 UOQ655771 UYM655771 VII655771 VSE655771 WCA655771 WLW655771 WVS655771 JG721307 TC721307 ACY721307 AMU721307 AWQ721307 BGM721307 BQI721307 CAE721307 CKA721307 CTW721307 DDS721307 DNO721307 DXK721307 EHG721307 ERC721307 FAY721307 FKU721307 FUQ721307 GEM721307 GOI721307 GYE721307 HIA721307 HRW721307 IBS721307 ILO721307 IVK721307 JFG721307 JPC721307 JYY721307 KIU721307 KSQ721307 LCM721307 LMI721307 LWE721307 MGA721307 MPW721307 MZS721307 NJO721307 NTK721307 ODG721307 ONC721307 OWY721307 PGU721307 PQQ721307 QAM721307 QKI721307 QUE721307 REA721307 RNW721307 RXS721307 SHO721307 SRK721307 TBG721307 TLC721307 TUY721307 UEU721307 UOQ721307 UYM721307 VII721307 VSE721307 WCA721307 WLW721307 WVS721307 JG786843 TC786843 ACY786843 AMU786843 AWQ786843 BGM786843 BQI786843 CAE786843 CKA786843 CTW786843 DDS786843 DNO786843 DXK786843 EHG786843 ERC786843 FAY786843 FKU786843 FUQ786843 GEM786843 GOI786843 GYE786843 HIA786843 HRW786843 IBS786843 ILO786843 IVK786843 JFG786843 JPC786843 JYY786843 KIU786843 KSQ786843 LCM786843 LMI786843 LWE786843 MGA786843 MPW786843 MZS786843 NJO786843 NTK786843 ODG786843 ONC786843 OWY786843 PGU786843 PQQ786843 QAM786843 QKI786843 QUE786843 REA786843 RNW786843 RXS786843 SHO786843 SRK786843 TBG786843 TLC786843 TUY786843 UEU786843 UOQ786843 UYM786843 VII786843 VSE786843 WCA786843 WLW786843 WVS786843 JG852379 TC852379 ACY852379 AMU852379 AWQ852379 BGM852379 BQI852379 CAE852379 CKA852379 CTW852379 DDS852379 DNO852379 DXK852379 EHG852379 ERC852379 FAY852379 FKU852379 FUQ852379 GEM852379 GOI852379 GYE852379 HIA852379 HRW852379 IBS852379 ILO852379 IVK852379 JFG852379 JPC852379 JYY852379 KIU852379 KSQ852379 LCM852379 LMI852379 LWE852379 MGA852379 MPW852379 MZS852379 NJO852379 NTK852379 ODG852379 ONC852379 OWY852379 PGU852379 PQQ852379 QAM852379 QKI852379 QUE852379 REA852379 RNW852379 RXS852379 SHO852379 SRK852379 TBG852379 TLC852379 TUY852379 UEU852379 UOQ852379 UYM852379 VII852379 VSE852379 WCA852379 WLW852379 WVS852379 JG917915 TC917915 ACY917915 AMU917915 AWQ917915 BGM917915 BQI917915 CAE917915 CKA917915 CTW917915 DDS917915 DNO917915 DXK917915 EHG917915 ERC917915 FAY917915 FKU917915 FUQ917915 GEM917915 GOI917915 GYE917915 HIA917915 HRW917915 IBS917915 ILO917915 IVK917915 JFG917915 JPC917915 JYY917915 KIU917915 KSQ917915 LCM917915 LMI917915 LWE917915 MGA917915 MPW917915 MZS917915 NJO917915 NTK917915 ODG917915 ONC917915 OWY917915 PGU917915 PQQ917915 QAM917915 QKI917915 QUE917915 REA917915 RNW917915 RXS917915 SHO917915 SRK917915 TBG917915 TLC917915 TUY917915 UEU917915 UOQ917915 UYM917915 VII917915 VSE917915 WCA917915 WLW917915 WVS917915 JG983451 TC983451 ACY983451 AMU983451 AWQ983451 BGM983451 BQI983451 CAE983451 CKA983451 CTW983451 DDS983451 DNO983451 DXK983451 EHG983451 ERC983451 FAY983451 FKU983451 FUQ983451 GEM983451 GOI983451 GYE983451 HIA983451 HRW983451 IBS983451 ILO983451 IVK983451 JFG983451 JPC983451 JYY983451 KIU983451 KSQ983451 LCM983451 LMI983451 LWE983451 MGA983451 MPW983451 MZS983451 NJO983451 NTK983451 ODG983451 ONC983451 OWY983451 PGU983451 PQQ983451 QAM983451 QKI983451 QUE983451 REA983451 RNW983451 RXS983451 SHO983451 SRK983451 TBG983451 TLC983451 TUY983451 UEU983451 UOQ983451 UYM983451 VII983451 VSE983451 WCA983451 WLW983451 WVS983451 K410 K416:N416 WVS412 WLW412 WCA412 VSE412 VII412 UYM412 UOQ412 UEU412 TUY412 TLC412 TBG412 SRK412 SHO412 RXS412 RNW412 REA412 QUE412 QKI412 QAM412 PQQ412 PGU412 OWY412 ONC412 ODG412 NTK412 NJO412 MZS412 MPW412 MGA412 LWE412 LMI412 LCM412 KSQ412 KIU412 JYY412 JPC412 JFG412 IVK412 ILO412 IBS412 HRW412 HIA412 GYE412 GOI412 GEM412 FUQ412 FKU412 FAY412 ERC412 EHG412 DXK412 DNO412 DDS412 CTW412 CKA412 CAE412 BQI412 BGM412 AWQ412 AMU412 ACY412 TC412 JG412">
      <formula1>$CG$411:$CG$412</formula1>
    </dataValidation>
    <dataValidation type="list" allowBlank="1" showDropDown="0" showInputMessage="1" showErrorMessage="1" sqref="Y65974:Z65974 Y131510:Z131510 Y197046:Z197046 Y262582:Z262582 Y328118:Z328118 Y393654:Z393654 Y459190:Z459190 Y524726:Z524726 Y590262:Z590262 Y655798:Z655798 Y721334:Z721334 Y786870:Z786870 Y852406:Z852406 Y917942:Z917942 Y983478:Z983478 WWG983480:WWH983480 WMK983480:WML983480 WCO983480:WCP983480 VSS983480:VST983480 VIW983480:VIX983480 UZA983480:UZB983480 UPE983480:UPF983480 UFI983480:UFJ983480 TVM983480:TVN983480 TLQ983480:TLR983480 TBU983480:TBV983480 SRY983480:SRZ983480 SIC983480:SID983480 RYG983480:RYH983480 ROK983480:ROL983480 REO983480:REP983480 QUS983480:QUT983480 QKW983480:QKX983480 QBA983480:QBB983480 PRE983480:PRF983480 PHI983480:PHJ983480 OXM983480:OXN983480 ONQ983480:ONR983480 ODU983480:ODV983480 NTY983480:NTZ983480 NKC983480:NKD983480 NAG983480:NAH983480 MQK983480:MQL983480 MGO983480:MGP983480 LWS983480:LWT983480 LMW983480:LMX983480 LDA983480:LDB983480 KTE983480:KTF983480 KJI983480:KJJ983480 JZM983480:JZN983480 JPQ983480:JPR983480 JFU983480:JFV983480 IVY983480:IVZ983480 IMC983480:IMD983480 ICG983480:ICH983480 HSK983480:HSL983480 HIO983480:HIP983480 GYS983480:GYT983480 GOW983480:GOX983480 GFA983480:GFB983480 FVE983480:FVF983480 FLI983480:FLJ983480 FBM983480:FBN983480 ERQ983480:ERR983480 EHU983480:EHV983480 DXY983480:DXZ983480 DOC983480:DOD983480 DEG983480:DEH983480 CUK983480:CUL983480 CKO983480:CKP983480 CAS983480:CAT983480 BQW983480:BQX983480 BHA983480:BHB983480 AXE983480:AXF983480 ANI983480:ANJ983480 ADM983480:ADN983480 TQ983480:TR983480 JU983480:JV983480 WWG917944:WWH917944 WMK917944:WML917944 WCO917944:WCP917944 VSS917944:VST917944 VIW917944:VIX917944 UZA917944:UZB917944 UPE917944:UPF917944 UFI917944:UFJ917944 TVM917944:TVN917944 TLQ917944:TLR917944 TBU917944:TBV917944 SRY917944:SRZ917944 SIC917944:SID917944 RYG917944:RYH917944 ROK917944:ROL917944 REO917944:REP917944 QUS917944:QUT917944 QKW917944:QKX917944 QBA917944:QBB917944 PRE917944:PRF917944 PHI917944:PHJ917944 OXM917944:OXN917944 ONQ917944:ONR917944 ODU917944:ODV917944 NTY917944:NTZ917944 NKC917944:NKD917944 NAG917944:NAH917944 MQK917944:MQL917944 MGO917944:MGP917944 LWS917944:LWT917944 LMW917944:LMX917944 LDA917944:LDB917944 KTE917944:KTF917944 KJI917944:KJJ917944 JZM917944:JZN917944 JPQ917944:JPR917944 JFU917944:JFV917944 IVY917944:IVZ917944 IMC917944:IMD917944 ICG917944:ICH917944 HSK917944:HSL917944 HIO917944:HIP917944 GYS917944:GYT917944 GOW917944:GOX917944 GFA917944:GFB917944 FVE917944:FVF917944 FLI917944:FLJ917944 FBM917944:FBN917944 ERQ917944:ERR917944 EHU917944:EHV917944 DXY917944:DXZ917944 DOC917944:DOD917944 DEG917944:DEH917944 CUK917944:CUL917944 CKO917944:CKP917944 CAS917944:CAT917944 BQW917944:BQX917944 BHA917944:BHB917944 AXE917944:AXF917944 ANI917944:ANJ917944 ADM917944:ADN917944 TQ917944:TR917944 JU917944:JV917944 WWG852408:WWH852408 WMK852408:WML852408 WCO852408:WCP852408 VSS852408:VST852408 VIW852408:VIX852408 UZA852408:UZB852408 UPE852408:UPF852408 UFI852408:UFJ852408 TVM852408:TVN852408 TLQ852408:TLR852408 TBU852408:TBV852408 SRY852408:SRZ852408 SIC852408:SID852408 RYG852408:RYH852408 ROK852408:ROL852408 REO852408:REP852408 QUS852408:QUT852408 QKW852408:QKX852408 QBA852408:QBB852408 PRE852408:PRF852408 PHI852408:PHJ852408 OXM852408:OXN852408 ONQ852408:ONR852408 ODU852408:ODV852408 NTY852408:NTZ852408 NKC852408:NKD852408 NAG852408:NAH852408 MQK852408:MQL852408 MGO852408:MGP852408 LWS852408:LWT852408 LMW852408:LMX852408 LDA852408:LDB852408 KTE852408:KTF852408 KJI852408:KJJ852408 JZM852408:JZN852408 JPQ852408:JPR852408 JFU852408:JFV852408 IVY852408:IVZ852408 IMC852408:IMD852408 ICG852408:ICH852408 HSK852408:HSL852408 HIO852408:HIP852408 GYS852408:GYT852408 GOW852408:GOX852408 GFA852408:GFB852408 FVE852408:FVF852408 FLI852408:FLJ852408 FBM852408:FBN852408 ERQ852408:ERR852408 EHU852408:EHV852408 DXY852408:DXZ852408 DOC852408:DOD852408 DEG852408:DEH852408 CUK852408:CUL852408 CKO852408:CKP852408 CAS852408:CAT852408 BQW852408:BQX852408 BHA852408:BHB852408 AXE852408:AXF852408 ANI852408:ANJ852408 ADM852408:ADN852408 TQ852408:TR852408 JU852408:JV852408 WWG786872:WWH786872 WMK786872:WML786872 WCO786872:WCP786872 VSS786872:VST786872 VIW786872:VIX786872 UZA786872:UZB786872 UPE786872:UPF786872 UFI786872:UFJ786872 TVM786872:TVN786872 TLQ786872:TLR786872 TBU786872:TBV786872 SRY786872:SRZ786872 SIC786872:SID786872 RYG786872:RYH786872 ROK786872:ROL786872 REO786872:REP786872 QUS786872:QUT786872 QKW786872:QKX786872 QBA786872:QBB786872 PRE786872:PRF786872 PHI786872:PHJ786872 OXM786872:OXN786872 ONQ786872:ONR786872 ODU786872:ODV786872 NTY786872:NTZ786872 NKC786872:NKD786872 NAG786872:NAH786872 MQK786872:MQL786872 MGO786872:MGP786872 LWS786872:LWT786872 LMW786872:LMX786872 LDA786872:LDB786872 KTE786872:KTF786872 KJI786872:KJJ786872 JZM786872:JZN786872 JPQ786872:JPR786872 JFU786872:JFV786872 IVY786872:IVZ786872 IMC786872:IMD786872 ICG786872:ICH786872 HSK786872:HSL786872 HIO786872:HIP786872 GYS786872:GYT786872 GOW786872:GOX786872 GFA786872:GFB786872 FVE786872:FVF786872 FLI786872:FLJ786872 FBM786872:FBN786872 ERQ786872:ERR786872 EHU786872:EHV786872 DXY786872:DXZ786872 DOC786872:DOD786872 DEG786872:DEH786872 CUK786872:CUL786872 CKO786872:CKP786872 CAS786872:CAT786872 BQW786872:BQX786872 BHA786872:BHB786872 AXE786872:AXF786872 ANI786872:ANJ786872 ADM786872:ADN786872 TQ786872:TR786872 JU786872:JV786872 WWG721336:WWH721336 WMK721336:WML721336 WCO721336:WCP721336 VSS721336:VST721336 VIW721336:VIX721336 UZA721336:UZB721336 UPE721336:UPF721336 UFI721336:UFJ721336 TVM721336:TVN721336 TLQ721336:TLR721336 TBU721336:TBV721336 SRY721336:SRZ721336 SIC721336:SID721336 RYG721336:RYH721336 ROK721336:ROL721336 REO721336:REP721336 QUS721336:QUT721336 QKW721336:QKX721336 QBA721336:QBB721336 PRE721336:PRF721336 PHI721336:PHJ721336 OXM721336:OXN721336 ONQ721336:ONR721336 ODU721336:ODV721336 NTY721336:NTZ721336 NKC721336:NKD721336 NAG721336:NAH721336 MQK721336:MQL721336 MGO721336:MGP721336 LWS721336:LWT721336 LMW721336:LMX721336 LDA721336:LDB721336 KTE721336:KTF721336 KJI721336:KJJ721336 JZM721336:JZN721336 JPQ721336:JPR721336 JFU721336:JFV721336 IVY721336:IVZ721336 IMC721336:IMD721336 ICG721336:ICH721336 HSK721336:HSL721336 HIO721336:HIP721336 GYS721336:GYT721336 GOW721336:GOX721336 GFA721336:GFB721336 FVE721336:FVF721336 FLI721336:FLJ721336 FBM721336:FBN721336 ERQ721336:ERR721336 EHU721336:EHV721336 DXY721336:DXZ721336 DOC721336:DOD721336 DEG721336:DEH721336 CUK721336:CUL721336 CKO721336:CKP721336 CAS721336:CAT721336 BQW721336:BQX721336 BHA721336:BHB721336 AXE721336:AXF721336 ANI721336:ANJ721336 ADM721336:ADN721336 TQ721336:TR721336 JU721336:JV721336 WWG655800:WWH655800 WMK655800:WML655800 WCO655800:WCP655800 VSS655800:VST655800 VIW655800:VIX655800 UZA655800:UZB655800 UPE655800:UPF655800 UFI655800:UFJ655800 TVM655800:TVN655800 TLQ655800:TLR655800 TBU655800:TBV655800 SRY655800:SRZ655800 SIC655800:SID655800 RYG655800:RYH655800 ROK655800:ROL655800 REO655800:REP655800 QUS655800:QUT655800 QKW655800:QKX655800 QBA655800:QBB655800 PRE655800:PRF655800 PHI655800:PHJ655800 OXM655800:OXN655800 ONQ655800:ONR655800 ODU655800:ODV655800 NTY655800:NTZ655800 NKC655800:NKD655800 NAG655800:NAH655800 MQK655800:MQL655800 MGO655800:MGP655800 LWS655800:LWT655800 LMW655800:LMX655800 LDA655800:LDB655800 KTE655800:KTF655800 KJI655800:KJJ655800 JZM655800:JZN655800 JPQ655800:JPR655800 JFU655800:JFV655800 IVY655800:IVZ655800 IMC655800:IMD655800 ICG655800:ICH655800 HSK655800:HSL655800 HIO655800:HIP655800 GYS655800:GYT655800 GOW655800:GOX655800 GFA655800:GFB655800 FVE655800:FVF655800 FLI655800:FLJ655800 FBM655800:FBN655800 ERQ655800:ERR655800 EHU655800:EHV655800 DXY655800:DXZ655800 DOC655800:DOD655800 DEG655800:DEH655800 CUK655800:CUL655800 CKO655800:CKP655800 CAS655800:CAT655800 BQW655800:BQX655800 BHA655800:BHB655800 AXE655800:AXF655800 ANI655800:ANJ655800 ADM655800:ADN655800 TQ655800:TR655800 JU655800:JV655800 WWG590264:WWH590264 WMK590264:WML590264 WCO590264:WCP590264 VSS590264:VST590264 VIW590264:VIX590264 UZA590264:UZB590264 UPE590264:UPF590264 UFI590264:UFJ590264 TVM590264:TVN590264 TLQ590264:TLR590264 TBU590264:TBV590264 SRY590264:SRZ590264 SIC590264:SID590264 RYG590264:RYH590264 ROK590264:ROL590264 REO590264:REP590264 QUS590264:QUT590264 QKW590264:QKX590264 QBA590264:QBB590264 PRE590264:PRF590264 PHI590264:PHJ590264 OXM590264:OXN590264 ONQ590264:ONR590264 ODU590264:ODV590264 NTY590264:NTZ590264 NKC590264:NKD590264 NAG590264:NAH590264 MQK590264:MQL590264 MGO590264:MGP590264 LWS590264:LWT590264 LMW590264:LMX590264 LDA590264:LDB590264 KTE590264:KTF590264 KJI590264:KJJ590264 JZM590264:JZN590264 JPQ590264:JPR590264 JFU590264:JFV590264 IVY590264:IVZ590264 IMC590264:IMD590264 ICG590264:ICH590264 HSK590264:HSL590264 HIO590264:HIP590264 GYS590264:GYT590264 GOW590264:GOX590264 GFA590264:GFB590264 FVE590264:FVF590264 FLI590264:FLJ590264 FBM590264:FBN590264 ERQ590264:ERR590264 EHU590264:EHV590264 DXY590264:DXZ590264 DOC590264:DOD590264 DEG590264:DEH590264 CUK590264:CUL590264 CKO590264:CKP590264 CAS590264:CAT590264 BQW590264:BQX590264 BHA590264:BHB590264 AXE590264:AXF590264 ANI590264:ANJ590264 ADM590264:ADN590264 TQ590264:TR590264 JU590264:JV590264 WWG524728:WWH524728 WMK524728:WML524728 WCO524728:WCP524728 VSS524728:VST524728 VIW524728:VIX524728 UZA524728:UZB524728 UPE524728:UPF524728 UFI524728:UFJ524728 TVM524728:TVN524728 TLQ524728:TLR524728 TBU524728:TBV524728 SRY524728:SRZ524728 SIC524728:SID524728 RYG524728:RYH524728 ROK524728:ROL524728 REO524728:REP524728 QUS524728:QUT524728 QKW524728:QKX524728 QBA524728:QBB524728 PRE524728:PRF524728 PHI524728:PHJ524728 OXM524728:OXN524728 ONQ524728:ONR524728 ODU524728:ODV524728 NTY524728:NTZ524728 NKC524728:NKD524728 NAG524728:NAH524728 MQK524728:MQL524728 MGO524728:MGP524728 LWS524728:LWT524728 LMW524728:LMX524728 LDA524728:LDB524728 KTE524728:KTF524728 KJI524728:KJJ524728 JZM524728:JZN524728 JPQ524728:JPR524728 JFU524728:JFV524728 IVY524728:IVZ524728 IMC524728:IMD524728 ICG524728:ICH524728 HSK524728:HSL524728 HIO524728:HIP524728 GYS524728:GYT524728 GOW524728:GOX524728 GFA524728:GFB524728 FVE524728:FVF524728 FLI524728:FLJ524728 FBM524728:FBN524728 ERQ524728:ERR524728 EHU524728:EHV524728 DXY524728:DXZ524728 DOC524728:DOD524728 DEG524728:DEH524728 CUK524728:CUL524728 CKO524728:CKP524728 CAS524728:CAT524728 BQW524728:BQX524728 BHA524728:BHB524728 AXE524728:AXF524728 ANI524728:ANJ524728 ADM524728:ADN524728 TQ524728:TR524728 JU524728:JV524728 WWG459192:WWH459192 WMK459192:WML459192 WCO459192:WCP459192 VSS459192:VST459192 VIW459192:VIX459192 UZA459192:UZB459192 UPE459192:UPF459192 UFI459192:UFJ459192 TVM459192:TVN459192 TLQ459192:TLR459192 TBU459192:TBV459192 SRY459192:SRZ459192 SIC459192:SID459192 RYG459192:RYH459192 ROK459192:ROL459192 REO459192:REP459192 QUS459192:QUT459192 QKW459192:QKX459192 QBA459192:QBB459192 PRE459192:PRF459192 PHI459192:PHJ459192 OXM459192:OXN459192 ONQ459192:ONR459192 ODU459192:ODV459192 NTY459192:NTZ459192 NKC459192:NKD459192 NAG459192:NAH459192 MQK459192:MQL459192 MGO459192:MGP459192 LWS459192:LWT459192 LMW459192:LMX459192 LDA459192:LDB459192 KTE459192:KTF459192 KJI459192:KJJ459192 JZM459192:JZN459192 JPQ459192:JPR459192 JFU459192:JFV459192 IVY459192:IVZ459192 IMC459192:IMD459192 ICG459192:ICH459192 HSK459192:HSL459192 HIO459192:HIP459192 GYS459192:GYT459192 GOW459192:GOX459192 GFA459192:GFB459192 FVE459192:FVF459192 FLI459192:FLJ459192 FBM459192:FBN459192 ERQ459192:ERR459192 EHU459192:EHV459192 DXY459192:DXZ459192 DOC459192:DOD459192 DEG459192:DEH459192 CUK459192:CUL459192 CKO459192:CKP459192 CAS459192:CAT459192 BQW459192:BQX459192 BHA459192:BHB459192 AXE459192:AXF459192 ANI459192:ANJ459192 ADM459192:ADN459192 TQ459192:TR459192 JU459192:JV459192 WWG393656:WWH393656 WMK393656:WML393656 WCO393656:WCP393656 VSS393656:VST393656 VIW393656:VIX393656 UZA393656:UZB393656 UPE393656:UPF393656 UFI393656:UFJ393656 TVM393656:TVN393656 TLQ393656:TLR393656 TBU393656:TBV393656 SRY393656:SRZ393656 SIC393656:SID393656 RYG393656:RYH393656 ROK393656:ROL393656 REO393656:REP393656 QUS393656:QUT393656 QKW393656:QKX393656 QBA393656:QBB393656 PRE393656:PRF393656 PHI393656:PHJ393656 OXM393656:OXN393656 ONQ393656:ONR393656 ODU393656:ODV393656 NTY393656:NTZ393656 NKC393656:NKD393656 NAG393656:NAH393656 MQK393656:MQL393656 MGO393656:MGP393656 LWS393656:LWT393656 LMW393656:LMX393656 LDA393656:LDB393656 KTE393656:KTF393656 KJI393656:KJJ393656 JZM393656:JZN393656 JPQ393656:JPR393656 JFU393656:JFV393656 IVY393656:IVZ393656 IMC393656:IMD393656 ICG393656:ICH393656 HSK393656:HSL393656 HIO393656:HIP393656 GYS393656:GYT393656 GOW393656:GOX393656 GFA393656:GFB393656 FVE393656:FVF393656 FLI393656:FLJ393656 FBM393656:FBN393656 ERQ393656:ERR393656 EHU393656:EHV393656 DXY393656:DXZ393656 DOC393656:DOD393656 DEG393656:DEH393656 CUK393656:CUL393656 CKO393656:CKP393656 CAS393656:CAT393656 BQW393656:BQX393656 BHA393656:BHB393656 AXE393656:AXF393656 ANI393656:ANJ393656 ADM393656:ADN393656 TQ393656:TR393656 JU393656:JV393656 WWG328120:WWH328120 WMK328120:WML328120 WCO328120:WCP328120 VSS328120:VST328120 VIW328120:VIX328120 UZA328120:UZB328120 UPE328120:UPF328120 UFI328120:UFJ328120 TVM328120:TVN328120 TLQ328120:TLR328120 TBU328120:TBV328120 SRY328120:SRZ328120 SIC328120:SID328120 RYG328120:RYH328120 ROK328120:ROL328120 REO328120:REP328120 QUS328120:QUT328120 QKW328120:QKX328120 QBA328120:QBB328120 PRE328120:PRF328120 PHI328120:PHJ328120 OXM328120:OXN328120 ONQ328120:ONR328120 ODU328120:ODV328120 NTY328120:NTZ328120 NKC328120:NKD328120 NAG328120:NAH328120 MQK328120:MQL328120 MGO328120:MGP328120 LWS328120:LWT328120 LMW328120:LMX328120 LDA328120:LDB328120 KTE328120:KTF328120 KJI328120:KJJ328120 JZM328120:JZN328120 JPQ328120:JPR328120 JFU328120:JFV328120 IVY328120:IVZ328120 IMC328120:IMD328120 ICG328120:ICH328120 HSK328120:HSL328120 HIO328120:HIP328120 GYS328120:GYT328120 GOW328120:GOX328120 GFA328120:GFB328120 FVE328120:FVF328120 FLI328120:FLJ328120 FBM328120:FBN328120 ERQ328120:ERR328120 EHU328120:EHV328120 DXY328120:DXZ328120 DOC328120:DOD328120 DEG328120:DEH328120 CUK328120:CUL328120 CKO328120:CKP328120 CAS328120:CAT328120 BQW328120:BQX328120 BHA328120:BHB328120 AXE328120:AXF328120 ANI328120:ANJ328120 ADM328120:ADN328120 TQ328120:TR328120 JU328120:JV328120 WWG262584:WWH262584 WMK262584:WML262584 WCO262584:WCP262584 VSS262584:VST262584 VIW262584:VIX262584 UZA262584:UZB262584 UPE262584:UPF262584 UFI262584:UFJ262584 TVM262584:TVN262584 TLQ262584:TLR262584 TBU262584:TBV262584 SRY262584:SRZ262584 SIC262584:SID262584 RYG262584:RYH262584 ROK262584:ROL262584 REO262584:REP262584 QUS262584:QUT262584 QKW262584:QKX262584 QBA262584:QBB262584 PRE262584:PRF262584 PHI262584:PHJ262584 OXM262584:OXN262584 ONQ262584:ONR262584 ODU262584:ODV262584 NTY262584:NTZ262584 NKC262584:NKD262584 NAG262584:NAH262584 MQK262584:MQL262584 MGO262584:MGP262584 LWS262584:LWT262584 LMW262584:LMX262584 LDA262584:LDB262584 KTE262584:KTF262584 KJI262584:KJJ262584 JZM262584:JZN262584 JPQ262584:JPR262584 JFU262584:JFV262584 IVY262584:IVZ262584 IMC262584:IMD262584 ICG262584:ICH262584 HSK262584:HSL262584 HIO262584:HIP262584 GYS262584:GYT262584 GOW262584:GOX262584 GFA262584:GFB262584 FVE262584:FVF262584 FLI262584:FLJ262584 FBM262584:FBN262584 ERQ262584:ERR262584 EHU262584:EHV262584 DXY262584:DXZ262584 DOC262584:DOD262584 DEG262584:DEH262584 CUK262584:CUL262584 CKO262584:CKP262584 CAS262584:CAT262584 BQW262584:BQX262584 BHA262584:BHB262584 AXE262584:AXF262584 ANI262584:ANJ262584 ADM262584:ADN262584 TQ262584:TR262584 JU262584:JV262584 WWG197048:WWH197048 WMK197048:WML197048 WCO197048:WCP197048 VSS197048:VST197048 VIW197048:VIX197048 UZA197048:UZB197048 UPE197048:UPF197048 UFI197048:UFJ197048 TVM197048:TVN197048 TLQ197048:TLR197048 TBU197048:TBV197048 SRY197048:SRZ197048 SIC197048:SID197048 RYG197048:RYH197048 ROK197048:ROL197048 REO197048:REP197048 QUS197048:QUT197048 QKW197048:QKX197048 QBA197048:QBB197048 PRE197048:PRF197048 PHI197048:PHJ197048 OXM197048:OXN197048 ONQ197048:ONR197048 ODU197048:ODV197048 NTY197048:NTZ197048 NKC197048:NKD197048 NAG197048:NAH197048 MQK197048:MQL197048 MGO197048:MGP197048 LWS197048:LWT197048 LMW197048:LMX197048 LDA197048:LDB197048 KTE197048:KTF197048 KJI197048:KJJ197048 JZM197048:JZN197048 JPQ197048:JPR197048 JFU197048:JFV197048 IVY197048:IVZ197048 IMC197048:IMD197048 ICG197048:ICH197048 HSK197048:HSL197048 HIO197048:HIP197048 GYS197048:GYT197048 GOW197048:GOX197048 GFA197048:GFB197048 FVE197048:FVF197048 FLI197048:FLJ197048 FBM197048:FBN197048 ERQ197048:ERR197048 EHU197048:EHV197048 DXY197048:DXZ197048 DOC197048:DOD197048 DEG197048:DEH197048 CUK197048:CUL197048 CKO197048:CKP197048 CAS197048:CAT197048 BQW197048:BQX197048 BHA197048:BHB197048 AXE197048:AXF197048 ANI197048:ANJ197048 ADM197048:ADN197048 TQ197048:TR197048 JU197048:JV197048 WWG131512:WWH131512 WMK131512:WML131512 WCO131512:WCP131512 VSS131512:VST131512 VIW131512:VIX131512 UZA131512:UZB131512 UPE131512:UPF131512 UFI131512:UFJ131512 TVM131512:TVN131512 TLQ131512:TLR131512 TBU131512:TBV131512 SRY131512:SRZ131512 SIC131512:SID131512 RYG131512:RYH131512 ROK131512:ROL131512 REO131512:REP131512 QUS131512:QUT131512 QKW131512:QKX131512 QBA131512:QBB131512 PRE131512:PRF131512 PHI131512:PHJ131512 OXM131512:OXN131512 ONQ131512:ONR131512 ODU131512:ODV131512 NTY131512:NTZ131512 NKC131512:NKD131512 NAG131512:NAH131512 MQK131512:MQL131512 MGO131512:MGP131512 LWS131512:LWT131512 LMW131512:LMX131512 LDA131512:LDB131512 KTE131512:KTF131512 KJI131512:KJJ131512 JZM131512:JZN131512 JPQ131512:JPR131512 JFU131512:JFV131512 IVY131512:IVZ131512 IMC131512:IMD131512 ICG131512:ICH131512 HSK131512:HSL131512 HIO131512:HIP131512 GYS131512:GYT131512 GOW131512:GOX131512 GFA131512:GFB131512 FVE131512:FVF131512 FLI131512:FLJ131512 FBM131512:FBN131512 ERQ131512:ERR131512 EHU131512:EHV131512 DXY131512:DXZ131512 DOC131512:DOD131512 DEG131512:DEH131512 CUK131512:CUL131512 CKO131512:CKP131512 CAS131512:CAT131512 BQW131512:BQX131512 BHA131512:BHB131512 AXE131512:AXF131512 ANI131512:ANJ131512 ADM131512:ADN131512 TQ131512:TR131512 JU131512:JV131512 WWG65976:WWH65976 WMK65976:WML65976 WCO65976:WCP65976 VSS65976:VST65976 VIW65976:VIX65976 UZA65976:UZB65976 UPE65976:UPF65976 UFI65976:UFJ65976 TVM65976:TVN65976 TLQ65976:TLR65976 TBU65976:TBV65976 SRY65976:SRZ65976 SIC65976:SID65976 RYG65976:RYH65976 ROK65976:ROL65976 REO65976:REP65976 QUS65976:QUT65976 QKW65976:QKX65976 QBA65976:QBB65976 PRE65976:PRF65976 PHI65976:PHJ65976 OXM65976:OXN65976 ONQ65976:ONR65976 ODU65976:ODV65976 NTY65976:NTZ65976 NKC65976:NKD65976 NAG65976:NAH65976 MQK65976:MQL65976 MGO65976:MGP65976 LWS65976:LWT65976 LMW65976:LMX65976 LDA65976:LDB65976 KTE65976:KTF65976 KJI65976:KJJ65976 JZM65976:JZN65976 JPQ65976:JPR65976 JFU65976:JFV65976 IVY65976:IVZ65976 IMC65976:IMD65976 ICG65976:ICH65976 HSK65976:HSL65976 HIO65976:HIP65976 GYS65976:GYT65976 GOW65976:GOX65976 GFA65976:GFB65976 FVE65976:FVF65976 FLI65976:FLJ65976 FBM65976:FBN65976 ERQ65976:ERR65976 EHU65976:EHV65976 DXY65976:DXZ65976 DOC65976:DOD65976 DEG65976:DEH65976 CUK65976:CUL65976 CKO65976:CKP65976 CAS65976:CAT65976 BQW65976:BQX65976 BHA65976:BHB65976 AXE65976:AXF65976 ANI65976:ANJ65976 ADM65976:ADN65976 TQ65976:TR65976 JU65976:JV65976 Y439:Z439 JU441:JV441 TQ441:TR441 ADM441:ADN441 ANI441:ANJ441 AXE441:AXF441 BHA441:BHB441 BQW441:BQX441 CAS441:CAT441 CKO441:CKP441 CUK441:CUL441 DEG441:DEH441 DOC441:DOD441 DXY441:DXZ441 EHU441:EHV441 ERQ441:ERR441 FBM441:FBN441 FLI441:FLJ441 FVE441:FVF441 GFA441:GFB441 GOW441:GOX441 GYS441:GYT441 HIO441:HIP441 HSK441:HSL441 ICG441:ICH441 IMC441:IMD441 IVY441:IVZ441 JFU441:JFV441 JPQ441:JPR441 JZM441:JZN441 KJI441:KJJ441 KTE441:KTF441 LDA441:LDB441 LMW441:LMX441 LWS441:LWT441 MGO441:MGP441 MQK441:MQL441 NAG441:NAH441 NKC441:NKD441 NTY441:NTZ441 ODU441:ODV441 ONQ441:ONR441 OXM441:OXN441 PHI441:PHJ441 PRE441:PRF441 QBA441:QBB441 QKW441:QKX441 QUS441:QUT441 REO441:REP441 ROK441:ROL441 RYG441:RYH441 SIC441:SID441 SRY441:SRZ441 TBU441:TBV441 TLQ441:TLR441 TVM441:TVN441 UFI441:UFJ441 UPE441:UPF441 UZA441:UZB441 VIW441:VIX441 VSS441:VST441 WCO441:WCP441 WMK441:WML441 WWG441:WWH441">
      <formula1>$CG$437:$CG$439</formula1>
    </dataValidation>
    <dataValidation type="list" allowBlank="1" showDropDown="0" showInputMessage="1" showErrorMessage="1" sqref="G261:N261">
      <formula1>$CN$261</formula1>
    </dataValidation>
    <dataValidation type="list" allowBlank="1" showDropDown="0" showInputMessage="1" showErrorMessage="1" sqref="T261:AA261">
      <formula1>$DA$261</formula1>
    </dataValidation>
    <dataValidation type="list" allowBlank="1" showDropDown="0" showInputMessage="1" showErrorMessage="1" sqref="AG261:AN261">
      <formula1>$DN$261</formula1>
    </dataValidation>
    <dataValidation type="list" allowBlank="1" showDropDown="0" showInputMessage="1" showErrorMessage="1" sqref="WVU476:WVW477 WLY476:WMA477 WCC476:WCE477 VSG476:VSI477 VIK476:VIM477 UYO476:UYQ477 UOS476:UOU477 UEW476:UEY477 TVA476:TVC477 TLE476:TLG477 TBI476:TBK477 SRM476:SRO477 SHQ476:SHS477 RXU476:RXW477 RNY476:ROA477 REC476:REE477 QUG476:QUI477 QKK476:QKM477 QAO476:QAQ477 PQS476:PQU477 PGW476:PGY477 OXA476:OXC477 ONE476:ONG477 ODI476:ODK477 NTM476:NTO477 NJQ476:NJS477 MZU476:MZW477 MPY476:MQA477 MGC476:MGE477 LWG476:LWI477 LMK476:LMM477 LCO476:LCQ477 KSS476:KSU477 KIW476:KIY477 JZA476:JZC477 JPE476:JPG477 JFI476:JFK477 IVM476:IVO477 ILQ476:ILS477 IBU476:IBW477 HRY476:HSA477 HIC476:HIE477 GYG476:GYI477 GOK476:GOM477 GEO476:GEQ477 FUS476:FUU477 FKW476:FKY477 FBA476:FBC477 ERE476:ERG477 EHI476:EHK477 DXM476:DXO477 DNQ476:DNS477 DDU476:DDW477 CTY476:CUA477 CKC476:CKE477 CAG476:CAI477 BQK476:BQM477 BGO476:BGQ477 AWS476:AWU477 AMW476:AMY477 ADA476:ADC477 TE476:TG477 JI476:JK477 M474:O474 M66008:O66008 M131544:O131544 M197080:O197080 M262616:O262616 M328152:O328152 M393688:O393688 M459224:O459224 M524760:O524760 M590296:O590296 M655832:O655832 M721368:O721368 M786904:O786904 M852440:O852440 M917976:O917976 M983512:O983512 WVU983514:WVW983514 WLY983514:WMA983514 WCC983514:WCE983514 VSG983514:VSI983514 VIK983514:VIM983514 UYO983514:UYQ983514 UOS983514:UOU983514 UEW983514:UEY983514 TVA983514:TVC983514 TLE983514:TLG983514 TBI983514:TBK983514 SRM983514:SRO983514 SHQ983514:SHS983514 RXU983514:RXW983514 RNY983514:ROA983514 REC983514:REE983514 QUG983514:QUI983514 QKK983514:QKM983514 QAO983514:QAQ983514 PQS983514:PQU983514 PGW983514:PGY983514 OXA983514:OXC983514 ONE983514:ONG983514 ODI983514:ODK983514 NTM983514:NTO983514 NJQ983514:NJS983514 MZU983514:MZW983514 MPY983514:MQA983514 MGC983514:MGE983514 LWG983514:LWI983514 LMK983514:LMM983514 LCO983514:LCQ983514 KSS983514:KSU983514 KIW983514:KIY983514 JZA983514:JZC983514 JPE983514:JPG983514 JFI983514:JFK983514 IVM983514:IVO983514 ILQ983514:ILS983514 IBU983514:IBW983514 HRY983514:HSA983514 HIC983514:HIE983514 GYG983514:GYI983514 GOK983514:GOM983514 GEO983514:GEQ983514 FUS983514:FUU983514 FKW983514:FKY983514 FBA983514:FBC983514 ERE983514:ERG983514 EHI983514:EHK983514 DXM983514:DXO983514 DNQ983514:DNS983514 DDU983514:DDW983514 CTY983514:CUA983514 CKC983514:CKE983514 CAG983514:CAI983514 BQK983514:BQM983514 BGO983514:BGQ983514 AWS983514:AWU983514 AMW983514:AMY983514 ADA983514:ADC983514 TE983514:TG983514 JI983514:JK983514 WVU917978:WVW917978 WLY917978:WMA917978 WCC917978:WCE917978 VSG917978:VSI917978 VIK917978:VIM917978 UYO917978:UYQ917978 UOS917978:UOU917978 UEW917978:UEY917978 TVA917978:TVC917978 TLE917978:TLG917978 TBI917978:TBK917978 SRM917978:SRO917978 SHQ917978:SHS917978 RXU917978:RXW917978 RNY917978:ROA917978 REC917978:REE917978 QUG917978:QUI917978 QKK917978:QKM917978 QAO917978:QAQ917978 PQS917978:PQU917978 PGW917978:PGY917978 OXA917978:OXC917978 ONE917978:ONG917978 ODI917978:ODK917978 NTM917978:NTO917978 NJQ917978:NJS917978 MZU917978:MZW917978 MPY917978:MQA917978 MGC917978:MGE917978 LWG917978:LWI917978 LMK917978:LMM917978 LCO917978:LCQ917978 KSS917978:KSU917978 KIW917978:KIY917978 JZA917978:JZC917978 JPE917978:JPG917978 JFI917978:JFK917978 IVM917978:IVO917978 ILQ917978:ILS917978 IBU917978:IBW917978 HRY917978:HSA917978 HIC917978:HIE917978 GYG917978:GYI917978 GOK917978:GOM917978 GEO917978:GEQ917978 FUS917978:FUU917978 FKW917978:FKY917978 FBA917978:FBC917978 ERE917978:ERG917978 EHI917978:EHK917978 DXM917978:DXO917978 DNQ917978:DNS917978 DDU917978:DDW917978 CTY917978:CUA917978 CKC917978:CKE917978 CAG917978:CAI917978 BQK917978:BQM917978 BGO917978:BGQ917978 AWS917978:AWU917978 AMW917978:AMY917978 ADA917978:ADC917978 TE917978:TG917978 JI917978:JK917978 WVU852442:WVW852442 WLY852442:WMA852442 WCC852442:WCE852442 VSG852442:VSI852442 VIK852442:VIM852442 UYO852442:UYQ852442 UOS852442:UOU852442 UEW852442:UEY852442 TVA852442:TVC852442 TLE852442:TLG852442 TBI852442:TBK852442 SRM852442:SRO852442 SHQ852442:SHS852442 RXU852442:RXW852442 RNY852442:ROA852442 REC852442:REE852442 QUG852442:QUI852442 QKK852442:QKM852442 QAO852442:QAQ852442 PQS852442:PQU852442 PGW852442:PGY852442 OXA852442:OXC852442 ONE852442:ONG852442 ODI852442:ODK852442 NTM852442:NTO852442 NJQ852442:NJS852442 MZU852442:MZW852442 MPY852442:MQA852442 MGC852442:MGE852442 LWG852442:LWI852442 LMK852442:LMM852442 LCO852442:LCQ852442 KSS852442:KSU852442 KIW852442:KIY852442 JZA852442:JZC852442 JPE852442:JPG852442 JFI852442:JFK852442 IVM852442:IVO852442 ILQ852442:ILS852442 IBU852442:IBW852442 HRY852442:HSA852442 HIC852442:HIE852442 GYG852442:GYI852442 GOK852442:GOM852442 GEO852442:GEQ852442 FUS852442:FUU852442 FKW852442:FKY852442 FBA852442:FBC852442 ERE852442:ERG852442 EHI852442:EHK852442 DXM852442:DXO852442 DNQ852442:DNS852442 DDU852442:DDW852442 CTY852442:CUA852442 CKC852442:CKE852442 CAG852442:CAI852442 BQK852442:BQM852442 BGO852442:BGQ852442 AWS852442:AWU852442 AMW852442:AMY852442 ADA852442:ADC852442 TE852442:TG852442 JI852442:JK852442 WVU786906:WVW786906 WLY786906:WMA786906 WCC786906:WCE786906 VSG786906:VSI786906 VIK786906:VIM786906 UYO786906:UYQ786906 UOS786906:UOU786906 UEW786906:UEY786906 TVA786906:TVC786906 TLE786906:TLG786906 TBI786906:TBK786906 SRM786906:SRO786906 SHQ786906:SHS786906 RXU786906:RXW786906 RNY786906:ROA786906 REC786906:REE786906 QUG786906:QUI786906 QKK786906:QKM786906 QAO786906:QAQ786906 PQS786906:PQU786906 PGW786906:PGY786906 OXA786906:OXC786906 ONE786906:ONG786906 ODI786906:ODK786906 NTM786906:NTO786906 NJQ786906:NJS786906 MZU786906:MZW786906 MPY786906:MQA786906 MGC786906:MGE786906 LWG786906:LWI786906 LMK786906:LMM786906 LCO786906:LCQ786906 KSS786906:KSU786906 KIW786906:KIY786906 JZA786906:JZC786906 JPE786906:JPG786906 JFI786906:JFK786906 IVM786906:IVO786906 ILQ786906:ILS786906 IBU786906:IBW786906 HRY786906:HSA786906 HIC786906:HIE786906 GYG786906:GYI786906 GOK786906:GOM786906 GEO786906:GEQ786906 FUS786906:FUU786906 FKW786906:FKY786906 FBA786906:FBC786906 ERE786906:ERG786906 EHI786906:EHK786906 DXM786906:DXO786906 DNQ786906:DNS786906 DDU786906:DDW786906 CTY786906:CUA786906 CKC786906:CKE786906 CAG786906:CAI786906 BQK786906:BQM786906 BGO786906:BGQ786906 AWS786906:AWU786906 AMW786906:AMY786906 ADA786906:ADC786906 TE786906:TG786906 JI786906:JK786906 WVU721370:WVW721370 WLY721370:WMA721370 WCC721370:WCE721370 VSG721370:VSI721370 VIK721370:VIM721370 UYO721370:UYQ721370 UOS721370:UOU721370 UEW721370:UEY721370 TVA721370:TVC721370 TLE721370:TLG721370 TBI721370:TBK721370 SRM721370:SRO721370 SHQ721370:SHS721370 RXU721370:RXW721370 RNY721370:ROA721370 REC721370:REE721370 QUG721370:QUI721370 QKK721370:QKM721370 QAO721370:QAQ721370 PQS721370:PQU721370 PGW721370:PGY721370 OXA721370:OXC721370 ONE721370:ONG721370 ODI721370:ODK721370 NTM721370:NTO721370 NJQ721370:NJS721370 MZU721370:MZW721370 MPY721370:MQA721370 MGC721370:MGE721370 LWG721370:LWI721370 LMK721370:LMM721370 LCO721370:LCQ721370 KSS721370:KSU721370 KIW721370:KIY721370 JZA721370:JZC721370 JPE721370:JPG721370 JFI721370:JFK721370 IVM721370:IVO721370 ILQ721370:ILS721370 IBU721370:IBW721370 HRY721370:HSA721370 HIC721370:HIE721370 GYG721370:GYI721370 GOK721370:GOM721370 GEO721370:GEQ721370 FUS721370:FUU721370 FKW721370:FKY721370 FBA721370:FBC721370 ERE721370:ERG721370 EHI721370:EHK721370 DXM721370:DXO721370 DNQ721370:DNS721370 DDU721370:DDW721370 CTY721370:CUA721370 CKC721370:CKE721370 CAG721370:CAI721370 BQK721370:BQM721370 BGO721370:BGQ721370 AWS721370:AWU721370 AMW721370:AMY721370 ADA721370:ADC721370 TE721370:TG721370 JI721370:JK721370 WVU655834:WVW655834 WLY655834:WMA655834 WCC655834:WCE655834 VSG655834:VSI655834 VIK655834:VIM655834 UYO655834:UYQ655834 UOS655834:UOU655834 UEW655834:UEY655834 TVA655834:TVC655834 TLE655834:TLG655834 TBI655834:TBK655834 SRM655834:SRO655834 SHQ655834:SHS655834 RXU655834:RXW655834 RNY655834:ROA655834 REC655834:REE655834 QUG655834:QUI655834 QKK655834:QKM655834 QAO655834:QAQ655834 PQS655834:PQU655834 PGW655834:PGY655834 OXA655834:OXC655834 ONE655834:ONG655834 ODI655834:ODK655834 NTM655834:NTO655834 NJQ655834:NJS655834 MZU655834:MZW655834 MPY655834:MQA655834 MGC655834:MGE655834 LWG655834:LWI655834 LMK655834:LMM655834 LCO655834:LCQ655834 KSS655834:KSU655834 KIW655834:KIY655834 JZA655834:JZC655834 JPE655834:JPG655834 JFI655834:JFK655834 IVM655834:IVO655834 ILQ655834:ILS655834 IBU655834:IBW655834 HRY655834:HSA655834 HIC655834:HIE655834 GYG655834:GYI655834 GOK655834:GOM655834 GEO655834:GEQ655834 FUS655834:FUU655834 FKW655834:FKY655834 FBA655834:FBC655834 ERE655834:ERG655834 EHI655834:EHK655834 DXM655834:DXO655834 DNQ655834:DNS655834 DDU655834:DDW655834 CTY655834:CUA655834 CKC655834:CKE655834 CAG655834:CAI655834 BQK655834:BQM655834 BGO655834:BGQ655834 AWS655834:AWU655834 AMW655834:AMY655834 ADA655834:ADC655834 TE655834:TG655834 JI655834:JK655834 WVU590298:WVW590298 WLY590298:WMA590298 WCC590298:WCE590298 VSG590298:VSI590298 VIK590298:VIM590298 UYO590298:UYQ590298 UOS590298:UOU590298 UEW590298:UEY590298 TVA590298:TVC590298 TLE590298:TLG590298 TBI590298:TBK590298 SRM590298:SRO590298 SHQ590298:SHS590298 RXU590298:RXW590298 RNY590298:ROA590298 REC590298:REE590298 QUG590298:QUI590298 QKK590298:QKM590298 QAO590298:QAQ590298 PQS590298:PQU590298 PGW590298:PGY590298 OXA590298:OXC590298 ONE590298:ONG590298 ODI590298:ODK590298 NTM590298:NTO590298 NJQ590298:NJS590298 MZU590298:MZW590298 MPY590298:MQA590298 MGC590298:MGE590298 LWG590298:LWI590298 LMK590298:LMM590298 LCO590298:LCQ590298 KSS590298:KSU590298 KIW590298:KIY590298 JZA590298:JZC590298 JPE590298:JPG590298 JFI590298:JFK590298 IVM590298:IVO590298 ILQ590298:ILS590298 IBU590298:IBW590298 HRY590298:HSA590298 HIC590298:HIE590298 GYG590298:GYI590298 GOK590298:GOM590298 GEO590298:GEQ590298 FUS590298:FUU590298 FKW590298:FKY590298 FBA590298:FBC590298 ERE590298:ERG590298 EHI590298:EHK590298 DXM590298:DXO590298 DNQ590298:DNS590298 DDU590298:DDW590298 CTY590298:CUA590298 CKC590298:CKE590298 CAG590298:CAI590298 BQK590298:BQM590298 BGO590298:BGQ590298 AWS590298:AWU590298 AMW590298:AMY590298 ADA590298:ADC590298 TE590298:TG590298 JI590298:JK590298 WVU524762:WVW524762 WLY524762:WMA524762 WCC524762:WCE524762 VSG524762:VSI524762 VIK524762:VIM524762 UYO524762:UYQ524762 UOS524762:UOU524762 UEW524762:UEY524762 TVA524762:TVC524762 TLE524762:TLG524762 TBI524762:TBK524762 SRM524762:SRO524762 SHQ524762:SHS524762 RXU524762:RXW524762 RNY524762:ROA524762 REC524762:REE524762 QUG524762:QUI524762 QKK524762:QKM524762 QAO524762:QAQ524762 PQS524762:PQU524762 PGW524762:PGY524762 OXA524762:OXC524762 ONE524762:ONG524762 ODI524762:ODK524762 NTM524762:NTO524762 NJQ524762:NJS524762 MZU524762:MZW524762 MPY524762:MQA524762 MGC524762:MGE524762 LWG524762:LWI524762 LMK524762:LMM524762 LCO524762:LCQ524762 KSS524762:KSU524762 KIW524762:KIY524762 JZA524762:JZC524762 JPE524762:JPG524762 JFI524762:JFK524762 IVM524762:IVO524762 ILQ524762:ILS524762 IBU524762:IBW524762 HRY524762:HSA524762 HIC524762:HIE524762 GYG524762:GYI524762 GOK524762:GOM524762 GEO524762:GEQ524762 FUS524762:FUU524762 FKW524762:FKY524762 FBA524762:FBC524762 ERE524762:ERG524762 EHI524762:EHK524762 DXM524762:DXO524762 DNQ524762:DNS524762 DDU524762:DDW524762 CTY524762:CUA524762 CKC524762:CKE524762 CAG524762:CAI524762 BQK524762:BQM524762 BGO524762:BGQ524762 AWS524762:AWU524762 AMW524762:AMY524762 ADA524762:ADC524762 TE524762:TG524762 JI524762:JK524762 WVU459226:WVW459226 WLY459226:WMA459226 WCC459226:WCE459226 VSG459226:VSI459226 VIK459226:VIM459226 UYO459226:UYQ459226 UOS459226:UOU459226 UEW459226:UEY459226 TVA459226:TVC459226 TLE459226:TLG459226 TBI459226:TBK459226 SRM459226:SRO459226 SHQ459226:SHS459226 RXU459226:RXW459226 RNY459226:ROA459226 REC459226:REE459226 QUG459226:QUI459226 QKK459226:QKM459226 QAO459226:QAQ459226 PQS459226:PQU459226 PGW459226:PGY459226 OXA459226:OXC459226 ONE459226:ONG459226 ODI459226:ODK459226 NTM459226:NTO459226 NJQ459226:NJS459226 MZU459226:MZW459226 MPY459226:MQA459226 MGC459226:MGE459226 LWG459226:LWI459226 LMK459226:LMM459226 LCO459226:LCQ459226 KSS459226:KSU459226 KIW459226:KIY459226 JZA459226:JZC459226 JPE459226:JPG459226 JFI459226:JFK459226 IVM459226:IVO459226 ILQ459226:ILS459226 IBU459226:IBW459226 HRY459226:HSA459226 HIC459226:HIE459226 GYG459226:GYI459226 GOK459226:GOM459226 GEO459226:GEQ459226 FUS459226:FUU459226 FKW459226:FKY459226 FBA459226:FBC459226 ERE459226:ERG459226 EHI459226:EHK459226 DXM459226:DXO459226 DNQ459226:DNS459226 DDU459226:DDW459226 CTY459226:CUA459226 CKC459226:CKE459226 CAG459226:CAI459226 BQK459226:BQM459226 BGO459226:BGQ459226 AWS459226:AWU459226 AMW459226:AMY459226 ADA459226:ADC459226 TE459226:TG459226 JI459226:JK459226 WVU393690:WVW393690 WLY393690:WMA393690 WCC393690:WCE393690 VSG393690:VSI393690 VIK393690:VIM393690 UYO393690:UYQ393690 UOS393690:UOU393690 UEW393690:UEY393690 TVA393690:TVC393690 TLE393690:TLG393690 TBI393690:TBK393690 SRM393690:SRO393690 SHQ393690:SHS393690 RXU393690:RXW393690 RNY393690:ROA393690 REC393690:REE393690 QUG393690:QUI393690 QKK393690:QKM393690 QAO393690:QAQ393690 PQS393690:PQU393690 PGW393690:PGY393690 OXA393690:OXC393690 ONE393690:ONG393690 ODI393690:ODK393690 NTM393690:NTO393690 NJQ393690:NJS393690 MZU393690:MZW393690 MPY393690:MQA393690 MGC393690:MGE393690 LWG393690:LWI393690 LMK393690:LMM393690 LCO393690:LCQ393690 KSS393690:KSU393690 KIW393690:KIY393690 JZA393690:JZC393690 JPE393690:JPG393690 JFI393690:JFK393690 IVM393690:IVO393690 ILQ393690:ILS393690 IBU393690:IBW393690 HRY393690:HSA393690 HIC393690:HIE393690 GYG393690:GYI393690 GOK393690:GOM393690 GEO393690:GEQ393690 FUS393690:FUU393690 FKW393690:FKY393690 FBA393690:FBC393690 ERE393690:ERG393690 EHI393690:EHK393690 DXM393690:DXO393690 DNQ393690:DNS393690 DDU393690:DDW393690 CTY393690:CUA393690 CKC393690:CKE393690 CAG393690:CAI393690 BQK393690:BQM393690 BGO393690:BGQ393690 AWS393690:AWU393690 AMW393690:AMY393690 ADA393690:ADC393690 TE393690:TG393690 JI393690:JK393690 WVU328154:WVW328154 WLY328154:WMA328154 WCC328154:WCE328154 VSG328154:VSI328154 VIK328154:VIM328154 UYO328154:UYQ328154 UOS328154:UOU328154 UEW328154:UEY328154 TVA328154:TVC328154 TLE328154:TLG328154 TBI328154:TBK328154 SRM328154:SRO328154 SHQ328154:SHS328154 RXU328154:RXW328154 RNY328154:ROA328154 REC328154:REE328154 QUG328154:QUI328154 QKK328154:QKM328154 QAO328154:QAQ328154 PQS328154:PQU328154 PGW328154:PGY328154 OXA328154:OXC328154 ONE328154:ONG328154 ODI328154:ODK328154 NTM328154:NTO328154 NJQ328154:NJS328154 MZU328154:MZW328154 MPY328154:MQA328154 MGC328154:MGE328154 LWG328154:LWI328154 LMK328154:LMM328154 LCO328154:LCQ328154 KSS328154:KSU328154 KIW328154:KIY328154 JZA328154:JZC328154 JPE328154:JPG328154 JFI328154:JFK328154 IVM328154:IVO328154 ILQ328154:ILS328154 IBU328154:IBW328154 HRY328154:HSA328154 HIC328154:HIE328154 GYG328154:GYI328154 GOK328154:GOM328154 GEO328154:GEQ328154 FUS328154:FUU328154 FKW328154:FKY328154 FBA328154:FBC328154 ERE328154:ERG328154 EHI328154:EHK328154 DXM328154:DXO328154 DNQ328154:DNS328154 DDU328154:DDW328154 CTY328154:CUA328154 CKC328154:CKE328154 CAG328154:CAI328154 BQK328154:BQM328154 BGO328154:BGQ328154 AWS328154:AWU328154 AMW328154:AMY328154 ADA328154:ADC328154 TE328154:TG328154 JI328154:JK328154 WVU262618:WVW262618 WLY262618:WMA262618 WCC262618:WCE262618 VSG262618:VSI262618 VIK262618:VIM262618 UYO262618:UYQ262618 UOS262618:UOU262618 UEW262618:UEY262618 TVA262618:TVC262618 TLE262618:TLG262618 TBI262618:TBK262618 SRM262618:SRO262618 SHQ262618:SHS262618 RXU262618:RXW262618 RNY262618:ROA262618 REC262618:REE262618 QUG262618:QUI262618 QKK262618:QKM262618 QAO262618:QAQ262618 PQS262618:PQU262618 PGW262618:PGY262618 OXA262618:OXC262618 ONE262618:ONG262618 ODI262618:ODK262618 NTM262618:NTO262618 NJQ262618:NJS262618 MZU262618:MZW262618 MPY262618:MQA262618 MGC262618:MGE262618 LWG262618:LWI262618 LMK262618:LMM262618 LCO262618:LCQ262618 KSS262618:KSU262618 KIW262618:KIY262618 JZA262618:JZC262618 JPE262618:JPG262618 JFI262618:JFK262618 IVM262618:IVO262618 ILQ262618:ILS262618 IBU262618:IBW262618 HRY262618:HSA262618 HIC262618:HIE262618 GYG262618:GYI262618 GOK262618:GOM262618 GEO262618:GEQ262618 FUS262618:FUU262618 FKW262618:FKY262618 FBA262618:FBC262618 ERE262618:ERG262618 EHI262618:EHK262618 DXM262618:DXO262618 DNQ262618:DNS262618 DDU262618:DDW262618 CTY262618:CUA262618 CKC262618:CKE262618 CAG262618:CAI262618 BQK262618:BQM262618 BGO262618:BGQ262618 AWS262618:AWU262618 AMW262618:AMY262618 ADA262618:ADC262618 TE262618:TG262618 JI262618:JK262618 WVU197082:WVW197082 WLY197082:WMA197082 WCC197082:WCE197082 VSG197082:VSI197082 VIK197082:VIM197082 UYO197082:UYQ197082 UOS197082:UOU197082 UEW197082:UEY197082 TVA197082:TVC197082 TLE197082:TLG197082 TBI197082:TBK197082 SRM197082:SRO197082 SHQ197082:SHS197082 RXU197082:RXW197082 RNY197082:ROA197082 REC197082:REE197082 QUG197082:QUI197082 QKK197082:QKM197082 QAO197082:QAQ197082 PQS197082:PQU197082 PGW197082:PGY197082 OXA197082:OXC197082 ONE197082:ONG197082 ODI197082:ODK197082 NTM197082:NTO197082 NJQ197082:NJS197082 MZU197082:MZW197082 MPY197082:MQA197082 MGC197082:MGE197082 LWG197082:LWI197082 LMK197082:LMM197082 LCO197082:LCQ197082 KSS197082:KSU197082 KIW197082:KIY197082 JZA197082:JZC197082 JPE197082:JPG197082 JFI197082:JFK197082 IVM197082:IVO197082 ILQ197082:ILS197082 IBU197082:IBW197082 HRY197082:HSA197082 HIC197082:HIE197082 GYG197082:GYI197082 GOK197082:GOM197082 GEO197082:GEQ197082 FUS197082:FUU197082 FKW197082:FKY197082 FBA197082:FBC197082 ERE197082:ERG197082 EHI197082:EHK197082 DXM197082:DXO197082 DNQ197082:DNS197082 DDU197082:DDW197082 CTY197082:CUA197082 CKC197082:CKE197082 CAG197082:CAI197082 BQK197082:BQM197082 BGO197082:BGQ197082 AWS197082:AWU197082 AMW197082:AMY197082 ADA197082:ADC197082 TE197082:TG197082 JI197082:JK197082 WVU131546:WVW131546 WLY131546:WMA131546 WCC131546:WCE131546 VSG131546:VSI131546 VIK131546:VIM131546 UYO131546:UYQ131546 UOS131546:UOU131546 UEW131546:UEY131546 TVA131546:TVC131546 TLE131546:TLG131546 TBI131546:TBK131546 SRM131546:SRO131546 SHQ131546:SHS131546 RXU131546:RXW131546 RNY131546:ROA131546 REC131546:REE131546 QUG131546:QUI131546 QKK131546:QKM131546 QAO131546:QAQ131546 PQS131546:PQU131546 PGW131546:PGY131546 OXA131546:OXC131546 ONE131546:ONG131546 ODI131546:ODK131546 NTM131546:NTO131546 NJQ131546:NJS131546 MZU131546:MZW131546 MPY131546:MQA131546 MGC131546:MGE131546 LWG131546:LWI131546 LMK131546:LMM131546 LCO131546:LCQ131546 KSS131546:KSU131546 KIW131546:KIY131546 JZA131546:JZC131546 JPE131546:JPG131546 JFI131546:JFK131546 IVM131546:IVO131546 ILQ131546:ILS131546 IBU131546:IBW131546 HRY131546:HSA131546 HIC131546:HIE131546 GYG131546:GYI131546 GOK131546:GOM131546 GEO131546:GEQ131546 FUS131546:FUU131546 FKW131546:FKY131546 FBA131546:FBC131546 ERE131546:ERG131546 EHI131546:EHK131546 DXM131546:DXO131546 DNQ131546:DNS131546 DDU131546:DDW131546 CTY131546:CUA131546 CKC131546:CKE131546 CAG131546:CAI131546 BQK131546:BQM131546 BGO131546:BGQ131546 AWS131546:AWU131546 AMW131546:AMY131546 ADA131546:ADC131546 TE131546:TG131546 JI131546:JK131546 WVU66010:WVW66010 WLY66010:WMA66010 WCC66010:WCE66010 VSG66010:VSI66010 VIK66010:VIM66010 UYO66010:UYQ66010 UOS66010:UOU66010 UEW66010:UEY66010 TVA66010:TVC66010 TLE66010:TLG66010 TBI66010:TBK66010 SRM66010:SRO66010 SHQ66010:SHS66010 RXU66010:RXW66010 RNY66010:ROA66010 REC66010:REE66010 QUG66010:QUI66010 QKK66010:QKM66010 QAO66010:QAQ66010 PQS66010:PQU66010 PGW66010:PGY66010 OXA66010:OXC66010 ONE66010:ONG66010 ODI66010:ODK66010 NTM66010:NTO66010 NJQ66010:NJS66010 MZU66010:MZW66010 MPY66010:MQA66010 MGC66010:MGE66010 LWG66010:LWI66010 LMK66010:LMM66010 LCO66010:LCQ66010 KSS66010:KSU66010 KIW66010:KIY66010 JZA66010:JZC66010 JPE66010:JPG66010 JFI66010:JFK66010 IVM66010:IVO66010 ILQ66010:ILS66010 IBU66010:IBW66010 HRY66010:HSA66010 HIC66010:HIE66010 GYG66010:GYI66010 GOK66010:GOM66010 GEO66010:GEQ66010 FUS66010:FUU66010 FKW66010:FKY66010 FBA66010:FBC66010 ERE66010:ERG66010 EHI66010:EHK66010 DXM66010:DXO66010 DNQ66010:DNS66010 DDU66010:DDW66010 CTY66010:CUA66010 CKC66010:CKE66010 CAG66010:CAI66010 BQK66010:BQM66010 BGO66010:BGQ66010 AWS66010:AWU66010 AMW66010:AMY66010 ADA66010:ADC66010 TE66010:TG66010 JI66010:JK66010">
      <formula1>$CG$476:$CG$478</formula1>
    </dataValidation>
    <dataValidation type="list" allowBlank="1" showDropDown="0" showInputMessage="1" showErrorMessage="1" sqref="JL65985 TH65985 ADD65985 AMZ65985 AWV65985 BGR65985 BQN65985 CAJ65985 CKF65985 CUB65985 DDX65985 DNT65985 DXP65985 EHL65985 ERH65985 FBD65985 FKZ65985 FUV65985 GER65985 GON65985 GYJ65985 HIF65985 HSB65985 IBX65985 ILT65985 IVP65985 JFL65985 JPH65985 JZD65985 KIZ65985 KSV65985 LCR65985 LMN65985 LWJ65985 MGF65985 MQB65985 MZX65985 NJT65985 NTP65985 ODL65985 ONH65985 OXD65985 PGZ65985 PQV65985 QAR65985 QKN65985 QUJ65985 REF65985 ROB65985 RXX65985 SHT65985 SRP65985 TBL65985 TLH65985 TVD65985 UEZ65985 UOV65985 UYR65985 VIN65985 VSJ65985 WCF65985 WMB65985 WVX65985 JL131521 TH131521 ADD131521 AMZ131521 AWV131521 BGR131521 BQN131521 CAJ131521 CKF131521 CUB131521 DDX131521 DNT131521 DXP131521 EHL131521 ERH131521 FBD131521 FKZ131521 FUV131521 GER131521 GON131521 GYJ131521 HIF131521 HSB131521 IBX131521 ILT131521 IVP131521 JFL131521 JPH131521 JZD131521 KIZ131521 KSV131521 LCR131521 LMN131521 LWJ131521 MGF131521 MQB131521 MZX131521 NJT131521 NTP131521 ODL131521 ONH131521 OXD131521 PGZ131521 PQV131521 QAR131521 QKN131521 QUJ131521 REF131521 ROB131521 RXX131521 SHT131521 SRP131521 TBL131521 TLH131521 TVD131521 UEZ131521 UOV131521 UYR131521 VIN131521 VSJ131521 WCF131521 WMB131521 WVX131521 JL197057 TH197057 ADD197057 AMZ197057 AWV197057 BGR197057 BQN197057 CAJ197057 CKF197057 CUB197057 DDX197057 DNT197057 DXP197057 EHL197057 ERH197057 FBD197057 FKZ197057 FUV197057 GER197057 GON197057 GYJ197057 HIF197057 HSB197057 IBX197057 ILT197057 IVP197057 JFL197057 JPH197057 JZD197057 KIZ197057 KSV197057 LCR197057 LMN197057 LWJ197057 MGF197057 MQB197057 MZX197057 NJT197057 NTP197057 ODL197057 ONH197057 OXD197057 PGZ197057 PQV197057 QAR197057 QKN197057 QUJ197057 REF197057 ROB197057 RXX197057 SHT197057 SRP197057 TBL197057 TLH197057 TVD197057 UEZ197057 UOV197057 UYR197057 VIN197057 VSJ197057 WCF197057 WMB197057 WVX197057 JL262593 TH262593 ADD262593 AMZ262593 AWV262593 BGR262593 BQN262593 CAJ262593 CKF262593 CUB262593 DDX262593 DNT262593 DXP262593 EHL262593 ERH262593 FBD262593 FKZ262593 FUV262593 GER262593 GON262593 GYJ262593 HIF262593 HSB262593 IBX262593 ILT262593 IVP262593 JFL262593 JPH262593 JZD262593 KIZ262593 KSV262593 LCR262593 LMN262593 LWJ262593 MGF262593 MQB262593 MZX262593 NJT262593 NTP262593 ODL262593 ONH262593 OXD262593 PGZ262593 PQV262593 QAR262593 QKN262593 QUJ262593 REF262593 ROB262593 RXX262593 SHT262593 SRP262593 TBL262593 TLH262593 TVD262593 UEZ262593 UOV262593 UYR262593 VIN262593 VSJ262593 WCF262593 WMB262593 WVX262593 JL328129 TH328129 ADD328129 AMZ328129 AWV328129 BGR328129 BQN328129 CAJ328129 CKF328129 CUB328129 DDX328129 DNT328129 DXP328129 EHL328129 ERH328129 FBD328129 FKZ328129 FUV328129 GER328129 GON328129 GYJ328129 HIF328129 HSB328129 IBX328129 ILT328129 IVP328129 JFL328129 JPH328129 JZD328129 KIZ328129 KSV328129 LCR328129 LMN328129 LWJ328129 MGF328129 MQB328129 MZX328129 NJT328129 NTP328129 ODL328129 ONH328129 OXD328129 PGZ328129 PQV328129 QAR328129 QKN328129 QUJ328129 REF328129 ROB328129 RXX328129 SHT328129 SRP328129 TBL328129 TLH328129 TVD328129 UEZ328129 UOV328129 UYR328129 VIN328129 VSJ328129 WCF328129 WMB328129 WVX328129 JL393665 TH393665 ADD393665 AMZ393665 AWV393665 BGR393665 BQN393665 CAJ393665 CKF393665 CUB393665 DDX393665 DNT393665 DXP393665 EHL393665 ERH393665 FBD393665 FKZ393665 FUV393665 GER393665 GON393665 GYJ393665 HIF393665 HSB393665 IBX393665 ILT393665 IVP393665 JFL393665 JPH393665 JZD393665 KIZ393665 KSV393665 LCR393665 LMN393665 LWJ393665 MGF393665 MQB393665 MZX393665 NJT393665 NTP393665 ODL393665 ONH393665 OXD393665 PGZ393665 PQV393665 QAR393665 QKN393665 QUJ393665 REF393665 ROB393665 RXX393665 SHT393665 SRP393665 TBL393665 TLH393665 TVD393665 UEZ393665 UOV393665 UYR393665 VIN393665 VSJ393665 WCF393665 WMB393665 WVX393665 JL459201 TH459201 ADD459201 AMZ459201 AWV459201 BGR459201 BQN459201 CAJ459201 CKF459201 CUB459201 DDX459201 DNT459201 DXP459201 EHL459201 ERH459201 FBD459201 FKZ459201 FUV459201 GER459201 GON459201 GYJ459201 HIF459201 HSB459201 IBX459201 ILT459201 IVP459201 JFL459201 JPH459201 JZD459201 KIZ459201 KSV459201 LCR459201 LMN459201 LWJ459201 MGF459201 MQB459201 MZX459201 NJT459201 NTP459201 ODL459201 ONH459201 OXD459201 PGZ459201 PQV459201 QAR459201 QKN459201 QUJ459201 REF459201 ROB459201 RXX459201 SHT459201 SRP459201 TBL459201 TLH459201 TVD459201 UEZ459201 UOV459201 UYR459201 VIN459201 VSJ459201 WCF459201 WMB459201 WVX459201 JL524737 TH524737 ADD524737 AMZ524737 AWV524737 BGR524737 BQN524737 CAJ524737 CKF524737 CUB524737 DDX524737 DNT524737 DXP524737 EHL524737 ERH524737 FBD524737 FKZ524737 FUV524737 GER524737 GON524737 GYJ524737 HIF524737 HSB524737 IBX524737 ILT524737 IVP524737 JFL524737 JPH524737 JZD524737 KIZ524737 KSV524737 LCR524737 LMN524737 LWJ524737 MGF524737 MQB524737 MZX524737 NJT524737 NTP524737 ODL524737 ONH524737 OXD524737 PGZ524737 PQV524737 QAR524737 QKN524737 QUJ524737 REF524737 ROB524737 RXX524737 SHT524737 SRP524737 TBL524737 TLH524737 TVD524737 UEZ524737 UOV524737 UYR524737 VIN524737 VSJ524737 WCF524737 WMB524737 WVX524737 JL590273 TH590273 ADD590273 AMZ590273 AWV590273 BGR590273 BQN590273 CAJ590273 CKF590273 CUB590273 DDX590273 DNT590273 DXP590273 EHL590273 ERH590273 FBD590273 FKZ590273 FUV590273 GER590273 GON590273 GYJ590273 HIF590273 HSB590273 IBX590273 ILT590273 IVP590273 JFL590273 JPH590273 JZD590273 KIZ590273 KSV590273 LCR590273 LMN590273 LWJ590273 MGF590273 MQB590273 MZX590273 NJT590273 NTP590273 ODL590273 ONH590273 OXD590273 PGZ590273 PQV590273 QAR590273 QKN590273 QUJ590273 REF590273 ROB590273 RXX590273 SHT590273 SRP590273 TBL590273 TLH590273 TVD590273 UEZ590273 UOV590273 UYR590273 VIN590273 VSJ590273 WCF590273 WMB590273 WVX590273 JL655809 TH655809 ADD655809 AMZ655809 AWV655809 BGR655809 BQN655809 CAJ655809 CKF655809 CUB655809 DDX655809 DNT655809 DXP655809 EHL655809 ERH655809 FBD655809 FKZ655809 FUV655809 GER655809 GON655809 GYJ655809 HIF655809 HSB655809 IBX655809 ILT655809 IVP655809 JFL655809 JPH655809 JZD655809 KIZ655809 KSV655809 LCR655809 LMN655809 LWJ655809 MGF655809 MQB655809 MZX655809 NJT655809 NTP655809 ODL655809 ONH655809 OXD655809 PGZ655809 PQV655809 QAR655809 QKN655809 QUJ655809 REF655809 ROB655809 RXX655809 SHT655809 SRP655809 TBL655809 TLH655809 TVD655809 UEZ655809 UOV655809 UYR655809 VIN655809 VSJ655809 WCF655809 WMB655809 WVX655809 JL721345 TH721345 ADD721345 AMZ721345 AWV721345 BGR721345 BQN721345 CAJ721345 CKF721345 CUB721345 DDX721345 DNT721345 DXP721345 EHL721345 ERH721345 FBD721345 FKZ721345 FUV721345 GER721345 GON721345 GYJ721345 HIF721345 HSB721345 IBX721345 ILT721345 IVP721345 JFL721345 JPH721345 JZD721345 KIZ721345 KSV721345 LCR721345 LMN721345 LWJ721345 MGF721345 MQB721345 MZX721345 NJT721345 NTP721345 ODL721345 ONH721345 OXD721345 PGZ721345 PQV721345 QAR721345 QKN721345 QUJ721345 REF721345 ROB721345 RXX721345 SHT721345 SRP721345 TBL721345 TLH721345 TVD721345 UEZ721345 UOV721345 UYR721345 VIN721345 VSJ721345 WCF721345 WMB721345 WVX721345 JL786881 TH786881 ADD786881 AMZ786881 AWV786881 BGR786881 BQN786881 CAJ786881 CKF786881 CUB786881 DDX786881 DNT786881 DXP786881 EHL786881 ERH786881 FBD786881 FKZ786881 FUV786881 GER786881 GON786881 GYJ786881 HIF786881 HSB786881 IBX786881 ILT786881 IVP786881 JFL786881 JPH786881 JZD786881 KIZ786881 KSV786881 LCR786881 LMN786881 LWJ786881 MGF786881 MQB786881 MZX786881 NJT786881 NTP786881 ODL786881 ONH786881 OXD786881 PGZ786881 PQV786881 QAR786881 QKN786881 QUJ786881 REF786881 ROB786881 RXX786881 SHT786881 SRP786881 TBL786881 TLH786881 TVD786881 UEZ786881 UOV786881 UYR786881 VIN786881 VSJ786881 WCF786881 WMB786881 WVX786881 JL852417 TH852417 ADD852417 AMZ852417 AWV852417 BGR852417 BQN852417 CAJ852417 CKF852417 CUB852417 DDX852417 DNT852417 DXP852417 EHL852417 ERH852417 FBD852417 FKZ852417 FUV852417 GER852417 GON852417 GYJ852417 HIF852417 HSB852417 IBX852417 ILT852417 IVP852417 JFL852417 JPH852417 JZD852417 KIZ852417 KSV852417 LCR852417 LMN852417 LWJ852417 MGF852417 MQB852417 MZX852417 NJT852417 NTP852417 ODL852417 ONH852417 OXD852417 PGZ852417 PQV852417 QAR852417 QKN852417 QUJ852417 REF852417 ROB852417 RXX852417 SHT852417 SRP852417 TBL852417 TLH852417 TVD852417 UEZ852417 UOV852417 UYR852417 VIN852417 VSJ852417 WCF852417 WMB852417 WVX852417 JL917953 TH917953 ADD917953 AMZ917953 AWV917953 BGR917953 BQN917953 CAJ917953 CKF917953 CUB917953 DDX917953 DNT917953 DXP917953 EHL917953 ERH917953 FBD917953 FKZ917953 FUV917953 GER917953 GON917953 GYJ917953 HIF917953 HSB917953 IBX917953 ILT917953 IVP917953 JFL917953 JPH917953 JZD917953 KIZ917953 KSV917953 LCR917953 LMN917953 LWJ917953 MGF917953 MQB917953 MZX917953 NJT917953 NTP917953 ODL917953 ONH917953 OXD917953 PGZ917953 PQV917953 QAR917953 QKN917953 QUJ917953 REF917953 ROB917953 RXX917953 SHT917953 SRP917953 TBL917953 TLH917953 TVD917953 UEZ917953 UOV917953 UYR917953 VIN917953 VSJ917953 WCF917953 WMB917953 WVX917953 JL983489 TH983489 ADD983489 AMZ983489 AWV983489 BGR983489 BQN983489 CAJ983489 CKF983489 CUB983489 DDX983489 DNT983489 DXP983489 EHL983489 ERH983489 FBD983489 FKZ983489 FUV983489 GER983489 GON983489 GYJ983489 HIF983489 HSB983489 IBX983489 ILT983489 IVP983489 JFL983489 JPH983489 JZD983489 KIZ983489 KSV983489 LCR983489 LMN983489 LWJ983489 MGF983489 MQB983489 MZX983489 NJT983489 NTP983489 ODL983489 ONH983489 OXD983489 PGZ983489 PQV983489 QAR983489 QKN983489 QUJ983489 REF983489 ROB983489 RXX983489 SHT983489 SRP983489 TBL983489 TLH983489 TVD983489 UEZ983489 UOV983489 UYR983489 VIN983489 VSJ983489 WCF983489 WMB983489 WVX983489 P983487 P917951 P852415 P786879 P721343 P655807 P590271 P524735 P459199 P393663 P328127 P262591 P197055 P131519 P65983 P449 JL451 TH451 ADD451 AMZ451 AWV451 BGR451 BQN451 CAJ451 CKF451 CUB451 DDX451 DNT451 DXP451 EHL451 ERH451 FBD451 FKZ451 FUV451 GER451 GON451 GYJ451 HIF451 HSB451 IBX451 ILT451 IVP451 JFL451 JPH451 JZD451 KIZ451 KSV451 LCR451 LMN451 LWJ451 MGF451 MQB451 MZX451 NJT451 NTP451 ODL451 ONH451 OXD451 PGZ451 PQV451 QAR451 QKN451 QUJ451 REF451 ROB451 RXX451 SHT451 SRP451 TBL451 TLH451 TVD451 UEZ451 UOV451 UYR451 VIN451 VSJ451 WCF451 WMB451 WVX451">
      <formula1>$DA$448:$DA$449</formula1>
    </dataValidation>
    <dataValidation type="list" allowBlank="1" showDropDown="0" showInputMessage="1" showErrorMessage="1" sqref="L44:M44 L42:M42">
      <formula1>#REF!</formula1>
    </dataValidation>
  </dataValidations>
  <hyperlinks>
    <hyperlink ref="D317" r:id="rId1"/>
    <hyperlink ref="D416" location="工事成績評定について!A1"/>
    <hyperlink ref="J301" location="別紙!A1"/>
    <hyperlink ref="AS221" r:id="rId2"/>
  </hyperlinks>
  <printOptions horizontalCentered="1"/>
  <pageMargins left="0.6012861736334405" right="0.24427250803858522" top="0.39370078740157477" bottom="0.27559055118110237" header="0.51181102362204722" footer="0.39370078740157477"/>
  <pageSetup paperSize="9" scale="89" fitToWidth="1" fitToHeight="1" orientation="portrait" usePrinterDefaults="1" r:id="rId3"/>
  <headerFooter alignWithMargins="0">
    <oddFooter>&amp;C&amp;P</oddFooter>
  </headerFooter>
  <rowBreaks count="8" manualBreakCount="8">
    <brk id="65" min="41" max="83" man="1"/>
    <brk id="133" min="41" max="83" man="1"/>
    <brk id="200" min="41" max="83" man="1"/>
    <brk id="273" min="41" max="83" man="1"/>
    <brk id="315" min="41" max="83" man="1"/>
    <brk id="379" min="41" max="83" man="1"/>
    <brk id="399" min="41" max="83" man="1"/>
    <brk id="472" min="41" max="83" man="1"/>
  </rowBreaks>
  <drawing r:id="rId4"/>
  <legacyDrawing r:id="rId5"/>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現場説明書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藤井 貴男</dc:creator>
  <cp:lastModifiedBy>山田 瑠菜</cp:lastModifiedBy>
  <cp:lastPrinted>2026-06-01T02:48:33Z</cp:lastPrinted>
  <dcterms:created xsi:type="dcterms:W3CDTF">2019-04-04T07:55:03Z</dcterms:created>
  <dcterms:modified xsi:type="dcterms:W3CDTF">2026-06-08T00:27:21Z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2.1.13.0</vt:lpwstr>
      <vt:lpwstr>3.1.10.0</vt:lpwstr>
      <vt:lpwstr>3.1.3.0</vt:lpwstr>
      <vt:lpwstr>3.1.9.0</vt:lpwstr>
      <vt:lpwstr>5.0.6.0</vt:lpwstr>
    </vt:vector>
  </property>
  <property fmtid="{DCFEDD21-7773-49B2-8022-6FC58DB5260B}" pid="3" name="LastSavedVersion">
    <vt:lpwstr>5.0.6.0</vt:lpwstr>
  </property>
  <property fmtid="{DCFEDD21-7773-49B2-8022-6FC58DB5260B}" pid="4" name="LastSavedDate">
    <vt:filetime>2026-06-08T00:27:21Z</vt:filetime>
  </property>
</Properties>
</file>