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codeName="{51196F13-6AD0-C1B8-E2B4-A1F9AE17003E}"/>
  <workbookPr codeName="ThisWorkbook" checkCompatibility="1"/>
  <bookViews>
    <workbookView xWindow="0" yWindow="0" windowWidth="20490" windowHeight="7530" tabRatio="909"/>
  </bookViews>
  <sheets>
    <sheet name="現場説明書" sheetId="17" r:id="rId1"/>
  </sheets>
  <definedNames>
    <definedName name="_\P">#REF!</definedName>
    <definedName name="労務">#REF!</definedName>
    <definedName name="_xlnm.Print_Area" localSheetId="0">現場説明書!$AP$1:$CF$529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景山 靖</author>
    <author>西村 修</author>
  </authors>
  <commentList>
    <comment ref="AS447" authorId="0">
      <text>
        <r>
          <rPr>
            <sz val="11"/>
            <color indexed="8"/>
            <rFont val="ＭＳ Ｐゴシック"/>
          </rPr>
          <t>景山 靖:
共通仮設費率に含んでいなければしない。通常しない。</t>
        </r>
      </text>
    </comment>
    <comment ref="AS214" authorId="0">
      <text>
        <r>
          <rPr>
            <sz val="11"/>
            <color indexed="8"/>
            <rFont val="ＭＳ Ｐゴシック"/>
          </rPr>
          <t>景山 靖:
当面の間、建築工事は全て対象外です。</t>
        </r>
      </text>
    </comment>
    <comment ref="BB44" authorId="0">
      <text>
        <r>
          <rPr>
            <sz val="11"/>
            <color indexed="8"/>
            <rFont val="ＭＳ Ｐゴシック"/>
          </rPr>
          <t>景山 靖:
設計事務所が入れてくる設計事務所の表紙は数える。
設計書の鑑は数えない。</t>
        </r>
      </text>
    </comment>
    <comment ref="D415" authorId="0">
      <text>
        <r>
          <rPr>
            <sz val="11"/>
            <color indexed="8"/>
            <rFont val="ＭＳ Ｐゴシック"/>
          </rPr>
          <t>景山 靖:
リンク先参照</t>
        </r>
      </text>
    </comment>
    <comment ref="CE67" authorId="1">
      <text>
        <r>
          <rPr>
            <sz val="11"/>
            <color indexed="8"/>
            <rFont val="ＭＳ Ｐゴシック"/>
          </rPr>
          <t xml:space="preserve">西村 修:
一般的事項について、土木工事は廃止、建築工事は継続
（土木工事は一般的事項の内容は「土木工事共通仕様書　特記事項」に移行されたため。）
</t>
        </r>
      </text>
    </comment>
  </commentList>
</comments>
</file>

<file path=xl/sharedStrings.xml><?xml version="1.0" encoding="utf-8"?>
<sst xmlns="http://schemas.openxmlformats.org/spreadsheetml/2006/main" xmlns:r="http://schemas.openxmlformats.org/officeDocument/2006/relationships" count="601" uniqueCount="601">
  <si>
    <t>月号、</t>
    <rPh sb="0" eb="2">
      <t>ガツゴウ</t>
    </rPh>
    <phoneticPr fontId="24"/>
  </si>
  <si>
    <t>行わない理由</t>
    <rPh sb="0" eb="1">
      <t>オコナ</t>
    </rPh>
    <rPh sb="4" eb="6">
      <t>リユウ</t>
    </rPh>
    <phoneticPr fontId="24"/>
  </si>
  <si>
    <t>産廃税</t>
    <rPh sb="0" eb="2">
      <t>サンパイ</t>
    </rPh>
    <rPh sb="2" eb="3">
      <t>ゼイ</t>
    </rPh>
    <phoneticPr fontId="24"/>
  </si>
  <si>
    <t>　落札者は、</t>
  </si>
  <si>
    <t xml:space="preserve">    </t>
  </si>
  <si>
    <t>㎝</t>
  </si>
  <si>
    <t>行わない</t>
    <rPh sb="0" eb="1">
      <t>オコナ</t>
    </rPh>
    <phoneticPr fontId="24"/>
  </si>
  <si>
    <t>該当工種：</t>
    <rPh sb="0" eb="2">
      <t>ガイトウ</t>
    </rPh>
    <rPh sb="2" eb="3">
      <t>コウ</t>
    </rPh>
    <rPh sb="3" eb="4">
      <t>シュ</t>
    </rPh>
    <phoneticPr fontId="24"/>
  </si>
  <si>
    <t>　交通誘導員Ａ</t>
    <rPh sb="1" eb="3">
      <t>コウツウ</t>
    </rPh>
    <rPh sb="3" eb="6">
      <t>ユウドウイン</t>
    </rPh>
    <phoneticPr fontId="24"/>
  </si>
  <si>
    <t xml:space="preserve">（労働環境の改善に向けた取組）工事・業務の実施にあたっては、受発注者双方の労働環境の改善を図るため、「工事の平準化及びウィークリースタンスの推進について（令和３年６月８日付発管第415号副市長通知）」に基づき、受発注者双方でウィークリースタンス等の労働環境の改善に向けた取組を実施すること。
</t>
    <rPh sb="1" eb="3">
      <t>ロウドウ</t>
    </rPh>
    <rPh sb="3" eb="5">
      <t>カンキョウ</t>
    </rPh>
    <rPh sb="6" eb="8">
      <t>カイゼン</t>
    </rPh>
    <rPh sb="9" eb="10">
      <t>ム</t>
    </rPh>
    <rPh sb="12" eb="14">
      <t>トリクミ</t>
    </rPh>
    <rPh sb="15" eb="17">
      <t>コウジ</t>
    </rPh>
    <rPh sb="18" eb="20">
      <t>ギョウム</t>
    </rPh>
    <rPh sb="21" eb="23">
      <t>ジッシ</t>
    </rPh>
    <rPh sb="30" eb="31">
      <t>ジュ</t>
    </rPh>
    <rPh sb="31" eb="32">
      <t>ハツ</t>
    </rPh>
    <rPh sb="32" eb="33">
      <t>チュウ</t>
    </rPh>
    <rPh sb="33" eb="34">
      <t>シャ</t>
    </rPh>
    <rPh sb="34" eb="36">
      <t>ソウホウ</t>
    </rPh>
    <rPh sb="37" eb="39">
      <t>ロウドウ</t>
    </rPh>
    <rPh sb="39" eb="41">
      <t>カンキョウ</t>
    </rPh>
    <rPh sb="42" eb="44">
      <t>カイゼン</t>
    </rPh>
    <rPh sb="45" eb="46">
      <t>ハカ</t>
    </rPh>
    <rPh sb="51" eb="53">
      <t>コウジ</t>
    </rPh>
    <rPh sb="54" eb="57">
      <t>ヘイジュンカ</t>
    </rPh>
    <rPh sb="57" eb="58">
      <t>オヨ</t>
    </rPh>
    <rPh sb="70" eb="72">
      <t>スイシン</t>
    </rPh>
    <rPh sb="77" eb="79">
      <t>レイワ</t>
    </rPh>
    <rPh sb="80" eb="81">
      <t>ネン</t>
    </rPh>
    <rPh sb="82" eb="83">
      <t>ガツ</t>
    </rPh>
    <rPh sb="84" eb="85">
      <t>ニチ</t>
    </rPh>
    <rPh sb="85" eb="86">
      <t>ツ</t>
    </rPh>
    <rPh sb="86" eb="87">
      <t>ハツ</t>
    </rPh>
    <rPh sb="87" eb="88">
      <t>カン</t>
    </rPh>
    <rPh sb="88" eb="89">
      <t>ダイ</t>
    </rPh>
    <rPh sb="92" eb="93">
      <t>ゴウ</t>
    </rPh>
    <rPh sb="93" eb="96">
      <t>フクシチョウ</t>
    </rPh>
    <rPh sb="96" eb="98">
      <t>ツウチ</t>
    </rPh>
    <rPh sb="101" eb="102">
      <t>モト</t>
    </rPh>
    <phoneticPr fontId="24"/>
  </si>
  <si>
    <t>排水</t>
  </si>
  <si>
    <t>日間</t>
    <rPh sb="0" eb="1">
      <t>ニチ</t>
    </rPh>
    <rPh sb="1" eb="2">
      <t>カン</t>
    </rPh>
    <phoneticPr fontId="24"/>
  </si>
  <si>
    <t>対象部分</t>
    <rPh sb="0" eb="2">
      <t>タイショウ</t>
    </rPh>
    <rPh sb="2" eb="4">
      <t>ブブン</t>
    </rPh>
    <phoneticPr fontId="24"/>
  </si>
  <si>
    <t>　本工事における敷地内の全ての境界標は、必ず管理を行うこと。</t>
    <rPh sb="1" eb="2">
      <t>ホン</t>
    </rPh>
    <rPh sb="2" eb="4">
      <t>コウジ</t>
    </rPh>
    <rPh sb="8" eb="10">
      <t>シキチ</t>
    </rPh>
    <rPh sb="10" eb="11">
      <t>ナイ</t>
    </rPh>
    <rPh sb="12" eb="13">
      <t>スベ</t>
    </rPh>
    <rPh sb="15" eb="17">
      <t>キョウカイ</t>
    </rPh>
    <rPh sb="17" eb="18">
      <t>ヒョウ</t>
    </rPh>
    <rPh sb="20" eb="21">
      <t>カナラ</t>
    </rPh>
    <rPh sb="22" eb="24">
      <t>カンリ</t>
    </rPh>
    <rPh sb="25" eb="26">
      <t>オコナ</t>
    </rPh>
    <phoneticPr fontId="24"/>
  </si>
  <si>
    <t>する</t>
  </si>
  <si>
    <t>ｱｽﾌｧﾙﾄ・ｺﾝｸﾘｰﾄ切削殻等</t>
    <rPh sb="13" eb="14">
      <t>キリ</t>
    </rPh>
    <rPh sb="14" eb="15">
      <t>サク</t>
    </rPh>
    <rPh sb="15" eb="16">
      <t>カラ</t>
    </rPh>
    <rPh sb="16" eb="17">
      <t>トウ</t>
    </rPh>
    <phoneticPr fontId="24"/>
  </si>
  <si>
    <t>期日</t>
    <rPh sb="0" eb="2">
      <t>キジツ</t>
    </rPh>
    <phoneticPr fontId="24"/>
  </si>
  <si>
    <t>　本工事は、天神川魚協との協議対象工事であり、別紙に留意して工事を行うこと。</t>
    <rPh sb="1" eb="2">
      <t>ホン</t>
    </rPh>
    <rPh sb="2" eb="4">
      <t>コウジ</t>
    </rPh>
    <rPh sb="6" eb="8">
      <t>テンジン</t>
    </rPh>
    <rPh sb="8" eb="9">
      <t>ガワ</t>
    </rPh>
    <rPh sb="9" eb="10">
      <t>ギョ</t>
    </rPh>
    <rPh sb="10" eb="11">
      <t>キョウ</t>
    </rPh>
    <rPh sb="13" eb="15">
      <t>キョウギ</t>
    </rPh>
    <rPh sb="15" eb="17">
      <t>タイショウ</t>
    </rPh>
    <rPh sb="17" eb="19">
      <t>コウジ</t>
    </rPh>
    <rPh sb="23" eb="25">
      <t>ベッシ</t>
    </rPh>
    <rPh sb="26" eb="28">
      <t>リュウイ</t>
    </rPh>
    <rPh sb="30" eb="32">
      <t>コウジ</t>
    </rPh>
    <rPh sb="33" eb="34">
      <t>オコナ</t>
    </rPh>
    <phoneticPr fontId="24"/>
  </si>
  <si>
    <t>通常単価</t>
    <rPh sb="0" eb="2">
      <t>ツウジョウ</t>
    </rPh>
    <rPh sb="2" eb="4">
      <t>タンカ</t>
    </rPh>
    <phoneticPr fontId="24"/>
  </si>
  <si>
    <t>　工事の施工に際し、暴力団等の構成員又はこれに準ずる者から不当な要求や妨害を受けた場合は、監督員に速やかにその旨を報告するとともに、警察に届出を行い、捜査上必要な協力を行うこと。</t>
  </si>
  <si>
    <t>６</t>
  </si>
  <si>
    <t>平成29年10月10日</t>
    <rPh sb="0" eb="2">
      <t>ヘイセイ</t>
    </rPh>
    <rPh sb="4" eb="5">
      <t>ネン</t>
    </rPh>
    <rPh sb="7" eb="8">
      <t>ガツ</t>
    </rPh>
    <rPh sb="10" eb="11">
      <t>カ</t>
    </rPh>
    <phoneticPr fontId="24"/>
  </si>
  <si>
    <t>　　　　</t>
  </si>
  <si>
    <t>２</t>
  </si>
  <si>
    <t>関金支所</t>
    <rPh sb="0" eb="2">
      <t>セキガネ</t>
    </rPh>
    <rPh sb="2" eb="4">
      <t>シショ</t>
    </rPh>
    <phoneticPr fontId="24"/>
  </si>
  <si>
    <t>ナフサ由来とする建設資材</t>
    <rPh sb="3" eb="5">
      <t>ユライ</t>
    </rPh>
    <rPh sb="8" eb="10">
      <t>ケンセツ</t>
    </rPh>
    <rPh sb="10" eb="12">
      <t>シザイ</t>
    </rPh>
    <phoneticPr fontId="24"/>
  </si>
  <si>
    <t>　建設機械の使用について</t>
  </si>
  <si>
    <t>防災安全課</t>
    <rPh sb="0" eb="2">
      <t>ボウサイ</t>
    </rPh>
    <rPh sb="2" eb="5">
      <t>アンゼンカ</t>
    </rPh>
    <phoneticPr fontId="24"/>
  </si>
  <si>
    <t>『公共建築工事標準仕様書』</t>
  </si>
  <si>
    <t>適用するものに「１」、適用しないものに「０」を記入</t>
    <rPh sb="0" eb="2">
      <t>テキヨウ</t>
    </rPh>
    <rPh sb="11" eb="13">
      <t>テキヨウ</t>
    </rPh>
    <rPh sb="23" eb="25">
      <t>キニュウ</t>
    </rPh>
    <phoneticPr fontId="24"/>
  </si>
  <si>
    <t>施工機械</t>
    <rPh sb="0" eb="2">
      <t>セコウ</t>
    </rPh>
    <rPh sb="2" eb="4">
      <t>キカイ</t>
    </rPh>
    <phoneticPr fontId="24"/>
  </si>
  <si>
    <t>通信</t>
    <rPh sb="0" eb="2">
      <t>ツウシン</t>
    </rPh>
    <phoneticPr fontId="24"/>
  </si>
  <si>
    <t>コンクリート魂</t>
    <rPh sb="6" eb="7">
      <t>コン</t>
    </rPh>
    <phoneticPr fontId="24"/>
  </si>
  <si>
    <t>再生コンクリート砂</t>
    <rPh sb="0" eb="2">
      <t>サイセイ</t>
    </rPh>
    <rPh sb="8" eb="9">
      <t>スナ</t>
    </rPh>
    <phoneticPr fontId="24"/>
  </si>
  <si>
    <t>安全関係</t>
    <rPh sb="0" eb="2">
      <t>アンゼン</t>
    </rPh>
    <rPh sb="2" eb="4">
      <t>カンケイ</t>
    </rPh>
    <phoneticPr fontId="24"/>
  </si>
  <si>
    <t>仮設備関係</t>
    <rPh sb="0" eb="1">
      <t>カリ</t>
    </rPh>
    <rPh sb="1" eb="3">
      <t>セツビ</t>
    </rPh>
    <rPh sb="3" eb="5">
      <t>カンケイ</t>
    </rPh>
    <phoneticPr fontId="24"/>
  </si>
  <si>
    <t>企画課</t>
    <rPh sb="0" eb="3">
      <t>キカクカ</t>
    </rPh>
    <phoneticPr fontId="24"/>
  </si>
  <si>
    <t xml:space="preserve">  工事現場で使用し、又は使用させる車両（資機材等の搬出入車両を含む）又は建設機械等の燃料として、地方税法（昭和25年法律第226号）に違反する軽油等（以下「不正軽油」という。）を使用しないこと。
</t>
  </si>
  <si>
    <t>まで着工しないこと。</t>
    <rPh sb="2" eb="4">
      <t>チャッコウ</t>
    </rPh>
    <phoneticPr fontId="24"/>
  </si>
  <si>
    <t>公害対策</t>
    <rPh sb="0" eb="2">
      <t>コウガイ</t>
    </rPh>
    <rPh sb="2" eb="4">
      <t>タイサク</t>
    </rPh>
    <phoneticPr fontId="24"/>
  </si>
  <si>
    <t>摘要</t>
    <rPh sb="0" eb="2">
      <t>テキヨウ</t>
    </rPh>
    <phoneticPr fontId="24"/>
  </si>
  <si>
    <t xml:space="preserve">  工事の一部を第三者に請け負わせる場合、又は工事に伴う交通誘導等の業務を第三者に委託する場合には、原則として市内に本店又は支店、営業所等を有する業者（以下「市内業者」という。）と契約すること。ただし、技術的に施工できる市内業者がない工事等を請け負わせ、又は委託する場合、あるいは市内業者で施工できても工程的に間に合わない等、特段の理由がある場合は、監督員に事前協議して市外業者と契約することができる。</t>
  </si>
  <si>
    <t>80㎡以上</t>
    <rPh sb="3" eb="5">
      <t>イジョウ</t>
    </rPh>
    <phoneticPr fontId="24"/>
  </si>
  <si>
    <t>　工事で発生する濁水に対しては、濁水処理を行うものとし、その工法については、</t>
  </si>
  <si>
    <t>立木の置き場所</t>
  </si>
  <si>
    <t>東伯郡琴浦町八橋</t>
  </si>
  <si>
    <t>特記事項改正年月日</t>
    <rPh sb="0" eb="2">
      <t>トッキ</t>
    </rPh>
    <rPh sb="2" eb="4">
      <t>ジコウ</t>
    </rPh>
    <rPh sb="4" eb="6">
      <t>カイセイ</t>
    </rPh>
    <rPh sb="6" eb="9">
      <t>ネンガッピ</t>
    </rPh>
    <phoneticPr fontId="24"/>
  </si>
  <si>
    <t>倉吉市</t>
    <rPh sb="0" eb="3">
      <t>クラヨシシ</t>
    </rPh>
    <phoneticPr fontId="24"/>
  </si>
  <si>
    <t>調査済埋設物等</t>
    <rPh sb="0" eb="2">
      <t>チョウサ</t>
    </rPh>
    <rPh sb="2" eb="3">
      <t>ズミ</t>
    </rPh>
    <rPh sb="3" eb="5">
      <t>マイセツ</t>
    </rPh>
    <rPh sb="5" eb="6">
      <t>ブツ</t>
    </rPh>
    <rPh sb="6" eb="7">
      <t>トウ</t>
    </rPh>
    <phoneticPr fontId="24"/>
  </si>
  <si>
    <t>設計図書</t>
    <rPh sb="0" eb="2">
      <t>セッケイ</t>
    </rPh>
    <rPh sb="2" eb="4">
      <t>トショ</t>
    </rPh>
    <phoneticPr fontId="24"/>
  </si>
  <si>
    <t>品目</t>
    <rPh sb="0" eb="2">
      <t>ヒンモク</t>
    </rPh>
    <phoneticPr fontId="24"/>
  </si>
  <si>
    <t>仕様書</t>
    <rPh sb="0" eb="3">
      <t>シヨウショ</t>
    </rPh>
    <phoneticPr fontId="24"/>
  </si>
  <si>
    <t>人権政策課</t>
    <rPh sb="0" eb="2">
      <t>ジンケン</t>
    </rPh>
    <rPh sb="2" eb="4">
      <t>セイサク</t>
    </rPh>
    <rPh sb="4" eb="5">
      <t>カ</t>
    </rPh>
    <phoneticPr fontId="24"/>
  </si>
  <si>
    <t>いるが、受注者の責に帰することができない事由により鋼材の調達が遅れ、工期内に工事を完成することができない場合は、その理由を明示した書面により、発注者に工期の延長変更を請求することができる。</t>
  </si>
  <si>
    <t>、施工機械：</t>
    <rPh sb="1" eb="3">
      <t>セコウ</t>
    </rPh>
    <rPh sb="3" eb="5">
      <t>キカイ</t>
    </rPh>
    <phoneticPr fontId="24"/>
  </si>
  <si>
    <t>　　　　　　　</t>
  </si>
  <si>
    <t>適用</t>
    <rPh sb="0" eb="2">
      <t>テキヨウ</t>
    </rPh>
    <phoneticPr fontId="24"/>
  </si>
  <si>
    <t>（土質性状　(記載例)砂質土、コーン指数 300kN/㎡以上）</t>
    <rPh sb="1" eb="2">
      <t>ツチ</t>
    </rPh>
    <rPh sb="2" eb="3">
      <t>シツ</t>
    </rPh>
    <rPh sb="3" eb="4">
      <t>セイ</t>
    </rPh>
    <rPh sb="4" eb="5">
      <t>ジョウ</t>
    </rPh>
    <rPh sb="7" eb="10">
      <t>キサイレイ</t>
    </rPh>
    <rPh sb="11" eb="12">
      <t>スナ</t>
    </rPh>
    <rPh sb="12" eb="13">
      <t>シツ</t>
    </rPh>
    <rPh sb="13" eb="14">
      <t>ツチ</t>
    </rPh>
    <rPh sb="18" eb="20">
      <t>シスウ</t>
    </rPh>
    <phoneticPr fontId="24"/>
  </si>
  <si>
    <t>鋼材の調達の遅れによる工期の延長</t>
  </si>
  <si>
    <t>円/㎥</t>
    <rPh sb="0" eb="1">
      <t>エン</t>
    </rPh>
    <phoneticPr fontId="24"/>
  </si>
  <si>
    <t xml:space="preserve">                </t>
  </si>
  <si>
    <t>(余裕期間設定工事)　　本工事は、倉吉市余裕期間設定工事に係る実施要領（令和４年６月30日付倉管理第547号建設部長通知）の対象工事であり、工事開始日、前払金の請求、技術者の配置及びその他の取扱いについては、同要領の規定による。工期については、指名通知のとおりとする。</t>
    <rPh sb="46" eb="47">
      <t>クラ</t>
    </rPh>
    <phoneticPr fontId="24"/>
  </si>
  <si>
    <t xml:space="preserve">　警備業法に規定する警備員を配置する場合における交通誘導員Ａ、交通誘導員Ｂの定義は以下のとおりとする。
</t>
    <rPh sb="41" eb="43">
      <t>イカ</t>
    </rPh>
    <phoneticPr fontId="24"/>
  </si>
  <si>
    <t>　センター事業所へ搬出する土砂の土質は、各事業所が指定している土質性状同等以上とすること。</t>
  </si>
  <si>
    <t>該当する全ての機械</t>
    <rPh sb="0" eb="2">
      <t>ガイトウ</t>
    </rPh>
    <rPh sb="4" eb="5">
      <t>スベ</t>
    </rPh>
    <rPh sb="7" eb="9">
      <t>キカイ</t>
    </rPh>
    <phoneticPr fontId="24"/>
  </si>
  <si>
    <t>⑨</t>
  </si>
  <si>
    <t>４．現場休憩所の快適化，５．健康関連設備及び厚生施設の充実等</t>
  </si>
  <si>
    <t>キ、クに関しては手打ちのため、必要に応じて見え消しを使用のこと</t>
    <rPh sb="4" eb="5">
      <t>カン</t>
    </rPh>
    <rPh sb="8" eb="10">
      <t>テウ</t>
    </rPh>
    <rPh sb="15" eb="17">
      <t>ヒツヨウ</t>
    </rPh>
    <rPh sb="18" eb="19">
      <t>オウ</t>
    </rPh>
    <rPh sb="21" eb="22">
      <t>ミ</t>
    </rPh>
    <rPh sb="23" eb="24">
      <t>ケ</t>
    </rPh>
    <rPh sb="26" eb="28">
      <t>シヨウ</t>
    </rPh>
    <phoneticPr fontId="24"/>
  </si>
  <si>
    <t>オ　イにより契約した地番における、農地一時転用許可は不要である。</t>
  </si>
  <si>
    <t>電気</t>
    <rPh sb="0" eb="2">
      <t>デンキ</t>
    </rPh>
    <phoneticPr fontId="24"/>
  </si>
  <si>
    <t>別表１</t>
    <rPh sb="0" eb="2">
      <t>ベッピョウ</t>
    </rPh>
    <phoneticPr fontId="24"/>
  </si>
  <si>
    <t>改正</t>
    <rPh sb="0" eb="2">
      <t>カイセイ</t>
    </rPh>
    <phoneticPr fontId="24"/>
  </si>
  <si>
    <t>受入費用</t>
    <rPh sb="0" eb="2">
      <t>ウケイレ</t>
    </rPh>
    <rPh sb="2" eb="4">
      <t>ヒヨウ</t>
    </rPh>
    <phoneticPr fontId="24"/>
  </si>
  <si>
    <t>無･有</t>
    <rPh sb="0" eb="1">
      <t>ナシ</t>
    </rPh>
    <rPh sb="2" eb="3">
      <t>アリ</t>
    </rPh>
    <phoneticPr fontId="24"/>
  </si>
  <si>
    <t>　本工事は、倉吉市建設工事検査規程第4条第2項第5号に定める解体撤去その他の構造物の築造を伴わない工事に該当するため、同条第1項第2号の中間検査を行わない。</t>
    <rPh sb="1" eb="2">
      <t>ホン</t>
    </rPh>
    <rPh sb="2" eb="4">
      <t>コウジ</t>
    </rPh>
    <rPh sb="6" eb="8">
      <t>クラヨシ</t>
    </rPh>
    <rPh sb="8" eb="9">
      <t>シ</t>
    </rPh>
    <rPh sb="9" eb="11">
      <t>ケンセツ</t>
    </rPh>
    <rPh sb="11" eb="13">
      <t>コウジ</t>
    </rPh>
    <rPh sb="13" eb="15">
      <t>ケンサ</t>
    </rPh>
    <rPh sb="15" eb="17">
      <t>キテイ</t>
    </rPh>
    <rPh sb="17" eb="18">
      <t>ダイ</t>
    </rPh>
    <rPh sb="19" eb="20">
      <t>ジョウ</t>
    </rPh>
    <rPh sb="20" eb="21">
      <t>ダイ</t>
    </rPh>
    <rPh sb="22" eb="23">
      <t>コウ</t>
    </rPh>
    <rPh sb="23" eb="24">
      <t>ダイ</t>
    </rPh>
    <rPh sb="25" eb="26">
      <t>ゴウ</t>
    </rPh>
    <rPh sb="27" eb="28">
      <t>サダ</t>
    </rPh>
    <rPh sb="30" eb="34">
      <t>カイタイテッキョ</t>
    </rPh>
    <rPh sb="36" eb="37">
      <t>タ</t>
    </rPh>
    <rPh sb="38" eb="41">
      <t>コウゾウブツ</t>
    </rPh>
    <rPh sb="42" eb="44">
      <t>チクゾウ</t>
    </rPh>
    <rPh sb="45" eb="46">
      <t>トモナ</t>
    </rPh>
    <rPh sb="49" eb="50">
      <t>コウ</t>
    </rPh>
    <rPh sb="50" eb="51">
      <t>コト</t>
    </rPh>
    <rPh sb="52" eb="54">
      <t>ガイトウ</t>
    </rPh>
    <rPh sb="59" eb="60">
      <t>ドウ</t>
    </rPh>
    <rPh sb="60" eb="61">
      <t>ジョウ</t>
    </rPh>
    <rPh sb="61" eb="62">
      <t>ダイ</t>
    </rPh>
    <rPh sb="63" eb="64">
      <t>コウ</t>
    </rPh>
    <rPh sb="64" eb="65">
      <t>ダイ</t>
    </rPh>
    <rPh sb="66" eb="67">
      <t>ゴウ</t>
    </rPh>
    <rPh sb="68" eb="70">
      <t>チュウカン</t>
    </rPh>
    <rPh sb="70" eb="72">
      <t>ケンサ</t>
    </rPh>
    <rPh sb="73" eb="74">
      <t>オコナ</t>
    </rPh>
    <phoneticPr fontId="24"/>
  </si>
  <si>
    <t>　本工事は住宅建設瑕疵担保責任保険が必要な工事である。</t>
    <rPh sb="1" eb="2">
      <t>ホン</t>
    </rPh>
    <rPh sb="2" eb="4">
      <t>コウジ</t>
    </rPh>
    <rPh sb="5" eb="7">
      <t>ジュウタク</t>
    </rPh>
    <rPh sb="7" eb="9">
      <t>ケンセツ</t>
    </rPh>
    <rPh sb="9" eb="11">
      <t>カシ</t>
    </rPh>
    <rPh sb="11" eb="13">
      <t>タンポ</t>
    </rPh>
    <rPh sb="13" eb="15">
      <t>セキニン</t>
    </rPh>
    <rPh sb="15" eb="17">
      <t>ホケン</t>
    </rPh>
    <rPh sb="18" eb="20">
      <t>ヒツヨウ</t>
    </rPh>
    <rPh sb="21" eb="23">
      <t>コウジ</t>
    </rPh>
    <phoneticPr fontId="24"/>
  </si>
  <si>
    <t>管理計画課</t>
    <rPh sb="0" eb="2">
      <t>カンリ</t>
    </rPh>
    <rPh sb="2" eb="4">
      <t>ケイカク</t>
    </rPh>
    <rPh sb="4" eb="5">
      <t>カ</t>
    </rPh>
    <phoneticPr fontId="24"/>
  </si>
  <si>
    <t>学習環境に配慮</t>
    <rPh sb="0" eb="2">
      <t>ガクシュウ</t>
    </rPh>
    <rPh sb="2" eb="4">
      <t>カンキョウ</t>
    </rPh>
    <rPh sb="5" eb="7">
      <t>ハイリョ</t>
    </rPh>
    <phoneticPr fontId="24"/>
  </si>
  <si>
    <t>行う</t>
    <rPh sb="0" eb="1">
      <t>オコナ</t>
    </rPh>
    <phoneticPr fontId="24"/>
  </si>
  <si>
    <t>消費税法及び地方消費税法の適正転嫁等について</t>
  </si>
  <si>
    <t>交通誘導員</t>
    <rPh sb="0" eb="2">
      <t>コウツウ</t>
    </rPh>
    <rPh sb="2" eb="5">
      <t>ユウドウイン</t>
    </rPh>
    <phoneticPr fontId="24"/>
  </si>
  <si>
    <t>　工事に使用する資材については、「県土整備部リサイクル製品使用基準」（平成22年１月20日付第200900157785号県土整備部長通知）に基づくリサイクル製品がある場合は、原則これを使用すること。</t>
  </si>
  <si>
    <t>コンクリートスランプ</t>
  </si>
  <si>
    <t>円</t>
    <rPh sb="0" eb="1">
      <t>エン</t>
    </rPh>
    <phoneticPr fontId="24"/>
  </si>
  <si>
    <t>エ　工事完了後、速やかに農地の原状に復旧すること。</t>
  </si>
  <si>
    <t>の再資源化施設への搬出を見込んでいる。これは、他の施設へ搬出を妨げるものではないが搬出先を変更する場合は理由を付して協議を行うこと。</t>
  </si>
  <si>
    <t>産業廃棄物の処理に係る税</t>
  </si>
  <si>
    <t>(例)東伯郡琴浦町八橋</t>
    <rPh sb="1" eb="2">
      <t>レイ</t>
    </rPh>
    <rPh sb="9" eb="11">
      <t>ヤバセ</t>
    </rPh>
    <phoneticPr fontId="24"/>
  </si>
  <si>
    <t>最終処理等</t>
    <rPh sb="0" eb="2">
      <t>サイシュウ</t>
    </rPh>
    <rPh sb="2" eb="5">
      <t>ショリトウ</t>
    </rPh>
    <phoneticPr fontId="24"/>
  </si>
  <si>
    <t>地内</t>
    <rPh sb="0" eb="1">
      <t>チ</t>
    </rPh>
    <rPh sb="1" eb="2">
      <t>ナイ</t>
    </rPh>
    <phoneticPr fontId="24"/>
  </si>
  <si>
    <t xml:space="preserve">１．工事標識・照明・安全具等安全施設のイメージアップ（電光式標識等）
</t>
  </si>
  <si>
    <t>週休２日工事</t>
    <rPh sb="0" eb="4">
      <t>シュウキ</t>
    </rPh>
    <rPh sb="4" eb="6">
      <t>コウジ</t>
    </rPh>
    <phoneticPr fontId="24"/>
  </si>
  <si>
    <t>別表２</t>
    <rPh sb="0" eb="2">
      <t>ベッピョウ</t>
    </rPh>
    <phoneticPr fontId="24"/>
  </si>
  <si>
    <t>再生資材の使用</t>
  </si>
  <si>
    <t>①</t>
  </si>
  <si>
    <t>建設副産物の使用</t>
    <rPh sb="0" eb="2">
      <t>ケンセツ</t>
    </rPh>
    <rPh sb="2" eb="5">
      <t>フクサンブツ</t>
    </rPh>
    <rPh sb="6" eb="8">
      <t>シヨウ</t>
    </rPh>
    <phoneticPr fontId="24"/>
  </si>
  <si>
    <t>工務課</t>
    <rPh sb="0" eb="3">
      <t>コウムカ</t>
    </rPh>
    <phoneticPr fontId="24"/>
  </si>
  <si>
    <t>の用途に使用するため、</t>
    <rPh sb="1" eb="3">
      <t>ヨウト</t>
    </rPh>
    <rPh sb="4" eb="6">
      <t>シヨウ</t>
    </rPh>
    <phoneticPr fontId="24"/>
  </si>
  <si>
    <t>実施内容</t>
    <rPh sb="0" eb="2">
      <t>ジッシ</t>
    </rPh>
    <rPh sb="2" eb="4">
      <t>ナイヨウ</t>
    </rPh>
    <phoneticPr fontId="24"/>
  </si>
  <si>
    <t>支障物件</t>
    <rPh sb="0" eb="2">
      <t>シショウ</t>
    </rPh>
    <rPh sb="2" eb="4">
      <t>ブッケン</t>
    </rPh>
    <phoneticPr fontId="24"/>
  </si>
  <si>
    <t>　建設労働者の適切な賃金水準の確保、社会保険等（雇用保険、健康保険及び厚生年金保険）への加入など、労働者の福祉向上に努めること。なお、健康保険等の適用を受けない建設労働者に対しても、国民健康保険等に加入するよう指導に努めること。</t>
  </si>
  <si>
    <t>使用芝</t>
    <rPh sb="0" eb="2">
      <t>シヨウ</t>
    </rPh>
    <rPh sb="2" eb="3">
      <t>シバ</t>
    </rPh>
    <phoneticPr fontId="24"/>
  </si>
  <si>
    <t>②</t>
  </si>
  <si>
    <t>　受注者は、下請契約を締結した場合は、下請契約締結の日（元請人を除く下請注文者の行った下請契約締結を含む。）の翌日から起算して20日以内に建設業法第24条の７に規定する施工体制台帳及び施工体系図の写し並びに同法施行規則第14条の２及び同規則第14条の４に規定する添付書類を提出しなければならない。</t>
  </si>
  <si>
    <t>建築物の解体工事</t>
    <rPh sb="0" eb="3">
      <t>ケンチクブツ</t>
    </rPh>
    <rPh sb="4" eb="6">
      <t>カイタイ</t>
    </rPh>
    <rPh sb="6" eb="8">
      <t>コウジ</t>
    </rPh>
    <phoneticPr fontId="24"/>
  </si>
  <si>
    <t>(伐木工の数量)</t>
    <rPh sb="1" eb="2">
      <t>バツ</t>
    </rPh>
    <rPh sb="2" eb="4">
      <t>モッコウ</t>
    </rPh>
    <rPh sb="5" eb="7">
      <t>スウリョウ</t>
    </rPh>
    <phoneticPr fontId="24"/>
  </si>
  <si>
    <t>である。</t>
  </si>
  <si>
    <t>100万円未満</t>
    <rPh sb="3" eb="5">
      <t>マンエン</t>
    </rPh>
    <rPh sb="5" eb="7">
      <t>ミマン</t>
    </rPh>
    <phoneticPr fontId="24"/>
  </si>
  <si>
    <t>子ども家庭課</t>
    <rPh sb="0" eb="1">
      <t>コ</t>
    </rPh>
    <rPh sb="3" eb="5">
      <t>カテイ</t>
    </rPh>
    <rPh sb="5" eb="6">
      <t>カ</t>
    </rPh>
    <phoneticPr fontId="24"/>
  </si>
  <si>
    <t>　</t>
  </si>
  <si>
    <t>防水材</t>
    <rPh sb="0" eb="2">
      <t>ボウスイ</t>
    </rPh>
    <rPh sb="2" eb="3">
      <t>ザイ</t>
    </rPh>
    <phoneticPr fontId="24"/>
  </si>
  <si>
    <t>マニフェスト又は伝票管理を行うこと。</t>
  </si>
  <si>
    <t>建設課</t>
    <rPh sb="0" eb="3">
      <t>ケンセツカ</t>
    </rPh>
    <phoneticPr fontId="24"/>
  </si>
  <si>
    <t>他工事等との調整</t>
  </si>
  <si>
    <t>枚</t>
    <rPh sb="0" eb="1">
      <t>マイ</t>
    </rPh>
    <phoneticPr fontId="24"/>
  </si>
  <si>
    <t>高所作業車</t>
    <rPh sb="0" eb="2">
      <t>コウショ</t>
    </rPh>
    <rPh sb="2" eb="5">
      <t>サギョウシャ</t>
    </rPh>
    <phoneticPr fontId="24"/>
  </si>
  <si>
    <t>倉吉市建設工事執行規則並びに倉吉市財務規則による。</t>
  </si>
  <si>
    <t>を記入のこと。</t>
  </si>
  <si>
    <t>一般的事項　２</t>
    <rPh sb="2" eb="3">
      <t>テキ</t>
    </rPh>
    <phoneticPr fontId="24"/>
  </si>
  <si>
    <t>）</t>
  </si>
  <si>
    <t>契約事務</t>
    <rPh sb="0" eb="2">
      <t>ケイヤク</t>
    </rPh>
    <rPh sb="2" eb="4">
      <t>ジム</t>
    </rPh>
    <phoneticPr fontId="24"/>
  </si>
  <si>
    <t>機器設置取替</t>
    <rPh sb="0" eb="2">
      <t>キキ</t>
    </rPh>
    <rPh sb="2" eb="4">
      <t>セッチ</t>
    </rPh>
    <rPh sb="4" eb="6">
      <t>トリカエ</t>
    </rPh>
    <phoneticPr fontId="24"/>
  </si>
  <si>
    <t>⑤</t>
  </si>
  <si>
    <t>境界</t>
    <rPh sb="0" eb="2">
      <t>キョウカイ</t>
    </rPh>
    <phoneticPr fontId="24"/>
  </si>
  <si>
    <t>　建設業からの暴力団排除の徹底について</t>
  </si>
  <si>
    <t>別表</t>
    <rPh sb="0" eb="2">
      <t>ベッピョウ</t>
    </rPh>
    <phoneticPr fontId="24"/>
  </si>
  <si>
    <t>　その他埋設が想定される未調査の埋設物については事前に確認を行うとともに、管理者不明の埋設物等が確認された場合は、監督員に報告すること。</t>
  </si>
  <si>
    <t>工事現場名</t>
    <rPh sb="0" eb="2">
      <t>コウジ</t>
    </rPh>
    <rPh sb="2" eb="4">
      <t>ゲンバ</t>
    </rPh>
    <rPh sb="4" eb="5">
      <t>メイ</t>
    </rPh>
    <phoneticPr fontId="24"/>
  </si>
  <si>
    <t xml:space="preserve">　県外産の資材を使用する場合は、県内に本社又は営業所、支店等を有する販売業者（以下「県内販売業者」という。）から購入した資材を使用すること。ただし、当該資材について県内販売業者がない場合は、この限りでない。
</t>
  </si>
  <si>
    <t>※入力書式の変更をする場合は、Excelで開き編集し、Excel97-2003で保存すること</t>
    <rPh sb="1" eb="3">
      <t>ニュウリョク</t>
    </rPh>
    <rPh sb="3" eb="5">
      <t>ショシキ</t>
    </rPh>
    <rPh sb="6" eb="8">
      <t>ヘンコウ</t>
    </rPh>
    <rPh sb="11" eb="13">
      <t>バアイ</t>
    </rPh>
    <rPh sb="21" eb="22">
      <t>ヒラ</t>
    </rPh>
    <rPh sb="23" eb="25">
      <t>ヘンシュウ</t>
    </rPh>
    <rPh sb="40" eb="42">
      <t>ホゾン</t>
    </rPh>
    <phoneticPr fontId="24"/>
  </si>
  <si>
    <t>円/㎡</t>
    <rPh sb="0" eb="1">
      <t>エン</t>
    </rPh>
    <phoneticPr fontId="24"/>
  </si>
  <si>
    <t>○</t>
  </si>
  <si>
    <t>　事前調査済みのうち本工事区域内で埋設が確認されている地下埋設物等は、</t>
  </si>
  <si>
    <t>改正</t>
  </si>
  <si>
    <t>分別解体費用</t>
    <rPh sb="0" eb="2">
      <t>ブンベツ</t>
    </rPh>
    <rPh sb="2" eb="4">
      <t>カイタイ</t>
    </rPh>
    <rPh sb="4" eb="6">
      <t>ヒヨウ</t>
    </rPh>
    <phoneticPr fontId="24"/>
  </si>
  <si>
    <t>対象</t>
    <rPh sb="0" eb="2">
      <t>タイショウ</t>
    </rPh>
    <phoneticPr fontId="24"/>
  </si>
  <si>
    <t>　交通誘導員Ｂ</t>
    <rPh sb="1" eb="3">
      <t>コウツウ</t>
    </rPh>
    <rPh sb="3" eb="6">
      <t>ユウドウイン</t>
    </rPh>
    <phoneticPr fontId="24"/>
  </si>
  <si>
    <t>労災補償に必要な保険の不保</t>
  </si>
  <si>
    <t xml:space="preserve">        </t>
  </si>
  <si>
    <t>芝張工</t>
    <rPh sb="0" eb="1">
      <t>シバ</t>
    </rPh>
    <rPh sb="1" eb="2">
      <t>ハリ</t>
    </rPh>
    <rPh sb="2" eb="3">
      <t>コウ</t>
    </rPh>
    <phoneticPr fontId="24"/>
  </si>
  <si>
    <t>要立会埋設物等</t>
    <rPh sb="0" eb="1">
      <t>ヨウ</t>
    </rPh>
    <rPh sb="1" eb="3">
      <t>タチアイ</t>
    </rPh>
    <rPh sb="3" eb="5">
      <t>マイセツ</t>
    </rPh>
    <rPh sb="5" eb="6">
      <t>ブツ</t>
    </rPh>
    <rPh sb="6" eb="7">
      <t>トウ</t>
    </rPh>
    <phoneticPr fontId="24"/>
  </si>
  <si>
    <t>　　　　　　　　</t>
  </si>
  <si>
    <t>労働者の福祉向上について</t>
  </si>
  <si>
    <t>教育委員会事務局</t>
    <rPh sb="0" eb="2">
      <t>キョウイク</t>
    </rPh>
    <rPh sb="2" eb="5">
      <t>イインカイ</t>
    </rPh>
    <rPh sb="5" eb="8">
      <t>ジムキョク</t>
    </rPh>
    <phoneticPr fontId="24"/>
  </si>
  <si>
    <t>平成28年度</t>
    <rPh sb="0" eb="2">
      <t>ヘイセイ</t>
    </rPh>
    <rPh sb="4" eb="6">
      <t>ネンド</t>
    </rPh>
    <phoneticPr fontId="24"/>
  </si>
  <si>
    <t>資材名</t>
    <rPh sb="0" eb="2">
      <t>シザイ</t>
    </rPh>
    <rPh sb="2" eb="3">
      <t>メイ</t>
    </rPh>
    <phoneticPr fontId="24"/>
  </si>
  <si>
    <t>熱中症対策</t>
    <rPh sb="0" eb="3">
      <t>ネッチュウショウ</t>
    </rPh>
    <rPh sb="3" eb="5">
      <t>タイサク</t>
    </rPh>
    <phoneticPr fontId="24"/>
  </si>
  <si>
    <t>うにし、また、第三者に危害が及ばないように対策を講じること。なお、図示した場合は、設計図書によることとする。</t>
  </si>
  <si>
    <t>魚協との調整</t>
    <rPh sb="0" eb="1">
      <t>ギョ</t>
    </rPh>
    <rPh sb="1" eb="2">
      <t>キョウ</t>
    </rPh>
    <rPh sb="4" eb="6">
      <t>チョウセイ</t>
    </rPh>
    <phoneticPr fontId="24"/>
  </si>
  <si>
    <t>準としている。</t>
    <rPh sb="0" eb="1">
      <t>ジュン</t>
    </rPh>
    <phoneticPr fontId="24"/>
  </si>
  <si>
    <t>材料費</t>
    <rPh sb="0" eb="3">
      <t>ザイリョウヒ</t>
    </rPh>
    <phoneticPr fontId="24"/>
  </si>
  <si>
    <t>Co雑割材</t>
    <rPh sb="2" eb="3">
      <t>ザツ</t>
    </rPh>
    <rPh sb="3" eb="4">
      <t>ワリ</t>
    </rPh>
    <rPh sb="4" eb="5">
      <t>ザイ</t>
    </rPh>
    <phoneticPr fontId="24"/>
  </si>
  <si>
    <t>用地
関係</t>
    <rPh sb="0" eb="2">
      <t>ヨウチ</t>
    </rPh>
    <rPh sb="3" eb="5">
      <t>カンケイ</t>
    </rPh>
    <phoneticPr fontId="24"/>
  </si>
  <si>
    <t>　本工事において、再生クラッシャランの使用は上記ウに記載のものを想定している。当該砕石について、受注者が再生資源化施設側と供給状況等について協議し、再生資源化施設側から書面により供給の確保ができない旨の回答があった場合には、他の再生砕石を使用することとし、設計変更の対象とする。その上で他の再生砕石の確保も難しいと判断された場合には、新材を使用することとし、設計変更の対象とする。</t>
  </si>
  <si>
    <t>物件</t>
    <rPh sb="0" eb="2">
      <t>ブッケン</t>
    </rPh>
    <phoneticPr fontId="24"/>
  </si>
  <si>
    <t>　２次公害発生のおそれのある物質（廃油等）を含まないこと。</t>
  </si>
  <si>
    <t>構造用合板</t>
    <rPh sb="0" eb="3">
      <t>コウゾウヨウ</t>
    </rPh>
    <rPh sb="3" eb="5">
      <t>ゴウハン</t>
    </rPh>
    <phoneticPr fontId="24"/>
  </si>
  <si>
    <t>工事期間</t>
    <rPh sb="0" eb="2">
      <t>コウジ</t>
    </rPh>
    <rPh sb="2" eb="4">
      <t>キカン</t>
    </rPh>
    <phoneticPr fontId="24"/>
  </si>
  <si>
    <t>建設発生木材</t>
    <rPh sb="0" eb="2">
      <t>ケンセツ</t>
    </rPh>
    <rPh sb="2" eb="4">
      <t>ハッセイ</t>
    </rPh>
    <rPh sb="4" eb="6">
      <t>モクザイ</t>
    </rPh>
    <phoneticPr fontId="24"/>
  </si>
  <si>
    <t>(１)</t>
  </si>
  <si>
    <t>図面枚数</t>
    <rPh sb="0" eb="2">
      <t>ズメン</t>
    </rPh>
    <rPh sb="2" eb="4">
      <t>マイスウ</t>
    </rPh>
    <phoneticPr fontId="24"/>
  </si>
  <si>
    <t>アスファルト魂</t>
    <rPh sb="6" eb="7">
      <t>コン</t>
    </rPh>
    <phoneticPr fontId="24"/>
  </si>
  <si>
    <t>　本工事は、倉吉市建設工事検査規程第4条第1項第2号の中間検査を行う（当初の工事請負契約代金額が4,000万円以上の工事に限る）。</t>
    <rPh sb="1" eb="2">
      <t>ホン</t>
    </rPh>
    <rPh sb="2" eb="4">
      <t>コウジ</t>
    </rPh>
    <rPh sb="6" eb="8">
      <t>クラヨシ</t>
    </rPh>
    <rPh sb="8" eb="9">
      <t>シ</t>
    </rPh>
    <rPh sb="9" eb="11">
      <t>ケンセツ</t>
    </rPh>
    <rPh sb="11" eb="13">
      <t>コウジ</t>
    </rPh>
    <rPh sb="13" eb="15">
      <t>ケンサ</t>
    </rPh>
    <rPh sb="15" eb="17">
      <t>キテイ</t>
    </rPh>
    <rPh sb="17" eb="18">
      <t>ダイ</t>
    </rPh>
    <rPh sb="19" eb="20">
      <t>ジョウ</t>
    </rPh>
    <rPh sb="20" eb="21">
      <t>ダイ</t>
    </rPh>
    <rPh sb="22" eb="23">
      <t>コウ</t>
    </rPh>
    <rPh sb="23" eb="24">
      <t>ダイ</t>
    </rPh>
    <rPh sb="25" eb="26">
      <t>ゴウ</t>
    </rPh>
    <rPh sb="27" eb="29">
      <t>チュウカン</t>
    </rPh>
    <rPh sb="29" eb="31">
      <t>ケンサ</t>
    </rPh>
    <rPh sb="32" eb="33">
      <t>オコナ</t>
    </rPh>
    <phoneticPr fontId="24"/>
  </si>
  <si>
    <t>工事の検査</t>
    <rPh sb="3" eb="5">
      <t>ケンサ</t>
    </rPh>
    <phoneticPr fontId="24"/>
  </si>
  <si>
    <t>ウ　賃貸人に賃貸借料を支払うこと。</t>
  </si>
  <si>
    <t>農林課</t>
    <rPh sb="0" eb="3">
      <t>ノウリンカ</t>
    </rPh>
    <phoneticPr fontId="24"/>
  </si>
  <si>
    <t>(土質性状　(記載例)　砂質土、コーン指数 300kN/㎡以上)</t>
    <rPh sb="1" eb="3">
      <t>ドシツ</t>
    </rPh>
    <rPh sb="3" eb="5">
      <t>セイジョウ</t>
    </rPh>
    <rPh sb="7" eb="10">
      <t>キサイレイ</t>
    </rPh>
    <rPh sb="12" eb="13">
      <t>スナ</t>
    </rPh>
    <rPh sb="13" eb="14">
      <t>シツ</t>
    </rPh>
    <rPh sb="14" eb="15">
      <t>ツチ</t>
    </rPh>
    <rPh sb="19" eb="21">
      <t>シスウ</t>
    </rPh>
    <phoneticPr fontId="24"/>
  </si>
  <si>
    <t>（自由処分）</t>
    <rPh sb="1" eb="3">
      <t>ジユウ</t>
    </rPh>
    <rPh sb="3" eb="5">
      <t>ショブン</t>
    </rPh>
    <phoneticPr fontId="24"/>
  </si>
  <si>
    <t>　建設リサイクル法、労働安全衛生法、大気汚染防止法、石綿条例など関係法令に基づく書類を作成し、当該工事着手前に所轄に提出すること。また、関係法令上必要があれば、関係機関と協議を行うこと。</t>
  </si>
  <si>
    <t>昼間施工</t>
    <rPh sb="0" eb="2">
      <t>チュウカン</t>
    </rPh>
    <rPh sb="2" eb="4">
      <t>セコウ</t>
    </rPh>
    <phoneticPr fontId="24"/>
  </si>
  <si>
    <t>一般的事項改正年月日</t>
    <rPh sb="0" eb="3">
      <t>イッパンテキ</t>
    </rPh>
    <rPh sb="3" eb="5">
      <t>ジコウ</t>
    </rPh>
    <rPh sb="5" eb="7">
      <t>カイセイ</t>
    </rPh>
    <rPh sb="7" eb="10">
      <t>ネンガッピ</t>
    </rPh>
    <phoneticPr fontId="24"/>
  </si>
  <si>
    <t>頁</t>
    <rPh sb="0" eb="1">
      <t>ペイジ</t>
    </rPh>
    <phoneticPr fontId="24"/>
  </si>
  <si>
    <t>経済観光部</t>
    <rPh sb="0" eb="2">
      <t>ケイザイ</t>
    </rPh>
    <rPh sb="2" eb="4">
      <t>カンコウ</t>
    </rPh>
    <rPh sb="4" eb="5">
      <t>ブ</t>
    </rPh>
    <phoneticPr fontId="24"/>
  </si>
  <si>
    <t>記載例＝大坪住宅建替（第２期Ｂ棟）建築主体工事</t>
    <rPh sb="0" eb="2">
      <t>キサイ</t>
    </rPh>
    <rPh sb="2" eb="3">
      <t>レイ</t>
    </rPh>
    <rPh sb="4" eb="6">
      <t>オオツボ</t>
    </rPh>
    <rPh sb="6" eb="8">
      <t>ジュウタク</t>
    </rPh>
    <rPh sb="8" eb="10">
      <t>タテカエ</t>
    </rPh>
    <rPh sb="11" eb="12">
      <t>ダイ</t>
    </rPh>
    <rPh sb="13" eb="14">
      <t>キ</t>
    </rPh>
    <rPh sb="15" eb="16">
      <t>トウ</t>
    </rPh>
    <rPh sb="17" eb="19">
      <t>ケンチク</t>
    </rPh>
    <rPh sb="19" eb="21">
      <t>シュタイ</t>
    </rPh>
    <rPh sb="21" eb="23">
      <t>コウジ</t>
    </rPh>
    <phoneticPr fontId="24"/>
  </si>
  <si>
    <t xml:space="preserve">     </t>
  </si>
  <si>
    <t>その他</t>
    <rPh sb="2" eb="3">
      <t>タ</t>
    </rPh>
    <phoneticPr fontId="24"/>
  </si>
  <si>
    <t>植栽工</t>
    <rPh sb="0" eb="2">
      <t>ショクサイ</t>
    </rPh>
    <rPh sb="2" eb="3">
      <t>コウ</t>
    </rPh>
    <phoneticPr fontId="24"/>
  </si>
  <si>
    <t>１</t>
  </si>
  <si>
    <t>根拠：　</t>
    <rPh sb="0" eb="2">
      <t>コンキョ</t>
    </rPh>
    <phoneticPr fontId="24"/>
  </si>
  <si>
    <t>埋設物等の事前調査</t>
  </si>
  <si>
    <t>　：　　</t>
  </si>
  <si>
    <t>現場所在地</t>
    <rPh sb="0" eb="2">
      <t>ゲンバ</t>
    </rPh>
    <rPh sb="2" eb="5">
      <t>ショザイチ</t>
    </rPh>
    <phoneticPr fontId="24"/>
  </si>
  <si>
    <t>円/ｔ</t>
    <rPh sb="0" eb="1">
      <t>エン</t>
    </rPh>
    <phoneticPr fontId="24"/>
  </si>
  <si>
    <t>部局名</t>
    <rPh sb="0" eb="2">
      <t>ブキョク</t>
    </rPh>
    <rPh sb="2" eb="3">
      <t>メイ</t>
    </rPh>
    <phoneticPr fontId="24"/>
  </si>
  <si>
    <t>　　　　　　</t>
  </si>
  <si>
    <t>⑭</t>
  </si>
  <si>
    <t>市･町･村</t>
    <rPh sb="0" eb="1">
      <t>シ</t>
    </rPh>
    <rPh sb="2" eb="3">
      <t>チョウ</t>
    </rPh>
    <rPh sb="4" eb="5">
      <t>ムラ</t>
    </rPh>
    <phoneticPr fontId="24"/>
  </si>
  <si>
    <t>　コンクリート魂・アスファルト魂・建設発生木材は、現場内において分別解体す</t>
  </si>
  <si>
    <t>選択</t>
    <rPh sb="0" eb="2">
      <t>センタク</t>
    </rPh>
    <phoneticPr fontId="24"/>
  </si>
  <si>
    <t>教育総務課</t>
    <rPh sb="0" eb="2">
      <t>キョウイク</t>
    </rPh>
    <rPh sb="2" eb="4">
      <t>ソウム</t>
    </rPh>
    <rPh sb="4" eb="5">
      <t>カ</t>
    </rPh>
    <phoneticPr fontId="24"/>
  </si>
  <si>
    <t>(２)</t>
  </si>
  <si>
    <t>下請関係の適正化について</t>
  </si>
  <si>
    <t>文化財課</t>
    <rPh sb="0" eb="4">
      <t>ブンカ</t>
    </rPh>
    <phoneticPr fontId="24"/>
  </si>
  <si>
    <t>所管課</t>
    <rPh sb="0" eb="2">
      <t>ショカン</t>
    </rPh>
    <rPh sb="2" eb="3">
      <t>カ</t>
    </rPh>
    <phoneticPr fontId="24"/>
  </si>
  <si>
    <t>産業廃棄物の処理に係る税に相当する額を</t>
  </si>
  <si>
    <t>　受注者は、工事請負代金額500万円以上の工事について、受注、変更、訂正及び完成時10日以内に工事実績情報サービス（CORINS）に工事実績情報の登録を行い、登録内容確認書を印刷して発注者に提出すること。</t>
  </si>
  <si>
    <t>工は、スランプ値12cmのコンクリート打設を想定している。</t>
  </si>
  <si>
    <t>　日本芝の生産に配慮した植生工について（令和２年２月27日付第201900299</t>
  </si>
  <si>
    <t>ラフテレーンクレーン</t>
  </si>
  <si>
    <t>しごと定住促進課</t>
    <rPh sb="3" eb="5">
      <t>テイジュウ</t>
    </rPh>
    <rPh sb="5" eb="7">
      <t>ソクシン</t>
    </rPh>
    <rPh sb="7" eb="8">
      <t>カ</t>
    </rPh>
    <phoneticPr fontId="24"/>
  </si>
  <si>
    <t>２．労働者宿舎の快適化，３．デザインボックス（交通誘警備員待機室)</t>
  </si>
  <si>
    <t>処理費</t>
  </si>
  <si>
    <t>４</t>
  </si>
  <si>
    <t>までに完成すること。</t>
    <rPh sb="3" eb="5">
      <t>カンセイ</t>
    </rPh>
    <phoneticPr fontId="24"/>
  </si>
  <si>
    <t>　下表の内容のうち原則として各費目（仮設備関係、営繕関係、安全関係及び地域連携）ごとに１実施内容ずつ（いずれか１項目のみ２実施内容）の合計５つの実施内容を実施すること。港湾及び漁港事業は、項目に防災・危機管理関係を含めることができる。</t>
  </si>
  <si>
    <t>施工箇所</t>
    <rPh sb="0" eb="2">
      <t>セコウ</t>
    </rPh>
    <rPh sb="2" eb="4">
      <t>カショ</t>
    </rPh>
    <phoneticPr fontId="24"/>
  </si>
  <si>
    <t>工程</t>
    <rPh sb="0" eb="2">
      <t>コウテイ</t>
    </rPh>
    <phoneticPr fontId="24"/>
  </si>
  <si>
    <t>交通安全施設等</t>
  </si>
  <si>
    <t>⑩</t>
  </si>
  <si>
    <t>観光交流課</t>
    <rPh sb="0" eb="2">
      <t>カンコウ</t>
    </rPh>
    <rPh sb="2" eb="5">
      <t>コウリュウカ</t>
    </rPh>
    <phoneticPr fontId="24"/>
  </si>
  <si>
    <t>再生クラッシャーラン</t>
    <rPh sb="0" eb="2">
      <t>サイセイ</t>
    </rPh>
    <phoneticPr fontId="24"/>
  </si>
  <si>
    <t>　　</t>
  </si>
  <si>
    <t>⑬</t>
  </si>
  <si>
    <t>　建設発生木材の運搬量、搬出量は出来形数量に応じて設計変更を行う。そのため、次のとおり数量管理を行うこと。</t>
  </si>
  <si>
    <t>完成期限</t>
    <rPh sb="0" eb="2">
      <t>カンセイ</t>
    </rPh>
    <rPh sb="2" eb="4">
      <t>キゲン</t>
    </rPh>
    <phoneticPr fontId="24"/>
  </si>
  <si>
    <t>現場環境改善</t>
    <rPh sb="0" eb="2">
      <t>ゲンバ</t>
    </rPh>
    <rPh sb="2" eb="4">
      <t>カンキョウ</t>
    </rPh>
    <rPh sb="4" eb="6">
      <t>カイゼン</t>
    </rPh>
    <phoneticPr fontId="24"/>
  </si>
  <si>
    <t>　積載重量制限を超えて工事用資機材等を積み込まず、また積み込ませないようにするなど違法運行を行わせないようにすること。違法運行を行っている場合は、早急に不正状態を解消する措置を講ずること。</t>
  </si>
  <si>
    <t>8：30</t>
  </si>
  <si>
    <t>建設発生土の使用</t>
  </si>
  <si>
    <t>起工決済日</t>
    <rPh sb="0" eb="2">
      <t>キコウ</t>
    </rPh>
    <rPh sb="2" eb="5">
      <t>ケッサイビ</t>
    </rPh>
    <phoneticPr fontId="24"/>
  </si>
  <si>
    <t>学校教育課</t>
    <rPh sb="0" eb="2">
      <t>ガッコウ</t>
    </rPh>
    <rPh sb="2" eb="5">
      <t>キョウイクカ</t>
    </rPh>
    <phoneticPr fontId="24"/>
  </si>
  <si>
    <t>500㎡以上、１億円以上</t>
    <rPh sb="4" eb="6">
      <t>イジョウ</t>
    </rPh>
    <rPh sb="8" eb="12">
      <t>オクエンイジョウ</t>
    </rPh>
    <phoneticPr fontId="24"/>
  </si>
  <si>
    <t>ウ</t>
  </si>
  <si>
    <t>該当する細別（レベル４）を記載する。</t>
  </si>
  <si>
    <t>維持修繕等工事</t>
    <rPh sb="0" eb="2">
      <t>イジ</t>
    </rPh>
    <rPh sb="2" eb="4">
      <t>シュウゼン</t>
    </rPh>
    <rPh sb="4" eb="5">
      <t>トウ</t>
    </rPh>
    <rPh sb="5" eb="7">
      <t>コウジ</t>
    </rPh>
    <phoneticPr fontId="24"/>
  </si>
  <si>
    <t>濁水</t>
  </si>
  <si>
    <t>５</t>
  </si>
  <si>
    <t>工事種別</t>
    <rPh sb="0" eb="2">
      <t>コウジ</t>
    </rPh>
    <rPh sb="2" eb="4">
      <t>シュベツ</t>
    </rPh>
    <phoneticPr fontId="24"/>
  </si>
  <si>
    <t>片道運搬距離</t>
  </si>
  <si>
    <t>施行年度</t>
    <rPh sb="0" eb="2">
      <t>セコウ</t>
    </rPh>
    <rPh sb="2" eb="4">
      <t>ネンド</t>
    </rPh>
    <phoneticPr fontId="24"/>
  </si>
  <si>
    <t>日</t>
    <rPh sb="0" eb="1">
      <t>ニチ</t>
    </rPh>
    <phoneticPr fontId="24"/>
  </si>
  <si>
    <t>　受注者は、請け負った工事に従事する全ての下請業者に対して、上記と同様に社会保険等加入の指導に努めること。</t>
  </si>
  <si>
    <t>分別解体等</t>
  </si>
  <si>
    <t>品目①</t>
    <rPh sb="0" eb="2">
      <t>ヒンモク</t>
    </rPh>
    <phoneticPr fontId="24"/>
  </si>
  <si>
    <t>　労働災害のリスク低減のため、「建設工事における労働災害防止のためのリスクアセスメント等について」（平成23年９月30日付第201100099979号県土整備部長通知）に基づくリスクアセスメント等に積極的に取り組むこと。</t>
  </si>
  <si>
    <t>自由処分</t>
  </si>
  <si>
    <t>配置日数</t>
    <rPh sb="0" eb="2">
      <t>ハイチ</t>
    </rPh>
    <rPh sb="2" eb="4">
      <t>ニッスウ</t>
    </rPh>
    <phoneticPr fontId="24"/>
  </si>
  <si>
    <t>か月</t>
    <rPh sb="1" eb="2">
      <t>ツキ</t>
    </rPh>
    <phoneticPr fontId="24"/>
  </si>
  <si>
    <t>その他評定不要工事</t>
    <rPh sb="2" eb="3">
      <t>タ</t>
    </rPh>
    <rPh sb="3" eb="5">
      <t>ヒョウテイ</t>
    </rPh>
    <rPh sb="5" eb="7">
      <t>フヨウ</t>
    </rPh>
    <rPh sb="7" eb="9">
      <t>コウジ</t>
    </rPh>
    <phoneticPr fontId="24"/>
  </si>
  <si>
    <t>受入れ条件　</t>
    <rPh sb="0" eb="2">
      <t>ウケイ</t>
    </rPh>
    <rPh sb="3" eb="5">
      <t>ジョウケン</t>
    </rPh>
    <phoneticPr fontId="24"/>
  </si>
  <si>
    <t>土石流の発生・到達するおそれのある現場</t>
  </si>
  <si>
    <t>マニフェスト</t>
  </si>
  <si>
    <t>有り</t>
    <rPh sb="0" eb="1">
      <t>ア</t>
    </rPh>
    <phoneticPr fontId="24"/>
  </si>
  <si>
    <t>代替え種子</t>
    <rPh sb="0" eb="2">
      <t>ダイガ</t>
    </rPh>
    <rPh sb="3" eb="5">
      <t>シュシ</t>
    </rPh>
    <phoneticPr fontId="24"/>
  </si>
  <si>
    <t>職員課</t>
    <rPh sb="0" eb="3">
      <t>ショクインカ</t>
    </rPh>
    <phoneticPr fontId="24"/>
  </si>
  <si>
    <t>無し</t>
    <rPh sb="0" eb="1">
      <t>ナ</t>
    </rPh>
    <phoneticPr fontId="24"/>
  </si>
  <si>
    <t xml:space="preserve">   </t>
  </si>
  <si>
    <t>　実施に当たっては、施工計画書に実施内容及び実施時期を記載し、実施後に監督員に写真等を提出すること。</t>
  </si>
  <si>
    <t>工事名</t>
    <rPh sb="0" eb="2">
      <t>コウジ</t>
    </rPh>
    <rPh sb="2" eb="3">
      <t>メイ</t>
    </rPh>
    <phoneticPr fontId="24"/>
  </si>
  <si>
    <t>　本工事は、工事成績評定要領第２ オに規定する解体撤去その他の構造物の築造を伴わない工事に該当するため、検査評定の対象としない。</t>
    <rPh sb="23" eb="25">
      <t>カイタイ</t>
    </rPh>
    <rPh sb="25" eb="27">
      <t>テッキョ</t>
    </rPh>
    <rPh sb="29" eb="30">
      <t>タ</t>
    </rPh>
    <rPh sb="52" eb="54">
      <t>ケンサ</t>
    </rPh>
    <phoneticPr fontId="24"/>
  </si>
  <si>
    <t>（中間検査）</t>
    <rPh sb="1" eb="3">
      <t>チュウカン</t>
    </rPh>
    <rPh sb="3" eb="5">
      <t>ケンサ</t>
    </rPh>
    <phoneticPr fontId="24"/>
  </si>
  <si>
    <t>地域づくり支援課</t>
    <rPh sb="0" eb="2">
      <t>チイキ</t>
    </rPh>
    <rPh sb="5" eb="7">
      <t>シエン</t>
    </rPh>
    <rPh sb="7" eb="8">
      <t>カ</t>
    </rPh>
    <phoneticPr fontId="24"/>
  </si>
  <si>
    <t>年度</t>
    <rPh sb="0" eb="2">
      <t>ネンド</t>
    </rPh>
    <phoneticPr fontId="24"/>
  </si>
  <si>
    <t>　また、使用燃料の抜き取り検査を行う場合には、現場代理人がこれに立ち会うなど協力を行うとともに、不正軽油の使用が発見された場合には、当該燃料納入業者を排除するなどの是正措置を講じること。</t>
  </si>
  <si>
    <t>計上費目</t>
    <rPh sb="0" eb="2">
      <t>ケイジョウ</t>
    </rPh>
    <rPh sb="2" eb="4">
      <t>ヒモク</t>
    </rPh>
    <phoneticPr fontId="24"/>
  </si>
  <si>
    <t>　また、気象庁から高温注意報（最高気温35℃以上が予想される場合）が発表された日においては、作業の中断、作業時間の短縮を行うか、十分な水分、塩分の摂取のほか休憩場所の整備及び十分な休憩時間を確保するなどの熱中症予防対策を確実に実施したうえで作業を行うこと。</t>
  </si>
  <si>
    <t>中間検査</t>
    <rPh sb="0" eb="2">
      <t>チュウカン</t>
    </rPh>
    <rPh sb="2" eb="4">
      <t>ケンサ</t>
    </rPh>
    <phoneticPr fontId="24"/>
  </si>
  <si>
    <t>交代要員</t>
    <rPh sb="0" eb="2">
      <t>コウタイ</t>
    </rPh>
    <rPh sb="2" eb="4">
      <t>ヨウイン</t>
    </rPh>
    <phoneticPr fontId="24"/>
  </si>
  <si>
    <t>所在地</t>
    <rPh sb="0" eb="3">
      <t>ショザイチ</t>
    </rPh>
    <phoneticPr fontId="24"/>
  </si>
  <si>
    <t>（日本芝生産地への配慮）</t>
    <rPh sb="1" eb="3">
      <t>ニホン</t>
    </rPh>
    <rPh sb="3" eb="4">
      <t>シバ</t>
    </rPh>
    <rPh sb="4" eb="6">
      <t>セイサン</t>
    </rPh>
    <rPh sb="6" eb="7">
      <t>チ</t>
    </rPh>
    <rPh sb="9" eb="11">
      <t>ハイリョ</t>
    </rPh>
    <phoneticPr fontId="24"/>
  </si>
  <si>
    <t>労働安全衛生の確保について</t>
  </si>
  <si>
    <t>イ</t>
  </si>
  <si>
    <t>番地を賃貸借すること。</t>
    <rPh sb="0" eb="2">
      <t>バンチ</t>
    </rPh>
    <rPh sb="3" eb="5">
      <t>チンタイ</t>
    </rPh>
    <rPh sb="5" eb="6">
      <t>カ</t>
    </rPh>
    <phoneticPr fontId="24"/>
  </si>
  <si>
    <t>で、適正に実施すること。なお、寒中コンクリートの養生費用については、「寒中コンクリートの養生費用について」(平成23年12月７日付第201100123529号県土整備部長通知)に基づいて処理することとし、設計変更の対象とする。</t>
  </si>
  <si>
    <t>着工保留</t>
    <rPh sb="0" eb="2">
      <t>チャッコウ</t>
    </rPh>
    <rPh sb="2" eb="4">
      <t>ホリュウ</t>
    </rPh>
    <phoneticPr fontId="24"/>
  </si>
  <si>
    <t>キ</t>
  </si>
  <si>
    <t>施行主体名</t>
    <rPh sb="0" eb="2">
      <t>セコウ</t>
    </rPh>
    <rPh sb="2" eb="4">
      <t>シュタイ</t>
    </rPh>
    <rPh sb="4" eb="5">
      <t>メイ</t>
    </rPh>
    <phoneticPr fontId="24"/>
  </si>
  <si>
    <t>７</t>
  </si>
  <si>
    <t xml:space="preserve">（１）作業不能日数:●日間(工期の始期は令和●年●月●日【開札予定日から概ね３０日後とする】で算定)
</t>
  </si>
  <si>
    <t>　本工事は、工事成績評定要領に基づく検査評定を</t>
    <rPh sb="6" eb="8">
      <t>コウジ</t>
    </rPh>
    <rPh sb="8" eb="10">
      <t>セイセキ</t>
    </rPh>
    <rPh sb="10" eb="12">
      <t>ヒョウテイ</t>
    </rPh>
    <rPh sb="12" eb="14">
      <t>ヨウリョウ</t>
    </rPh>
    <rPh sb="15" eb="16">
      <t>モト</t>
    </rPh>
    <rPh sb="18" eb="20">
      <t>ケンサ</t>
    </rPh>
    <rPh sb="20" eb="22">
      <t>ヒョウテイ</t>
    </rPh>
    <phoneticPr fontId="24"/>
  </si>
  <si>
    <t>解体工事費に含む</t>
    <rPh sb="0" eb="2">
      <t>カイタイ</t>
    </rPh>
    <rPh sb="2" eb="4">
      <t>コウジ</t>
    </rPh>
    <rPh sb="4" eb="5">
      <t>ヒ</t>
    </rPh>
    <rPh sb="6" eb="7">
      <t>フク</t>
    </rPh>
    <phoneticPr fontId="24"/>
  </si>
  <si>
    <t>　施設及び地域行事等により工程調整が必要となる場合があるので、この場合は協力すること。</t>
  </si>
  <si>
    <t>流用品目</t>
    <rPh sb="0" eb="2">
      <t>リュウヨウ</t>
    </rPh>
    <rPh sb="2" eb="4">
      <t>ヒンモク</t>
    </rPh>
    <phoneticPr fontId="24"/>
  </si>
  <si>
    <t>　下請契約の締結に際しては、下請業者へ法定福利費を内訳明示した見積書（標準見積書という。）の提示を求め、提示された場合にはこれを尊重するように努めること。</t>
  </si>
  <si>
    <t>福祉課</t>
    <rPh sb="0" eb="3">
      <t>フクシカ</t>
    </rPh>
    <phoneticPr fontId="24"/>
  </si>
  <si>
    <t>　工事材料等の運搬経路を定めて搬出入すること。また、運搬路及び周辺敷地並びに工作物に対して損傷を与えないように予防措置を講じること。万一、損傷を与えた場合は、速やかに現状復旧すること。</t>
    <rPh sb="1" eb="3">
      <t>コウジ</t>
    </rPh>
    <rPh sb="3" eb="6">
      <t>ザイリョウトウ</t>
    </rPh>
    <rPh sb="16" eb="18">
      <t>シュツニュウ</t>
    </rPh>
    <phoneticPr fontId="24"/>
  </si>
  <si>
    <t>建設発生土の処理</t>
  </si>
  <si>
    <t>８時～17時（平日）</t>
  </si>
  <si>
    <t>総務課</t>
    <rPh sb="0" eb="2">
      <t>ソウム</t>
    </rPh>
    <rPh sb="2" eb="3">
      <t>カ</t>
    </rPh>
    <phoneticPr fontId="24"/>
  </si>
  <si>
    <t>　一般交通等に支障を及ぼさないよう十分注意して施工すること。</t>
  </si>
  <si>
    <t xml:space="preserve">  施工現場及びその周辺の環境改善を図るため、低騒音型・低振動型の建設機械を使用するよう努めること。</t>
  </si>
  <si>
    <t>（農地の賃貸借）</t>
  </si>
  <si>
    <t>水道</t>
    <rPh sb="0" eb="2">
      <t>スイドウ</t>
    </rPh>
    <phoneticPr fontId="24"/>
  </si>
  <si>
    <t>下水道</t>
    <rPh sb="0" eb="3">
      <t>ゲスイドウ</t>
    </rPh>
    <phoneticPr fontId="24"/>
  </si>
  <si>
    <t>事務手続</t>
    <rPh sb="0" eb="2">
      <t>ジム</t>
    </rPh>
    <rPh sb="2" eb="4">
      <t>テツヅキ</t>
    </rPh>
    <phoneticPr fontId="24"/>
  </si>
  <si>
    <t>市民生活部</t>
    <rPh sb="0" eb="2">
      <t>シミン</t>
    </rPh>
    <rPh sb="2" eb="5">
      <t>セイカツブ</t>
    </rPh>
    <phoneticPr fontId="24"/>
  </si>
  <si>
    <t>長さ</t>
    <rPh sb="0" eb="1">
      <t>ナガ</t>
    </rPh>
    <phoneticPr fontId="24"/>
  </si>
  <si>
    <t>民間残土受入地</t>
    <rPh sb="0" eb="2">
      <t>ミンカン</t>
    </rPh>
    <rPh sb="2" eb="4">
      <t>ザンド</t>
    </rPh>
    <rPh sb="4" eb="6">
      <t>ウケイレ</t>
    </rPh>
    <rPh sb="6" eb="7">
      <t>チ</t>
    </rPh>
    <phoneticPr fontId="24"/>
  </si>
  <si>
    <t xml:space="preserve">  建設業者は、建設業退職金共済制度（以下「建退共」という。）に加入すると共に、その建退共の対象となる労働者について証紙を購入し、当該労働者の共済手帳に証紙を貼付すること。ただし、下請を含むすべての労働者が、中小企業退職金共済制度、清酒製造業退職金共済制度、林業退職金制度のいずれかに既に加入済みで、建退共に加入することができないと認められる場合は、この限りでない。</t>
  </si>
  <si>
    <t>仮設物</t>
    <rPh sb="0" eb="3">
      <t>カセツブツ</t>
    </rPh>
    <phoneticPr fontId="24"/>
  </si>
  <si>
    <t>境界杭・境界標</t>
  </si>
  <si>
    <t>時期</t>
    <rPh sb="0" eb="2">
      <t>ジキ</t>
    </rPh>
    <phoneticPr fontId="24"/>
  </si>
  <si>
    <t>　工事に係る地下埋設物等の事前調査については、</t>
  </si>
  <si>
    <t>ｍ以下</t>
    <rPh sb="1" eb="3">
      <t>イカ</t>
    </rPh>
    <phoneticPr fontId="24"/>
  </si>
  <si>
    <r>
      <t>（以下、「仕様書」という。）とし、</t>
    </r>
    <r>
      <rPr>
        <sz val="10.5"/>
        <color auto="1"/>
        <rFont val="ＭＳ 明朝"/>
      </rPr>
      <t>また、調達公告日時点で最新の仕様書とする。</t>
    </r>
    <rPh sb="1" eb="3">
      <t>イカ</t>
    </rPh>
    <rPh sb="5" eb="8">
      <t>シヨウショ</t>
    </rPh>
    <rPh sb="20" eb="22">
      <t>チョウタツ</t>
    </rPh>
    <rPh sb="22" eb="24">
      <t>コウコク</t>
    </rPh>
    <rPh sb="24" eb="25">
      <t>ビ</t>
    </rPh>
    <rPh sb="25" eb="27">
      <t>ジテン</t>
    </rPh>
    <rPh sb="28" eb="30">
      <t>サイシン</t>
    </rPh>
    <rPh sb="31" eb="34">
      <t>シヨウショ</t>
    </rPh>
    <phoneticPr fontId="24"/>
  </si>
  <si>
    <t>必要性</t>
    <rPh sb="0" eb="3">
      <t>ヒツヨウセイ</t>
    </rPh>
    <phoneticPr fontId="24"/>
  </si>
  <si>
    <t>※　建築工事の場合「０」
　　土木工事の場合「１」</t>
    <rPh sb="2" eb="4">
      <t>ケンチク</t>
    </rPh>
    <rPh sb="4" eb="6">
      <t>コウジ</t>
    </rPh>
    <rPh sb="7" eb="9">
      <t>バアイ</t>
    </rPh>
    <rPh sb="15" eb="17">
      <t>ドボク</t>
    </rPh>
    <rPh sb="17" eb="19">
      <t>コウジ</t>
    </rPh>
    <rPh sb="20" eb="22">
      <t>バアイ</t>
    </rPh>
    <phoneticPr fontId="24"/>
  </si>
  <si>
    <t>税務課</t>
    <rPh sb="0" eb="3">
      <t>ゼイムカ</t>
    </rPh>
    <phoneticPr fontId="24"/>
  </si>
  <si>
    <t>③</t>
  </si>
  <si>
    <t>　ダンプトラック等による運搬について</t>
  </si>
  <si>
    <t>※現場説明書「鏡」から自動入力</t>
    <rPh sb="1" eb="3">
      <t>ゲンバ</t>
    </rPh>
    <rPh sb="3" eb="6">
      <t>セツメイショ</t>
    </rPh>
    <rPh sb="7" eb="8">
      <t>カガミ</t>
    </rPh>
    <rPh sb="11" eb="13">
      <t>ジドウ</t>
    </rPh>
    <rPh sb="13" eb="15">
      <t>ニュウリョク</t>
    </rPh>
    <phoneticPr fontId="24"/>
  </si>
  <si>
    <t>仕様書の適用について</t>
    <rPh sb="0" eb="3">
      <t>シヨウショ</t>
    </rPh>
    <rPh sb="4" eb="6">
      <t>テキヨウ</t>
    </rPh>
    <phoneticPr fontId="24"/>
  </si>
  <si>
    <t>　建設工事に係る資材の再資源化等に関する法律（平成12年法律第104号）及び「鳥取県県土整備部公共工事建設副産物活用実施要領」（平成22年９月13日付第201000087971号県土整備部長通知）に基づき建設副産物のリサイクル等に努めること。</t>
  </si>
  <si>
    <t>健康福祉部</t>
    <rPh sb="0" eb="2">
      <t>ケンコウ</t>
    </rPh>
    <rPh sb="2" eb="4">
      <t>フクシ</t>
    </rPh>
    <rPh sb="4" eb="5">
      <t>ブ</t>
    </rPh>
    <phoneticPr fontId="24"/>
  </si>
  <si>
    <t>（土質性状（記載例）砂質土、コーン指数 300kN/㎡以上）</t>
  </si>
  <si>
    <t>市･町･村</t>
  </si>
  <si>
    <t xml:space="preserve">      </t>
  </si>
  <si>
    <t>⑪</t>
  </si>
  <si>
    <t>熱中症</t>
    <rPh sb="0" eb="3">
      <t>ネッチュウショウ</t>
    </rPh>
    <phoneticPr fontId="24"/>
  </si>
  <si>
    <t>径</t>
    <rPh sb="0" eb="1">
      <t>ケイ</t>
    </rPh>
    <phoneticPr fontId="24"/>
  </si>
  <si>
    <t>　毎月末には、工事進捗状況報告書を監督員に提出すること。</t>
    <rPh sb="7" eb="9">
      <t>コウジ</t>
    </rPh>
    <rPh sb="9" eb="11">
      <t>シンチョク</t>
    </rPh>
    <rPh sb="11" eb="13">
      <t>ジョウキョウ</t>
    </rPh>
    <phoneticPr fontId="24"/>
  </si>
  <si>
    <r>
      <t>　</t>
    </r>
    <r>
      <rPr>
        <sz val="10"/>
        <color auto="1"/>
        <rFont val="ＭＳ 明朝"/>
      </rPr>
      <t>建設発生土は、再生資源の利用の促進に係る特記仕様書（https://www.pref.tottori.lg.jp/312034.htm）により適切に対応すること。</t>
    </r>
  </si>
  <si>
    <t>建設技術センター</t>
  </si>
  <si>
    <t>Ａｓ魂・発生木材</t>
    <rPh sb="2" eb="3">
      <t>コン</t>
    </rPh>
    <rPh sb="4" eb="6">
      <t>ハッセイ</t>
    </rPh>
    <rPh sb="6" eb="8">
      <t>モクザイ</t>
    </rPh>
    <phoneticPr fontId="24"/>
  </si>
  <si>
    <t>　本工事は、工事成績評定要領第２ イに規定する道路、河川及び湖沼を維持、修繕、又は管理することを目的とする工事に該当するため、検査評定の対象としない。</t>
    <rPh sb="1" eb="2">
      <t>ホン</t>
    </rPh>
    <rPh sb="2" eb="4">
      <t>コウジ</t>
    </rPh>
    <rPh sb="28" eb="29">
      <t>オヨ</t>
    </rPh>
    <rPh sb="39" eb="40">
      <t>マタ</t>
    </rPh>
    <rPh sb="63" eb="65">
      <t>ケンサ</t>
    </rPh>
    <phoneticPr fontId="24"/>
  </si>
  <si>
    <t>　建設業法、労働安全衛生法等の各種関連法令を遵守し、法令に抵触する行為は行わないこと。</t>
  </si>
  <si>
    <t>　土砂等を運搬する大型自動車による交通事故の防止等に関する特別措置法（昭和42年法律第131号）の目的に鑑み、同法第12条に規定する団体の設立状況を踏まえ、同団体への加入車の使用を促進するよう努めること。</t>
  </si>
  <si>
    <t>（現場環境改善）</t>
    <rPh sb="1" eb="3">
      <t>ゲンバ</t>
    </rPh>
    <rPh sb="3" eb="5">
      <t>カンキョウ</t>
    </rPh>
    <rPh sb="5" eb="7">
      <t>カイゼン</t>
    </rPh>
    <phoneticPr fontId="24"/>
  </si>
  <si>
    <t>各年度における出来高予定率</t>
    <rPh sb="0" eb="3">
      <t>カクネンド</t>
    </rPh>
    <rPh sb="7" eb="10">
      <t>デキダカ</t>
    </rPh>
    <rPh sb="10" eb="12">
      <t>ヨテイ</t>
    </rPh>
    <rPh sb="12" eb="13">
      <t>リツ</t>
    </rPh>
    <phoneticPr fontId="24"/>
  </si>
  <si>
    <t>上下水道局</t>
    <rPh sb="0" eb="4">
      <t>ジョウゲスイドウ</t>
    </rPh>
    <rPh sb="4" eb="5">
      <t>キョク</t>
    </rPh>
    <phoneticPr fontId="24"/>
  </si>
  <si>
    <t>【建設発生土(処理)】</t>
    <rPh sb="1" eb="3">
      <t>ケンセツ</t>
    </rPh>
    <rPh sb="3" eb="5">
      <t>ハッセイ</t>
    </rPh>
    <rPh sb="5" eb="6">
      <t>ツチ</t>
    </rPh>
    <rPh sb="7" eb="9">
      <t>ショリ</t>
    </rPh>
    <phoneticPr fontId="24"/>
  </si>
  <si>
    <t>建設発生木材の出来形数量</t>
  </si>
  <si>
    <t>④</t>
  </si>
  <si>
    <t>支障物件</t>
  </si>
  <si>
    <t>関連項目</t>
    <rPh sb="0" eb="2">
      <t>カンレン</t>
    </rPh>
    <rPh sb="2" eb="4">
      <t>コウモク</t>
    </rPh>
    <phoneticPr fontId="24"/>
  </si>
  <si>
    <t>建設業退職金共済制度への加入等</t>
  </si>
  <si>
    <t>農地の一時転用について</t>
  </si>
  <si>
    <t>詳細不明でも埋設されていると判っているものがあれば「調査済」として「○」印を選択、「未調査」としても問題なし</t>
    <rPh sb="0" eb="2">
      <t>ショウサイ</t>
    </rPh>
    <rPh sb="2" eb="4">
      <t>フメイ</t>
    </rPh>
    <rPh sb="6" eb="8">
      <t>マイセツ</t>
    </rPh>
    <rPh sb="14" eb="15">
      <t>ワカ</t>
    </rPh>
    <rPh sb="26" eb="28">
      <t>チョウサ</t>
    </rPh>
    <rPh sb="28" eb="29">
      <t>ズミ</t>
    </rPh>
    <rPh sb="36" eb="37">
      <t>シルシ</t>
    </rPh>
    <rPh sb="38" eb="40">
      <t>センタク</t>
    </rPh>
    <rPh sb="42" eb="45">
      <t>ミチョウサ</t>
    </rPh>
    <rPh sb="50" eb="52">
      <t>モンダイ</t>
    </rPh>
    <phoneticPr fontId="24"/>
  </si>
  <si>
    <t>別表３</t>
    <rPh sb="0" eb="2">
      <t>ベッピョウ</t>
    </rPh>
    <phoneticPr fontId="24"/>
  </si>
  <si>
    <t>］</t>
  </si>
  <si>
    <t>学校給食センター</t>
    <rPh sb="0" eb="2">
      <t>ガッコウ</t>
    </rPh>
    <rPh sb="2" eb="4">
      <t>キュウショク</t>
    </rPh>
    <phoneticPr fontId="24"/>
  </si>
  <si>
    <t>社会教育課</t>
    <rPh sb="0" eb="2">
      <t>シャカイ</t>
    </rPh>
    <rPh sb="2" eb="5">
      <t>キョウイクカ</t>
    </rPh>
    <phoneticPr fontId="24"/>
  </si>
  <si>
    <t>　本工事は、現場環境改善（率計上分）実施対象工事と</t>
  </si>
  <si>
    <t>特記事項２</t>
    <rPh sb="0" eb="2">
      <t>トッキ</t>
    </rPh>
    <rPh sb="2" eb="4">
      <t>ジコウ</t>
    </rPh>
    <phoneticPr fontId="24"/>
  </si>
  <si>
    <t>工種：</t>
    <rPh sb="0" eb="1">
      <t>コウ</t>
    </rPh>
    <rPh sb="1" eb="2">
      <t>シュ</t>
    </rPh>
    <phoneticPr fontId="24"/>
  </si>
  <si>
    <t>ア</t>
  </si>
  <si>
    <t>運搬車全数の測定を行うこと。また、10台に１台の割合で写真管理を行うこと。
ただし、搬出台数が10台に満たない場合は、２台以上写真管理を行うこと。
　なお、マニフェストで運搬量（体積(空m3)）が確認出来る場合は、測定、写真管理は不要とする。</t>
  </si>
  <si>
    <t>部分完成・着工保留</t>
  </si>
  <si>
    <t>他工事等流用</t>
  </si>
  <si>
    <t>土質改良プラント</t>
    <rPh sb="0" eb="2">
      <t>ドシツ</t>
    </rPh>
    <rPh sb="2" eb="4">
      <t>カイリョウ</t>
    </rPh>
    <phoneticPr fontId="24"/>
  </si>
  <si>
    <t>https://www.city.kurayoshi.lg.jp/gyousei/div/kensetsu/kanri/15/</t>
  </si>
  <si>
    <t>　その他</t>
  </si>
  <si>
    <t>土木維持工事</t>
    <rPh sb="0" eb="2">
      <t>ドボク</t>
    </rPh>
    <rPh sb="2" eb="4">
      <t>イジ</t>
    </rPh>
    <rPh sb="4" eb="6">
      <t>コウジ</t>
    </rPh>
    <phoneticPr fontId="24"/>
  </si>
  <si>
    <t>内訳明細書</t>
    <rPh sb="0" eb="2">
      <t>ウチワケ</t>
    </rPh>
    <rPh sb="2" eb="5">
      <t>メイサイショ</t>
    </rPh>
    <phoneticPr fontId="24"/>
  </si>
  <si>
    <t>⑦</t>
  </si>
  <si>
    <t>平成27年度</t>
    <rPh sb="0" eb="2">
      <t>ヘイセイ</t>
    </rPh>
    <rPh sb="4" eb="6">
      <t>ネンド</t>
    </rPh>
    <phoneticPr fontId="24"/>
  </si>
  <si>
    <t>数量公開</t>
    <rPh sb="0" eb="2">
      <t>スウリョウ</t>
    </rPh>
    <rPh sb="2" eb="4">
      <t>コウカイ</t>
    </rPh>
    <phoneticPr fontId="24"/>
  </si>
  <si>
    <t>　本工事は、倉吉市建設工事検査規程第4条第2項第1号に定める切取、盛土又は単純は構造物の築造を行う工事で、完成検査の時に出来形、品質等の確認できる工事に該当するため、同条第1項第2号の中間検査を行わない。</t>
    <rPh sb="1" eb="2">
      <t>ホン</t>
    </rPh>
    <rPh sb="2" eb="4">
      <t>コウジ</t>
    </rPh>
    <rPh sb="6" eb="8">
      <t>クラヨシ</t>
    </rPh>
    <rPh sb="8" eb="9">
      <t>シ</t>
    </rPh>
    <rPh sb="9" eb="11">
      <t>ケンセツ</t>
    </rPh>
    <rPh sb="11" eb="13">
      <t>コウジ</t>
    </rPh>
    <rPh sb="13" eb="15">
      <t>ケンサ</t>
    </rPh>
    <rPh sb="15" eb="17">
      <t>キテイ</t>
    </rPh>
    <rPh sb="17" eb="18">
      <t>ダイ</t>
    </rPh>
    <rPh sb="19" eb="20">
      <t>ジョウ</t>
    </rPh>
    <rPh sb="20" eb="21">
      <t>ダイ</t>
    </rPh>
    <rPh sb="22" eb="23">
      <t>コウ</t>
    </rPh>
    <rPh sb="23" eb="24">
      <t>ダイ</t>
    </rPh>
    <rPh sb="25" eb="26">
      <t>ゴウ</t>
    </rPh>
    <rPh sb="27" eb="28">
      <t>サダ</t>
    </rPh>
    <rPh sb="30" eb="32">
      <t>キリトリ</t>
    </rPh>
    <rPh sb="33" eb="34">
      <t>モリ</t>
    </rPh>
    <rPh sb="34" eb="35">
      <t>ド</t>
    </rPh>
    <rPh sb="35" eb="36">
      <t>マタ</t>
    </rPh>
    <rPh sb="37" eb="39">
      <t>タンジュン</t>
    </rPh>
    <rPh sb="40" eb="43">
      <t>コウゾウブツ</t>
    </rPh>
    <rPh sb="44" eb="46">
      <t>チクゾウ</t>
    </rPh>
    <rPh sb="47" eb="48">
      <t>オコナ</t>
    </rPh>
    <rPh sb="49" eb="51">
      <t>コウジ</t>
    </rPh>
    <rPh sb="53" eb="55">
      <t>カンセイ</t>
    </rPh>
    <rPh sb="55" eb="57">
      <t>ケンサ</t>
    </rPh>
    <rPh sb="58" eb="59">
      <t>トキ</t>
    </rPh>
    <rPh sb="60" eb="62">
      <t>デキ</t>
    </rPh>
    <rPh sb="62" eb="63">
      <t>ガタ</t>
    </rPh>
    <rPh sb="64" eb="67">
      <t>ヒンシツトウ</t>
    </rPh>
    <rPh sb="68" eb="70">
      <t>カクニン</t>
    </rPh>
    <rPh sb="73" eb="75">
      <t>コウジ</t>
    </rPh>
    <rPh sb="76" eb="78">
      <t>ガイトウ</t>
    </rPh>
    <rPh sb="83" eb="84">
      <t>ドウ</t>
    </rPh>
    <rPh sb="84" eb="85">
      <t>ジョウ</t>
    </rPh>
    <rPh sb="85" eb="86">
      <t>ダイ</t>
    </rPh>
    <rPh sb="87" eb="88">
      <t>コウ</t>
    </rPh>
    <rPh sb="88" eb="89">
      <t>ダイ</t>
    </rPh>
    <rPh sb="90" eb="91">
      <t>ゴウ</t>
    </rPh>
    <rPh sb="92" eb="94">
      <t>チュウカン</t>
    </rPh>
    <rPh sb="94" eb="96">
      <t>ケンサ</t>
    </rPh>
    <rPh sb="97" eb="98">
      <t>オコナ</t>
    </rPh>
    <phoneticPr fontId="24"/>
  </si>
  <si>
    <t>低騒音型・低振動型建設機械</t>
  </si>
  <si>
    <t>工種</t>
    <rPh sb="0" eb="1">
      <t>コウ</t>
    </rPh>
    <rPh sb="1" eb="2">
      <t>シュ</t>
    </rPh>
    <phoneticPr fontId="24"/>
  </si>
  <si>
    <t>３</t>
  </si>
  <si>
    <t>敷地外を掘削する場合に埋設物等があれば「○」印を選択、その他必要に応じて「○」印を選択、修繕工事では立会不要</t>
    <rPh sb="0" eb="2">
      <t>シキチ</t>
    </rPh>
    <rPh sb="2" eb="3">
      <t>ガイ</t>
    </rPh>
    <rPh sb="4" eb="6">
      <t>クッサク</t>
    </rPh>
    <rPh sb="8" eb="10">
      <t>バアイ</t>
    </rPh>
    <rPh sb="11" eb="13">
      <t>マイセツ</t>
    </rPh>
    <rPh sb="13" eb="14">
      <t>ブツ</t>
    </rPh>
    <rPh sb="14" eb="15">
      <t>トウ</t>
    </rPh>
    <rPh sb="22" eb="23">
      <t>シルシ</t>
    </rPh>
    <rPh sb="24" eb="26">
      <t>センタク</t>
    </rPh>
    <rPh sb="29" eb="30">
      <t>タ</t>
    </rPh>
    <rPh sb="30" eb="32">
      <t>ヒツヨウ</t>
    </rPh>
    <rPh sb="33" eb="34">
      <t>オウ</t>
    </rPh>
    <rPh sb="39" eb="40">
      <t>シルシ</t>
    </rPh>
    <rPh sb="41" eb="43">
      <t>センタク</t>
    </rPh>
    <rPh sb="44" eb="46">
      <t>シュウゼン</t>
    </rPh>
    <rPh sb="46" eb="48">
      <t>コウジ</t>
    </rPh>
    <rPh sb="50" eb="52">
      <t>タチアイ</t>
    </rPh>
    <rPh sb="52" eb="54">
      <t>フヨウ</t>
    </rPh>
    <phoneticPr fontId="24"/>
  </si>
  <si>
    <t>仕様
書</t>
    <rPh sb="0" eb="2">
      <t>シヨウ</t>
    </rPh>
    <rPh sb="3" eb="4">
      <t>ショ</t>
    </rPh>
    <phoneticPr fontId="24"/>
  </si>
  <si>
    <t>（例）倉吉市葵町</t>
    <rPh sb="1" eb="2">
      <t>レイ</t>
    </rPh>
    <rPh sb="3" eb="6">
      <t>クラヨシシ</t>
    </rPh>
    <rPh sb="6" eb="8">
      <t>アオイマチ</t>
    </rPh>
    <phoneticPr fontId="24"/>
  </si>
  <si>
    <t>調達見込</t>
    <rPh sb="0" eb="2">
      <t>チョウタツ</t>
    </rPh>
    <rPh sb="2" eb="4">
      <t>ミコミ</t>
    </rPh>
    <phoneticPr fontId="24"/>
  </si>
  <si>
    <t>参照：建設発生土の取扱い</t>
    <rPh sb="0" eb="2">
      <t>サンショウ</t>
    </rPh>
    <rPh sb="3" eb="5">
      <t>ケンセツ</t>
    </rPh>
    <rPh sb="5" eb="8">
      <t>ハッセイド</t>
    </rPh>
    <rPh sb="9" eb="10">
      <t>ト</t>
    </rPh>
    <rPh sb="10" eb="11">
      <t>アツカ</t>
    </rPh>
    <phoneticPr fontId="24"/>
  </si>
  <si>
    <t>新･増築、修繕・改修工事</t>
    <rPh sb="0" eb="1">
      <t>シン</t>
    </rPh>
    <rPh sb="2" eb="4">
      <t>ゾウチク</t>
    </rPh>
    <rPh sb="5" eb="7">
      <t>シュウゼン</t>
    </rPh>
    <rPh sb="8" eb="10">
      <t>カイシュウ</t>
    </rPh>
    <rPh sb="10" eb="12">
      <t>コウジ</t>
    </rPh>
    <phoneticPr fontId="24"/>
  </si>
  <si>
    <t>頁</t>
    <rPh sb="0" eb="1">
      <t>ページ</t>
    </rPh>
    <phoneticPr fontId="24"/>
  </si>
  <si>
    <t>※　通常は、「1」「行う」、
　　理由に該当する工事の場合に「1」「行わない」
　　該当する理由に「1」を入力</t>
    <rPh sb="2" eb="4">
      <t>ツウジョウ</t>
    </rPh>
    <rPh sb="10" eb="11">
      <t>オコナ</t>
    </rPh>
    <rPh sb="17" eb="19">
      <t>リユウ</t>
    </rPh>
    <rPh sb="20" eb="22">
      <t>ガイトウ</t>
    </rPh>
    <rPh sb="24" eb="26">
      <t>コウジ</t>
    </rPh>
    <rPh sb="27" eb="29">
      <t>バアイ</t>
    </rPh>
    <rPh sb="34" eb="35">
      <t>オコナ</t>
    </rPh>
    <rPh sb="42" eb="44">
      <t>ガイトウ</t>
    </rPh>
    <rPh sb="46" eb="48">
      <t>リユウ</t>
    </rPh>
    <rPh sb="53" eb="55">
      <t>ニュウリョク</t>
    </rPh>
    <phoneticPr fontId="24"/>
  </si>
  <si>
    <t>『木造建築工事標準仕様書』</t>
  </si>
  <si>
    <t>　この場合において、工程等を変更せざるを得なくなったときは、速やかに監督員に協議すること。</t>
  </si>
  <si>
    <t>博物館</t>
    <rPh sb="0" eb="3">
      <t>ハクブツカン</t>
    </rPh>
    <phoneticPr fontId="24"/>
  </si>
  <si>
    <t>建設機械の賃料の採用単価</t>
    <rPh sb="0" eb="2">
      <t>ケンセツ</t>
    </rPh>
    <rPh sb="2" eb="4">
      <t>キカイ</t>
    </rPh>
    <rPh sb="5" eb="7">
      <t>チンリョウ</t>
    </rPh>
    <rPh sb="8" eb="10">
      <t>サイヨウ</t>
    </rPh>
    <rPh sb="10" eb="12">
      <t>タンカ</t>
    </rPh>
    <phoneticPr fontId="24"/>
  </si>
  <si>
    <t>『建築物解体工事共通仕様書』</t>
  </si>
  <si>
    <t>野芝</t>
    <rPh sb="0" eb="1">
      <t>ノ</t>
    </rPh>
    <rPh sb="1" eb="2">
      <t>シバ</t>
    </rPh>
    <phoneticPr fontId="24"/>
  </si>
  <si>
    <t xml:space="preserve">　交通誘導員Ａとは、警備業法第２条第４項に規定する警備員であり、警備員等の検定等に関する規則第１条第４号に規定する交通誘導警備業務に従事する者で、交通誘導警備業務に係る１級検定合格警備員又は２級検定合格警備員をいう。また、交通誘導員Ｂとは、警備業法第２条第３項に規定する警備業者の警備員で交通誘導員Ａ以外の交通の誘導に従事する者をいう。なお、自社の従業員で交通整理を行う場合は、警備業法第14条第で規定する以外の者とし、安全教育、安全訓練等を十分に行うこと。この場合においては、交通誘導員Ｂを配置しているものとみなす。
</t>
  </si>
  <si>
    <t>2)</t>
  </si>
  <si>
    <t>　本工事は、工事成績評定要領第２ エに規定する機器又は部品の設置、取替え等の工事に該当するため、検査評定の対象としない。</t>
    <rPh sb="1" eb="2">
      <t>ホン</t>
    </rPh>
    <rPh sb="2" eb="4">
      <t>コウジ</t>
    </rPh>
    <rPh sb="48" eb="50">
      <t>ケンサ</t>
    </rPh>
    <phoneticPr fontId="24"/>
  </si>
  <si>
    <t xml:space="preserve">１．用水・電力等の供給設備，２．緑化・花壇，３．ライトアップ施設
</t>
  </si>
  <si>
    <t>保険</t>
    <rPh sb="0" eb="2">
      <t>ホケン</t>
    </rPh>
    <phoneticPr fontId="24"/>
  </si>
  <si>
    <t>　受注者は、工事現場に｢建設業退職金共済制度適用事業主工事現場｣の標識を掲示すること。</t>
  </si>
  <si>
    <t>　下請契約及び資材購入等において、消費税の円滑かつ適正な転嫁の確保のための消費税の転嫁を阻害する行為の是正等に関する特別措置法（平成25年法律第41号）で禁止された添加拒否等行為を行わないなど、適切な対応を行うこと。</t>
  </si>
  <si>
    <t>図書館</t>
    <rPh sb="0" eb="3">
      <t>トショカン</t>
    </rPh>
    <phoneticPr fontId="24"/>
  </si>
  <si>
    <t>『公共建築改修工事標準仕様書』</t>
  </si>
  <si>
    <t>寒中コンクリート</t>
  </si>
  <si>
    <t>（工期設定）</t>
  </si>
  <si>
    <t>建設資機材の使用について</t>
  </si>
  <si>
    <t>17：00</t>
  </si>
  <si>
    <t>　本工事は、寒中コンクリートとして施工を行わなければならない期間があるの</t>
  </si>
  <si>
    <t>（ナフサを由来とする建設資材）　本工事は、ナフサを由来とする建設資材について、中東情勢の変化等により供給の偏りや流通の目詰まりにより、入手が困難となっている資材（以下、｢調達検討資材｣）について、調達変更により必要となる経費（以下、｢別途調達経費｣）について、設計変更により計上をする工事であり、調達検討資材は下記表のとおりとし、これにより難い場合は、監督員と協議するものとする。</t>
    <rPh sb="5" eb="7">
      <t>ユライ</t>
    </rPh>
    <rPh sb="10" eb="12">
      <t>ケンセツ</t>
    </rPh>
    <rPh sb="12" eb="14">
      <t>シザイ</t>
    </rPh>
    <rPh sb="155" eb="157">
      <t>カキ</t>
    </rPh>
    <rPh sb="157" eb="158">
      <t>ヒョウ</t>
    </rPh>
    <phoneticPr fontId="24"/>
  </si>
  <si>
    <t>その他再生資材</t>
    <rPh sb="2" eb="3">
      <t>タ</t>
    </rPh>
    <rPh sb="3" eb="5">
      <t>サイセイ</t>
    </rPh>
    <rPh sb="5" eb="7">
      <t>シザイ</t>
    </rPh>
    <phoneticPr fontId="24"/>
  </si>
  <si>
    <t xml:space="preserve">（２）上記作業不能日数は、環境省が公表する鳥取県倉吉地点における WBGT 値（気温、湿度、日射・輻射を考慮した暑さ指数）過去５年分（令和３年～令和７年）について、本工事の工期に対応する期間（行政機関の休日に関する法律（昭和 63 年法律第 91 号）に定める行政機関の休日及び夏季休暇（３日）を除く。）において、８時から１７時の間にWBGT 値が３１以上となった時間を算定し、日数に換算したもの５年分を平均したもの。
</t>
    <rPh sb="24" eb="26">
      <t>クラヨシ</t>
    </rPh>
    <rPh sb="67" eb="69">
      <t>レイワ</t>
    </rPh>
    <rPh sb="72" eb="74">
      <t>レイワ</t>
    </rPh>
    <phoneticPr fontId="24"/>
  </si>
  <si>
    <t>築造を伴わない工事</t>
    <rPh sb="0" eb="2">
      <t>チクゾウ</t>
    </rPh>
    <rPh sb="3" eb="4">
      <t>トモナ</t>
    </rPh>
    <rPh sb="7" eb="9">
      <t>コウジ</t>
    </rPh>
    <phoneticPr fontId="24"/>
  </si>
  <si>
    <t xml:space="preserve">  コンクリート塊、アスファルト塊、建設発生木材等は、再生資源として、下記
</t>
  </si>
  <si>
    <t>単純な築造工事</t>
    <rPh sb="0" eb="2">
      <t>タンジュン</t>
    </rPh>
    <rPh sb="3" eb="5">
      <t>チクゾウ</t>
    </rPh>
    <rPh sb="5" eb="7">
      <t>コウジ</t>
    </rPh>
    <phoneticPr fontId="24"/>
  </si>
  <si>
    <t>２．盗難防止対策（警報機等)，３．避暑（熱中症予防）・防寒対策</t>
  </si>
  <si>
    <t>工事用道路</t>
    <rPh sb="0" eb="1">
      <t>コウ</t>
    </rPh>
    <rPh sb="1" eb="2">
      <t>コト</t>
    </rPh>
    <rPh sb="2" eb="3">
      <t>ヨウ</t>
    </rPh>
    <rPh sb="3" eb="4">
      <t>ミチ</t>
    </rPh>
    <rPh sb="4" eb="5">
      <t>ミチ</t>
    </rPh>
    <phoneticPr fontId="24"/>
  </si>
  <si>
    <t>区分</t>
    <rPh sb="0" eb="2">
      <t>クブン</t>
    </rPh>
    <phoneticPr fontId="24"/>
  </si>
  <si>
    <t>環境課</t>
    <rPh sb="0" eb="3">
      <t>カンキョウカ</t>
    </rPh>
    <phoneticPr fontId="24"/>
  </si>
  <si>
    <t>建設発生木材搬出量</t>
  </si>
  <si>
    <t>であるため、各管理者の立会を求めて埋設位置等の確認を行うこと。</t>
  </si>
  <si>
    <t>人</t>
    <rPh sb="0" eb="1">
      <t>ニン</t>
    </rPh>
    <phoneticPr fontId="24"/>
  </si>
  <si>
    <t>　　　　　　　　　　　　　</t>
  </si>
  <si>
    <t>８</t>
  </si>
  <si>
    <t>労災</t>
    <rPh sb="0" eb="2">
      <t>ロウサイ</t>
    </rPh>
    <phoneticPr fontId="24"/>
  </si>
  <si>
    <t>余裕期間設定工事</t>
    <rPh sb="0" eb="2">
      <t>ヨユウ</t>
    </rPh>
    <rPh sb="2" eb="4">
      <t>キカン</t>
    </rPh>
    <rPh sb="4" eb="6">
      <t>セッテイ</t>
    </rPh>
    <rPh sb="6" eb="8">
      <t>コウジ</t>
    </rPh>
    <phoneticPr fontId="24"/>
  </si>
  <si>
    <t>エ</t>
  </si>
  <si>
    <t xml:space="preserve">          </t>
  </si>
  <si>
    <t>【コンクリート塊･アスファルト塊･建設発生木材(処理)】</t>
    <rPh sb="7" eb="8">
      <t>カタマリ</t>
    </rPh>
    <rPh sb="15" eb="16">
      <t>カタマリ</t>
    </rPh>
    <rPh sb="17" eb="19">
      <t>ケンセツ</t>
    </rPh>
    <rPh sb="19" eb="21">
      <t>ハッセイ</t>
    </rPh>
    <rPh sb="21" eb="23">
      <t>モクザイ</t>
    </rPh>
    <rPh sb="24" eb="26">
      <t>ショリ</t>
    </rPh>
    <phoneticPr fontId="24"/>
  </si>
  <si>
    <t>片道運搬距離</t>
    <rPh sb="0" eb="2">
      <t>カタミチ</t>
    </rPh>
    <rPh sb="2" eb="4">
      <t>ウンパン</t>
    </rPh>
    <rPh sb="4" eb="6">
      <t>キョリ</t>
    </rPh>
    <phoneticPr fontId="24"/>
  </si>
  <si>
    <t>　施設利用者、施設関係者及び近隣住民等に対して安全及び騒音振動対策を十分に講じること。</t>
    <rPh sb="1" eb="3">
      <t>シセツ</t>
    </rPh>
    <rPh sb="3" eb="6">
      <t>リヨウシャ</t>
    </rPh>
    <rPh sb="7" eb="9">
      <t>シセツ</t>
    </rPh>
    <rPh sb="12" eb="13">
      <t>オヨ</t>
    </rPh>
    <phoneticPr fontId="24"/>
  </si>
  <si>
    <t>　民間残土受入地へ搬出する土砂の土質は、各受入地が指定している土質性状同等以上とすること。</t>
  </si>
  <si>
    <t>特記事項３</t>
    <rPh sb="0" eb="2">
      <t>トッキ</t>
    </rPh>
    <rPh sb="2" eb="4">
      <t>ジコウ</t>
    </rPh>
    <phoneticPr fontId="24"/>
  </si>
  <si>
    <t>処理費</t>
    <rPh sb="0" eb="2">
      <t>ショリ</t>
    </rPh>
    <rPh sb="2" eb="3">
      <t>ヒ</t>
    </rPh>
    <phoneticPr fontId="24"/>
  </si>
  <si>
    <t>km</t>
  </si>
  <si>
    <t>　産業廃棄物の運搬又は処分を他人に委託するときは、廃棄物の処理及び清掃に関</t>
  </si>
  <si>
    <r>
      <t>　本工事には、下記のとおり鳥取県土木工事共通仕様書</t>
    </r>
    <r>
      <rPr>
        <sz val="10"/>
        <color auto="1"/>
        <rFont val="ＭＳ 明朝"/>
      </rPr>
      <t>特記事項に基づく技能士常駐対象工種が含まれており、該当工種の作業期間は、技能士が工事現場に常駐しなければならない。</t>
    </r>
    <rPh sb="25" eb="27">
      <t>トッキ</t>
    </rPh>
    <rPh sb="27" eb="29">
      <t>ジコウ</t>
    </rPh>
    <phoneticPr fontId="24"/>
  </si>
  <si>
    <t>規格</t>
    <rPh sb="0" eb="2">
      <t>キカク</t>
    </rPh>
    <phoneticPr fontId="24"/>
  </si>
  <si>
    <t>建築修繕工事</t>
    <rPh sb="0" eb="2">
      <t>ケンチク</t>
    </rPh>
    <rPh sb="2" eb="4">
      <t>シュウゼン</t>
    </rPh>
    <rPh sb="4" eb="6">
      <t>コウジ</t>
    </rPh>
    <phoneticPr fontId="24"/>
  </si>
  <si>
    <t>ガルーン</t>
  </si>
  <si>
    <t>オ</t>
  </si>
  <si>
    <t>現場説明書記入項目</t>
    <rPh sb="0" eb="2">
      <t>ゲンバ</t>
    </rPh>
    <rPh sb="2" eb="5">
      <t>セツメイショ</t>
    </rPh>
    <rPh sb="5" eb="7">
      <t>キニュウ</t>
    </rPh>
    <rPh sb="7" eb="9">
      <t>コウモク</t>
    </rPh>
    <phoneticPr fontId="24"/>
  </si>
  <si>
    <t>法面緑化工</t>
    <rPh sb="0" eb="1">
      <t>ノリ</t>
    </rPh>
    <rPh sb="1" eb="2">
      <t>メン</t>
    </rPh>
    <rPh sb="2" eb="4">
      <t>リョッカ</t>
    </rPh>
    <rPh sb="4" eb="5">
      <t>コウ</t>
    </rPh>
    <phoneticPr fontId="24"/>
  </si>
  <si>
    <t>機器設置取替工事</t>
    <rPh sb="0" eb="2">
      <t>キキ</t>
    </rPh>
    <rPh sb="2" eb="4">
      <t>セッチ</t>
    </rPh>
    <rPh sb="4" eb="6">
      <t>トリカエ</t>
    </rPh>
    <rPh sb="6" eb="8">
      <t>コウジ</t>
    </rPh>
    <phoneticPr fontId="24"/>
  </si>
  <si>
    <t>　本工事は、倉吉市建設工事検査規程第4条第2項第4号に定める機器又は部品の設置、取替え等の工事に該当するため、同条第1項第2号の中間検査を行わない。</t>
    <rPh sb="1" eb="2">
      <t>ホン</t>
    </rPh>
    <rPh sb="2" eb="4">
      <t>コウジ</t>
    </rPh>
    <rPh sb="6" eb="8">
      <t>クラヨシ</t>
    </rPh>
    <rPh sb="8" eb="9">
      <t>シ</t>
    </rPh>
    <rPh sb="9" eb="11">
      <t>ケンセツ</t>
    </rPh>
    <rPh sb="11" eb="13">
      <t>コウジ</t>
    </rPh>
    <rPh sb="13" eb="15">
      <t>ケンサ</t>
    </rPh>
    <rPh sb="15" eb="17">
      <t>キテイ</t>
    </rPh>
    <rPh sb="17" eb="18">
      <t>ダイ</t>
    </rPh>
    <rPh sb="19" eb="20">
      <t>ジョウ</t>
    </rPh>
    <rPh sb="20" eb="21">
      <t>ダイ</t>
    </rPh>
    <rPh sb="22" eb="23">
      <t>コウ</t>
    </rPh>
    <rPh sb="23" eb="24">
      <t>ダイ</t>
    </rPh>
    <rPh sb="25" eb="26">
      <t>ゴウ</t>
    </rPh>
    <rPh sb="27" eb="28">
      <t>サダ</t>
    </rPh>
    <rPh sb="30" eb="32">
      <t>キキ</t>
    </rPh>
    <rPh sb="32" eb="33">
      <t>マタ</t>
    </rPh>
    <rPh sb="34" eb="36">
      <t>ブヒン</t>
    </rPh>
    <rPh sb="37" eb="39">
      <t>セッチ</t>
    </rPh>
    <rPh sb="40" eb="42">
      <t>トリカ</t>
    </rPh>
    <rPh sb="43" eb="44">
      <t>ナド</t>
    </rPh>
    <rPh sb="45" eb="47">
      <t>コウジ</t>
    </rPh>
    <rPh sb="48" eb="50">
      <t>ガイトウ</t>
    </rPh>
    <rPh sb="55" eb="56">
      <t>ドウ</t>
    </rPh>
    <rPh sb="56" eb="57">
      <t>ジョウ</t>
    </rPh>
    <rPh sb="57" eb="58">
      <t>ダイ</t>
    </rPh>
    <rPh sb="59" eb="60">
      <t>コウ</t>
    </rPh>
    <rPh sb="60" eb="61">
      <t>ダイ</t>
    </rPh>
    <rPh sb="62" eb="63">
      <t>ゴウ</t>
    </rPh>
    <rPh sb="64" eb="66">
      <t>チュウカン</t>
    </rPh>
    <rPh sb="66" eb="68">
      <t>ケンサ</t>
    </rPh>
    <rPh sb="69" eb="70">
      <t>オコナ</t>
    </rPh>
    <phoneticPr fontId="24"/>
  </si>
  <si>
    <t>実施対象工事と</t>
    <rPh sb="0" eb="2">
      <t>ジッシ</t>
    </rPh>
    <rPh sb="2" eb="4">
      <t>タイショウ</t>
    </rPh>
    <rPh sb="4" eb="6">
      <t>コウジ</t>
    </rPh>
    <phoneticPr fontId="24"/>
  </si>
  <si>
    <t>工事成績評定</t>
    <rPh sb="0" eb="2">
      <t>コウジ</t>
    </rPh>
    <rPh sb="2" eb="4">
      <t>セイセキ</t>
    </rPh>
    <rPh sb="4" eb="6">
      <t>ヒョウテイ</t>
    </rPh>
    <phoneticPr fontId="24"/>
  </si>
  <si>
    <t>災害復旧事業</t>
    <rPh sb="0" eb="2">
      <t>サイガイ</t>
    </rPh>
    <rPh sb="2" eb="4">
      <t>フッキュウ</t>
    </rPh>
    <rPh sb="4" eb="6">
      <t>ジギョウ</t>
    </rPh>
    <phoneticPr fontId="24"/>
  </si>
  <si>
    <t>技能士常駐</t>
  </si>
  <si>
    <t>４．見学路及び椅子の設置，５．昇降設備の充実，６．環境負荷の低減</t>
  </si>
  <si>
    <t>公営住宅建築主体工事には右の（３）</t>
    <rPh sb="12" eb="13">
      <t>ミギ</t>
    </rPh>
    <phoneticPr fontId="24"/>
  </si>
  <si>
    <t>する法律に基づきマニフェストを作成すること。ただし、一般廃棄物や有価物は不要である。</t>
  </si>
  <si>
    <t>印</t>
    <rPh sb="0" eb="1">
      <t>イン</t>
    </rPh>
    <phoneticPr fontId="24"/>
  </si>
  <si>
    <t>立会会社名</t>
    <rPh sb="0" eb="2">
      <t>タチアイ</t>
    </rPh>
    <rPh sb="2" eb="5">
      <t>カイシャメイ</t>
    </rPh>
    <phoneticPr fontId="24"/>
  </si>
  <si>
    <t>防災・危機管理関係
（港湾・漁港事業）</t>
  </si>
  <si>
    <t>8</t>
  </si>
  <si>
    <t>設計図書による</t>
    <rPh sb="0" eb="2">
      <t>セッケイ</t>
    </rPh>
    <rPh sb="2" eb="4">
      <t>トショ</t>
    </rPh>
    <phoneticPr fontId="24"/>
  </si>
  <si>
    <t>土質改良プラントへ搬出する土砂の土質は、各プラントが指定している土質性状同等以上とすること。</t>
    <rPh sb="0" eb="2">
      <t>ドシツ</t>
    </rPh>
    <rPh sb="2" eb="4">
      <t>カイリョウ</t>
    </rPh>
    <rPh sb="9" eb="11">
      <t>ハンシュツ</t>
    </rPh>
    <rPh sb="13" eb="14">
      <t>ツチ</t>
    </rPh>
    <rPh sb="14" eb="15">
      <t>スナ</t>
    </rPh>
    <rPh sb="16" eb="18">
      <t>ドシツ</t>
    </rPh>
    <rPh sb="20" eb="21">
      <t>カク</t>
    </rPh>
    <rPh sb="26" eb="28">
      <t>シテイ</t>
    </rPh>
    <rPh sb="32" eb="34">
      <t>ドシツ</t>
    </rPh>
    <rPh sb="34" eb="35">
      <t>セイ</t>
    </rPh>
    <rPh sb="35" eb="36">
      <t>ジョウ</t>
    </rPh>
    <rPh sb="36" eb="38">
      <t>ドウトウ</t>
    </rPh>
    <rPh sb="38" eb="40">
      <t>イジョウ</t>
    </rPh>
    <phoneticPr fontId="24"/>
  </si>
  <si>
    <t>ガス</t>
  </si>
  <si>
    <t>　別紙２「特記事項（施工条件明示事項）」　－　有</t>
  </si>
  <si>
    <t>長寿社会課</t>
    <rPh sb="0" eb="2">
      <t>チョウジュ</t>
    </rPh>
    <rPh sb="2" eb="5">
      <t>シャカイカ</t>
    </rPh>
    <phoneticPr fontId="24"/>
  </si>
  <si>
    <t>に出向き、請負契約事務及び施工関係の打合せをして、工事の促進を図ること。</t>
  </si>
  <si>
    <t>単価</t>
    <rPh sb="0" eb="2">
      <t>タンカ</t>
    </rPh>
    <phoneticPr fontId="24"/>
  </si>
  <si>
    <t>　工事車両搬入路、作業スペース、資材置き場、作業員駐車場等は施設運営・活動等に支障のない場所とし、仮設計画を作成して施設担当者、所管課担当者、監督員と協議すること。</t>
    <rPh sb="30" eb="32">
      <t>シセツ</t>
    </rPh>
    <rPh sb="32" eb="34">
      <t>ウンエイ</t>
    </rPh>
    <rPh sb="49" eb="51">
      <t>カセツ</t>
    </rPh>
    <rPh sb="51" eb="53">
      <t>ケイカク</t>
    </rPh>
    <rPh sb="54" eb="56">
      <t>サクセイ</t>
    </rPh>
    <rPh sb="58" eb="60">
      <t>シセツ</t>
    </rPh>
    <rPh sb="60" eb="63">
      <t>タントウシャ</t>
    </rPh>
    <rPh sb="64" eb="66">
      <t>ショカン</t>
    </rPh>
    <rPh sb="66" eb="67">
      <t>カ</t>
    </rPh>
    <rPh sb="67" eb="70">
      <t>タントウシャ</t>
    </rPh>
    <rPh sb="71" eb="74">
      <t>カントクイン</t>
    </rPh>
    <rPh sb="75" eb="77">
      <t>キョウギ</t>
    </rPh>
    <phoneticPr fontId="24"/>
  </si>
  <si>
    <t>緊急応急工事</t>
    <rPh sb="0" eb="2">
      <t>キンキュウ</t>
    </rPh>
    <rPh sb="2" eb="4">
      <t>オウキュウ</t>
    </rPh>
    <rPh sb="4" eb="6">
      <t>コウジ</t>
    </rPh>
    <phoneticPr fontId="24"/>
  </si>
  <si>
    <t xml:space="preserve">１．完成予想図２．工法説明図，３．工事工程表，４．デザイン工事看板（各工事ＰＲ看板含む），５．見学会等の開催（イベント等の実施含む），
６．見学所（インフォメーションセンター）の設置及び管理運営，７．パンフレット・工法説明ビデオ，８．地域対策費等（地域行事等の経費を含む)，９．社会貢献
</t>
  </si>
  <si>
    <t xml:space="preserve">　地域の状況・工事内容により組み合わせ、費目数及び実施内容を変更する場合は、原則として設計変更は行わないが、その内容（目的に資するものであること）について監督員の確認を受けること。
</t>
  </si>
  <si>
    <t>施工時間</t>
    <rPh sb="0" eb="2">
      <t>セコウ</t>
    </rPh>
    <rPh sb="2" eb="4">
      <t>ジカン</t>
    </rPh>
    <phoneticPr fontId="24"/>
  </si>
  <si>
    <t>各年度における支払割合</t>
    <rPh sb="0" eb="3">
      <t>カクネンド</t>
    </rPh>
    <rPh sb="7" eb="9">
      <t>シハライ</t>
    </rPh>
    <rPh sb="9" eb="11">
      <t>ワリアイ</t>
    </rPh>
    <phoneticPr fontId="24"/>
  </si>
  <si>
    <t>　なお、交通整理の配置人員及び必要日数として、以下のとおり見込んでいるが、警察等との協議により変更が生じた場合は別途協議すること。</t>
  </si>
  <si>
    <t>相手方運搬</t>
    <rPh sb="0" eb="3">
      <t>アイテガタ</t>
    </rPh>
    <rPh sb="3" eb="5">
      <t>ウンパン</t>
    </rPh>
    <phoneticPr fontId="24"/>
  </si>
  <si>
    <t>あるので、下記工種の施工に当たっては、低騒音型・低振動型建設機械の指定に関する規定（国土交通省告示。平成13年４月９日改正）に基づき指定された建設機械を使用するものとする。</t>
  </si>
  <si>
    <t>　再資源化施設業者と書面による委託契約を行うとともに、運搬車両ごとにマニフェストを発行するものとする。なお、再資源化施設へ搬出が完了したときは、書面により報告すること。</t>
  </si>
  <si>
    <t>地内</t>
    <rPh sb="0" eb="2">
      <t>チナイ</t>
    </rPh>
    <phoneticPr fontId="24"/>
  </si>
  <si>
    <t>工事</t>
    <rPh sb="0" eb="2">
      <t>コウジ</t>
    </rPh>
    <phoneticPr fontId="24"/>
  </si>
  <si>
    <t>(３)</t>
  </si>
  <si>
    <t>ク</t>
  </si>
  <si>
    <t>農地の賃貸借</t>
    <rPh sb="0" eb="2">
      <t>ノウチ</t>
    </rPh>
    <rPh sb="3" eb="6">
      <t>チンタイシャク</t>
    </rPh>
    <phoneticPr fontId="24"/>
  </si>
  <si>
    <t>症予防対策資料を参考に熱中症予防対策を実施すること。</t>
  </si>
  <si>
    <t>※文字列入力</t>
    <rPh sb="1" eb="4">
      <t>モジレツ</t>
    </rPh>
    <rPh sb="4" eb="6">
      <t>ニュウリョク</t>
    </rPh>
    <phoneticPr fontId="24"/>
  </si>
  <si>
    <t>Ｃｏ魂・発生木材</t>
    <rPh sb="2" eb="3">
      <t>コン</t>
    </rPh>
    <rPh sb="4" eb="6">
      <t>ハッセイ</t>
    </rPh>
    <rPh sb="6" eb="8">
      <t>モクザイ</t>
    </rPh>
    <phoneticPr fontId="24"/>
  </si>
  <si>
    <t>1)</t>
  </si>
  <si>
    <t>調整項目</t>
    <rPh sb="0" eb="2">
      <t>チョウセイ</t>
    </rPh>
    <rPh sb="2" eb="4">
      <t>コウモク</t>
    </rPh>
    <phoneticPr fontId="24"/>
  </si>
  <si>
    <t>　本工事は、工事成績評定要領第２ アに規定する当初の請負金額100万円以下、又は請負代金が130万円以下で会計課長が専門的又は技術的な検査が必要と認める工事に該当するため、検査評定の対象としない。</t>
    <rPh sb="1" eb="2">
      <t>ホン</t>
    </rPh>
    <rPh sb="2" eb="4">
      <t>コウジ</t>
    </rPh>
    <rPh sb="6" eb="8">
      <t>コウジ</t>
    </rPh>
    <rPh sb="8" eb="10">
      <t>セイセキ</t>
    </rPh>
    <rPh sb="10" eb="12">
      <t>ヒョウテイ</t>
    </rPh>
    <rPh sb="12" eb="14">
      <t>ヨウリョウ</t>
    </rPh>
    <rPh sb="14" eb="15">
      <t>ダイ</t>
    </rPh>
    <rPh sb="19" eb="21">
      <t>キテイ</t>
    </rPh>
    <rPh sb="23" eb="25">
      <t>トウショ</t>
    </rPh>
    <rPh sb="26" eb="28">
      <t>ウケオイ</t>
    </rPh>
    <rPh sb="28" eb="30">
      <t>キンガク</t>
    </rPh>
    <rPh sb="33" eb="35">
      <t>マンエン</t>
    </rPh>
    <rPh sb="35" eb="37">
      <t>イカ</t>
    </rPh>
    <rPh sb="38" eb="39">
      <t>マタ</t>
    </rPh>
    <rPh sb="40" eb="42">
      <t>ウケオイ</t>
    </rPh>
    <rPh sb="42" eb="44">
      <t>ダイキン</t>
    </rPh>
    <rPh sb="48" eb="50">
      <t>マンエン</t>
    </rPh>
    <rPh sb="50" eb="52">
      <t>イカ</t>
    </rPh>
    <rPh sb="53" eb="55">
      <t>カイケイ</t>
    </rPh>
    <rPh sb="55" eb="57">
      <t>カチョウ</t>
    </rPh>
    <rPh sb="58" eb="61">
      <t>センモンテキ</t>
    </rPh>
    <rPh sb="61" eb="62">
      <t>マタ</t>
    </rPh>
    <rPh sb="63" eb="66">
      <t>ギジュツテキ</t>
    </rPh>
    <rPh sb="67" eb="69">
      <t>ケンサ</t>
    </rPh>
    <rPh sb="70" eb="72">
      <t>ヒツヨウ</t>
    </rPh>
    <rPh sb="73" eb="74">
      <t>ミト</t>
    </rPh>
    <rPh sb="76" eb="78">
      <t>コウジ</t>
    </rPh>
    <rPh sb="79" eb="81">
      <t>ガイトウ</t>
    </rPh>
    <rPh sb="86" eb="88">
      <t>ケンサ</t>
    </rPh>
    <rPh sb="88" eb="90">
      <t>ヒョウテイ</t>
    </rPh>
    <rPh sb="91" eb="93">
      <t>タイショウ</t>
    </rPh>
    <phoneticPr fontId="24"/>
  </si>
  <si>
    <t>500万円以上</t>
    <rPh sb="3" eb="7">
      <t>マンエンイジョウ</t>
    </rPh>
    <phoneticPr fontId="24"/>
  </si>
  <si>
    <t>1,650</t>
  </si>
  <si>
    <t>賃料の単価</t>
    <rPh sb="0" eb="2">
      <t>チンリョウ</t>
    </rPh>
    <rPh sb="3" eb="5">
      <t>タンカ</t>
    </rPh>
    <phoneticPr fontId="24"/>
  </si>
  <si>
    <t>用地、物件等未処理</t>
  </si>
  <si>
    <t>再生加熱アスファルト混合物</t>
    <rPh sb="0" eb="2">
      <t>サイセイ</t>
    </rPh>
    <rPh sb="2" eb="4">
      <t>カネツ</t>
    </rPh>
    <rPh sb="10" eb="13">
      <t>コンゴウブツ</t>
    </rPh>
    <phoneticPr fontId="24"/>
  </si>
  <si>
    <t>調査済</t>
    <rPh sb="0" eb="2">
      <t>チョウサ</t>
    </rPh>
    <rPh sb="2" eb="3">
      <t>ズミ</t>
    </rPh>
    <phoneticPr fontId="24"/>
  </si>
  <si>
    <t>コンクリート</t>
  </si>
  <si>
    <t>仮囲い等の範囲、構造</t>
  </si>
  <si>
    <t>生活環境を保全</t>
    <rPh sb="0" eb="2">
      <t>セイカツ</t>
    </rPh>
    <rPh sb="2" eb="4">
      <t>カンキョウ</t>
    </rPh>
    <rPh sb="5" eb="7">
      <t>ホゼン</t>
    </rPh>
    <phoneticPr fontId="24"/>
  </si>
  <si>
    <t>処理</t>
  </si>
  <si>
    <t>この契約において適用する仕様書は、特に定めのない限り</t>
    <rPh sb="8" eb="10">
      <t>テキヨウ</t>
    </rPh>
    <phoneticPr fontId="24"/>
  </si>
  <si>
    <t>債務負担行為に係る工事は右の（２）</t>
    <rPh sb="0" eb="2">
      <t>サイム</t>
    </rPh>
    <rPh sb="2" eb="4">
      <t>フタン</t>
    </rPh>
    <rPh sb="4" eb="6">
      <t>コウイ</t>
    </rPh>
    <rPh sb="7" eb="8">
      <t>カカ</t>
    </rPh>
    <rPh sb="9" eb="11">
      <t>コウジ</t>
    </rPh>
    <rPh sb="12" eb="13">
      <t>ミギ</t>
    </rPh>
    <phoneticPr fontId="24"/>
  </si>
  <si>
    <t>建設発生木材運搬量</t>
  </si>
  <si>
    <t>カ</t>
  </si>
  <si>
    <t>適用仕様書に「１」、適用しないものに「０」を記入</t>
    <rPh sb="10" eb="12">
      <t>テキヨウ</t>
    </rPh>
    <phoneticPr fontId="24"/>
  </si>
  <si>
    <t>図面及び内訳明細書枚数</t>
    <rPh sb="0" eb="2">
      <t>ズメン</t>
    </rPh>
    <rPh sb="2" eb="3">
      <t>オヨ</t>
    </rPh>
    <rPh sb="4" eb="6">
      <t>ウチワケ</t>
    </rPh>
    <rPh sb="6" eb="9">
      <t>メイサイショ</t>
    </rPh>
    <rPh sb="9" eb="11">
      <t>マイスウ</t>
    </rPh>
    <phoneticPr fontId="24"/>
  </si>
  <si>
    <t>　本工事は、工事成績評定要領第２ ウに規定する災害等の初期活動で、緊急かつ迅速な対応が不可欠である緊急応急工事に該当するため、検査評定の対象としない。</t>
    <rPh sb="23" eb="26">
      <t>サイガイトウ</t>
    </rPh>
    <rPh sb="27" eb="29">
      <t>ショキ</t>
    </rPh>
    <rPh sb="29" eb="31">
      <t>カツドウ</t>
    </rPh>
    <rPh sb="33" eb="35">
      <t>キンキュウ</t>
    </rPh>
    <rPh sb="37" eb="39">
      <t>ジンソク</t>
    </rPh>
    <rPh sb="40" eb="42">
      <t>タイオウ</t>
    </rPh>
    <rPh sb="43" eb="46">
      <t>フカケツ</t>
    </rPh>
    <rPh sb="49" eb="51">
      <t>キンキュウ</t>
    </rPh>
    <rPh sb="51" eb="53">
      <t>オウキュウ</t>
    </rPh>
    <rPh sb="53" eb="55">
      <t>コウジ</t>
    </rPh>
    <rPh sb="63" eb="65">
      <t>ケンサ</t>
    </rPh>
    <phoneticPr fontId="24"/>
  </si>
  <si>
    <t>　建設業者が下請契約を締結する際は、下請業者に対してこの制度の趣旨を説明し、原則として証紙を下請の延労働者数に応じて現物交付することにより、下請業者の建退共加入及び証紙の貼付を促進すること。なお、現物を交付することができない場合は、掛金相当額を下請代金中に算入することとし、契約書等に明記すること。</t>
  </si>
  <si>
    <t>業務課</t>
    <rPh sb="0" eb="3">
      <t>ギョウムカ</t>
    </rPh>
    <phoneticPr fontId="24"/>
  </si>
  <si>
    <t>『鳥取県土木工事共通仕様書』</t>
    <rPh sb="1" eb="4">
      <t>トットリケン</t>
    </rPh>
    <rPh sb="4" eb="6">
      <t>ドボク</t>
    </rPh>
    <rPh sb="6" eb="8">
      <t>コウジ</t>
    </rPh>
    <rPh sb="8" eb="10">
      <t>キョウツウ</t>
    </rPh>
    <rPh sb="10" eb="13">
      <t>シヨウショ</t>
    </rPh>
    <phoneticPr fontId="24"/>
  </si>
  <si>
    <t>濁水処理</t>
  </si>
  <si>
    <t>再資源化施設へ搬出</t>
  </si>
  <si>
    <t>木材市場等への売却</t>
  </si>
  <si>
    <t>項目</t>
    <rPh sb="0" eb="2">
      <t>コウモク</t>
    </rPh>
    <phoneticPr fontId="24"/>
  </si>
  <si>
    <t>　本工事は総価契約方式を採用しており、設計図書に示された条件などに変更がある場合は契約を変更することができる。契約変更を行う場合には、変更設計額に直前の契約の請負比率を乗じ、変更請負代金額を算出する。</t>
  </si>
  <si>
    <t>施設名称</t>
    <rPh sb="0" eb="2">
      <t>シセツ</t>
    </rPh>
    <rPh sb="2" eb="4">
      <t>メイショウ</t>
    </rPh>
    <phoneticPr fontId="24"/>
  </si>
  <si>
    <t xml:space="preserve">  </t>
  </si>
  <si>
    <t>　この契約に係る工事の的確な施工を確保するため、下請契約を締結しようとする場合は「建設産業における生産システム合理化指針」（平成３年２月５日付建設省経構発第２号建設省建設経済局長通知）の趣旨に則り、優良な専門工事業者の選定、適正な価格による下請契約の締結、代金支払等の適正な履行、適正な施工体制の確立、及び下請における雇用管理等の指導等に努めること。</t>
  </si>
  <si>
    <t>令和</t>
    <rPh sb="0" eb="2">
      <t>レイワ</t>
    </rPh>
    <phoneticPr fontId="24"/>
  </si>
  <si>
    <t>令和　年　月　日</t>
    <rPh sb="0" eb="2">
      <t>レイワ</t>
    </rPh>
    <rPh sb="3" eb="4">
      <t>ネン</t>
    </rPh>
    <rPh sb="5" eb="6">
      <t>ツキ</t>
    </rPh>
    <rPh sb="7" eb="8">
      <t>ニチ</t>
    </rPh>
    <phoneticPr fontId="24"/>
  </si>
  <si>
    <t>運搬距離</t>
    <rPh sb="0" eb="2">
      <t>ウンパン</t>
    </rPh>
    <rPh sb="2" eb="4">
      <t>キョリ</t>
    </rPh>
    <phoneticPr fontId="24"/>
  </si>
  <si>
    <t>９　契約方式について</t>
  </si>
  <si>
    <t>運搬手段</t>
    <rPh sb="0" eb="2">
      <t>ウンパン</t>
    </rPh>
    <rPh sb="2" eb="4">
      <t>シュダン</t>
    </rPh>
    <phoneticPr fontId="24"/>
  </si>
  <si>
    <t>　　　</t>
  </si>
  <si>
    <t>使用箇所</t>
    <rPh sb="0" eb="2">
      <t>シヨウ</t>
    </rPh>
    <rPh sb="2" eb="4">
      <t>カショ</t>
    </rPh>
    <phoneticPr fontId="24"/>
  </si>
  <si>
    <t>場所</t>
    <rPh sb="0" eb="2">
      <t>バショ</t>
    </rPh>
    <phoneticPr fontId="24"/>
  </si>
  <si>
    <t>(例)東伯郡琴浦町八幡</t>
    <rPh sb="1" eb="2">
      <t>レイ</t>
    </rPh>
    <phoneticPr fontId="24"/>
  </si>
  <si>
    <t>法令等の遵守について</t>
  </si>
  <si>
    <t>通常単価を採用した建設機械</t>
    <rPh sb="0" eb="2">
      <t>ツウジョウ</t>
    </rPh>
    <rPh sb="2" eb="4">
      <t>タンカ</t>
    </rPh>
    <rPh sb="5" eb="7">
      <t>サイヨウ</t>
    </rPh>
    <rPh sb="9" eb="11">
      <t>ケンセツ</t>
    </rPh>
    <rPh sb="11" eb="13">
      <t>キカイ</t>
    </rPh>
    <phoneticPr fontId="24"/>
  </si>
  <si>
    <t>伝票は処分業者が発行したものでなければならない。</t>
  </si>
  <si>
    <t>　　　　　</t>
  </si>
  <si>
    <t>情報政策課</t>
    <rPh sb="0" eb="2">
      <t>ジョウホウ</t>
    </rPh>
    <rPh sb="2" eb="5">
      <t>セイサクカ</t>
    </rPh>
    <phoneticPr fontId="24"/>
  </si>
  <si>
    <t>未調査</t>
    <rPh sb="0" eb="3">
      <t>ミチョウサ</t>
    </rPh>
    <phoneticPr fontId="24"/>
  </si>
  <si>
    <t>該当工種</t>
    <rPh sb="0" eb="2">
      <t>ガイトウ</t>
    </rPh>
    <rPh sb="2" eb="3">
      <t>コウ</t>
    </rPh>
    <rPh sb="3" eb="4">
      <t>シュ</t>
    </rPh>
    <phoneticPr fontId="24"/>
  </si>
  <si>
    <t>技能士</t>
    <rPh sb="0" eb="3">
      <t>ギノウシ</t>
    </rPh>
    <phoneticPr fontId="24"/>
  </si>
  <si>
    <t>ｔ吊</t>
    <rPh sb="1" eb="2">
      <t>ツリ</t>
    </rPh>
    <phoneticPr fontId="24"/>
  </si>
  <si>
    <t>(４)</t>
  </si>
  <si>
    <t>終了時間</t>
    <rPh sb="0" eb="2">
      <t>シュウリョウ</t>
    </rPh>
    <rPh sb="2" eb="4">
      <t>ジカン</t>
    </rPh>
    <phoneticPr fontId="24"/>
  </si>
  <si>
    <t>全ての工種</t>
    <rPh sb="0" eb="1">
      <t>スベ</t>
    </rPh>
    <rPh sb="3" eb="5">
      <t>コウシュ</t>
    </rPh>
    <phoneticPr fontId="24"/>
  </si>
  <si>
    <t>工</t>
    <rPh sb="0" eb="1">
      <t>コウ</t>
    </rPh>
    <phoneticPr fontId="24"/>
  </si>
  <si>
    <t>開始時間</t>
    <rPh sb="0" eb="2">
      <t>カイシ</t>
    </rPh>
    <rPh sb="2" eb="4">
      <t>ジカン</t>
    </rPh>
    <phoneticPr fontId="24"/>
  </si>
  <si>
    <t>工作物（土木）工事</t>
    <rPh sb="0" eb="3">
      <t>コウサクブツ</t>
    </rPh>
    <rPh sb="4" eb="6">
      <t>ドボク</t>
    </rPh>
    <rPh sb="7" eb="9">
      <t>コウジ</t>
    </rPh>
    <phoneticPr fontId="24"/>
  </si>
  <si>
    <t>処理</t>
    <rPh sb="0" eb="2">
      <t>ショリ</t>
    </rPh>
    <phoneticPr fontId="24"/>
  </si>
  <si>
    <t>採用機械名</t>
    <rPh sb="0" eb="2">
      <t>サイヨウ</t>
    </rPh>
    <rPh sb="2" eb="4">
      <t>キカイ</t>
    </rPh>
    <rPh sb="4" eb="5">
      <t>メイ</t>
    </rPh>
    <phoneticPr fontId="24"/>
  </si>
  <si>
    <r>
      <t>　ラフテレーンクレーン</t>
    </r>
    <r>
      <rPr>
        <sz val="10"/>
        <color auto="1"/>
        <rFont val="ＭＳ 明朝"/>
      </rPr>
      <t>及び高所作業車について、１ヶ月以上の長期利用に当たるものについては長期割引単価を採用し、１ヶ月未満の利用に当たるものについては通常単価を採用している。</t>
    </r>
    <rPh sb="11" eb="12">
      <t>オヨ</t>
    </rPh>
    <rPh sb="13" eb="15">
      <t>コウショ</t>
    </rPh>
    <rPh sb="15" eb="18">
      <t>サギョウシャ</t>
    </rPh>
    <phoneticPr fontId="24"/>
  </si>
  <si>
    <t>　倉吉市建設工事執行規則並びに倉吉市財務規則による。</t>
  </si>
  <si>
    <t>標準現説</t>
    <rPh sb="0" eb="2">
      <t>ヒョウジュン</t>
    </rPh>
    <rPh sb="2" eb="3">
      <t>ゲン</t>
    </rPh>
    <rPh sb="3" eb="4">
      <t>セツ</t>
    </rPh>
    <phoneticPr fontId="24"/>
  </si>
  <si>
    <t>学校施設</t>
    <rPh sb="0" eb="2">
      <t>ガッコウ</t>
    </rPh>
    <rPh sb="2" eb="4">
      <t>シセツ</t>
    </rPh>
    <phoneticPr fontId="24"/>
  </si>
  <si>
    <t>建設物価</t>
    <rPh sb="0" eb="2">
      <t>ケンセツ</t>
    </rPh>
    <rPh sb="2" eb="4">
      <t>ブッカ</t>
    </rPh>
    <phoneticPr fontId="24"/>
  </si>
  <si>
    <t>　県内産の資材がある場合は、県内産の資材を使用すること。</t>
  </si>
  <si>
    <t>　数量入り内訳明細書は、設計図書に明示している数量を除き参考であり、発注者及び入札参加者を拘束するものではない。</t>
  </si>
  <si>
    <t>単純工法の工事</t>
    <rPh sb="0" eb="2">
      <t>タンジュン</t>
    </rPh>
    <rPh sb="2" eb="4">
      <t>コウホウ</t>
    </rPh>
    <rPh sb="5" eb="7">
      <t>コウジ</t>
    </rPh>
    <phoneticPr fontId="24"/>
  </si>
  <si>
    <t>安全対策</t>
    <rPh sb="0" eb="2">
      <t>アンゼン</t>
    </rPh>
    <rPh sb="2" eb="4">
      <t>タイサク</t>
    </rPh>
    <phoneticPr fontId="24"/>
  </si>
  <si>
    <t>mm以下</t>
    <rPh sb="2" eb="4">
      <t>イカ</t>
    </rPh>
    <phoneticPr fontId="24"/>
  </si>
  <si>
    <t>塗料</t>
    <rPh sb="0" eb="2">
      <t>トリョウ</t>
    </rPh>
    <phoneticPr fontId="24"/>
  </si>
  <si>
    <t>10</t>
  </si>
  <si>
    <t>リサイクルの促進について</t>
  </si>
  <si>
    <t>⑥</t>
  </si>
  <si>
    <t>入力文</t>
    <rPh sb="0" eb="2">
      <t>ニュウリョク</t>
    </rPh>
    <rPh sb="2" eb="3">
      <t>ブン</t>
    </rPh>
    <phoneticPr fontId="24"/>
  </si>
  <si>
    <t>⑧</t>
  </si>
  <si>
    <t>⑫</t>
  </si>
  <si>
    <t>　工事現場に配置する技術者等（技術者等とは、現場代理人、追加技術者、主任技術者及び監理技術者をいう。）は、建設業者と直接的かつ恒常的な雇用関係にあるものでなければならない。</t>
  </si>
  <si>
    <t>倉吉市</t>
    <rPh sb="0" eb="2">
      <t>クラヨシ</t>
    </rPh>
    <rPh sb="2" eb="3">
      <t>シ</t>
    </rPh>
    <phoneticPr fontId="24"/>
  </si>
  <si>
    <t>　リサイクル製品以外の工事に要する資材の使用順位は、次のとおりとする。</t>
  </si>
  <si>
    <t>（農地の一時転用について）　本工事を施工するために必要な仮設道路等を農地に設置する目的で、受注者が農地を借地する場合は、事前に所轄農業委員会と協議を行い、農地法第５条第１項に基づく農地一時転用の許可を得ること。
【令和５年４月１日時点で、前工事等の請負業者が一時転用している農地を継続して利用する場合は、以下も記載する。（該当がなければ記載を削除）】
　受注者は、前工事等の請負業者が農地一時転用している農地を継続して利用する場合、速やかに変更報告書を作成の上、所轄農業委員会へ提出し、工事完了後はその旨を連絡すること。</t>
  </si>
  <si>
    <t>（施設の名称・受入れ費用）</t>
  </si>
  <si>
    <t>（受入れ時間帯）</t>
    <rPh sb="1" eb="3">
      <t>ウケイレ</t>
    </rPh>
    <rPh sb="4" eb="7">
      <t>ジカンタイ</t>
    </rPh>
    <phoneticPr fontId="24"/>
  </si>
  <si>
    <t>（受入れ条件）</t>
    <rPh sb="1" eb="3">
      <t>ウケイレ</t>
    </rPh>
    <rPh sb="4" eb="6">
      <t>ジョウケン</t>
    </rPh>
    <phoneticPr fontId="24"/>
  </si>
  <si>
    <t>　路盤材、土砂、金属片等が混入していないこと。</t>
  </si>
  <si>
    <t>　１内容も実施困難な場合は、監督員と協議の上、設計変更により率計上は行わない。</t>
  </si>
  <si>
    <t>営繕関係</t>
    <rPh sb="0" eb="2">
      <t>エイゼン</t>
    </rPh>
    <rPh sb="2" eb="4">
      <t>カンケイ</t>
    </rPh>
    <phoneticPr fontId="24"/>
  </si>
  <si>
    <t>地域連携</t>
    <rPh sb="0" eb="2">
      <t>チイキ</t>
    </rPh>
    <rPh sb="2" eb="4">
      <t>レンケイ</t>
    </rPh>
    <phoneticPr fontId="24"/>
  </si>
  <si>
    <t>ること。なお、この労災補償に必要な保険契約の保険料を予定価格に反映している。</t>
  </si>
  <si>
    <t>仕様書の改定状況はhttps://www.pref.tottori.lg.jp/294862.htmを参照すること。</t>
    <rPh sb="0" eb="3">
      <t>シヨウショ</t>
    </rPh>
    <rPh sb="4" eb="6">
      <t>カイテイ</t>
    </rPh>
    <rPh sb="6" eb="8">
      <t>ジョウキョウ</t>
    </rPh>
    <rPh sb="51" eb="53">
      <t>サンショウ</t>
    </rPh>
    <phoneticPr fontId="24"/>
  </si>
  <si>
    <t xml:space="preserve">（土石流の発生・到達するおそれのある現場での工事）　本工事は、労働安全衛生規則第２編第12章「土石流による危険の防止」に定める、土石流が発生するおそれのある現場において行う工事である。
安全対策について、https://www.pref.tottori.lg.jp/295476.htmに掲載の「土石流の発生・到達するおそれのある現場での工事おける安全対策について」に基づいて実施すること。
</t>
  </si>
  <si>
    <t xml:space="preserve">（表示板の設置）「防災・減災、国土強靱化のための５か年加速化対策」に基づく工事の場合は、掲示板の工事種類について「国土強靱化対策工事（５か年加速化対策）」と標記すること。
　掲示板の記載及び記載内容については、工事現場における標示施設の設置の徹底について（令和３年６月１日付け　国土交通省大臣官房技術調査課建設システム管理企画室長　事務連絡）を参考にすること。
</t>
    <rPh sb="1" eb="4">
      <t>ヒョウジバン</t>
    </rPh>
    <rPh sb="5" eb="7">
      <t>セッチ</t>
    </rPh>
    <rPh sb="9" eb="11">
      <t>ボウサイ</t>
    </rPh>
    <rPh sb="12" eb="14">
      <t>ゲンサイ</t>
    </rPh>
    <rPh sb="15" eb="17">
      <t>コクド</t>
    </rPh>
    <rPh sb="17" eb="19">
      <t>キョウジン</t>
    </rPh>
    <rPh sb="19" eb="20">
      <t>カ</t>
    </rPh>
    <rPh sb="26" eb="27">
      <t>ネン</t>
    </rPh>
    <rPh sb="27" eb="29">
      <t>カソク</t>
    </rPh>
    <rPh sb="29" eb="30">
      <t>カ</t>
    </rPh>
    <rPh sb="30" eb="32">
      <t>タイサク</t>
    </rPh>
    <rPh sb="34" eb="35">
      <t>モト</t>
    </rPh>
    <rPh sb="37" eb="39">
      <t>コウジ</t>
    </rPh>
    <rPh sb="40" eb="42">
      <t>バアイ</t>
    </rPh>
    <rPh sb="44" eb="47">
      <t>ケイジバン</t>
    </rPh>
    <rPh sb="48" eb="50">
      <t>コウジ</t>
    </rPh>
    <rPh sb="50" eb="52">
      <t>シュルイ</t>
    </rPh>
    <rPh sb="57" eb="59">
      <t>コクド</t>
    </rPh>
    <rPh sb="59" eb="61">
      <t>キョウジン</t>
    </rPh>
    <rPh sb="61" eb="62">
      <t>カ</t>
    </rPh>
    <rPh sb="62" eb="64">
      <t>タイサク</t>
    </rPh>
    <rPh sb="64" eb="66">
      <t>コウジ</t>
    </rPh>
    <rPh sb="69" eb="70">
      <t>ネン</t>
    </rPh>
    <rPh sb="70" eb="72">
      <t>カソク</t>
    </rPh>
    <rPh sb="72" eb="73">
      <t>カ</t>
    </rPh>
    <rPh sb="73" eb="75">
      <t>タイサク</t>
    </rPh>
    <rPh sb="87" eb="90">
      <t>ケイジバン</t>
    </rPh>
    <rPh sb="91" eb="93">
      <t>キサイ</t>
    </rPh>
    <rPh sb="93" eb="94">
      <t>オヨ</t>
    </rPh>
    <rPh sb="95" eb="97">
      <t>キサイ</t>
    </rPh>
    <rPh sb="97" eb="99">
      <t>ナイヨウ</t>
    </rPh>
    <rPh sb="105" eb="107">
      <t>コウジ</t>
    </rPh>
    <rPh sb="107" eb="109">
      <t>ゲンバ</t>
    </rPh>
    <rPh sb="113" eb="115">
      <t>ヒョウジ</t>
    </rPh>
    <rPh sb="115" eb="117">
      <t>シセツ</t>
    </rPh>
    <rPh sb="118" eb="120">
      <t>セッチ</t>
    </rPh>
    <rPh sb="121" eb="123">
      <t>テッテイ</t>
    </rPh>
    <rPh sb="128" eb="130">
      <t>レイワ</t>
    </rPh>
    <rPh sb="131" eb="132">
      <t>ネン</t>
    </rPh>
    <rPh sb="133" eb="134">
      <t>ガツ</t>
    </rPh>
    <rPh sb="135" eb="136">
      <t>ニチ</t>
    </rPh>
    <rPh sb="136" eb="137">
      <t>ツ</t>
    </rPh>
    <rPh sb="139" eb="141">
      <t>コクド</t>
    </rPh>
    <rPh sb="141" eb="144">
      <t>コウツウショウ</t>
    </rPh>
    <rPh sb="144" eb="146">
      <t>ダイジン</t>
    </rPh>
    <rPh sb="146" eb="148">
      <t>カンボウ</t>
    </rPh>
    <rPh sb="148" eb="150">
      <t>ギジュツ</t>
    </rPh>
    <rPh sb="150" eb="152">
      <t>チョウサ</t>
    </rPh>
    <rPh sb="152" eb="153">
      <t>カ</t>
    </rPh>
    <rPh sb="153" eb="155">
      <t>ケンセツ</t>
    </rPh>
    <rPh sb="159" eb="161">
      <t>カンリ</t>
    </rPh>
    <rPh sb="161" eb="163">
      <t>キカク</t>
    </rPh>
    <rPh sb="163" eb="165">
      <t>シツチョウ</t>
    </rPh>
    <rPh sb="166" eb="168">
      <t>ジム</t>
    </rPh>
    <rPh sb="168" eb="170">
      <t>レンラク</t>
    </rPh>
    <rPh sb="172" eb="174">
      <t>サンコウ</t>
    </rPh>
    <phoneticPr fontId="24"/>
  </si>
  <si>
    <t>　この工事の施工に当っては、別紙１｢一般的事項｣に示す事項に従うこと。</t>
  </si>
  <si>
    <t xml:space="preserve"> 本工事は、猛暑による作業不能日数を次のとおり見込んでいる。</t>
  </si>
  <si>
    <t>本工事において、粒度調整砕石の使用は新材を想定している。ただし、受注者が再生材の使用
を希望する場合には、受注者において供給状況を確認し、再生材の使用について協議することとし、設計変更の対象とする。</t>
  </si>
  <si>
    <t>技能士種別：</t>
    <rPh sb="0" eb="3">
      <t>ギノウシ</t>
    </rPh>
    <rPh sb="3" eb="5">
      <t>シュベツ</t>
    </rPh>
    <phoneticPr fontId="24"/>
  </si>
  <si>
    <t>伐木工は伐木工歩掛(平成27年８月12日付第201500076595号鳥取県県土整備部技術企画課長通知)に基づき参考数量で算出しているので、実績について見積等により監督員に協議を行うこと。</t>
  </si>
  <si>
    <t xml:space="preserve">現場において運搬車の計測を行うこと。
平均的な１断面を計測。計測に当たっては、頂部に最低２箇所の折れ点を設けること。
断面積に荷台の延長を乗じて体積を算定する。
</t>
  </si>
  <si>
    <t>　熱中症対策について https://www.pref.tottori.lg.jp/291941.htm に掲載の熱中</t>
  </si>
  <si>
    <t xml:space="preserve">１．現場事務所の快適化（女性用更衣室の設置を含む）
</t>
  </si>
  <si>
    <t>１．防災訓練（地震・台風等の自然災害に対する訓練）</t>
  </si>
  <si>
    <t>現場説明書</t>
    <rPh sb="0" eb="2">
      <t>ゲンバ</t>
    </rPh>
    <rPh sb="2" eb="5">
      <t>セツメイショ</t>
    </rPh>
    <phoneticPr fontId="24"/>
  </si>
  <si>
    <t>　工事範囲とその他を明確に区画して、第三者が工事範囲内に立ち入らないよ</t>
  </si>
  <si>
    <t>　本工事において、受注者は労災補償に必要な任意の保険契約を締結す</t>
  </si>
  <si>
    <t>運搬車全数の管理を行うこと。</t>
  </si>
  <si>
    <t>別紙１</t>
    <rPh sb="0" eb="2">
      <t>ベッシ</t>
    </rPh>
    <phoneticPr fontId="24"/>
  </si>
  <si>
    <t>一般的事項　１</t>
    <rPh sb="2" eb="3">
      <t>テキ</t>
    </rPh>
    <phoneticPr fontId="24"/>
  </si>
  <si>
    <t>別紙２　特記事項１</t>
  </si>
  <si>
    <t>※湧水等により濁水を排出する恐れがある場合は、別紙を添付すること</t>
    <rPh sb="1" eb="3">
      <t>ユウスイ</t>
    </rPh>
    <rPh sb="3" eb="4">
      <t>トウ</t>
    </rPh>
    <rPh sb="7" eb="9">
      <t>ダクスイ</t>
    </rPh>
    <rPh sb="10" eb="12">
      <t>ハイシュツ</t>
    </rPh>
    <rPh sb="14" eb="15">
      <t>オソ</t>
    </rPh>
    <rPh sb="19" eb="21">
      <t>バアイ</t>
    </rPh>
    <rPh sb="23" eb="25">
      <t>ベッシ</t>
    </rPh>
    <rPh sb="26" eb="28">
      <t>テンプ</t>
    </rPh>
    <phoneticPr fontId="24"/>
  </si>
  <si>
    <t>特記事項４</t>
    <rPh sb="0" eb="2">
      <t>トッキ</t>
    </rPh>
    <rPh sb="2" eb="4">
      <t>ジコウ</t>
    </rPh>
    <phoneticPr fontId="24"/>
  </si>
  <si>
    <t>総務部</t>
    <rPh sb="0" eb="2">
      <t>ソウム</t>
    </rPh>
    <rPh sb="2" eb="3">
      <t>ブ</t>
    </rPh>
    <phoneticPr fontId="24"/>
  </si>
  <si>
    <t>建設部</t>
    <rPh sb="0" eb="2">
      <t>ケンセツ</t>
    </rPh>
    <rPh sb="2" eb="3">
      <t>ブ</t>
    </rPh>
    <phoneticPr fontId="24"/>
  </si>
  <si>
    <t>部分完成</t>
    <rPh sb="0" eb="2">
      <t>ブブン</t>
    </rPh>
    <rPh sb="2" eb="4">
      <t>カンセイ</t>
    </rPh>
    <phoneticPr fontId="24"/>
  </si>
  <si>
    <t>約 26%</t>
    <rPh sb="0" eb="1">
      <t>ヤク</t>
    </rPh>
    <phoneticPr fontId="24"/>
  </si>
  <si>
    <t>Ｃｏ魂・Ａｓ魂</t>
    <rPh sb="2" eb="3">
      <t>コン</t>
    </rPh>
    <rPh sb="6" eb="7">
      <t>コン</t>
    </rPh>
    <phoneticPr fontId="24"/>
  </si>
  <si>
    <t>Co魂・As魂・木材</t>
    <rPh sb="2" eb="3">
      <t>コン</t>
    </rPh>
    <rPh sb="6" eb="7">
      <t>コン</t>
    </rPh>
    <rPh sb="8" eb="10">
      <t>モクザイ</t>
    </rPh>
    <phoneticPr fontId="24"/>
  </si>
  <si>
    <t>本工事運搬</t>
    <rPh sb="0" eb="1">
      <t>ホン</t>
    </rPh>
    <rPh sb="1" eb="3">
      <t>コウジ</t>
    </rPh>
    <rPh sb="3" eb="5">
      <t>ウンパン</t>
    </rPh>
    <phoneticPr fontId="24"/>
  </si>
  <si>
    <t>　本工事は、倉吉市建設工事検査規程第4条第2項第3号に定める道路、河川及び湖沼を維持、修繕又は管理することを目的とする工事（災害復旧事業として行うものを除く。）に該当するため、同条第1項第2号の中間検査を行わない。</t>
    <rPh sb="1" eb="2">
      <t>ホン</t>
    </rPh>
    <rPh sb="2" eb="4">
      <t>コウジ</t>
    </rPh>
    <rPh sb="6" eb="8">
      <t>クラヨシ</t>
    </rPh>
    <rPh sb="8" eb="9">
      <t>シ</t>
    </rPh>
    <rPh sb="9" eb="11">
      <t>ケンセツ</t>
    </rPh>
    <rPh sb="11" eb="13">
      <t>コウジ</t>
    </rPh>
    <rPh sb="13" eb="15">
      <t>ケンサ</t>
    </rPh>
    <rPh sb="15" eb="17">
      <t>キテイ</t>
    </rPh>
    <rPh sb="17" eb="18">
      <t>ダイ</t>
    </rPh>
    <rPh sb="19" eb="20">
      <t>ジョウ</t>
    </rPh>
    <rPh sb="20" eb="21">
      <t>ダイ</t>
    </rPh>
    <rPh sb="22" eb="23">
      <t>コウ</t>
    </rPh>
    <rPh sb="23" eb="24">
      <t>ダイ</t>
    </rPh>
    <rPh sb="25" eb="26">
      <t>ゴウ</t>
    </rPh>
    <rPh sb="27" eb="28">
      <t>サダ</t>
    </rPh>
    <rPh sb="30" eb="32">
      <t>ドウロ</t>
    </rPh>
    <rPh sb="33" eb="35">
      <t>カセン</t>
    </rPh>
    <rPh sb="35" eb="36">
      <t>オヨ</t>
    </rPh>
    <rPh sb="37" eb="39">
      <t>コショウ</t>
    </rPh>
    <rPh sb="40" eb="42">
      <t>イジ</t>
    </rPh>
    <rPh sb="43" eb="45">
      <t>シュウゼン</t>
    </rPh>
    <rPh sb="45" eb="46">
      <t>マタ</t>
    </rPh>
    <rPh sb="47" eb="49">
      <t>カンリ</t>
    </rPh>
    <rPh sb="54" eb="56">
      <t>モクテキ</t>
    </rPh>
    <rPh sb="59" eb="61">
      <t>コウジ</t>
    </rPh>
    <rPh sb="62" eb="64">
      <t>サイガイ</t>
    </rPh>
    <rPh sb="64" eb="66">
      <t>フッキュウ</t>
    </rPh>
    <rPh sb="66" eb="68">
      <t>ジギョウ</t>
    </rPh>
    <rPh sb="71" eb="72">
      <t>オコナ</t>
    </rPh>
    <rPh sb="76" eb="77">
      <t>ノゾ</t>
    </rPh>
    <rPh sb="81" eb="83">
      <t>ガイトウ</t>
    </rPh>
    <rPh sb="88" eb="89">
      <t>ドウ</t>
    </rPh>
    <rPh sb="89" eb="90">
      <t>ジョウ</t>
    </rPh>
    <rPh sb="90" eb="91">
      <t>ダイ</t>
    </rPh>
    <rPh sb="92" eb="93">
      <t>コウ</t>
    </rPh>
    <rPh sb="93" eb="94">
      <t>ダイ</t>
    </rPh>
    <rPh sb="95" eb="96">
      <t>ゴウ</t>
    </rPh>
    <rPh sb="97" eb="99">
      <t>チュウカン</t>
    </rPh>
    <rPh sb="99" eb="101">
      <t>ケンサ</t>
    </rPh>
    <rPh sb="102" eb="103">
      <t>オコナ</t>
    </rPh>
    <phoneticPr fontId="24"/>
  </si>
  <si>
    <t>長期割引単価</t>
    <rPh sb="0" eb="2">
      <t>チョウキ</t>
    </rPh>
    <rPh sb="2" eb="4">
      <t>ワリビキ</t>
    </rPh>
    <rPh sb="4" eb="6">
      <t>タンカ</t>
    </rPh>
    <phoneticPr fontId="24"/>
  </si>
  <si>
    <t>高麗芝</t>
    <rPh sb="0" eb="2">
      <t>コウライ</t>
    </rPh>
    <rPh sb="2" eb="3">
      <t>シバ</t>
    </rPh>
    <phoneticPr fontId="24"/>
  </si>
  <si>
    <t>建築住宅課</t>
    <rPh sb="0" eb="2">
      <t>ケンチク</t>
    </rPh>
    <rPh sb="2" eb="5">
      <t>ジュウタクカ</t>
    </rPh>
    <phoneticPr fontId="24"/>
  </si>
  <si>
    <t>　契約書第40条第１項に基づく前払金を、平成27年度に平成27年度及び平成28年度分の前払金を平成27年度の予算の範囲内で請求することが出来る。</t>
    <rPh sb="1" eb="3">
      <t>ケイヤク</t>
    </rPh>
    <rPh sb="3" eb="4">
      <t>ショ</t>
    </rPh>
    <rPh sb="4" eb="5">
      <t>ダイ</t>
    </rPh>
    <rPh sb="7" eb="8">
      <t>ジョウ</t>
    </rPh>
    <rPh sb="8" eb="9">
      <t>ダイ</t>
    </rPh>
    <rPh sb="10" eb="11">
      <t>コウ</t>
    </rPh>
    <rPh sb="12" eb="13">
      <t>モト</t>
    </rPh>
    <rPh sb="15" eb="16">
      <t>マエ</t>
    </rPh>
    <rPh sb="16" eb="17">
      <t>バライ</t>
    </rPh>
    <rPh sb="17" eb="18">
      <t>キン</t>
    </rPh>
    <rPh sb="20" eb="22">
      <t>ヘイセイ</t>
    </rPh>
    <rPh sb="24" eb="26">
      <t>ネンド</t>
    </rPh>
    <rPh sb="27" eb="29">
      <t>ヘイセイ</t>
    </rPh>
    <rPh sb="31" eb="33">
      <t>ネンド</t>
    </rPh>
    <rPh sb="33" eb="34">
      <t>オヨ</t>
    </rPh>
    <rPh sb="35" eb="37">
      <t>ヘイセイ</t>
    </rPh>
    <rPh sb="39" eb="41">
      <t>ネンド</t>
    </rPh>
    <rPh sb="41" eb="42">
      <t>ブン</t>
    </rPh>
    <rPh sb="43" eb="44">
      <t>マエ</t>
    </rPh>
    <rPh sb="44" eb="45">
      <t>バライ</t>
    </rPh>
    <rPh sb="45" eb="46">
      <t>キン</t>
    </rPh>
    <rPh sb="47" eb="49">
      <t>ヘイセイ</t>
    </rPh>
    <rPh sb="51" eb="53">
      <t>ネンド</t>
    </rPh>
    <rPh sb="54" eb="56">
      <t>ヨサン</t>
    </rPh>
    <rPh sb="57" eb="60">
      <t>ハンイナイ</t>
    </rPh>
    <rPh sb="61" eb="63">
      <t>セイキュウ</t>
    </rPh>
    <rPh sb="68" eb="70">
      <t>デキ</t>
    </rPh>
    <phoneticPr fontId="24"/>
  </si>
  <si>
    <t>　現場打ち鉄筋コンクリート構造物におけるスランプ値の設定について（平成30年3月19日付第201700306751号県土整備部長通知）に基づき、</t>
  </si>
  <si>
    <t>完成検査</t>
    <rPh sb="0" eb="2">
      <t>カンセイ</t>
    </rPh>
    <rPh sb="2" eb="4">
      <t>ケンサ</t>
    </rPh>
    <phoneticPr fontId="24"/>
  </si>
  <si>
    <t>　本工事は、倉吉市建設工事検査規程第4条第2項第2号に定める二次製品を大量に使用するなど単純な工法の工事に該当するため、同条第1項第2号の中間検査を行わない。</t>
    <rPh sb="1" eb="2">
      <t>ホン</t>
    </rPh>
    <rPh sb="2" eb="4">
      <t>コウジ</t>
    </rPh>
    <rPh sb="6" eb="8">
      <t>クラヨシ</t>
    </rPh>
    <rPh sb="8" eb="9">
      <t>シ</t>
    </rPh>
    <rPh sb="9" eb="11">
      <t>ケンセツ</t>
    </rPh>
    <rPh sb="11" eb="13">
      <t>コウジ</t>
    </rPh>
    <rPh sb="13" eb="15">
      <t>ケンサ</t>
    </rPh>
    <rPh sb="15" eb="17">
      <t>キテイ</t>
    </rPh>
    <rPh sb="17" eb="18">
      <t>ダイ</t>
    </rPh>
    <rPh sb="19" eb="20">
      <t>ジョウ</t>
    </rPh>
    <rPh sb="20" eb="21">
      <t>ダイ</t>
    </rPh>
    <rPh sb="22" eb="23">
      <t>コウ</t>
    </rPh>
    <rPh sb="23" eb="24">
      <t>ダイ</t>
    </rPh>
    <rPh sb="25" eb="26">
      <t>ゴウ</t>
    </rPh>
    <rPh sb="27" eb="28">
      <t>サダ</t>
    </rPh>
    <rPh sb="30" eb="32">
      <t>ニジ</t>
    </rPh>
    <rPh sb="32" eb="34">
      <t>セイヒン</t>
    </rPh>
    <rPh sb="35" eb="37">
      <t>タイリョウ</t>
    </rPh>
    <rPh sb="38" eb="40">
      <t>シヨウ</t>
    </rPh>
    <rPh sb="44" eb="46">
      <t>タンジュン</t>
    </rPh>
    <rPh sb="47" eb="49">
      <t>コウホウ</t>
    </rPh>
    <rPh sb="50" eb="52">
      <t>コウジ</t>
    </rPh>
    <rPh sb="53" eb="55">
      <t>ガイトウ</t>
    </rPh>
    <rPh sb="60" eb="61">
      <t>ドウ</t>
    </rPh>
    <rPh sb="61" eb="62">
      <t>ジョウ</t>
    </rPh>
    <rPh sb="62" eb="63">
      <t>ダイ</t>
    </rPh>
    <rPh sb="64" eb="65">
      <t>コウ</t>
    </rPh>
    <rPh sb="65" eb="66">
      <t>ダイ</t>
    </rPh>
    <rPh sb="67" eb="68">
      <t>ゴウ</t>
    </rPh>
    <rPh sb="69" eb="71">
      <t>チュウカン</t>
    </rPh>
    <rPh sb="71" eb="73">
      <t>ケンサ</t>
    </rPh>
    <rPh sb="74" eb="75">
      <t>オコナ</t>
    </rPh>
    <phoneticPr fontId="24"/>
  </si>
  <si>
    <t>　本工事は、工事成績評定要領第２ キに規定する災害復旧事業として行う工事に該当するため、検査評定の対象としない。</t>
    <rPh sb="23" eb="25">
      <t>サイガイ</t>
    </rPh>
    <rPh sb="25" eb="27">
      <t>フッキュウ</t>
    </rPh>
    <rPh sb="27" eb="29">
      <t>ジギョウ</t>
    </rPh>
    <rPh sb="32" eb="33">
      <t>オコナ</t>
    </rPh>
    <rPh sb="34" eb="36">
      <t>コウジ</t>
    </rPh>
    <rPh sb="44" eb="46">
      <t>ケンサ</t>
    </rPh>
    <phoneticPr fontId="24"/>
  </si>
  <si>
    <t>　本工事は、工事成績要諦要領第２ ケに規定する市長が検査評定を要しないと認める工事に該当するため、検査評定の対象としない。</t>
    <rPh sb="1" eb="2">
      <t>ホン</t>
    </rPh>
    <rPh sb="2" eb="4">
      <t>コウジ</t>
    </rPh>
    <rPh sb="6" eb="8">
      <t>コウジ</t>
    </rPh>
    <rPh sb="8" eb="10">
      <t>セイセキ</t>
    </rPh>
    <rPh sb="10" eb="12">
      <t>ヨウテイ</t>
    </rPh>
    <rPh sb="12" eb="14">
      <t>ヨウリョウ</t>
    </rPh>
    <rPh sb="14" eb="15">
      <t>ダイ</t>
    </rPh>
    <rPh sb="19" eb="21">
      <t>キテイ</t>
    </rPh>
    <rPh sb="23" eb="25">
      <t>シチョウ</t>
    </rPh>
    <rPh sb="26" eb="28">
      <t>ケンサ</t>
    </rPh>
    <rPh sb="28" eb="30">
      <t>ヒョウテイ</t>
    </rPh>
    <rPh sb="31" eb="32">
      <t>ヨウ</t>
    </rPh>
    <rPh sb="36" eb="37">
      <t>ミト</t>
    </rPh>
    <rPh sb="39" eb="41">
      <t>コウジ</t>
    </rPh>
    <rPh sb="42" eb="44">
      <t>ガイトウ</t>
    </rPh>
    <rPh sb="49" eb="51">
      <t>ケンサ</t>
    </rPh>
    <rPh sb="51" eb="53">
      <t>ヒョウテイ</t>
    </rPh>
    <rPh sb="54" eb="56">
      <t>タイショウ</t>
    </rPh>
    <phoneticPr fontId="24"/>
  </si>
  <si>
    <t>財政課</t>
    <rPh sb="0" eb="3">
      <t>ザイセイカ</t>
    </rPh>
    <phoneticPr fontId="24"/>
  </si>
  <si>
    <t>市民課</t>
    <rPh sb="0" eb="3">
      <t>シミンカ</t>
    </rPh>
    <phoneticPr fontId="24"/>
  </si>
  <si>
    <t>しない</t>
  </si>
  <si>
    <t>について</t>
  </si>
  <si>
    <t>約 74%</t>
    <rPh sb="0" eb="1">
      <t>ヤク</t>
    </rPh>
    <phoneticPr fontId="24"/>
  </si>
  <si>
    <t>保険年金課</t>
    <rPh sb="0" eb="2">
      <t>ホケン</t>
    </rPh>
    <rPh sb="2" eb="5">
      <t>ネンキンカ</t>
    </rPh>
    <phoneticPr fontId="24"/>
  </si>
  <si>
    <t>地域整備課</t>
    <rPh sb="0" eb="2">
      <t>チイキ</t>
    </rPh>
    <rPh sb="2" eb="5">
      <t>セイビカ</t>
    </rPh>
    <phoneticPr fontId="24"/>
  </si>
  <si>
    <t>健康推進課</t>
    <rPh sb="0" eb="2">
      <t>ケンコウ</t>
    </rPh>
    <rPh sb="2" eb="4">
      <t>スイシン</t>
    </rPh>
    <rPh sb="4" eb="5">
      <t>カ</t>
    </rPh>
    <phoneticPr fontId="24"/>
  </si>
  <si>
    <t>　本工事は、工事成績評定要領第２ クに規定する建築物及び工作物の維持、修繕又は管理をすることを目的とする工事に該当するため、検査評定の対象としない。</t>
    <rPh sb="23" eb="26">
      <t>ケンチクブツ</t>
    </rPh>
    <rPh sb="26" eb="27">
      <t>オヨ</t>
    </rPh>
    <rPh sb="28" eb="31">
      <t>コウサクブツ</t>
    </rPh>
    <rPh sb="32" eb="34">
      <t>イジ</t>
    </rPh>
    <rPh sb="35" eb="37">
      <t>シュウゼン</t>
    </rPh>
    <rPh sb="37" eb="38">
      <t>マタ</t>
    </rPh>
    <rPh sb="39" eb="41">
      <t>カンリ</t>
    </rPh>
    <rPh sb="47" eb="49">
      <t>モクテキ</t>
    </rPh>
    <rPh sb="52" eb="54">
      <t>コウジ</t>
    </rPh>
    <rPh sb="62" eb="64">
      <t>ケンサ</t>
    </rPh>
    <phoneticPr fontId="24"/>
  </si>
  <si>
    <r>
      <t>設計図書によるものとする。なお、これにより難い場合は別途協議すること。また、舗装の切断作業時に発生する排水の処理については、水・大気環境課長通知（平成24年３月27日付第201100201443号）</t>
    </r>
    <r>
      <rPr>
        <sz val="10"/>
        <color auto="1"/>
        <rFont val="ＭＳ 明朝"/>
      </rPr>
      <t>（https://www.pref.tottori.lg.jp/secure/1141896/120327hosousetudan.pdf）に基づいて適正に処理すること。</t>
    </r>
  </si>
  <si>
    <r>
      <t>342号県土整備部長通知）</t>
    </r>
    <r>
      <rPr>
        <sz val="10"/>
        <color auto="1"/>
        <rFont val="ＭＳ 明朝"/>
      </rPr>
      <t>（https://www.pref.tottori.lg.jp/290178.htm）に基づき、日本芝を生産するほ場と、その前後も含めたほ場に隣接する敷地においては、植栽にバミューダグラスの使用を禁止する。</t>
    </r>
    <rPh sb="88" eb="90">
      <t>シキチ</t>
    </rPh>
    <rPh sb="96" eb="98">
      <t>ショクサイ</t>
    </rPh>
    <phoneticPr fontId="24"/>
  </si>
  <si>
    <t xml:space="preserve">イ　土地賃貸借契約書に「鳥取県との建設工事請負契約に基づき、土地の貸借権は鳥取県が有することと
  し、原 状復旧の責は鳥取県が負い、受注者がその任に当たるものとする。」を明記すること。
</t>
  </si>
  <si>
    <t>仕様・規格</t>
    <rPh sb="0" eb="2">
      <t>シヨウ</t>
    </rPh>
    <rPh sb="3" eb="5">
      <t>キカク</t>
    </rPh>
    <phoneticPr fontId="24"/>
  </si>
  <si>
    <t>全ての箇所</t>
    <rPh sb="0" eb="1">
      <t>スベ</t>
    </rPh>
    <rPh sb="3" eb="5">
      <t>カ</t>
    </rPh>
    <phoneticPr fontId="24"/>
  </si>
  <si>
    <t>「防災・減災、国土強靱化のための５か年加速化対策」に基づく工事</t>
  </si>
  <si>
    <t>市HP</t>
    <rPh sb="0" eb="1">
      <t>シ</t>
    </rPh>
    <phoneticPr fontId="24"/>
  </si>
  <si>
    <t>調達公告日時点</t>
    <rPh sb="0" eb="2">
      <t>チョウタツ</t>
    </rPh>
    <rPh sb="2" eb="4">
      <t>コウコク</t>
    </rPh>
    <rPh sb="4" eb="5">
      <t>ビ</t>
    </rPh>
    <rPh sb="5" eb="7">
      <t>ジテン</t>
    </rPh>
    <phoneticPr fontId="24"/>
  </si>
  <si>
    <r>
      <t>　建設機械の賃料について、ラフテレーンクレーン</t>
    </r>
    <r>
      <rPr>
        <sz val="10"/>
        <color auto="1"/>
        <rFont val="ＭＳ 明朝"/>
      </rPr>
      <t>及び高所作業車以外の建設機械は長期割引単価を標</t>
    </r>
    <rPh sb="23" eb="24">
      <t>オヨ</t>
    </rPh>
    <rPh sb="25" eb="27">
      <t>コウショ</t>
    </rPh>
    <rPh sb="27" eb="30">
      <t>サギョウシャ</t>
    </rPh>
    <rPh sb="45" eb="46">
      <t>ヒョウ</t>
    </rPh>
    <phoneticPr fontId="24"/>
  </si>
  <si>
    <t xml:space="preserve">（３）気象状況により工期中に発生した猛暑による作業不能日数（当該現場における定時の現場作業時間において、上記（２）の地点における WBGT 値が３１以上となり、かつ受注者が契約工事単位で全作業を中断し、又は現場を閉所した時間を算定し、日数に換算したもの（小数点以下第一位を四捨五入する。））が上記（１）の日数から著しく乖離した場合には、受注者は発注者へ工期の延長変更を協議することができる。 
</t>
  </si>
  <si>
    <r>
      <t>（週休２日工事）本工事は、営繕工事における週休２日促進工事実施要領の対象工事であり、以下の発注方法により工事費の積算を行っている。詳細については</t>
    </r>
    <r>
      <rPr>
        <sz val="10"/>
        <color auto="1"/>
        <rFont val="ＭＳ 明朝"/>
      </rPr>
      <t>https://www.pref.tottori.lg.jp/125552.htmに掲載された本工事調達公告日時点で最新の規定に従うこと。</t>
    </r>
    <rPh sb="13" eb="15">
      <t>エイゼン</t>
    </rPh>
    <rPh sb="15" eb="17">
      <t>コウジ</t>
    </rPh>
    <rPh sb="21" eb="23">
      <t>シュウキュウ</t>
    </rPh>
    <rPh sb="24" eb="25">
      <t>ニチ</t>
    </rPh>
    <rPh sb="25" eb="27">
      <t>ソクシン</t>
    </rPh>
    <rPh sb="27" eb="29">
      <t>コウジ</t>
    </rPh>
    <rPh sb="29" eb="31">
      <t>ジッシ</t>
    </rPh>
    <rPh sb="31" eb="33">
      <t>ヨウリョウ</t>
    </rPh>
    <rPh sb="34" eb="36">
      <t>タイショウ</t>
    </rPh>
    <rPh sb="36" eb="38">
      <t>コウジ</t>
    </rPh>
    <rPh sb="42" eb="44">
      <t>イカ</t>
    </rPh>
    <rPh sb="45" eb="47">
      <t>ハッチュウ</t>
    </rPh>
    <rPh sb="47" eb="49">
      <t>ホウホウ</t>
    </rPh>
    <rPh sb="52" eb="55">
      <t>コウジヒ</t>
    </rPh>
    <rPh sb="56" eb="58">
      <t>セキサン</t>
    </rPh>
    <rPh sb="59" eb="60">
      <t>オコナ</t>
    </rPh>
    <rPh sb="65" eb="67">
      <t>ショウサイ</t>
    </rPh>
    <rPh sb="114" eb="116">
      <t>ケイサイ</t>
    </rPh>
    <rPh sb="119" eb="122">
      <t>ホンコウジ</t>
    </rPh>
    <rPh sb="122" eb="124">
      <t>チョウタツ</t>
    </rPh>
    <rPh sb="124" eb="126">
      <t>コウコク</t>
    </rPh>
    <rPh sb="126" eb="127">
      <t>ビ</t>
    </rPh>
    <rPh sb="127" eb="129">
      <t>ジテン</t>
    </rPh>
    <rPh sb="130" eb="132">
      <t>サイシン</t>
    </rPh>
    <rPh sb="133" eb="135">
      <t>キテイ</t>
    </rPh>
    <rPh sb="136" eb="137">
      <t>シタガ</t>
    </rPh>
    <phoneticPr fontId="24"/>
  </si>
  <si>
    <t>・週休２日Ⅰ型</t>
    <rPh sb="1" eb="3">
      <t>シュウキュウ</t>
    </rPh>
    <rPh sb="4" eb="5">
      <t>ニチ</t>
    </rPh>
    <rPh sb="6" eb="7">
      <t>カタ</t>
    </rPh>
    <phoneticPr fontId="24"/>
  </si>
  <si>
    <t>・週休２日Ⅱ型</t>
  </si>
  <si>
    <r>
      <t>　</t>
    </r>
    <r>
      <rPr>
        <sz val="10"/>
        <color auto="1"/>
        <rFont val="ＭＳ 明朝"/>
      </rPr>
      <t xml:space="preserve">なお、建設発生土は、再生資源の利用の促進に係る特記仕様書（https://www.pref.tottori.lg.jp/312034.htm）により適切に対応すること。
</t>
    </r>
    <rPh sb="28" eb="29">
      <t>ショ</t>
    </rPh>
    <phoneticPr fontId="24"/>
  </si>
  <si>
    <t>断熱材</t>
    <rPh sb="0" eb="3">
      <t>ダンネツザイ</t>
    </rPh>
    <phoneticPr fontId="24"/>
  </si>
  <si>
    <t>硬質ポリ塩化ビニル管</t>
    <rPh sb="0" eb="2">
      <t>コウシツ</t>
    </rPh>
    <rPh sb="4" eb="6">
      <t>エンカ</t>
    </rPh>
    <rPh sb="9" eb="10">
      <t>カン</t>
    </rPh>
    <phoneticPr fontId="24"/>
  </si>
  <si>
    <t>令和8年8月19日</t>
    <rPh sb="0" eb="2">
      <t>レイワ</t>
    </rPh>
    <rPh sb="3" eb="4">
      <t>ネン</t>
    </rPh>
    <rPh sb="5" eb="6">
      <t>ガツ</t>
    </rPh>
    <rPh sb="8" eb="9">
      <t>ニチ</t>
    </rPh>
    <phoneticPr fontId="24"/>
  </si>
</sst>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numFmt numFmtId="177" formatCode="[$-411]ggge&quot;年&quot;m&quot;月&quot;d&quot;日&quot;;@"/>
  </numFmts>
  <fonts count="45">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sz val="18"/>
      <color indexed="54"/>
      <name val="ＭＳ Ｐゴシック"/>
      <family val="3"/>
    </font>
    <font>
      <b/>
      <sz val="11"/>
      <color indexed="9"/>
      <name val="ＭＳ Ｐゴシック"/>
      <family val="3"/>
    </font>
    <font>
      <u/>
      <sz val="11"/>
      <color theme="10"/>
      <name val="ＭＳ Ｐゴシック"/>
      <family val="3"/>
    </font>
    <font>
      <u/>
      <sz val="11"/>
      <color indexed="12"/>
      <name val="ＭＳ Ｐゴシック"/>
      <family val="3"/>
    </font>
    <font>
      <sz val="11"/>
      <color auto="1"/>
      <name val="ＭＳ Ｐゴシック"/>
      <family val="3"/>
    </font>
    <font>
      <sz val="11"/>
      <color auto="1"/>
      <name val="ＭＳ Ｐ明朝"/>
      <family val="1"/>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font>
    <font>
      <sz val="11"/>
      <color theme="1"/>
      <name val="游ゴシック"/>
      <family val="3"/>
      <scheme val="minor"/>
    </font>
    <font>
      <sz val="11"/>
      <color indexed="17"/>
      <name val="ＭＳ Ｐゴシック"/>
      <family val="3"/>
    </font>
    <font>
      <b/>
      <sz val="15"/>
      <color indexed="54"/>
      <name val="ＭＳ Ｐゴシック"/>
      <family val="3"/>
    </font>
    <font>
      <b/>
      <sz val="13"/>
      <color indexed="54"/>
      <name val="ＭＳ Ｐゴシック"/>
      <family val="3"/>
    </font>
    <font>
      <b/>
      <sz val="11"/>
      <color indexed="54"/>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0"/>
      <color auto="1"/>
      <name val="ＭＳ 明朝"/>
      <family val="1"/>
    </font>
    <font>
      <sz val="9"/>
      <color auto="1"/>
      <name val="ＭＳ 明朝"/>
      <family val="1"/>
    </font>
    <font>
      <sz val="10.5"/>
      <color auto="1"/>
      <name val="ＭＳ 明朝"/>
      <family val="1"/>
    </font>
    <font>
      <b/>
      <sz val="10.5"/>
      <color auto="1"/>
      <name val="ＭＳ 明朝"/>
      <family val="1"/>
    </font>
    <font>
      <sz val="8"/>
      <color auto="1"/>
      <name val="ＭＳ 明朝"/>
      <family val="1"/>
    </font>
    <font>
      <u/>
      <sz val="11"/>
      <color auto="1"/>
      <name val="ＭＳ Ｐゴシック"/>
      <family val="3"/>
    </font>
    <font>
      <sz val="10"/>
      <color auto="1"/>
      <name val="ＭＳ ゴシック"/>
      <family val="3"/>
    </font>
    <font>
      <sz val="10.5"/>
      <color auto="1"/>
      <name val="ＭＳ ゴシック"/>
      <family val="3"/>
    </font>
    <font>
      <sz val="10"/>
      <color auto="1"/>
      <name val="ＭＳ Ｐゴシック"/>
      <family val="3"/>
    </font>
    <font>
      <sz val="10.5"/>
      <color auto="1"/>
      <name val="ＭＳ Ｐゴシック"/>
      <family val="3"/>
    </font>
    <font>
      <strike/>
      <sz val="10"/>
      <color auto="1"/>
      <name val="ＭＳ 明朝"/>
      <family val="1"/>
    </font>
    <font>
      <sz val="11"/>
      <color auto="1"/>
      <name val="ＭＳ 明朝"/>
      <family val="1"/>
    </font>
    <font>
      <sz val="10"/>
      <color auto="1"/>
      <name val="ＭＳ Ｐ明朝"/>
      <family val="1"/>
    </font>
    <font>
      <sz val="9"/>
      <color auto="1"/>
      <name val="ＭＳ Ｐゴシック"/>
      <family val="3"/>
    </font>
    <font>
      <sz val="9.5"/>
      <color auto="1"/>
      <name val="ＭＳ 明朝"/>
      <family val="1"/>
    </font>
    <font>
      <sz val="20"/>
      <color auto="1"/>
      <name val="ＭＳ ゴシック"/>
      <family val="3"/>
    </font>
    <font>
      <sz val="20"/>
      <color auto="1"/>
      <name val="ＭＳ 明朝"/>
      <family val="1"/>
    </font>
    <font>
      <sz val="14"/>
      <color auto="1"/>
      <name val="ＭＳ 明朝"/>
      <family val="1"/>
    </font>
    <font>
      <sz val="9.6999999999999993"/>
      <color auto="1"/>
      <name val="ＭＳ Ｐ明朝"/>
      <family val="1"/>
    </font>
    <font>
      <u/>
      <sz val="10.5"/>
      <color auto="1"/>
      <name val="ＭＳ 明朝"/>
      <family val="1"/>
    </font>
  </fonts>
  <fills count="18">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s>
  <borders count="6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hair">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top/>
      <bottom style="thin">
        <color auto="1"/>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thin">
        <color indexed="64"/>
      </top>
      <bottom style="thin">
        <color indexed="64"/>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top style="thin">
        <color auto="1"/>
      </top>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auto="1"/>
      </left>
      <right/>
      <top style="hair">
        <color indexed="64"/>
      </top>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auto="1"/>
      </left>
      <right/>
      <top style="hair">
        <color indexed="64"/>
      </top>
      <bottom style="hair">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s>
  <cellStyleXfs count="68">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top"/>
      <protection locked="0"/>
    </xf>
    <xf numFmtId="9" fontId="8" fillId="0" borderId="0" applyFont="0" applyFill="0" applyBorder="0" applyAlignment="0" applyProtection="0">
      <alignment vertical="center"/>
    </xf>
    <xf numFmtId="9" fontId="9" fillId="0" borderId="0" applyFont="0" applyFill="0" applyBorder="0" applyAlignment="0" applyProtection="0">
      <alignment vertical="center"/>
    </xf>
    <xf numFmtId="0" fontId="1" fillId="5" borderId="2" applyNumberFormat="0" applyFont="0" applyAlignment="0" applyProtection="0">
      <alignment vertical="center"/>
    </xf>
    <xf numFmtId="0" fontId="10" fillId="0" borderId="3" applyNumberFormat="0" applyFill="0" applyAlignment="0" applyProtection="0">
      <alignment vertical="center"/>
    </xf>
    <xf numFmtId="0" fontId="11" fillId="3" borderId="4" applyNumberFormat="0" applyAlignment="0" applyProtection="0">
      <alignment vertical="center"/>
    </xf>
    <xf numFmtId="0" fontId="12" fillId="9" borderId="5" applyNumberFormat="0" applyAlignment="0" applyProtection="0">
      <alignment vertical="center"/>
    </xf>
    <xf numFmtId="0" fontId="13" fillId="17" borderId="0" applyNumberFormat="0" applyBorder="0" applyAlignment="0" applyProtection="0">
      <alignment vertical="center"/>
    </xf>
    <xf numFmtId="38" fontId="8"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8" fillId="0" borderId="0">
      <alignment vertical="center"/>
    </xf>
    <xf numFmtId="0" fontId="14" fillId="0" borderId="0">
      <alignment vertical="center"/>
    </xf>
    <xf numFmtId="0" fontId="1"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4" fillId="0" borderId="0">
      <alignment vertical="center"/>
    </xf>
    <xf numFmtId="0" fontId="14" fillId="0" borderId="0">
      <alignment vertical="center"/>
    </xf>
    <xf numFmtId="0" fontId="1" fillId="0" borderId="0">
      <alignment vertical="center"/>
    </xf>
    <xf numFmtId="0" fontId="9" fillId="0" borderId="0"/>
    <xf numFmtId="0" fontId="8" fillId="0" borderId="0"/>
    <xf numFmtId="0" fontId="8" fillId="0" borderId="0"/>
    <xf numFmtId="0" fontId="15" fillId="0" borderId="0">
      <alignment vertical="center"/>
    </xf>
    <xf numFmtId="0" fontId="16" fillId="7" borderId="0" applyNumberFormat="0" applyBorder="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9" borderId="4" applyNumberForma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7" fillId="0" borderId="0" applyNumberFormat="0" applyFill="0" applyBorder="0" applyAlignment="0" applyProtection="0">
      <alignment vertical="center"/>
    </xf>
  </cellStyleXfs>
  <cellXfs count="447">
    <xf numFmtId="0" fontId="0" fillId="0" borderId="0" xfId="0">
      <alignment vertical="center"/>
    </xf>
    <xf numFmtId="0" fontId="25" fillId="0" borderId="0" xfId="43" applyFont="1" applyAlignment="1">
      <alignment vertical="center"/>
    </xf>
    <xf numFmtId="0" fontId="26" fillId="0" borderId="0" xfId="43" applyFont="1" applyAlignment="1">
      <alignment vertical="top"/>
    </xf>
    <xf numFmtId="0" fontId="8" fillId="0" borderId="0" xfId="48">
      <alignment vertical="center"/>
    </xf>
    <xf numFmtId="0" fontId="27" fillId="0" borderId="0" xfId="44" applyFont="1" applyAlignment="1">
      <alignment vertical="top"/>
    </xf>
    <xf numFmtId="0" fontId="25" fillId="0" borderId="0" xfId="43" applyFont="1" applyAlignment="1">
      <alignment vertical="top"/>
    </xf>
    <xf numFmtId="0" fontId="27" fillId="0" borderId="0" xfId="43" applyFont="1" applyAlignment="1">
      <alignment vertical="center"/>
    </xf>
    <xf numFmtId="0" fontId="28" fillId="0" borderId="0" xfId="43" applyFont="1" applyAlignment="1">
      <alignment vertical="top"/>
    </xf>
    <xf numFmtId="0" fontId="28" fillId="0" borderId="0" xfId="43" applyFont="1" applyAlignment="1">
      <alignment vertical="center"/>
    </xf>
    <xf numFmtId="0" fontId="27" fillId="0" borderId="0" xfId="43" applyFont="1" applyBorder="1" applyAlignment="1">
      <alignment horizontal="left" vertical="center"/>
    </xf>
    <xf numFmtId="0" fontId="25" fillId="0" borderId="0" xfId="43" applyFont="1" applyAlignment="1">
      <alignment horizontal="center" vertical="center"/>
    </xf>
    <xf numFmtId="0" fontId="25" fillId="0" borderId="10" xfId="43" applyFont="1" applyBorder="1" applyAlignment="1">
      <alignment vertical="center"/>
    </xf>
    <xf numFmtId="0" fontId="25" fillId="0" borderId="0" xfId="43" applyFont="1" applyBorder="1" applyAlignment="1">
      <alignment vertical="center"/>
    </xf>
    <xf numFmtId="0" fontId="25" fillId="0" borderId="0" xfId="48" applyFont="1">
      <alignment vertical="center"/>
    </xf>
    <xf numFmtId="0" fontId="25" fillId="0" borderId="0" xfId="43" applyFont="1" applyBorder="1" applyAlignment="1">
      <alignment horizontal="center" vertical="center"/>
    </xf>
    <xf numFmtId="0" fontId="25" fillId="0" borderId="11" xfId="43" applyFont="1" applyBorder="1" applyAlignment="1">
      <alignment vertical="center"/>
    </xf>
    <xf numFmtId="0" fontId="25" fillId="0" borderId="10" xfId="43" applyFont="1" applyBorder="1" applyAlignment="1">
      <alignment vertical="top"/>
    </xf>
    <xf numFmtId="0" fontId="25" fillId="0" borderId="0" xfId="43" applyFont="1" applyAlignment="1">
      <alignment horizontal="left" vertical="center" wrapText="1"/>
    </xf>
    <xf numFmtId="0" fontId="25" fillId="0" borderId="0" xfId="43" applyFont="1" applyAlignment="1">
      <alignment horizontal="left" vertical="top" wrapText="1"/>
    </xf>
    <xf numFmtId="0" fontId="25" fillId="0" borderId="0" xfId="43" applyFont="1" applyAlignment="1">
      <alignment vertical="top" wrapText="1"/>
    </xf>
    <xf numFmtId="0" fontId="29" fillId="0" borderId="0" xfId="43" applyFont="1" applyAlignment="1">
      <alignment horizontal="left" vertical="top" wrapText="1"/>
    </xf>
    <xf numFmtId="0" fontId="27" fillId="0" borderId="12" xfId="43" applyFont="1" applyBorder="1" applyAlignment="1">
      <alignment horizontal="left" vertical="center" wrapText="1"/>
    </xf>
    <xf numFmtId="0" fontId="27" fillId="0" borderId="0" xfId="43" applyFont="1" applyAlignment="1">
      <alignment horizontal="left" vertical="center" wrapText="1"/>
    </xf>
    <xf numFmtId="0" fontId="27" fillId="0" borderId="12" xfId="43" applyFont="1" applyBorder="1" applyAlignment="1">
      <alignment horizontal="left" vertical="center"/>
    </xf>
    <xf numFmtId="0" fontId="27" fillId="0" borderId="0" xfId="43" applyFont="1" applyAlignment="1">
      <alignment horizontal="left" vertical="center"/>
    </xf>
    <xf numFmtId="0" fontId="25" fillId="0" borderId="10" xfId="43" applyFont="1" applyBorder="1" applyAlignment="1">
      <alignment horizontal="center" vertical="center"/>
    </xf>
    <xf numFmtId="0" fontId="30" fillId="0" borderId="0" xfId="67" applyFont="1" applyAlignment="1">
      <alignment vertical="center"/>
    </xf>
    <xf numFmtId="0" fontId="27" fillId="0" borderId="13" xfId="43" applyFont="1" applyBorder="1" applyAlignment="1">
      <alignment horizontal="left" vertical="center" wrapText="1"/>
    </xf>
    <xf numFmtId="0" fontId="27" fillId="0" borderId="13" xfId="43" applyFont="1" applyBorder="1" applyAlignment="1">
      <alignment horizontal="left" vertical="center"/>
    </xf>
    <xf numFmtId="0" fontId="29" fillId="0" borderId="0" xfId="43" applyFont="1" applyAlignment="1">
      <alignment vertical="top"/>
    </xf>
    <xf numFmtId="176" fontId="27" fillId="0" borderId="12" xfId="43" applyNumberFormat="1" applyFont="1" applyBorder="1" applyAlignment="1">
      <alignment horizontal="left" vertical="center"/>
    </xf>
    <xf numFmtId="49" fontId="27" fillId="0" borderId="12" xfId="43" applyNumberFormat="1" applyFont="1" applyBorder="1" applyAlignment="1">
      <alignment horizontal="left" vertical="center" shrinkToFit="1"/>
    </xf>
    <xf numFmtId="0" fontId="25" fillId="0" borderId="12" xfId="43" applyFont="1" applyBorder="1" applyAlignment="1">
      <alignment horizontal="left" vertical="center"/>
    </xf>
    <xf numFmtId="49" fontId="27" fillId="0" borderId="13" xfId="43" applyNumberFormat="1" applyFont="1" applyBorder="1" applyAlignment="1">
      <alignment horizontal="left" vertical="center" shrinkToFit="1"/>
    </xf>
    <xf numFmtId="0" fontId="25" fillId="0" borderId="13" xfId="43" applyFont="1" applyBorder="1" applyAlignment="1">
      <alignment horizontal="left" vertical="center"/>
    </xf>
    <xf numFmtId="49" fontId="27" fillId="0" borderId="12" xfId="43" applyNumberFormat="1" applyFont="1" applyBorder="1" applyAlignment="1">
      <alignment horizontal="center" vertical="center"/>
    </xf>
    <xf numFmtId="177" fontId="25" fillId="0" borderId="0" xfId="43" applyNumberFormat="1" applyFont="1" applyAlignment="1">
      <alignment vertical="center"/>
    </xf>
    <xf numFmtId="49" fontId="27" fillId="0" borderId="14" xfId="43" applyNumberFormat="1" applyFont="1" applyBorder="1" applyAlignment="1">
      <alignment horizontal="center" vertical="center"/>
    </xf>
    <xf numFmtId="0" fontId="25" fillId="0" borderId="12" xfId="43" applyFont="1" applyBorder="1" applyAlignment="1">
      <alignment horizontal="center" vertical="center"/>
    </xf>
    <xf numFmtId="0" fontId="25" fillId="0" borderId="13" xfId="43" applyFont="1" applyBorder="1" applyAlignment="1">
      <alignment horizontal="center" vertical="center"/>
    </xf>
    <xf numFmtId="0" fontId="27" fillId="0" borderId="12" xfId="43" applyFont="1" applyBorder="1" applyAlignment="1">
      <alignment horizontal="right" vertical="center"/>
    </xf>
    <xf numFmtId="49" fontId="27" fillId="0" borderId="12" xfId="43" applyNumberFormat="1" applyFont="1" applyBorder="1" applyAlignment="1">
      <alignment vertical="center"/>
    </xf>
    <xf numFmtId="49" fontId="25" fillId="0" borderId="12" xfId="43" applyNumberFormat="1" applyFont="1" applyBorder="1" applyAlignment="1">
      <alignment horizontal="center" vertical="center"/>
    </xf>
    <xf numFmtId="0" fontId="25" fillId="0" borderId="14" xfId="43" applyFont="1" applyBorder="1" applyAlignment="1">
      <alignment horizontal="left" vertical="center"/>
    </xf>
    <xf numFmtId="0" fontId="25" fillId="0" borderId="14" xfId="43" applyFont="1" applyBorder="1" applyAlignment="1">
      <alignment horizontal="center" vertical="center"/>
    </xf>
    <xf numFmtId="49" fontId="27" fillId="0" borderId="14" xfId="43" applyNumberFormat="1" applyFont="1" applyBorder="1" applyAlignment="1">
      <alignment horizontal="left" vertical="center" shrinkToFit="1"/>
    </xf>
    <xf numFmtId="0" fontId="27" fillId="0" borderId="14" xfId="43" applyFont="1" applyBorder="1" applyAlignment="1">
      <alignment horizontal="left" vertical="center"/>
    </xf>
    <xf numFmtId="0" fontId="27" fillId="0" borderId="14" xfId="43" applyFont="1" applyBorder="1" applyAlignment="1">
      <alignment horizontal="right" vertical="center"/>
    </xf>
    <xf numFmtId="49" fontId="27" fillId="0" borderId="13" xfId="43" applyNumberFormat="1" applyFont="1" applyBorder="1" applyAlignment="1">
      <alignment vertical="center"/>
    </xf>
    <xf numFmtId="49" fontId="25" fillId="0" borderId="13" xfId="43" applyNumberFormat="1" applyFont="1" applyBorder="1" applyAlignment="1">
      <alignment horizontal="center" vertical="center"/>
    </xf>
    <xf numFmtId="0" fontId="25" fillId="0" borderId="12" xfId="43" applyFont="1" applyBorder="1" applyAlignment="1">
      <alignment horizontal="center" vertical="top"/>
    </xf>
    <xf numFmtId="49" fontId="25" fillId="0" borderId="14" xfId="43" applyNumberFormat="1" applyFont="1" applyBorder="1" applyAlignment="1">
      <alignment horizontal="center" vertical="center"/>
    </xf>
    <xf numFmtId="177" fontId="27" fillId="0" borderId="0" xfId="43" applyNumberFormat="1" applyFont="1" applyAlignment="1">
      <alignment vertical="center"/>
    </xf>
    <xf numFmtId="0" fontId="25" fillId="0" borderId="0" xfId="43" applyFont="1" applyBorder="1" applyAlignment="1">
      <alignment horizontal="left" vertical="center"/>
    </xf>
    <xf numFmtId="0" fontId="25" fillId="0" borderId="13" xfId="43" applyFont="1" applyBorder="1" applyAlignment="1">
      <alignment horizontal="center" vertical="top"/>
    </xf>
    <xf numFmtId="49" fontId="25" fillId="0" borderId="0" xfId="43" applyNumberFormat="1" applyFont="1" applyAlignment="1">
      <alignment horizontal="center" vertical="center"/>
    </xf>
    <xf numFmtId="49" fontId="25" fillId="0" borderId="12" xfId="43" applyNumberFormat="1" applyFont="1" applyBorder="1" applyAlignment="1">
      <alignment horizontal="left" vertical="center"/>
    </xf>
    <xf numFmtId="49" fontId="25" fillId="0" borderId="0" xfId="43" applyNumberFormat="1" applyFont="1" applyBorder="1" applyAlignment="1">
      <alignment horizontal="center" vertical="center"/>
    </xf>
    <xf numFmtId="0" fontId="28" fillId="0" borderId="0" xfId="43" applyFont="1" applyAlignment="1">
      <alignment horizontal="left" vertical="center"/>
    </xf>
    <xf numFmtId="0" fontId="27" fillId="0" borderId="14" xfId="43" applyFont="1" applyBorder="1" applyAlignment="1">
      <alignment horizontal="left" vertical="center" wrapText="1"/>
    </xf>
    <xf numFmtId="0" fontId="25" fillId="0" borderId="14" xfId="43" applyFont="1" applyBorder="1" applyAlignment="1">
      <alignment horizontal="center" vertical="top"/>
    </xf>
    <xf numFmtId="49" fontId="25" fillId="0" borderId="13" xfId="43" applyNumberFormat="1" applyFont="1" applyBorder="1" applyAlignment="1">
      <alignment horizontal="left" vertical="center"/>
    </xf>
    <xf numFmtId="49" fontId="27" fillId="0" borderId="14" xfId="43" applyNumberFormat="1" applyFont="1" applyBorder="1" applyAlignment="1">
      <alignment vertical="center"/>
    </xf>
    <xf numFmtId="49" fontId="25" fillId="0" borderId="0" xfId="43" applyNumberFormat="1" applyFont="1" applyAlignment="1">
      <alignment vertical="center"/>
    </xf>
    <xf numFmtId="0" fontId="25" fillId="0" borderId="0" xfId="43" applyFont="1" applyAlignment="1">
      <alignment horizontal="right" vertical="center"/>
    </xf>
    <xf numFmtId="49" fontId="25" fillId="0" borderId="14" xfId="43" applyNumberFormat="1" applyFont="1" applyBorder="1" applyAlignment="1">
      <alignment horizontal="left" vertical="center"/>
    </xf>
    <xf numFmtId="0" fontId="25" fillId="0" borderId="15" xfId="43" applyFont="1" applyBorder="1" applyAlignment="1">
      <alignment vertical="center"/>
    </xf>
    <xf numFmtId="3" fontId="25" fillId="0" borderId="0" xfId="43" applyNumberFormat="1" applyFont="1" applyAlignment="1">
      <alignment vertical="center"/>
    </xf>
    <xf numFmtId="0" fontId="25" fillId="0" borderId="16" xfId="43" applyFont="1" applyBorder="1" applyAlignment="1">
      <alignment horizontal="right" vertical="center"/>
    </xf>
    <xf numFmtId="0" fontId="25" fillId="0" borderId="0" xfId="43" applyFont="1" applyBorder="1" applyAlignment="1">
      <alignment vertical="top"/>
    </xf>
    <xf numFmtId="0" fontId="25" fillId="0" borderId="17" xfId="43" applyFont="1" applyBorder="1" applyAlignment="1">
      <alignment horizontal="center" vertical="center"/>
    </xf>
    <xf numFmtId="3" fontId="25" fillId="0" borderId="0" xfId="43" applyNumberFormat="1" applyFont="1" applyBorder="1" applyAlignment="1">
      <alignment horizontal="center" vertical="center"/>
    </xf>
    <xf numFmtId="0" fontId="27" fillId="0" borderId="17" xfId="43" applyFont="1" applyBorder="1" applyAlignment="1">
      <alignment horizontal="center" vertical="top"/>
    </xf>
    <xf numFmtId="0" fontId="27" fillId="0" borderId="18" xfId="43" applyFont="1" applyBorder="1" applyAlignment="1">
      <alignment vertical="top"/>
    </xf>
    <xf numFmtId="0" fontId="31" fillId="0" borderId="19" xfId="43" applyFont="1" applyBorder="1" applyAlignment="1">
      <alignment vertical="top"/>
    </xf>
    <xf numFmtId="0" fontId="31" fillId="0" borderId="20" xfId="43" applyFont="1" applyBorder="1" applyAlignment="1">
      <alignment vertical="top"/>
    </xf>
    <xf numFmtId="0" fontId="25" fillId="0" borderId="21" xfId="43" applyFont="1" applyBorder="1" applyAlignment="1">
      <alignment vertical="top"/>
    </xf>
    <xf numFmtId="49" fontId="32" fillId="0" borderId="21" xfId="43" applyNumberFormat="1" applyFont="1" applyBorder="1" applyAlignment="1">
      <alignment vertical="top"/>
    </xf>
    <xf numFmtId="0" fontId="27" fillId="0" borderId="21" xfId="43" applyFont="1" applyBorder="1" applyAlignment="1">
      <alignment vertical="top"/>
    </xf>
    <xf numFmtId="49" fontId="27" fillId="0" borderId="21" xfId="43" applyNumberFormat="1" applyFont="1" applyBorder="1" applyAlignment="1">
      <alignment vertical="top"/>
    </xf>
    <xf numFmtId="49" fontId="27" fillId="0" borderId="22" xfId="43" applyNumberFormat="1" applyFont="1" applyBorder="1" applyAlignment="1">
      <alignment vertical="top"/>
    </xf>
    <xf numFmtId="49" fontId="27" fillId="0" borderId="23" xfId="43" applyNumberFormat="1" applyFont="1" applyBorder="1" applyAlignment="1">
      <alignment vertical="top"/>
    </xf>
    <xf numFmtId="49" fontId="32" fillId="0" borderId="23" xfId="43" applyNumberFormat="1" applyFont="1" applyBorder="1" applyAlignment="1">
      <alignment vertical="top"/>
    </xf>
    <xf numFmtId="49" fontId="25" fillId="0" borderId="24" xfId="43" applyNumberFormat="1" applyFont="1" applyBorder="1" applyAlignment="1">
      <alignment horizontal="center" vertical="center" wrapText="1"/>
    </xf>
    <xf numFmtId="0" fontId="8" fillId="0" borderId="21" xfId="43" applyFont="1" applyBorder="1" applyAlignment="1">
      <alignment horizontal="center" vertical="center"/>
    </xf>
    <xf numFmtId="0" fontId="8" fillId="0" borderId="20" xfId="43" applyFont="1" applyBorder="1" applyAlignment="1">
      <alignment horizontal="center" vertical="center"/>
    </xf>
    <xf numFmtId="49" fontId="25" fillId="0" borderId="24" xfId="43" applyNumberFormat="1" applyFont="1" applyBorder="1" applyAlignment="1">
      <alignment horizontal="center" vertical="distributed" textRotation="255" indent="4"/>
    </xf>
    <xf numFmtId="49" fontId="25" fillId="0" borderId="21" xfId="43" applyNumberFormat="1" applyFont="1" applyBorder="1" applyAlignment="1">
      <alignment horizontal="center" vertical="distributed" textRotation="255" indent="4"/>
    </xf>
    <xf numFmtId="49" fontId="25" fillId="0" borderId="20" xfId="43" applyNumberFormat="1" applyFont="1" applyBorder="1" applyAlignment="1">
      <alignment horizontal="center" vertical="distributed" textRotation="255" indent="4"/>
    </xf>
    <xf numFmtId="49" fontId="25" fillId="0" borderId="24" xfId="43" applyNumberFormat="1" applyFont="1" applyBorder="1" applyAlignment="1">
      <alignment horizontal="center" vertical="center" textRotation="255" wrapText="1"/>
    </xf>
    <xf numFmtId="49" fontId="25" fillId="0" borderId="21" xfId="43" applyNumberFormat="1" applyFont="1" applyBorder="1" applyAlignment="1">
      <alignment horizontal="center" vertical="center" textRotation="255"/>
    </xf>
    <xf numFmtId="0" fontId="8" fillId="0" borderId="21" xfId="43" applyFont="1" applyBorder="1" applyAlignment="1">
      <alignment horizontal="center" vertical="center" textRotation="255"/>
    </xf>
    <xf numFmtId="0" fontId="8" fillId="0" borderId="20" xfId="43" applyFont="1" applyBorder="1" applyAlignment="1">
      <alignment horizontal="center" vertical="center" textRotation="255"/>
    </xf>
    <xf numFmtId="49" fontId="25" fillId="0" borderId="24" xfId="43" applyNumberFormat="1" applyFont="1" applyBorder="1" applyAlignment="1">
      <alignment horizontal="distributed" vertical="center" textRotation="255"/>
    </xf>
    <xf numFmtId="0" fontId="8" fillId="0" borderId="21" xfId="43" applyFont="1" applyBorder="1" applyAlignment="1">
      <alignment horizontal="distributed" vertical="center" textRotation="255"/>
    </xf>
    <xf numFmtId="0" fontId="8" fillId="0" borderId="20" xfId="43" applyFont="1" applyBorder="1" applyAlignment="1">
      <alignment horizontal="distributed" vertical="center" textRotation="255"/>
    </xf>
    <xf numFmtId="49" fontId="25" fillId="0" borderId="24" xfId="43" applyNumberFormat="1" applyFont="1" applyBorder="1" applyAlignment="1">
      <alignment horizontal="center" vertical="center" textRotation="255"/>
    </xf>
    <xf numFmtId="49" fontId="25" fillId="0" borderId="24" xfId="43" applyNumberFormat="1" applyFont="1" applyBorder="1" applyAlignment="1">
      <alignment horizontal="center" vertical="distributed" textRotation="255" indent="3"/>
    </xf>
    <xf numFmtId="0" fontId="8" fillId="0" borderId="21" xfId="43" applyFont="1" applyBorder="1" applyAlignment="1">
      <alignment horizontal="center" vertical="distributed" textRotation="255" indent="3"/>
    </xf>
    <xf numFmtId="0" fontId="8" fillId="0" borderId="22" xfId="43" applyFont="1" applyBorder="1" applyAlignment="1">
      <alignment horizontal="center" vertical="distributed" textRotation="255" indent="3"/>
    </xf>
    <xf numFmtId="49" fontId="25" fillId="0" borderId="19" xfId="43" applyNumberFormat="1" applyFont="1" applyBorder="1" applyAlignment="1">
      <alignment horizontal="center" vertical="center" textRotation="255" shrinkToFit="1"/>
    </xf>
    <xf numFmtId="49" fontId="25" fillId="0" borderId="21" xfId="43" applyNumberFormat="1" applyFont="1" applyBorder="1" applyAlignment="1">
      <alignment horizontal="center" vertical="center" textRotation="255" shrinkToFit="1"/>
    </xf>
    <xf numFmtId="49" fontId="25" fillId="0" borderId="22" xfId="43" applyNumberFormat="1" applyFont="1" applyBorder="1" applyAlignment="1">
      <alignment horizontal="center" vertical="center" textRotation="255" shrinkToFit="1"/>
    </xf>
    <xf numFmtId="49" fontId="25" fillId="0" borderId="19" xfId="43" applyNumberFormat="1" applyFont="1" applyBorder="1" applyAlignment="1">
      <alignment horizontal="center" vertical="center" textRotation="255"/>
    </xf>
    <xf numFmtId="0" fontId="33" fillId="0" borderId="21" xfId="43" applyFont="1" applyBorder="1" applyAlignment="1">
      <alignment horizontal="center" vertical="center" textRotation="255"/>
    </xf>
    <xf numFmtId="0" fontId="33" fillId="0" borderId="20" xfId="43" applyFont="1" applyBorder="1" applyAlignment="1">
      <alignment horizontal="center" vertical="center" textRotation="255"/>
    </xf>
    <xf numFmtId="49" fontId="25" fillId="0" borderId="24" xfId="43" applyNumberFormat="1" applyFont="1" applyBorder="1" applyAlignment="1">
      <alignment horizontal="center" textRotation="255" shrinkToFit="1"/>
    </xf>
    <xf numFmtId="49" fontId="25" fillId="0" borderId="21" xfId="43" applyNumberFormat="1" applyFont="1" applyBorder="1" applyAlignment="1">
      <alignment horizontal="center" textRotation="255" shrinkToFit="1"/>
    </xf>
    <xf numFmtId="49" fontId="25" fillId="0" borderId="21" xfId="43" applyNumberFormat="1" applyFont="1" applyBorder="1" applyAlignment="1">
      <alignment horizontal="center" vertical="top" textRotation="255" shrinkToFit="1"/>
    </xf>
    <xf numFmtId="49" fontId="25" fillId="0" borderId="20" xfId="43" applyNumberFormat="1" applyFont="1" applyBorder="1" applyAlignment="1">
      <alignment horizontal="center" vertical="top" textRotation="255" shrinkToFit="1"/>
    </xf>
    <xf numFmtId="0" fontId="25" fillId="0" borderId="24" xfId="43" applyFont="1" applyBorder="1" applyAlignment="1">
      <alignment horizontal="center" vertical="center" textRotation="255"/>
    </xf>
    <xf numFmtId="0" fontId="25" fillId="0" borderId="21" xfId="43" applyFont="1" applyBorder="1" applyAlignment="1">
      <alignment horizontal="center" vertical="center" textRotation="255"/>
    </xf>
    <xf numFmtId="0" fontId="25" fillId="0" borderId="22" xfId="43" applyFont="1" applyBorder="1" applyAlignment="1">
      <alignment horizontal="center" vertical="center" textRotation="255"/>
    </xf>
    <xf numFmtId="0" fontId="25" fillId="0" borderId="0" xfId="43" applyFont="1" applyBorder="1" applyAlignment="1">
      <alignment vertical="center" textRotation="255"/>
    </xf>
    <xf numFmtId="0" fontId="25" fillId="0" borderId="19" xfId="43" applyFont="1" applyBorder="1" applyAlignment="1">
      <alignment horizontal="center" vertical="center" textRotation="255"/>
    </xf>
    <xf numFmtId="0" fontId="25" fillId="0" borderId="20" xfId="43" applyFont="1" applyBorder="1" applyAlignment="1">
      <alignment horizontal="center" vertical="center" textRotation="255"/>
    </xf>
    <xf numFmtId="0" fontId="25" fillId="0" borderId="24" xfId="43" applyFont="1" applyBorder="1" applyAlignment="1">
      <alignment horizontal="center" vertical="distributed" textRotation="255" indent="2"/>
    </xf>
    <xf numFmtId="0" fontId="25" fillId="0" borderId="21" xfId="43" applyFont="1" applyBorder="1" applyAlignment="1">
      <alignment horizontal="center" vertical="distributed" textRotation="255" indent="2"/>
    </xf>
    <xf numFmtId="0" fontId="25" fillId="0" borderId="22" xfId="43" applyFont="1" applyBorder="1" applyAlignment="1">
      <alignment horizontal="center" vertical="distributed" textRotation="255" indent="2"/>
    </xf>
    <xf numFmtId="0" fontId="25" fillId="0" borderId="0" xfId="43" applyFont="1" applyBorder="1" applyAlignment="1">
      <alignment vertical="center" wrapText="1" shrinkToFit="1"/>
    </xf>
    <xf numFmtId="0" fontId="25" fillId="0" borderId="19" xfId="43" applyFont="1" applyBorder="1" applyAlignment="1">
      <alignment horizontal="center" vertical="center" wrapText="1" shrinkToFit="1"/>
    </xf>
    <xf numFmtId="0" fontId="25" fillId="0" borderId="20" xfId="43" applyFont="1" applyBorder="1" applyAlignment="1">
      <alignment horizontal="center" vertical="center" wrapText="1" shrinkToFit="1"/>
    </xf>
    <xf numFmtId="0" fontId="25" fillId="0" borderId="24" xfId="43" applyFont="1" applyBorder="1" applyAlignment="1">
      <alignment horizontal="center" vertical="center" textRotation="255" shrinkToFit="1"/>
    </xf>
    <xf numFmtId="0" fontId="8" fillId="0" borderId="21" xfId="0" applyFont="1" applyBorder="1" applyAlignment="1">
      <alignment horizontal="center" vertical="center" textRotation="255" shrinkToFit="1"/>
    </xf>
    <xf numFmtId="0" fontId="8" fillId="0" borderId="20" xfId="0" applyFont="1" applyBorder="1" applyAlignment="1">
      <alignment horizontal="center" vertical="center" textRotation="255" shrinkToFit="1"/>
    </xf>
    <xf numFmtId="49" fontId="25" fillId="0" borderId="20" xfId="43" applyNumberFormat="1" applyFont="1" applyBorder="1" applyAlignment="1">
      <alignment horizontal="center" vertical="center" textRotation="255" shrinkToFit="1"/>
    </xf>
    <xf numFmtId="49" fontId="25" fillId="0" borderId="24" xfId="43" applyNumberFormat="1" applyFont="1" applyBorder="1" applyAlignment="1">
      <alignment horizontal="center" vertical="distributed" textRotation="255" wrapText="1" indent="1"/>
    </xf>
    <xf numFmtId="49" fontId="25" fillId="0" borderId="21" xfId="43" applyNumberFormat="1" applyFont="1" applyBorder="1" applyAlignment="1">
      <alignment horizontal="center" vertical="distributed" textRotation="255" wrapText="1" indent="1"/>
    </xf>
    <xf numFmtId="49" fontId="25" fillId="0" borderId="20" xfId="43" applyNumberFormat="1" applyFont="1" applyBorder="1" applyAlignment="1">
      <alignment horizontal="center" vertical="distributed" textRotation="255" wrapText="1" indent="1"/>
    </xf>
    <xf numFmtId="49" fontId="25" fillId="0" borderId="24" xfId="43" applyNumberFormat="1" applyFont="1" applyBorder="1" applyAlignment="1">
      <alignment horizontal="center" vertical="center" textRotation="255" shrinkToFit="1"/>
    </xf>
    <xf numFmtId="49" fontId="25" fillId="0" borderId="24" xfId="43" applyNumberFormat="1" applyFont="1" applyBorder="1" applyAlignment="1">
      <alignment horizontal="center" vertical="distributed" textRotation="255" indent="1"/>
    </xf>
    <xf numFmtId="0" fontId="8" fillId="0" borderId="21" xfId="43" applyFont="1" applyBorder="1" applyAlignment="1">
      <alignment horizontal="center" vertical="distributed" textRotation="255" indent="1"/>
    </xf>
    <xf numFmtId="0" fontId="8" fillId="0" borderId="20" xfId="43" applyFont="1" applyBorder="1" applyAlignment="1">
      <alignment horizontal="center" vertical="distributed" textRotation="255" indent="1"/>
    </xf>
    <xf numFmtId="49" fontId="25" fillId="0" borderId="24" xfId="43" applyNumberFormat="1" applyFont="1" applyBorder="1" applyAlignment="1">
      <alignment horizontal="center" vertical="distributed" textRotation="255" indent="7" shrinkToFit="1"/>
    </xf>
    <xf numFmtId="49" fontId="25" fillId="0" borderId="21" xfId="43" applyNumberFormat="1" applyFont="1" applyBorder="1" applyAlignment="1">
      <alignment horizontal="center" vertical="distributed" textRotation="255" indent="7" shrinkToFit="1"/>
    </xf>
    <xf numFmtId="49" fontId="25" fillId="0" borderId="20" xfId="43" applyNumberFormat="1" applyFont="1" applyBorder="1" applyAlignment="1">
      <alignment horizontal="center" vertical="distributed" textRotation="255" indent="7" shrinkToFit="1"/>
    </xf>
    <xf numFmtId="0" fontId="25" fillId="0" borderId="24" xfId="43" applyNumberFormat="1" applyFont="1" applyBorder="1" applyAlignment="1">
      <alignment horizontal="center" vertical="distributed" textRotation="255" indent="1" shrinkToFit="1"/>
    </xf>
    <xf numFmtId="0" fontId="25" fillId="0" borderId="21" xfId="43" applyNumberFormat="1" applyFont="1" applyBorder="1" applyAlignment="1">
      <alignment horizontal="center" vertical="distributed" textRotation="255" indent="1" shrinkToFit="1"/>
    </xf>
    <xf numFmtId="0" fontId="25" fillId="0" borderId="20" xfId="43" applyNumberFormat="1" applyFont="1" applyBorder="1" applyAlignment="1">
      <alignment horizontal="center" vertical="distributed" textRotation="255" indent="1" shrinkToFit="1"/>
    </xf>
    <xf numFmtId="0" fontId="25" fillId="0" borderId="24" xfId="43" applyNumberFormat="1" applyFont="1" applyBorder="1" applyAlignment="1">
      <alignment vertical="distributed" textRotation="255" shrinkToFit="1"/>
    </xf>
    <xf numFmtId="0" fontId="25" fillId="0" borderId="21" xfId="43" applyNumberFormat="1" applyFont="1" applyBorder="1" applyAlignment="1">
      <alignment horizontal="center" vertical="distributed" shrinkToFit="1"/>
    </xf>
    <xf numFmtId="0" fontId="25" fillId="0" borderId="22" xfId="43" applyNumberFormat="1" applyFont="1" applyBorder="1" applyAlignment="1">
      <alignment vertical="distributed" textRotation="255" shrinkToFit="1"/>
    </xf>
    <xf numFmtId="0" fontId="27" fillId="0" borderId="0" xfId="43" applyFont="1" applyAlignment="1">
      <alignment horizontal="center" vertical="top"/>
    </xf>
    <xf numFmtId="49" fontId="27" fillId="0" borderId="0" xfId="43" applyNumberFormat="1" applyFont="1" applyAlignment="1">
      <alignment vertical="top"/>
    </xf>
    <xf numFmtId="0" fontId="31" fillId="0" borderId="25" xfId="43" applyFont="1" applyBorder="1" applyAlignment="1">
      <alignment vertical="top"/>
    </xf>
    <xf numFmtId="0" fontId="31" fillId="0" borderId="17" xfId="43" applyFont="1" applyBorder="1" applyAlignment="1">
      <alignment vertical="top"/>
    </xf>
    <xf numFmtId="0" fontId="32" fillId="0" borderId="0" xfId="43" applyFont="1" applyBorder="1" applyAlignment="1">
      <alignment vertical="top"/>
    </xf>
    <xf numFmtId="0" fontId="27" fillId="0" borderId="0" xfId="43" applyFont="1" applyBorder="1" applyAlignment="1">
      <alignment vertical="top" wrapText="1"/>
    </xf>
    <xf numFmtId="49" fontId="27" fillId="0" borderId="0" xfId="43" applyNumberFormat="1" applyFont="1" applyBorder="1" applyAlignment="1">
      <alignment horizontal="center" vertical="top"/>
    </xf>
    <xf numFmtId="49" fontId="27" fillId="0" borderId="0" xfId="43" applyNumberFormat="1" applyFont="1" applyBorder="1" applyAlignment="1">
      <alignment horizontal="right" vertical="top"/>
    </xf>
    <xf numFmtId="0" fontId="27" fillId="0" borderId="0" xfId="43" applyFont="1" applyBorder="1" applyAlignment="1">
      <alignment horizontal="right" vertical="top"/>
    </xf>
    <xf numFmtId="0" fontId="27" fillId="0" borderId="23" xfId="43" applyFont="1" applyBorder="1" applyAlignment="1">
      <alignment vertical="top"/>
    </xf>
    <xf numFmtId="0" fontId="32" fillId="0" borderId="0" xfId="43" applyFont="1" applyAlignment="1">
      <alignment vertical="top"/>
    </xf>
    <xf numFmtId="0" fontId="34" fillId="0" borderId="0" xfId="43" applyFont="1" applyBorder="1" applyAlignment="1">
      <alignment vertical="top" wrapText="1"/>
    </xf>
    <xf numFmtId="0" fontId="27" fillId="0" borderId="0" xfId="43" applyFont="1" applyBorder="1" applyAlignment="1">
      <alignment vertical="top"/>
    </xf>
    <xf numFmtId="0" fontId="32" fillId="0" borderId="23" xfId="43" applyFont="1" applyBorder="1" applyAlignment="1">
      <alignment vertical="top"/>
    </xf>
    <xf numFmtId="0" fontId="8" fillId="0" borderId="26" xfId="43" applyFont="1" applyBorder="1" applyAlignment="1">
      <alignment horizontal="center" vertical="center"/>
    </xf>
    <xf numFmtId="0" fontId="8" fillId="0" borderId="16" xfId="43" applyFont="1" applyBorder="1" applyAlignment="1">
      <alignment horizontal="center" vertical="center"/>
    </xf>
    <xf numFmtId="0" fontId="8" fillId="0" borderId="27" xfId="43" applyFont="1" applyBorder="1" applyAlignment="1">
      <alignment horizontal="center" vertical="center"/>
    </xf>
    <xf numFmtId="49" fontId="25" fillId="0" borderId="26" xfId="43" applyNumberFormat="1" applyFont="1" applyBorder="1" applyAlignment="1">
      <alignment horizontal="center" vertical="distributed" textRotation="255" indent="4"/>
    </xf>
    <xf numFmtId="49" fontId="25" fillId="0" borderId="16" xfId="43" applyNumberFormat="1" applyFont="1" applyBorder="1" applyAlignment="1">
      <alignment horizontal="center" vertical="distributed" textRotation="255" indent="4"/>
    </xf>
    <xf numFmtId="49" fontId="25" fillId="0" borderId="27" xfId="43" applyNumberFormat="1" applyFont="1" applyBorder="1" applyAlignment="1">
      <alignment horizontal="center" vertical="distributed" textRotation="255" indent="4"/>
    </xf>
    <xf numFmtId="0" fontId="8" fillId="0" borderId="26" xfId="43" applyFont="1" applyBorder="1" applyAlignment="1">
      <alignment horizontal="center" vertical="center" textRotation="255"/>
    </xf>
    <xf numFmtId="0" fontId="8" fillId="0" borderId="16" xfId="43" applyFont="1" applyBorder="1" applyAlignment="1">
      <alignment horizontal="center" vertical="center" textRotation="255"/>
    </xf>
    <xf numFmtId="0" fontId="8" fillId="0" borderId="27" xfId="43" applyFont="1" applyBorder="1" applyAlignment="1">
      <alignment horizontal="center" vertical="center" textRotation="255"/>
    </xf>
    <xf numFmtId="0" fontId="8" fillId="0" borderId="26" xfId="43" applyFont="1" applyBorder="1" applyAlignment="1">
      <alignment horizontal="distributed" vertical="center" textRotation="255"/>
    </xf>
    <xf numFmtId="0" fontId="8" fillId="0" borderId="16" xfId="43" applyFont="1" applyBorder="1" applyAlignment="1">
      <alignment horizontal="distributed" vertical="center" textRotation="255"/>
    </xf>
    <xf numFmtId="0" fontId="8" fillId="0" borderId="27" xfId="43" applyFont="1" applyBorder="1" applyAlignment="1">
      <alignment horizontal="distributed" vertical="center" textRotation="255"/>
    </xf>
    <xf numFmtId="0" fontId="8" fillId="0" borderId="26" xfId="43" applyFont="1" applyBorder="1" applyAlignment="1">
      <alignment horizontal="center" vertical="distributed" textRotation="255" indent="3"/>
    </xf>
    <xf numFmtId="0" fontId="8" fillId="0" borderId="16" xfId="43" applyFont="1" applyBorder="1" applyAlignment="1">
      <alignment horizontal="center" vertical="distributed" textRotation="255" indent="3"/>
    </xf>
    <xf numFmtId="0" fontId="8" fillId="0" borderId="28" xfId="43" applyFont="1" applyBorder="1" applyAlignment="1">
      <alignment horizontal="center" vertical="distributed" textRotation="255" indent="3"/>
    </xf>
    <xf numFmtId="49" fontId="25" fillId="0" borderId="29" xfId="43" applyNumberFormat="1" applyFont="1" applyBorder="1" applyAlignment="1">
      <alignment horizontal="center" vertical="center" textRotation="255" shrinkToFit="1"/>
    </xf>
    <xf numFmtId="49" fontId="25" fillId="0" borderId="16" xfId="43" applyNumberFormat="1" applyFont="1" applyBorder="1" applyAlignment="1">
      <alignment horizontal="center" vertical="center" textRotation="255" shrinkToFit="1"/>
    </xf>
    <xf numFmtId="49" fontId="25" fillId="0" borderId="28" xfId="43" applyNumberFormat="1" applyFont="1" applyBorder="1" applyAlignment="1">
      <alignment horizontal="center" vertical="center" textRotation="255" shrinkToFit="1"/>
    </xf>
    <xf numFmtId="0" fontId="33" fillId="0" borderId="29" xfId="43" applyFont="1" applyBorder="1" applyAlignment="1">
      <alignment horizontal="center" vertical="center" textRotation="255"/>
    </xf>
    <xf numFmtId="0" fontId="33" fillId="0" borderId="16" xfId="43" applyFont="1" applyBorder="1" applyAlignment="1">
      <alignment horizontal="center" vertical="center" textRotation="255"/>
    </xf>
    <xf numFmtId="0" fontId="33" fillId="0" borderId="27" xfId="43" applyFont="1" applyBorder="1" applyAlignment="1">
      <alignment horizontal="center" vertical="center" textRotation="255"/>
    </xf>
    <xf numFmtId="49" fontId="25" fillId="0" borderId="26" xfId="43" applyNumberFormat="1" applyFont="1" applyBorder="1" applyAlignment="1">
      <alignment horizontal="center" textRotation="255" shrinkToFit="1"/>
    </xf>
    <xf numFmtId="49" fontId="25" fillId="0" borderId="16" xfId="43" applyNumberFormat="1" applyFont="1" applyBorder="1" applyAlignment="1">
      <alignment horizontal="center" textRotation="255" shrinkToFit="1"/>
    </xf>
    <xf numFmtId="49" fontId="25" fillId="0" borderId="16" xfId="43" applyNumberFormat="1" applyFont="1" applyBorder="1" applyAlignment="1">
      <alignment horizontal="center" vertical="top" textRotation="255" shrinkToFit="1"/>
    </xf>
    <xf numFmtId="49" fontId="25" fillId="0" borderId="27" xfId="43" applyNumberFormat="1" applyFont="1" applyBorder="1" applyAlignment="1">
      <alignment horizontal="center" vertical="top" textRotation="255" shrinkToFit="1"/>
    </xf>
    <xf numFmtId="0" fontId="25" fillId="0" borderId="26" xfId="43" applyFont="1" applyBorder="1" applyAlignment="1">
      <alignment horizontal="center" vertical="center" textRotation="255"/>
    </xf>
    <xf numFmtId="0" fontId="25" fillId="0" borderId="16" xfId="43" applyFont="1" applyBorder="1" applyAlignment="1">
      <alignment horizontal="center" vertical="center" textRotation="255"/>
    </xf>
    <xf numFmtId="0" fontId="25" fillId="0" borderId="28" xfId="43" applyFont="1" applyBorder="1" applyAlignment="1">
      <alignment horizontal="center" vertical="center" textRotation="255"/>
    </xf>
    <xf numFmtId="0" fontId="25" fillId="0" borderId="29" xfId="43" applyFont="1" applyBorder="1" applyAlignment="1">
      <alignment horizontal="center" vertical="center" textRotation="255"/>
    </xf>
    <xf numFmtId="0" fontId="25" fillId="0" borderId="27" xfId="43" applyFont="1" applyBorder="1" applyAlignment="1">
      <alignment horizontal="center" vertical="center" textRotation="255"/>
    </xf>
    <xf numFmtId="0" fontId="25" fillId="0" borderId="26" xfId="43" applyFont="1" applyBorder="1" applyAlignment="1">
      <alignment horizontal="center" vertical="distributed" textRotation="255" indent="2"/>
    </xf>
    <xf numFmtId="0" fontId="25" fillId="0" borderId="16" xfId="43" applyFont="1" applyBorder="1" applyAlignment="1">
      <alignment horizontal="center" vertical="distributed" textRotation="255" indent="2"/>
    </xf>
    <xf numFmtId="0" fontId="25" fillId="0" borderId="28" xfId="43" applyFont="1" applyBorder="1" applyAlignment="1">
      <alignment horizontal="center" vertical="distributed" textRotation="255" indent="2"/>
    </xf>
    <xf numFmtId="0" fontId="25" fillId="0" borderId="29" xfId="43" applyFont="1" applyBorder="1" applyAlignment="1">
      <alignment horizontal="center" vertical="center" wrapText="1" shrinkToFit="1"/>
    </xf>
    <xf numFmtId="0" fontId="25" fillId="0" borderId="27" xfId="43" applyFont="1" applyBorder="1" applyAlignment="1">
      <alignment horizontal="center" vertical="center" wrapText="1" shrinkToFit="1"/>
    </xf>
    <xf numFmtId="0" fontId="8" fillId="0" borderId="26" xfId="0" applyFont="1" applyBorder="1" applyAlignment="1">
      <alignment horizontal="center" vertical="center" textRotation="255" shrinkToFit="1"/>
    </xf>
    <xf numFmtId="0" fontId="8" fillId="0" borderId="16" xfId="0" applyFont="1" applyBorder="1" applyAlignment="1">
      <alignment horizontal="center" vertical="center" textRotation="255" shrinkToFit="1"/>
    </xf>
    <xf numFmtId="0" fontId="8" fillId="0" borderId="27" xfId="0" applyFont="1" applyBorder="1" applyAlignment="1">
      <alignment horizontal="center" vertical="center" textRotation="255" shrinkToFit="1"/>
    </xf>
    <xf numFmtId="49" fontId="25" fillId="0" borderId="26" xfId="43" applyNumberFormat="1" applyFont="1" applyBorder="1" applyAlignment="1">
      <alignment horizontal="center" vertical="center" textRotation="255" shrinkToFit="1"/>
    </xf>
    <xf numFmtId="49" fontId="25" fillId="0" borderId="27" xfId="43" applyNumberFormat="1" applyFont="1" applyBorder="1" applyAlignment="1">
      <alignment horizontal="center" vertical="center" textRotation="255" shrinkToFit="1"/>
    </xf>
    <xf numFmtId="49" fontId="25" fillId="0" borderId="26" xfId="43" applyNumberFormat="1" applyFont="1" applyBorder="1" applyAlignment="1">
      <alignment horizontal="center" vertical="distributed" textRotation="255" wrapText="1" indent="1"/>
    </xf>
    <xf numFmtId="49" fontId="25" fillId="0" borderId="16" xfId="43" applyNumberFormat="1" applyFont="1" applyBorder="1" applyAlignment="1">
      <alignment horizontal="center" vertical="distributed" textRotation="255" wrapText="1" indent="1"/>
    </xf>
    <xf numFmtId="49" fontId="25" fillId="0" borderId="27" xfId="43" applyNumberFormat="1" applyFont="1" applyBorder="1" applyAlignment="1">
      <alignment horizontal="center" vertical="distributed" textRotation="255" wrapText="1" indent="1"/>
    </xf>
    <xf numFmtId="0" fontId="8" fillId="0" borderId="26" xfId="43" applyFont="1" applyBorder="1" applyAlignment="1">
      <alignment horizontal="center" vertical="distributed" textRotation="255" indent="1"/>
    </xf>
    <xf numFmtId="0" fontId="8" fillId="0" borderId="16" xfId="43" applyFont="1" applyBorder="1" applyAlignment="1">
      <alignment horizontal="center" vertical="distributed" textRotation="255" indent="1"/>
    </xf>
    <xf numFmtId="0" fontId="8" fillId="0" borderId="27" xfId="43" applyFont="1" applyBorder="1" applyAlignment="1">
      <alignment horizontal="center" vertical="distributed" textRotation="255" indent="1"/>
    </xf>
    <xf numFmtId="49" fontId="25" fillId="0" borderId="26" xfId="43" applyNumberFormat="1" applyFont="1" applyBorder="1" applyAlignment="1">
      <alignment horizontal="center" vertical="distributed" textRotation="255" indent="7" shrinkToFit="1"/>
    </xf>
    <xf numFmtId="49" fontId="25" fillId="0" borderId="16" xfId="43" applyNumberFormat="1" applyFont="1" applyBorder="1" applyAlignment="1">
      <alignment horizontal="center" vertical="distributed" textRotation="255" indent="7" shrinkToFit="1"/>
    </xf>
    <xf numFmtId="49" fontId="25" fillId="0" borderId="27" xfId="43" applyNumberFormat="1" applyFont="1" applyBorder="1" applyAlignment="1">
      <alignment horizontal="center" vertical="distributed" textRotation="255" indent="7" shrinkToFit="1"/>
    </xf>
    <xf numFmtId="0" fontId="25" fillId="0" borderId="26" xfId="43" applyNumberFormat="1" applyFont="1" applyBorder="1" applyAlignment="1">
      <alignment horizontal="center" vertical="distributed" textRotation="255" indent="1" shrinkToFit="1"/>
    </xf>
    <xf numFmtId="0" fontId="25" fillId="0" borderId="16" xfId="43" applyNumberFormat="1" applyFont="1" applyBorder="1" applyAlignment="1">
      <alignment horizontal="center" vertical="distributed" textRotation="255" indent="1" shrinkToFit="1"/>
    </xf>
    <xf numFmtId="0" fontId="25" fillId="0" borderId="27" xfId="43" applyNumberFormat="1" applyFont="1" applyBorder="1" applyAlignment="1">
      <alignment horizontal="center" vertical="distributed" textRotation="255" indent="1" shrinkToFit="1"/>
    </xf>
    <xf numFmtId="0" fontId="25" fillId="0" borderId="26" xfId="43" applyNumberFormat="1" applyFont="1" applyBorder="1" applyAlignment="1">
      <alignment vertical="distributed" textRotation="255" shrinkToFit="1"/>
    </xf>
    <xf numFmtId="0" fontId="25" fillId="0" borderId="16" xfId="43" applyNumberFormat="1" applyFont="1" applyBorder="1" applyAlignment="1">
      <alignment horizontal="center" vertical="distributed" shrinkToFit="1"/>
    </xf>
    <xf numFmtId="0" fontId="25" fillId="0" borderId="28" xfId="43" applyNumberFormat="1" applyFont="1" applyBorder="1" applyAlignment="1">
      <alignment vertical="distributed" textRotation="255" shrinkToFit="1"/>
    </xf>
    <xf numFmtId="49" fontId="27" fillId="0" borderId="0" xfId="43" applyNumberFormat="1" applyFont="1" applyBorder="1" applyAlignment="1">
      <alignment horizontal="left" vertical="top" wrapText="1"/>
    </xf>
    <xf numFmtId="0" fontId="27" fillId="0" borderId="0" xfId="43" applyFont="1" applyBorder="1" applyAlignment="1">
      <alignment horizontal="left" vertical="top" wrapText="1"/>
    </xf>
    <xf numFmtId="0" fontId="32" fillId="0" borderId="0" xfId="43" applyFont="1" applyBorder="1">
      <alignment vertical="center"/>
    </xf>
    <xf numFmtId="0" fontId="8" fillId="0" borderId="0" xfId="43" applyFont="1" applyBorder="1" applyAlignment="1">
      <alignment vertical="top" wrapText="1"/>
    </xf>
    <xf numFmtId="0" fontId="27" fillId="0" borderId="23" xfId="43" applyFont="1" applyBorder="1" applyAlignment="1">
      <alignment vertical="top" wrapText="1"/>
    </xf>
    <xf numFmtId="0" fontId="8" fillId="0" borderId="0" xfId="43" applyFont="1" applyAlignment="1">
      <alignment vertical="top" wrapText="1"/>
    </xf>
    <xf numFmtId="0" fontId="27" fillId="0" borderId="23" xfId="43" applyFont="1" applyBorder="1" applyAlignment="1">
      <alignment horizontal="left" vertical="top" wrapText="1"/>
    </xf>
    <xf numFmtId="0" fontId="32" fillId="0" borderId="23" xfId="43" applyFont="1" applyBorder="1" applyAlignment="1">
      <alignment horizontal="left" vertical="top" wrapText="1"/>
    </xf>
    <xf numFmtId="0" fontId="25" fillId="0" borderId="30" xfId="43" applyFont="1" applyBorder="1" applyAlignment="1">
      <alignment vertical="top"/>
    </xf>
    <xf numFmtId="0" fontId="25" fillId="0" borderId="17" xfId="43" applyFont="1" applyBorder="1" applyAlignment="1">
      <alignment vertical="top"/>
    </xf>
    <xf numFmtId="0" fontId="35" fillId="0" borderId="0" xfId="43" applyFont="1" applyBorder="1" applyAlignment="1">
      <alignment vertical="center"/>
    </xf>
    <xf numFmtId="0" fontId="25" fillId="0" borderId="0" xfId="43" applyFont="1" applyBorder="1">
      <alignment vertical="center"/>
    </xf>
    <xf numFmtId="0" fontId="25" fillId="0" borderId="17" xfId="43" applyFont="1" applyBorder="1" applyAlignment="1">
      <alignment vertical="center"/>
    </xf>
    <xf numFmtId="0" fontId="35" fillId="0" borderId="0" xfId="43" applyFont="1" applyAlignment="1">
      <alignment vertical="top"/>
    </xf>
    <xf numFmtId="0" fontId="25" fillId="0" borderId="30" xfId="43" applyFont="1" applyBorder="1" applyAlignment="1">
      <alignment vertical="center"/>
    </xf>
    <xf numFmtId="0" fontId="26" fillId="0" borderId="0" xfId="43" applyFont="1" applyBorder="1" applyAlignment="1">
      <alignment vertical="center"/>
    </xf>
    <xf numFmtId="0" fontId="25" fillId="0" borderId="23" xfId="43" applyFont="1" applyBorder="1" applyAlignment="1">
      <alignment vertical="center"/>
    </xf>
    <xf numFmtId="0" fontId="25" fillId="0" borderId="25" xfId="43" applyFont="1" applyBorder="1" applyAlignment="1">
      <alignment vertical="center"/>
    </xf>
    <xf numFmtId="0" fontId="25" fillId="0" borderId="15" xfId="43" applyFont="1" applyBorder="1" applyAlignment="1">
      <alignment vertical="top" wrapText="1"/>
    </xf>
    <xf numFmtId="0" fontId="25" fillId="0" borderId="31" xfId="43" applyFont="1" applyBorder="1" applyAlignment="1">
      <alignment vertical="top" wrapText="1"/>
    </xf>
    <xf numFmtId="0" fontId="8" fillId="0" borderId="32" xfId="0" applyFont="1" applyBorder="1">
      <alignment vertical="center"/>
    </xf>
    <xf numFmtId="0" fontId="25" fillId="0" borderId="25" xfId="43" applyFont="1" applyFill="1" applyBorder="1" applyAlignment="1">
      <alignment vertical="top"/>
    </xf>
    <xf numFmtId="0" fontId="26" fillId="0" borderId="0" xfId="43" applyFont="1" applyBorder="1" applyAlignment="1">
      <alignment vertical="top"/>
    </xf>
    <xf numFmtId="0" fontId="26" fillId="0" borderId="31" xfId="43" applyFont="1" applyBorder="1" applyAlignment="1">
      <alignment vertical="top"/>
    </xf>
    <xf numFmtId="0" fontId="25" fillId="0" borderId="33" xfId="43" applyFont="1" applyBorder="1" applyAlignment="1">
      <alignment vertical="center"/>
    </xf>
    <xf numFmtId="0" fontId="25" fillId="0" borderId="31" xfId="43" applyFont="1" applyBorder="1" applyAlignment="1">
      <alignment vertical="center"/>
    </xf>
    <xf numFmtId="0" fontId="25" fillId="0" borderId="34" xfId="43" applyFont="1" applyBorder="1" applyAlignment="1">
      <alignment vertical="center"/>
    </xf>
    <xf numFmtId="0" fontId="36" fillId="0" borderId="34" xfId="43" applyFont="1" applyBorder="1" applyAlignment="1">
      <alignment vertical="top"/>
    </xf>
    <xf numFmtId="0" fontId="36" fillId="0" borderId="32" xfId="43" applyFont="1" applyBorder="1" applyAlignment="1">
      <alignment vertical="top"/>
    </xf>
    <xf numFmtId="0" fontId="26" fillId="0" borderId="25" xfId="43" applyFont="1" applyBorder="1" applyAlignment="1">
      <alignment vertical="top"/>
    </xf>
    <xf numFmtId="0" fontId="26" fillId="0" borderId="23" xfId="43" applyFont="1" applyBorder="1" applyAlignment="1">
      <alignment vertical="top"/>
    </xf>
    <xf numFmtId="0" fontId="27" fillId="0" borderId="0" xfId="43" applyFont="1" applyAlignment="1">
      <alignment vertical="top" wrapText="1"/>
    </xf>
    <xf numFmtId="49" fontId="27" fillId="0" borderId="0" xfId="43" applyNumberFormat="1" applyFont="1" applyBorder="1" applyAlignment="1">
      <alignment vertical="top" wrapText="1"/>
    </xf>
    <xf numFmtId="0" fontId="32" fillId="0" borderId="0" xfId="43" applyFont="1" applyBorder="1" applyAlignment="1">
      <alignment vertical="top" wrapText="1"/>
    </xf>
    <xf numFmtId="0" fontId="32" fillId="0" borderId="0" xfId="43" applyFont="1" applyBorder="1" applyAlignment="1">
      <alignment horizontal="left" vertical="top" wrapText="1"/>
    </xf>
    <xf numFmtId="0" fontId="27" fillId="0" borderId="0" xfId="43" applyFont="1" applyBorder="1" applyAlignment="1">
      <alignment horizontal="left" vertical="top"/>
    </xf>
    <xf numFmtId="0" fontId="25" fillId="0" borderId="0" xfId="43" applyFont="1" applyAlignment="1">
      <alignment horizontal="left" vertical="center"/>
    </xf>
    <xf numFmtId="0" fontId="26" fillId="0" borderId="0" xfId="43" applyFont="1" applyBorder="1" applyAlignment="1">
      <alignment horizontal="left" vertical="center"/>
    </xf>
    <xf numFmtId="0" fontId="25" fillId="0" borderId="0" xfId="43" applyFont="1" applyBorder="1" applyAlignment="1">
      <alignment horizontal="distributed" vertical="center"/>
    </xf>
    <xf numFmtId="0" fontId="25" fillId="0" borderId="0" xfId="43" applyFont="1" applyBorder="1" applyAlignment="1">
      <alignment horizontal="left" vertical="top" wrapText="1"/>
    </xf>
    <xf numFmtId="0" fontId="26" fillId="0" borderId="0" xfId="43" applyFont="1" applyBorder="1" applyAlignment="1">
      <alignment horizontal="distributed" vertical="center"/>
    </xf>
    <xf numFmtId="0" fontId="25" fillId="0" borderId="0" xfId="43" applyFont="1" applyBorder="1" applyAlignment="1">
      <alignment horizontal="left" vertical="top"/>
    </xf>
    <xf numFmtId="0" fontId="25" fillId="0" borderId="0" xfId="43" applyFont="1" applyBorder="1" applyAlignment="1">
      <alignment vertical="top" wrapText="1"/>
    </xf>
    <xf numFmtId="0" fontId="25" fillId="0" borderId="0" xfId="43" applyFont="1" applyBorder="1" applyAlignment="1">
      <alignment horizontal="left" vertical="center" wrapText="1"/>
    </xf>
    <xf numFmtId="0" fontId="8" fillId="0" borderId="0" xfId="43" applyFont="1" applyAlignment="1">
      <alignment horizontal="left" vertical="center" wrapText="1"/>
    </xf>
    <xf numFmtId="0" fontId="25" fillId="0" borderId="23" xfId="43" applyFont="1" applyBorder="1" applyAlignment="1">
      <alignment horizontal="left" vertical="top" wrapText="1"/>
    </xf>
    <xf numFmtId="0" fontId="25" fillId="0" borderId="23" xfId="43" applyFont="1" applyFill="1" applyBorder="1" applyAlignment="1">
      <alignment vertical="top"/>
    </xf>
    <xf numFmtId="0" fontId="25" fillId="0" borderId="17" xfId="43" applyFont="1" applyBorder="1" applyAlignment="1">
      <alignment horizontal="left" vertical="top" wrapText="1"/>
    </xf>
    <xf numFmtId="0" fontId="25" fillId="0" borderId="0" xfId="43" applyFont="1" applyBorder="1" applyAlignment="1">
      <alignment horizontal="distributed" vertical="top" wrapText="1"/>
    </xf>
    <xf numFmtId="0" fontId="25" fillId="0" borderId="17" xfId="43" applyFont="1" applyBorder="1" applyAlignment="1">
      <alignment vertical="top" wrapText="1"/>
    </xf>
    <xf numFmtId="0" fontId="26" fillId="0" borderId="0" xfId="55" applyFont="1" applyFill="1" applyBorder="1" applyAlignment="1">
      <alignment horizontal="left" vertical="top" wrapText="1"/>
    </xf>
    <xf numFmtId="0" fontId="25" fillId="0" borderId="0" xfId="43" applyFont="1" applyBorder="1" applyAlignment="1">
      <alignment horizontal="distributed" vertical="distributed"/>
    </xf>
    <xf numFmtId="0" fontId="37" fillId="0" borderId="35" xfId="43" applyFont="1" applyBorder="1" applyAlignment="1">
      <alignment horizontal="distributed" vertical="center" indent="1"/>
    </xf>
    <xf numFmtId="0" fontId="37" fillId="0" borderId="36" xfId="43" applyFont="1" applyBorder="1" applyAlignment="1">
      <alignment vertical="top" wrapText="1"/>
    </xf>
    <xf numFmtId="0" fontId="8" fillId="0" borderId="37" xfId="0" applyFont="1" applyBorder="1" applyAlignment="1">
      <alignment vertical="top" wrapText="1"/>
    </xf>
    <xf numFmtId="0" fontId="8" fillId="0" borderId="38" xfId="0" applyFont="1" applyBorder="1" applyAlignment="1">
      <alignment vertical="top" wrapText="1"/>
    </xf>
    <xf numFmtId="0" fontId="37" fillId="0" borderId="36" xfId="43" applyFont="1" applyBorder="1" applyAlignment="1">
      <alignment horizontal="left" vertical="top" wrapText="1"/>
    </xf>
    <xf numFmtId="0" fontId="37" fillId="0" borderId="38" xfId="43" applyFont="1" applyBorder="1" applyAlignment="1">
      <alignment horizontal="left" vertical="top" wrapText="1"/>
    </xf>
    <xf numFmtId="0" fontId="25" fillId="0" borderId="0" xfId="43" applyFont="1" applyAlignment="1">
      <alignment horizontal="left" vertical="top"/>
    </xf>
    <xf numFmtId="0" fontId="26" fillId="0" borderId="17" xfId="43" applyFont="1" applyBorder="1" applyAlignment="1">
      <alignment vertical="top"/>
    </xf>
    <xf numFmtId="0" fontId="35" fillId="0" borderId="23" xfId="43" applyFont="1" applyBorder="1" applyAlignment="1">
      <alignment vertical="center"/>
    </xf>
    <xf numFmtId="0" fontId="26" fillId="0" borderId="25" xfId="43" applyFont="1" applyBorder="1" applyAlignment="1">
      <alignment horizontal="distributed" vertical="center"/>
    </xf>
    <xf numFmtId="0" fontId="25" fillId="0" borderId="17" xfId="43" applyFont="1" applyBorder="1" applyAlignment="1">
      <alignment horizontal="distributed" vertical="center"/>
    </xf>
    <xf numFmtId="0" fontId="25" fillId="0" borderId="0" xfId="43" applyFont="1" applyAlignment="1">
      <alignment horizontal="distributed" vertical="center"/>
    </xf>
    <xf numFmtId="0" fontId="25" fillId="0" borderId="35" xfId="43" applyFont="1" applyBorder="1" applyAlignment="1">
      <alignment horizontal="center" vertical="top" wrapText="1"/>
    </xf>
    <xf numFmtId="0" fontId="25" fillId="0" borderId="39" xfId="43" applyFont="1" applyBorder="1" applyAlignment="1">
      <alignment horizontal="center" vertical="center" wrapText="1"/>
    </xf>
    <xf numFmtId="0" fontId="25" fillId="0" borderId="40" xfId="43" applyFont="1" applyBorder="1" applyAlignment="1">
      <alignment horizontal="center" vertical="center" wrapText="1"/>
    </xf>
    <xf numFmtId="0" fontId="25" fillId="0" borderId="41" xfId="43" applyFont="1" applyBorder="1" applyAlignment="1">
      <alignment horizontal="center" vertical="center" wrapText="1"/>
    </xf>
    <xf numFmtId="0" fontId="26" fillId="0" borderId="36" xfId="43" applyFont="1" applyBorder="1" applyAlignment="1">
      <alignment horizontal="center" vertical="center" wrapText="1"/>
    </xf>
    <xf numFmtId="0" fontId="26" fillId="0" borderId="38" xfId="43" applyFont="1" applyBorder="1" applyAlignment="1">
      <alignment horizontal="center" vertical="center" wrapText="1"/>
    </xf>
    <xf numFmtId="0" fontId="26" fillId="0" borderId="0" xfId="43" applyFont="1" applyBorder="1" applyAlignment="1">
      <alignment horizontal="center" vertical="center"/>
    </xf>
    <xf numFmtId="0" fontId="36" fillId="0" borderId="30" xfId="43" applyFont="1" applyBorder="1" applyAlignment="1">
      <alignment vertical="top"/>
    </xf>
    <xf numFmtId="0" fontId="36" fillId="0" borderId="23" xfId="43" applyFont="1" applyBorder="1" applyAlignment="1">
      <alignment vertical="top"/>
    </xf>
    <xf numFmtId="0" fontId="26" fillId="0" borderId="10" xfId="43" applyFont="1" applyBorder="1" applyAlignment="1">
      <alignment horizontal="center" vertical="top"/>
    </xf>
    <xf numFmtId="49" fontId="27" fillId="0" borderId="0" xfId="43" applyNumberFormat="1" applyFont="1" applyAlignment="1">
      <alignment horizontal="center" vertical="top"/>
    </xf>
    <xf numFmtId="0" fontId="8" fillId="0" borderId="0" xfId="48" applyAlignment="1">
      <alignment horizontal="left" vertical="center"/>
    </xf>
    <xf numFmtId="0" fontId="38" fillId="0" borderId="0" xfId="43" applyFont="1" applyAlignment="1">
      <alignment horizontal="distributed" vertical="center"/>
    </xf>
    <xf numFmtId="0" fontId="8" fillId="0" borderId="0" xfId="43" applyFont="1" applyAlignment="1">
      <alignment horizontal="distributed" vertical="center"/>
    </xf>
    <xf numFmtId="0" fontId="8" fillId="0" borderId="0" xfId="0" applyFont="1" applyAlignment="1">
      <alignment horizontal="distributed" vertical="top" wrapText="1"/>
    </xf>
    <xf numFmtId="0" fontId="9" fillId="0" borderId="42" xfId="43" applyFont="1" applyBorder="1" applyAlignment="1">
      <alignment horizontal="distributed" vertical="center" indent="1"/>
    </xf>
    <xf numFmtId="0" fontId="8" fillId="0" borderId="43" xfId="0" applyFont="1" applyBorder="1" applyAlignment="1">
      <alignment vertical="top" wrapText="1"/>
    </xf>
    <xf numFmtId="0" fontId="8" fillId="0" borderId="18" xfId="0" applyFont="1" applyBorder="1" applyAlignment="1">
      <alignment vertical="top" wrapText="1"/>
    </xf>
    <xf numFmtId="0" fontId="37" fillId="0" borderId="43" xfId="43" applyFont="1" applyBorder="1" applyAlignment="1">
      <alignment horizontal="left" vertical="top" wrapText="1"/>
    </xf>
    <xf numFmtId="0" fontId="37" fillId="0" borderId="18" xfId="43" applyFont="1" applyBorder="1" applyAlignment="1">
      <alignment horizontal="left" vertical="top" wrapText="1"/>
    </xf>
    <xf numFmtId="0" fontId="39" fillId="0" borderId="0" xfId="43" applyFont="1" applyBorder="1" applyAlignment="1">
      <alignment horizontal="left" vertical="top" wrapText="1"/>
    </xf>
    <xf numFmtId="0" fontId="8" fillId="0" borderId="0" xfId="0" applyFont="1" applyBorder="1" applyAlignment="1">
      <alignment horizontal="left" vertical="top" wrapText="1"/>
    </xf>
    <xf numFmtId="0" fontId="8" fillId="0" borderId="23" xfId="0" applyFont="1" applyBorder="1" applyAlignment="1">
      <alignment horizontal="left" vertical="top" wrapText="1"/>
    </xf>
    <xf numFmtId="0" fontId="39" fillId="0" borderId="0" xfId="43" applyFont="1" applyBorder="1" applyAlignment="1">
      <alignment horizontal="left" vertical="top"/>
    </xf>
    <xf numFmtId="0" fontId="25" fillId="0" borderId="42" xfId="43" applyFont="1" applyBorder="1" applyAlignment="1">
      <alignment horizontal="center" vertical="top" wrapText="1"/>
    </xf>
    <xf numFmtId="0" fontId="25" fillId="0" borderId="44" xfId="43" applyFont="1" applyBorder="1" applyAlignment="1">
      <alignment horizontal="center" vertical="center" wrapText="1"/>
    </xf>
    <xf numFmtId="0" fontId="25" fillId="0" borderId="45" xfId="43" applyFont="1" applyBorder="1" applyAlignment="1">
      <alignment horizontal="center" vertical="center" wrapText="1"/>
    </xf>
    <xf numFmtId="0" fontId="25" fillId="0" borderId="13" xfId="43" applyFont="1" applyBorder="1" applyAlignment="1">
      <alignment horizontal="center" vertical="center" wrapText="1"/>
    </xf>
    <xf numFmtId="0" fontId="26" fillId="0" borderId="43" xfId="43" applyFont="1" applyBorder="1" applyAlignment="1">
      <alignment horizontal="center" vertical="center" wrapText="1"/>
    </xf>
    <xf numFmtId="0" fontId="26" fillId="0" borderId="18" xfId="43" applyFont="1" applyBorder="1" applyAlignment="1">
      <alignment horizontal="center" vertical="center" wrapText="1"/>
    </xf>
    <xf numFmtId="0" fontId="25" fillId="0" borderId="25" xfId="43" applyFont="1" applyBorder="1" applyAlignment="1">
      <alignment vertical="top" wrapText="1"/>
    </xf>
    <xf numFmtId="0" fontId="27" fillId="0" borderId="0" xfId="43" applyFont="1" applyAlignment="1">
      <alignment horizontal="distributed" vertical="top"/>
    </xf>
    <xf numFmtId="0" fontId="26" fillId="0" borderId="0" xfId="43" applyFont="1" applyBorder="1" applyAlignment="1">
      <alignment horizontal="left" vertical="center" wrapText="1"/>
    </xf>
    <xf numFmtId="0" fontId="25" fillId="0" borderId="0" xfId="43" applyFont="1" applyBorder="1" applyAlignment="1">
      <alignment horizontal="right" vertical="center"/>
    </xf>
    <xf numFmtId="0" fontId="9" fillId="0" borderId="46" xfId="43" applyFont="1" applyBorder="1" applyAlignment="1">
      <alignment horizontal="distributed" vertical="center" indent="1"/>
    </xf>
    <xf numFmtId="0" fontId="8" fillId="0" borderId="47" xfId="0" applyFont="1" applyBorder="1" applyAlignment="1">
      <alignment vertical="top" wrapText="1"/>
    </xf>
    <xf numFmtId="0" fontId="8" fillId="0" borderId="48" xfId="0" applyFont="1" applyBorder="1" applyAlignment="1">
      <alignment vertical="top" wrapText="1"/>
    </xf>
    <xf numFmtId="0" fontId="8" fillId="0" borderId="49" xfId="0" applyFont="1" applyBorder="1" applyAlignment="1">
      <alignment vertical="top" wrapText="1"/>
    </xf>
    <xf numFmtId="0" fontId="37" fillId="0" borderId="47" xfId="43" applyFont="1" applyBorder="1" applyAlignment="1">
      <alignment horizontal="left" vertical="top" wrapText="1"/>
    </xf>
    <xf numFmtId="0" fontId="37" fillId="0" borderId="49" xfId="43" applyFont="1" applyBorder="1" applyAlignment="1">
      <alignment horizontal="left" vertical="top" wrapText="1"/>
    </xf>
    <xf numFmtId="0" fontId="25" fillId="0" borderId="50" xfId="43" applyFont="1" applyBorder="1" applyAlignment="1">
      <alignment vertical="center"/>
    </xf>
    <xf numFmtId="0" fontId="37" fillId="0" borderId="51" xfId="43" applyFont="1" applyBorder="1" applyAlignment="1">
      <alignment horizontal="distributed" vertical="center" indent="2"/>
    </xf>
    <xf numFmtId="0" fontId="37" fillId="0" borderId="52" xfId="43" applyFont="1" applyBorder="1" applyAlignment="1">
      <alignment horizontal="left" vertical="top" wrapText="1"/>
    </xf>
    <xf numFmtId="0" fontId="33" fillId="0" borderId="37" xfId="0" applyFont="1" applyBorder="1" applyAlignment="1">
      <alignment horizontal="left" vertical="top" wrapText="1"/>
    </xf>
    <xf numFmtId="0" fontId="33" fillId="0" borderId="38" xfId="0" applyFont="1" applyBorder="1" applyAlignment="1">
      <alignment horizontal="left" vertical="top" wrapText="1"/>
    </xf>
    <xf numFmtId="0" fontId="37" fillId="0" borderId="0" xfId="43" applyFont="1" applyBorder="1" applyAlignment="1">
      <alignment horizontal="left" vertical="top" wrapText="1"/>
    </xf>
    <xf numFmtId="0" fontId="37" fillId="0" borderId="42" xfId="43" applyFont="1" applyBorder="1" applyAlignment="1">
      <alignment horizontal="distributed" vertical="center" indent="2"/>
    </xf>
    <xf numFmtId="0" fontId="33" fillId="0" borderId="53" xfId="0" applyFont="1" applyBorder="1" applyAlignment="1">
      <alignment horizontal="left" vertical="top" wrapText="1"/>
    </xf>
    <xf numFmtId="0" fontId="33" fillId="0" borderId="0" xfId="0" applyFont="1" applyBorder="1" applyAlignment="1">
      <alignment horizontal="left" vertical="top" wrapText="1"/>
    </xf>
    <xf numFmtId="0" fontId="33" fillId="0" borderId="18" xfId="0" applyFont="1" applyBorder="1" applyAlignment="1">
      <alignment horizontal="left" vertical="top" wrapText="1"/>
    </xf>
    <xf numFmtId="0" fontId="37" fillId="0" borderId="53" xfId="43" applyFont="1" applyBorder="1" applyAlignment="1">
      <alignment horizontal="left" vertical="top" wrapText="1"/>
    </xf>
    <xf numFmtId="0" fontId="27" fillId="0" borderId="0" xfId="43" applyFont="1" applyBorder="1" applyAlignment="1">
      <alignment horizontal="distributed" vertical="top"/>
    </xf>
    <xf numFmtId="0" fontId="33" fillId="0" borderId="43" xfId="0" applyFont="1" applyBorder="1" applyAlignment="1">
      <alignment horizontal="left" vertical="top" wrapText="1"/>
    </xf>
    <xf numFmtId="0" fontId="25" fillId="0" borderId="46" xfId="43" applyFont="1" applyBorder="1" applyAlignment="1">
      <alignment horizontal="center" vertical="top" wrapText="1"/>
    </xf>
    <xf numFmtId="0" fontId="25" fillId="0" borderId="54" xfId="43" applyFont="1" applyBorder="1" applyAlignment="1">
      <alignment horizontal="center" vertical="center" wrapText="1"/>
    </xf>
    <xf numFmtId="0" fontId="25" fillId="0" borderId="55" xfId="43" applyFont="1" applyBorder="1" applyAlignment="1">
      <alignment horizontal="center" vertical="center" wrapText="1"/>
    </xf>
    <xf numFmtId="0" fontId="25" fillId="0" borderId="56" xfId="43" applyFont="1" applyBorder="1" applyAlignment="1">
      <alignment horizontal="center" vertical="center" wrapText="1"/>
    </xf>
    <xf numFmtId="0" fontId="26" fillId="0" borderId="47" xfId="43" applyFont="1" applyBorder="1" applyAlignment="1">
      <alignment horizontal="center" vertical="center" wrapText="1"/>
    </xf>
    <xf numFmtId="0" fontId="26" fillId="0" borderId="49" xfId="43" applyFont="1" applyBorder="1" applyAlignment="1">
      <alignment horizontal="center" vertical="center" wrapText="1"/>
    </xf>
    <xf numFmtId="0" fontId="26" fillId="0" borderId="0" xfId="55" applyFont="1" applyFill="1" applyBorder="1" applyAlignment="1">
      <alignment horizontal="left" vertical="top"/>
    </xf>
    <xf numFmtId="0" fontId="25" fillId="0" borderId="30" xfId="43" applyFont="1" applyBorder="1" applyAlignment="1">
      <alignment vertical="center" wrapText="1"/>
    </xf>
    <xf numFmtId="0" fontId="25" fillId="0" borderId="0" xfId="43" applyFont="1" applyBorder="1" applyAlignment="1">
      <alignment vertical="top" shrinkToFit="1"/>
    </xf>
    <xf numFmtId="0" fontId="25" fillId="0" borderId="0" xfId="43" applyFont="1" applyBorder="1" applyAlignment="1">
      <alignment horizontal="center" vertical="top" wrapText="1"/>
    </xf>
    <xf numFmtId="0" fontId="25" fillId="0" borderId="25" xfId="43" applyFont="1" applyBorder="1" applyAlignment="1">
      <alignment horizontal="left" vertical="center"/>
    </xf>
    <xf numFmtId="0" fontId="25" fillId="0" borderId="17" xfId="43" applyFont="1" applyBorder="1" applyAlignment="1">
      <alignment horizontal="left" vertical="center"/>
    </xf>
    <xf numFmtId="0" fontId="25" fillId="0" borderId="50" xfId="43" applyFont="1" applyBorder="1" applyAlignment="1">
      <alignment vertical="top"/>
    </xf>
    <xf numFmtId="0" fontId="25" fillId="0" borderId="0" xfId="43" applyFont="1" applyBorder="1" applyAlignment="1">
      <alignment horizontal="distributed" vertical="center" indent="1"/>
    </xf>
    <xf numFmtId="0" fontId="25" fillId="0" borderId="30" xfId="43" applyFont="1" applyBorder="1" applyAlignment="1">
      <alignment vertical="top" wrapText="1"/>
    </xf>
    <xf numFmtId="0" fontId="25" fillId="0" borderId="36" xfId="43" applyFont="1" applyBorder="1" applyAlignment="1">
      <alignment horizontal="left" vertical="top" wrapText="1"/>
    </xf>
    <xf numFmtId="0" fontId="25" fillId="0" borderId="38" xfId="43" applyFont="1" applyBorder="1" applyAlignment="1">
      <alignment horizontal="left" vertical="top" wrapText="1"/>
    </xf>
    <xf numFmtId="0" fontId="25" fillId="0" borderId="37" xfId="43" applyFont="1" applyBorder="1" applyAlignment="1">
      <alignment horizontal="left" vertical="top" wrapText="1"/>
    </xf>
    <xf numFmtId="0" fontId="27" fillId="0" borderId="0" xfId="43" applyFont="1" applyAlignment="1">
      <alignment horizontal="right" vertical="top"/>
    </xf>
    <xf numFmtId="0" fontId="40" fillId="0" borderId="25" xfId="43" applyFont="1" applyBorder="1" applyAlignment="1">
      <alignment horizontal="distributed" vertical="top"/>
    </xf>
    <xf numFmtId="0" fontId="40" fillId="0" borderId="17" xfId="43" applyFont="1" applyBorder="1" applyAlignment="1">
      <alignment horizontal="distributed" vertical="top"/>
    </xf>
    <xf numFmtId="0" fontId="8" fillId="0" borderId="0" xfId="0" applyFont="1" applyAlignment="1">
      <alignment vertical="top" shrinkToFit="1"/>
    </xf>
    <xf numFmtId="0" fontId="25" fillId="0" borderId="0" xfId="43" applyFont="1" applyBorder="1" applyAlignment="1">
      <alignment horizontal="distributed" vertical="top"/>
    </xf>
    <xf numFmtId="0" fontId="33" fillId="0" borderId="0" xfId="43" applyFont="1" applyBorder="1" applyAlignment="1">
      <alignment vertical="top" wrapText="1"/>
    </xf>
    <xf numFmtId="0" fontId="25" fillId="0" borderId="33" xfId="43" applyFont="1" applyFill="1" applyBorder="1" applyAlignment="1">
      <alignment vertical="top"/>
    </xf>
    <xf numFmtId="0" fontId="25" fillId="0" borderId="43" xfId="43" applyFont="1" applyBorder="1" applyAlignment="1">
      <alignment horizontal="left" vertical="top" wrapText="1"/>
    </xf>
    <xf numFmtId="0" fontId="25" fillId="0" borderId="18" xfId="43" applyFont="1" applyBorder="1" applyAlignment="1">
      <alignment horizontal="left" vertical="top" wrapText="1"/>
    </xf>
    <xf numFmtId="0" fontId="41" fillId="0" borderId="0" xfId="43" applyFont="1" applyBorder="1" applyAlignment="1">
      <alignment horizontal="distributed" vertical="top"/>
    </xf>
    <xf numFmtId="0" fontId="25" fillId="0" borderId="25" xfId="43" applyFont="1" applyBorder="1" applyAlignment="1">
      <alignment vertical="center" wrapText="1"/>
    </xf>
    <xf numFmtId="0" fontId="25" fillId="0" borderId="23" xfId="43" applyFont="1" applyFill="1" applyBorder="1" applyAlignment="1">
      <alignment horizontal="left" vertical="center" wrapText="1"/>
    </xf>
    <xf numFmtId="0" fontId="25" fillId="0" borderId="25" xfId="43" applyFont="1" applyFill="1" applyBorder="1" applyAlignment="1">
      <alignment horizontal="left" vertical="center" wrapText="1"/>
    </xf>
    <xf numFmtId="0" fontId="25" fillId="0" borderId="0" xfId="43" applyFont="1" applyBorder="1" applyAlignment="1">
      <alignment horizontal="distributed" vertical="top" indent="1"/>
    </xf>
    <xf numFmtId="0" fontId="42" fillId="0" borderId="0" xfId="43" applyFont="1" applyAlignment="1">
      <alignment horizontal="distributed" vertical="top"/>
    </xf>
    <xf numFmtId="0" fontId="8" fillId="0" borderId="0" xfId="0" applyFont="1" applyAlignment="1">
      <alignment horizontal="distributed" vertical="top" indent="1"/>
    </xf>
    <xf numFmtId="0" fontId="26" fillId="0" borderId="10" xfId="43" applyFont="1" applyBorder="1" applyAlignment="1">
      <alignment horizontal="left" vertical="top"/>
    </xf>
    <xf numFmtId="0" fontId="33" fillId="0" borderId="47" xfId="0" applyFont="1" applyBorder="1" applyAlignment="1">
      <alignment horizontal="left" vertical="top" wrapText="1"/>
    </xf>
    <xf numFmtId="0" fontId="33" fillId="0" borderId="48" xfId="0" applyFont="1" applyBorder="1" applyAlignment="1">
      <alignment horizontal="left" vertical="top" wrapText="1"/>
    </xf>
    <xf numFmtId="0" fontId="33" fillId="0" borderId="49" xfId="0" applyFont="1" applyBorder="1" applyAlignment="1">
      <alignment horizontal="left" vertical="top" wrapText="1"/>
    </xf>
    <xf numFmtId="0" fontId="33" fillId="0" borderId="0" xfId="43" applyFont="1" applyBorder="1" applyAlignment="1">
      <alignment horizontal="distributed" vertical="center"/>
    </xf>
    <xf numFmtId="0" fontId="37" fillId="0" borderId="57" xfId="43" applyFont="1" applyBorder="1" applyAlignment="1">
      <alignment horizontal="distributed" vertical="center" indent="3"/>
    </xf>
    <xf numFmtId="0" fontId="33" fillId="0" borderId="0" xfId="0" applyFont="1" applyBorder="1" applyAlignment="1">
      <alignment vertical="center" wrapText="1"/>
    </xf>
    <xf numFmtId="0" fontId="33" fillId="0" borderId="18" xfId="0" applyFont="1" applyBorder="1" applyAlignment="1">
      <alignment vertical="center" wrapText="1"/>
    </xf>
    <xf numFmtId="0" fontId="37" fillId="0" borderId="42" xfId="43" applyFont="1" applyBorder="1" applyAlignment="1">
      <alignment horizontal="left" vertical="top" wrapText="1"/>
    </xf>
    <xf numFmtId="0" fontId="8" fillId="0" borderId="42" xfId="0" applyFont="1" applyBorder="1" applyAlignment="1">
      <alignment vertical="top" wrapText="1"/>
    </xf>
    <xf numFmtId="0" fontId="8" fillId="0" borderId="42" xfId="0" applyFont="1" applyBorder="1" applyAlignment="1">
      <alignment horizontal="distributed" vertical="center"/>
    </xf>
    <xf numFmtId="0" fontId="33" fillId="0" borderId="43" xfId="0" applyFont="1" applyBorder="1" applyAlignment="1">
      <alignment vertical="center" wrapText="1"/>
    </xf>
    <xf numFmtId="0" fontId="42" fillId="0" borderId="0" xfId="43" applyFont="1" applyAlignment="1">
      <alignment vertical="top"/>
    </xf>
    <xf numFmtId="0" fontId="32" fillId="0" borderId="23" xfId="43" applyFont="1" applyBorder="1" applyAlignment="1">
      <alignment vertical="top" wrapText="1"/>
    </xf>
    <xf numFmtId="0" fontId="27" fillId="0" borderId="30" xfId="44" applyFont="1" applyBorder="1" applyAlignment="1">
      <alignment vertical="top"/>
    </xf>
    <xf numFmtId="177" fontId="32" fillId="0" borderId="17" xfId="43" applyNumberFormat="1" applyFont="1" applyBorder="1" applyAlignment="1">
      <alignment horizontal="right" vertical="top"/>
    </xf>
    <xf numFmtId="177" fontId="32" fillId="0" borderId="25" xfId="43" applyNumberFormat="1" applyFont="1" applyBorder="1" applyAlignment="1">
      <alignment horizontal="right" vertical="center"/>
    </xf>
    <xf numFmtId="177" fontId="32" fillId="0" borderId="17" xfId="43" applyNumberFormat="1" applyFont="1" applyBorder="1" applyAlignment="1">
      <alignment horizontal="right" vertical="center"/>
    </xf>
    <xf numFmtId="177" fontId="27" fillId="0" borderId="0" xfId="43" applyNumberFormat="1" applyFont="1" applyBorder="1" applyAlignment="1">
      <alignment horizontal="distributed" vertical="top"/>
    </xf>
    <xf numFmtId="0" fontId="8" fillId="0" borderId="46" xfId="0" applyFont="1" applyBorder="1" applyAlignment="1">
      <alignment horizontal="distributed" vertical="center"/>
    </xf>
    <xf numFmtId="0" fontId="33" fillId="0" borderId="47" xfId="0" applyFont="1" applyBorder="1" applyAlignment="1">
      <alignment vertical="center" wrapText="1"/>
    </xf>
    <xf numFmtId="0" fontId="33" fillId="0" borderId="48" xfId="0" applyFont="1" applyBorder="1" applyAlignment="1">
      <alignment vertical="center" wrapText="1"/>
    </xf>
    <xf numFmtId="0" fontId="33" fillId="0" borderId="49" xfId="0" applyFont="1" applyBorder="1" applyAlignment="1">
      <alignment vertical="center" wrapText="1"/>
    </xf>
    <xf numFmtId="0" fontId="8" fillId="0" borderId="46" xfId="0" applyFont="1" applyBorder="1" applyAlignment="1">
      <alignment vertical="top" wrapText="1"/>
    </xf>
    <xf numFmtId="0" fontId="37" fillId="0" borderId="35" xfId="43" applyFont="1" applyBorder="1" applyAlignment="1">
      <alignment horizontal="distributed" vertical="center" indent="2"/>
    </xf>
    <xf numFmtId="0" fontId="37" fillId="0" borderId="36" xfId="43" applyFont="1" applyBorder="1" applyAlignment="1">
      <alignment horizontal="center" vertical="top" wrapText="1"/>
    </xf>
    <xf numFmtId="0" fontId="8" fillId="0" borderId="37" xfId="0" applyFont="1" applyBorder="1" applyAlignment="1">
      <alignment horizontal="center" vertical="top" wrapText="1"/>
    </xf>
    <xf numFmtId="0" fontId="8" fillId="0" borderId="38" xfId="0" applyFont="1" applyBorder="1" applyAlignment="1">
      <alignment horizontal="center" vertical="top" wrapText="1"/>
    </xf>
    <xf numFmtId="0" fontId="43" fillId="0" borderId="36" xfId="43" applyFont="1" applyBorder="1" applyAlignment="1">
      <alignment horizontal="left" vertical="top" wrapText="1"/>
    </xf>
    <xf numFmtId="0" fontId="43" fillId="0" borderId="38" xfId="43" applyFont="1" applyBorder="1" applyAlignment="1">
      <alignment horizontal="left" vertical="top" wrapText="1"/>
    </xf>
    <xf numFmtId="0" fontId="8" fillId="0" borderId="43" xfId="0" applyFont="1" applyBorder="1" applyAlignment="1">
      <alignment horizontal="center" vertical="top" wrapText="1"/>
    </xf>
    <xf numFmtId="0" fontId="8" fillId="0" borderId="0" xfId="0" applyFont="1" applyBorder="1" applyAlignment="1">
      <alignment horizontal="center" vertical="top" wrapText="1"/>
    </xf>
    <xf numFmtId="0" fontId="8" fillId="0" borderId="18" xfId="0" applyFont="1" applyBorder="1" applyAlignment="1">
      <alignment horizontal="center" vertical="top" wrapText="1"/>
    </xf>
    <xf numFmtId="0" fontId="43" fillId="0" borderId="43" xfId="43" applyFont="1" applyBorder="1" applyAlignment="1">
      <alignment horizontal="left" vertical="top" wrapText="1"/>
    </xf>
    <xf numFmtId="0" fontId="43" fillId="0" borderId="18" xfId="43" applyFont="1" applyBorder="1" applyAlignment="1">
      <alignment horizontal="left" vertical="top" wrapText="1"/>
    </xf>
    <xf numFmtId="0" fontId="27" fillId="0" borderId="0" xfId="43" applyFont="1" applyBorder="1" applyAlignment="1">
      <alignment horizontal="center" vertical="center"/>
    </xf>
    <xf numFmtId="0" fontId="27" fillId="0" borderId="18" xfId="43" applyFont="1" applyBorder="1" applyAlignment="1">
      <alignment horizontal="center" vertical="center"/>
    </xf>
    <xf numFmtId="0" fontId="32" fillId="0" borderId="17" xfId="43" applyFont="1" applyBorder="1" applyAlignment="1">
      <alignment horizontal="left" vertical="top"/>
    </xf>
    <xf numFmtId="0" fontId="32" fillId="0" borderId="25" xfId="43" applyFont="1" applyBorder="1" applyAlignment="1">
      <alignment horizontal="center" vertical="center"/>
    </xf>
    <xf numFmtId="0" fontId="32" fillId="0" borderId="17" xfId="43" applyFont="1" applyBorder="1" applyAlignment="1">
      <alignment horizontal="center" vertical="center"/>
    </xf>
    <xf numFmtId="0" fontId="25" fillId="0" borderId="47" xfId="43" applyFont="1" applyBorder="1" applyAlignment="1">
      <alignment horizontal="left" vertical="top" wrapText="1"/>
    </xf>
    <xf numFmtId="0" fontId="25" fillId="0" borderId="49" xfId="43" applyFont="1" applyBorder="1" applyAlignment="1">
      <alignment horizontal="left" vertical="top" wrapText="1"/>
    </xf>
    <xf numFmtId="0" fontId="25" fillId="0" borderId="48" xfId="43" applyFont="1" applyBorder="1" applyAlignment="1">
      <alignment horizontal="left" vertical="top" wrapText="1"/>
    </xf>
    <xf numFmtId="0" fontId="37" fillId="0" borderId="46" xfId="43" applyFont="1" applyBorder="1" applyAlignment="1">
      <alignment horizontal="distributed" vertical="center" indent="2"/>
    </xf>
    <xf numFmtId="0" fontId="8" fillId="0" borderId="47" xfId="0" applyFont="1" applyBorder="1" applyAlignment="1">
      <alignment horizontal="center" vertical="top" wrapText="1"/>
    </xf>
    <xf numFmtId="0" fontId="8" fillId="0" borderId="48" xfId="0" applyFont="1" applyBorder="1" applyAlignment="1">
      <alignment horizontal="center" vertical="top" wrapText="1"/>
    </xf>
    <xf numFmtId="0" fontId="8" fillId="0" borderId="49" xfId="0" applyFont="1" applyBorder="1" applyAlignment="1">
      <alignment horizontal="center" vertical="top" wrapText="1"/>
    </xf>
    <xf numFmtId="0" fontId="43" fillId="0" borderId="47" xfId="43" applyFont="1" applyBorder="1" applyAlignment="1">
      <alignment horizontal="left" vertical="top" wrapText="1"/>
    </xf>
    <xf numFmtId="0" fontId="43" fillId="0" borderId="49" xfId="43" applyFont="1" applyBorder="1" applyAlignment="1">
      <alignment horizontal="left" vertical="top" wrapText="1"/>
    </xf>
    <xf numFmtId="177" fontId="27" fillId="0" borderId="0" xfId="43" applyNumberFormat="1" applyFont="1" applyBorder="1" applyAlignment="1">
      <alignment vertical="top"/>
    </xf>
    <xf numFmtId="0" fontId="25" fillId="0" borderId="0" xfId="43" applyFont="1" applyAlignment="1">
      <alignment horizontal="right" vertical="top"/>
    </xf>
    <xf numFmtId="0" fontId="32" fillId="0" borderId="25" xfId="43" applyFont="1" applyBorder="1" applyAlignment="1">
      <alignment horizontal="right" vertical="top"/>
    </xf>
    <xf numFmtId="0" fontId="31" fillId="0" borderId="25" xfId="43" applyFont="1" applyBorder="1" applyAlignment="1">
      <alignment horizontal="right" vertical="top"/>
    </xf>
    <xf numFmtId="0" fontId="31" fillId="0" borderId="17" xfId="43" applyFont="1" applyBorder="1" applyAlignment="1">
      <alignment horizontal="right" vertical="top"/>
    </xf>
    <xf numFmtId="0" fontId="32" fillId="0" borderId="23" xfId="43" applyFont="1" applyBorder="1" applyAlignment="1">
      <alignment horizontal="right" vertical="top"/>
    </xf>
    <xf numFmtId="0" fontId="8" fillId="0" borderId="0" xfId="43" applyFont="1" applyBorder="1" applyAlignment="1">
      <alignment horizontal="left" vertical="center" wrapText="1"/>
    </xf>
    <xf numFmtId="0" fontId="8" fillId="0" borderId="0" xfId="0" applyFont="1" applyBorder="1" applyAlignment="1">
      <alignment vertical="top" shrinkToFit="1"/>
    </xf>
    <xf numFmtId="0" fontId="27" fillId="0" borderId="25" xfId="43" applyFont="1" applyFill="1" applyBorder="1" applyAlignment="1">
      <alignment horizontal="right" vertical="top"/>
    </xf>
    <xf numFmtId="0" fontId="32" fillId="0" borderId="0" xfId="43" applyFont="1" applyBorder="1" applyAlignment="1">
      <alignment horizontal="right" vertical="top"/>
    </xf>
    <xf numFmtId="0" fontId="25" fillId="0" borderId="58" xfId="43" applyFont="1" applyBorder="1" applyAlignment="1">
      <alignment vertical="top"/>
    </xf>
    <xf numFmtId="0" fontId="25" fillId="0" borderId="59" xfId="43" applyFont="1" applyBorder="1" applyAlignment="1">
      <alignment vertical="top"/>
    </xf>
    <xf numFmtId="0" fontId="25" fillId="0" borderId="60" xfId="43" applyFont="1" applyBorder="1" applyAlignment="1">
      <alignment vertical="top"/>
    </xf>
    <xf numFmtId="0" fontId="27" fillId="0" borderId="60" xfId="43" applyFont="1" applyBorder="1" applyAlignment="1">
      <alignment vertical="top"/>
    </xf>
    <xf numFmtId="0" fontId="27" fillId="0" borderId="61" xfId="43" applyFont="1" applyBorder="1" applyAlignment="1">
      <alignment vertical="top"/>
    </xf>
    <xf numFmtId="0" fontId="27" fillId="0" borderId="58" xfId="43" applyFont="1" applyBorder="1" applyAlignment="1">
      <alignment vertical="top"/>
    </xf>
    <xf numFmtId="0" fontId="27" fillId="0" borderId="59" xfId="43" applyFont="1" applyBorder="1" applyAlignment="1">
      <alignment vertical="top"/>
    </xf>
    <xf numFmtId="0" fontId="25" fillId="0" borderId="61" xfId="43" applyFont="1" applyBorder="1" applyAlignment="1">
      <alignment vertical="top"/>
    </xf>
    <xf numFmtId="0" fontId="25" fillId="0" borderId="62" xfId="43" applyFont="1" applyBorder="1" applyAlignment="1">
      <alignment vertical="top"/>
    </xf>
    <xf numFmtId="0" fontId="26" fillId="0" borderId="60" xfId="43" applyFont="1" applyBorder="1" applyAlignment="1">
      <alignment vertical="top"/>
    </xf>
    <xf numFmtId="0" fontId="26" fillId="0" borderId="59" xfId="43" applyFont="1" applyBorder="1" applyAlignment="1">
      <alignment vertical="top"/>
    </xf>
    <xf numFmtId="0" fontId="26" fillId="0" borderId="62" xfId="43" applyFont="1" applyBorder="1" applyAlignment="1">
      <alignment vertical="top"/>
    </xf>
    <xf numFmtId="0" fontId="26" fillId="0" borderId="61" xfId="43" applyFont="1" applyBorder="1" applyAlignment="1">
      <alignment vertical="top"/>
    </xf>
    <xf numFmtId="0" fontId="26" fillId="0" borderId="58" xfId="43" applyFont="1" applyBorder="1" applyAlignment="1">
      <alignment vertical="top"/>
    </xf>
    <xf numFmtId="0" fontId="27" fillId="0" borderId="34" xfId="44" applyFont="1" applyBorder="1" applyAlignment="1">
      <alignment vertical="top"/>
    </xf>
    <xf numFmtId="0" fontId="27" fillId="0" borderId="15" xfId="44" applyFont="1" applyBorder="1" applyAlignment="1">
      <alignment vertical="top"/>
    </xf>
    <xf numFmtId="0" fontId="27" fillId="0" borderId="31" xfId="44" applyFont="1" applyBorder="1" applyAlignment="1">
      <alignment vertical="top"/>
    </xf>
    <xf numFmtId="0" fontId="44" fillId="0" borderId="0" xfId="43" applyFont="1" applyAlignment="1">
      <alignment vertical="top"/>
    </xf>
    <xf numFmtId="0" fontId="8" fillId="0" borderId="0" xfId="43" applyFont="1" applyAlignment="1">
      <alignment vertical="top"/>
    </xf>
    <xf numFmtId="0" fontId="27" fillId="0" borderId="17" xfId="44" applyFont="1" applyBorder="1" applyAlignment="1">
      <alignment vertical="top"/>
    </xf>
    <xf numFmtId="0" fontId="25" fillId="0" borderId="0" xfId="43" applyFont="1" applyBorder="1" applyAlignment="1">
      <alignment vertical="center" wrapText="1"/>
    </xf>
    <xf numFmtId="0" fontId="26" fillId="0" borderId="0" xfId="43" applyFont="1" applyAlignment="1">
      <alignment horizontal="right" vertical="top"/>
    </xf>
    <xf numFmtId="9" fontId="27" fillId="0" borderId="0" xfId="33" applyFont="1" applyAlignment="1">
      <alignment horizontal="right" vertical="top"/>
    </xf>
    <xf numFmtId="0" fontId="27" fillId="0" borderId="26" xfId="44" applyFont="1" applyBorder="1" applyAlignment="1">
      <alignment vertical="top"/>
    </xf>
    <xf numFmtId="0" fontId="27" fillId="0" borderId="16" xfId="44" applyFont="1" applyBorder="1" applyAlignment="1">
      <alignment vertical="top"/>
    </xf>
    <xf numFmtId="0" fontId="27" fillId="0" borderId="27" xfId="44" applyFont="1" applyBorder="1" applyAlignment="1">
      <alignment vertical="top"/>
    </xf>
  </cellXfs>
  <cellStyles count="68">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ハイパーリンク_01_倉吉市建築関係業務等依頼書及び業務設計書(Ver.7.6.11)_2" xfId="28"/>
    <cellStyle name="ハイパーリンク_01_倉吉市建築関係業務等依頼書及び業務設計書(Ver.7.6.11)_3" xfId="29"/>
    <cellStyle name="ハイパーリンク_01_倉吉市建築関係業務等依頼書及び業務設計書(Ver.7.6.14)" xfId="30"/>
    <cellStyle name="ハイパーリンク_01_設計監理業務委託料算出（5.03）R5単価_20230927_1" xfId="31"/>
    <cellStyle name="ハイパーリンク_04_☆発注者用_工事様式_20240203" xfId="32"/>
    <cellStyle name="パーセント 2" xfId="33"/>
    <cellStyle name="パーセント_【R6以降】共通費計算表(日付入力版_10%)" xfId="34"/>
    <cellStyle name="メモ" xfId="35"/>
    <cellStyle name="リンク セル" xfId="36"/>
    <cellStyle name="入力" xfId="37"/>
    <cellStyle name="出力" xfId="38"/>
    <cellStyle name="悪い" xfId="39"/>
    <cellStyle name="桁区切り 2" xfId="40"/>
    <cellStyle name="桁区切り 3" xfId="41"/>
    <cellStyle name="桁区切り_【R6以降】共通費計算表(日付入力版_10%)" xfId="42"/>
    <cellStyle name="標準" xfId="0" builtinId="0"/>
    <cellStyle name="標準 2" xfId="43"/>
    <cellStyle name="標準 2_01_倉吉市建築関係業務等依頼書及び業務設計書(Ver.7.6.11)" xfId="44"/>
    <cellStyle name="標準 3" xfId="45"/>
    <cellStyle name="標準 4" xfId="46"/>
    <cellStyle name="標準_01_倉吉市建築関係業務等依頼書及び業務設計書(Ver.7.6.11)_2" xfId="47"/>
    <cellStyle name="標準_01_倉吉市建築関係業務等依頼書及び業務設計書(Ver.7.6.11)_3" xfId="48"/>
    <cellStyle name="標準_01_倉吉市建築関係業務等依頼書及び業務設計書(Ver.7.6.14)" xfId="49"/>
    <cellStyle name="標準_01_設計監理業務委託料算出（5.03）R5単価_20230927_1" xfId="50"/>
    <cellStyle name="標準_05_昇降機等定期検査報告書手順" xfId="51"/>
    <cellStyle name="標準_05_昇降機等定期検査報告書手順_01_倉吉市建築関係業務等依頼書及び業務設計書(Ver.7.6.14)" xfId="52"/>
    <cellStyle name="標準_201_【工事監理】委託業務履行状況等報告書" xfId="53"/>
    <cellStyle name="標準_【R6以降】共通費計算表(日付入力版_10%)" xfId="54"/>
    <cellStyle name="標準_旧城山住宅解体工事カルテ" xfId="55"/>
    <cellStyle name="標準_旧城山住宅解体工事カルテ_01_倉吉市建築関係業務等依頼書及び業務設計書(Ver.7.6.11)_1" xfId="56"/>
    <cellStyle name="標準_設計書の作り方_起工、閲覧、契約用" xfId="57"/>
    <cellStyle name="良い" xfId="58"/>
    <cellStyle name="見出し 1" xfId="59"/>
    <cellStyle name="見出し 2" xfId="60"/>
    <cellStyle name="見出し 3" xfId="61"/>
    <cellStyle name="見出し 4" xfId="62"/>
    <cellStyle name="計算" xfId="63"/>
    <cellStyle name="説明文" xfId="64"/>
    <cellStyle name="警告文" xfId="65"/>
    <cellStyle name="集計" xfId="66"/>
    <cellStyle name="ハイパーリンク" xfId="67" builtinId="8"/>
  </cellStyles>
  <dxfs count="95">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dxf>
    <dxf>
      <font>
        <strike/>
      </font>
      <fill>
        <patternFill patternType="none">
          <bgColor indexed="65"/>
        </patternFill>
      </fill>
      <border>
        <left/>
        <right style="thin">
          <color indexed="64"/>
        </right>
        <top/>
        <bottom/>
      </border>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fill>
        <patternFill patternType="none">
          <bgColor auto="1"/>
        </patternFill>
      </fill>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fill>
        <patternFill patternType="none">
          <bgColor auto="1"/>
        </patternFill>
      </fill>
    </dxf>
    <dxf>
      <font>
        <strike/>
      </font>
    </dxf>
    <dxf>
      <font>
        <strike/>
      </font>
    </dxf>
    <dxf>
      <font>
        <strike/>
      </font>
    </dxf>
    <dxf>
      <font>
        <strike/>
      </font>
    </dxf>
    <dxf>
      <font>
        <strike/>
      </font>
    </dxf>
    <dxf>
      <font>
        <strike/>
      </font>
    </dxf>
    <dxf>
      <font>
        <strike/>
      </font>
    </dxf>
    <dxf>
      <font>
        <strike/>
      </font>
    </dxf>
    <dxf>
      <font>
        <strike/>
      </font>
      <fill>
        <patternFill patternType="none">
          <bgColor auto="1"/>
        </patternFill>
      </fill>
    </dxf>
    <dxf>
      <font>
        <strike/>
      </font>
    </dxf>
    <dxf>
      <font>
        <strike/>
      </font>
    </dxf>
  </dxfs>
  <tableStyles count="0" defaultTableStyle="TableStyleMedium2" defaultPivotStyle="PivotStyleLight16"/>
  <colors>
    <mruColors>
      <color rgb="FFCDEDF8"/>
      <color rgb="FFFF578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 Id="rId2" Type="http://schemas.openxmlformats.org/officeDocument/2006/relationships/hyperlink" Target="#'&#27096;&#24335;&#19968;&#35239;&#65288;&#30446;&#27425;&#65289;'!A1"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73</xdr:col>
      <xdr:colOff>133350</xdr:colOff>
      <xdr:row>366</xdr:row>
      <xdr:rowOff>19050</xdr:rowOff>
    </xdr:from>
    <xdr:to xmlns:xdr="http://schemas.openxmlformats.org/drawingml/2006/spreadsheetDrawing">
      <xdr:col>80</xdr:col>
      <xdr:colOff>85725</xdr:colOff>
      <xdr:row>372</xdr:row>
      <xdr:rowOff>170815</xdr:rowOff>
    </xdr:to>
    <xdr:pic macro="">
      <xdr:nvPicPr>
        <xdr:cNvPr id="2" name="Picture 1" descr="現場説明書（H24"/>
        <xdr:cNvPicPr>
          <a:picLocks noChangeAspect="1" noChangeArrowheads="1"/>
        </xdr:cNvPicPr>
      </xdr:nvPicPr>
      <xdr:blipFill>
        <a:blip xmlns:r="http://schemas.openxmlformats.org/officeDocument/2006/relationships" r:embed="rId1"/>
        <a:srcRect l="16002" t="3029" r="15938" b="6056"/>
        <a:stretch>
          <a:fillRect/>
        </a:stretch>
      </xdr:blipFill>
      <xdr:spPr>
        <a:xfrm>
          <a:off x="11395710" y="61497845"/>
          <a:ext cx="1032510" cy="1180465"/>
        </a:xfrm>
        <a:prstGeom prst="rect">
          <a:avLst/>
        </a:prstGeom>
        <a:noFill/>
        <a:ln>
          <a:noFill/>
        </a:ln>
      </xdr:spPr>
    </xdr:pic>
    <xdr:clientData/>
  </xdr:twoCellAnchor>
  <xdr:twoCellAnchor>
    <xdr:from xmlns:xdr="http://schemas.openxmlformats.org/drawingml/2006/spreadsheetDrawing">
      <xdr:col>30</xdr:col>
      <xdr:colOff>59690</xdr:colOff>
      <xdr:row>3</xdr:row>
      <xdr:rowOff>118745</xdr:rowOff>
    </xdr:from>
    <xdr:to xmlns:xdr="http://schemas.openxmlformats.org/drawingml/2006/spreadsheetDrawing">
      <xdr:col>36</xdr:col>
      <xdr:colOff>126365</xdr:colOff>
      <xdr:row>5</xdr:row>
      <xdr:rowOff>0</xdr:rowOff>
    </xdr:to>
    <xdr:sp macro="" textlink="">
      <xdr:nvSpPr>
        <xdr:cNvPr id="3" name="テキスト 14">
          <a:hlinkClick xmlns:r="http://schemas.openxmlformats.org/officeDocument/2006/relationships" r:id="rId2"/>
        </xdr:cNvPr>
        <xdr:cNvSpPr txBox="1"/>
      </xdr:nvSpPr>
      <xdr:spPr>
        <a:xfrm>
          <a:off x="4722495" y="633095"/>
          <a:ext cx="992505" cy="224155"/>
        </a:xfrm>
        <a:prstGeom prst="rect">
          <a:avLst/>
        </a:prstGeom>
        <a:solidFill>
          <a:srgbClr val="FF0000"/>
        </a:solidFill>
        <a:ln w="9525" cmpd="sng">
          <a:solidFill>
            <a:schemeClr val="lt1">
              <a:shade val="50000"/>
            </a:schemeClr>
          </a:solidFill>
        </a:ln>
        <a:scene3d>
          <a:camera prst="orthographicFront"/>
          <a:lightRig rig="threePt" dir="t"/>
        </a:scene3d>
        <a:sp3d>
          <a:bevelT/>
        </a:sp3d>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t>様式一覧(目次)</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cybozusv.city.local/cgi-bin/cbgrn/grn.cgi/cabinet/index?hid=950&amp;sf=1" TargetMode="External" /><Relationship Id="rId2" Type="http://schemas.openxmlformats.org/officeDocument/2006/relationships/printerSettings" Target="../printerSettings/printerSettings1.bin" /><Relationship Id="rId3" Type="http://schemas.openxmlformats.org/officeDocument/2006/relationships/drawing" Target="../drawings/drawing1.xml" /><Relationship Id="rId4" Type="http://schemas.openxmlformats.org/officeDocument/2006/relationships/vmlDrawing" Target="../drawings/vmlDrawing1.vml" /><Relationship Id="rId5"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tabColor indexed="21"/>
  </sheetPr>
  <dimension ref="A1:IV529"/>
  <sheetViews>
    <sheetView tabSelected="1" view="pageBreakPreview" zoomScale="110" zoomScaleNormal="145" zoomScaleSheetLayoutView="110" workbookViewId="0">
      <pane ySplit="7" topLeftCell="A8" activePane="bottomLeft" state="frozen"/>
      <selection pane="bottomLeft" activeCell="R20" sqref="R20"/>
    </sheetView>
  </sheetViews>
  <sheetFormatPr defaultColWidth="2.125" defaultRowHeight="13.5" customHeight="1"/>
  <cols>
    <col min="1" max="1" width="2.125" style="1" bestFit="1" customWidth="0"/>
    <col min="2" max="2" width="2.875" style="1" bestFit="1" customWidth="1"/>
    <col min="3" max="41" width="2.25" style="1" customWidth="1"/>
    <col min="42" max="43" width="2.375" style="2" customWidth="1"/>
    <col min="44" max="47" width="2.25" style="2" customWidth="1"/>
    <col min="48" max="48" width="1.625" style="2" customWidth="1"/>
    <col min="49" max="50" width="2.25" style="2" customWidth="1"/>
    <col min="51" max="51" width="2.125" style="2" bestFit="1" customWidth="0"/>
    <col min="52" max="82" width="2.25" style="2" customWidth="1"/>
    <col min="83" max="83" width="2" style="2" customWidth="1"/>
    <col min="84" max="84" width="1.25" style="2" customWidth="1"/>
    <col min="85" max="93" width="2.125" style="2" bestFit="1" customWidth="0"/>
    <col min="94" max="94" width="2.625" style="2" bestFit="1" customWidth="1"/>
    <col min="95" max="256" width="2.125" style="2"/>
    <col min="257" max="257" width="2.125" style="3" bestFit="1" customWidth="0"/>
    <col min="258" max="258" width="2.5" style="3" bestFit="1" customWidth="1"/>
    <col min="259" max="297" width="2.25" style="3" customWidth="1"/>
    <col min="298" max="299" width="2.375" style="3" customWidth="1"/>
    <col min="300" max="306" width="2.25" style="3" customWidth="1"/>
    <col min="307" max="307" width="2.125" style="3" bestFit="1" customWidth="0"/>
    <col min="308" max="338" width="2.25" style="3" customWidth="1"/>
    <col min="339" max="339" width="2" style="3" customWidth="1"/>
    <col min="340" max="349" width="2.125" style="3" bestFit="1" customWidth="0"/>
    <col min="350" max="350" width="2.625" style="3" bestFit="1" customWidth="1"/>
    <col min="351" max="512" width="2.125" style="3"/>
    <col min="513" max="513" width="2.125" style="3" bestFit="1" customWidth="0"/>
    <col min="514" max="514" width="2.5" style="3" bestFit="1" customWidth="1"/>
    <col min="515" max="553" width="2.25" style="3" customWidth="1"/>
    <col min="554" max="555" width="2.375" style="3" customWidth="1"/>
    <col min="556" max="562" width="2.25" style="3" customWidth="1"/>
    <col min="563" max="563" width="2.125" style="3" bestFit="1" customWidth="0"/>
    <col min="564" max="594" width="2.25" style="3" customWidth="1"/>
    <col min="595" max="595" width="2" style="3" customWidth="1"/>
    <col min="596" max="605" width="2.125" style="3" bestFit="1" customWidth="0"/>
    <col min="606" max="606" width="2.625" style="3" bestFit="1" customWidth="1"/>
    <col min="607" max="768" width="2.125" style="3"/>
    <col min="769" max="769" width="2.125" style="3" bestFit="1" customWidth="0"/>
    <col min="770" max="770" width="2.5" style="3" bestFit="1" customWidth="1"/>
    <col min="771" max="809" width="2.25" style="3" customWidth="1"/>
    <col min="810" max="811" width="2.375" style="3" customWidth="1"/>
    <col min="812" max="818" width="2.25" style="3" customWidth="1"/>
    <col min="819" max="819" width="2.125" style="3" bestFit="1" customWidth="0"/>
    <col min="820" max="850" width="2.25" style="3" customWidth="1"/>
    <col min="851" max="851" width="2" style="3" customWidth="1"/>
    <col min="852" max="861" width="2.125" style="3" bestFit="1" customWidth="0"/>
    <col min="862" max="862" width="2.625" style="3" bestFit="1" customWidth="1"/>
    <col min="863" max="1024" width="2.125" style="3"/>
    <col min="1025" max="1025" width="2.125" style="3" bestFit="1" customWidth="0"/>
    <col min="1026" max="1026" width="2.5" style="3" bestFit="1" customWidth="1"/>
    <col min="1027" max="1065" width="2.25" style="3" customWidth="1"/>
    <col min="1066" max="1067" width="2.375" style="3" customWidth="1"/>
    <col min="1068" max="1074" width="2.25" style="3" customWidth="1"/>
    <col min="1075" max="1075" width="2.125" style="3" bestFit="1" customWidth="0"/>
    <col min="1076" max="1106" width="2.25" style="3" customWidth="1"/>
    <col min="1107" max="1107" width="2" style="3" customWidth="1"/>
    <col min="1108" max="1117" width="2.125" style="3" bestFit="1" customWidth="0"/>
    <col min="1118" max="1118" width="2.625" style="3" bestFit="1" customWidth="1"/>
    <col min="1119" max="1280" width="2.125" style="3"/>
    <col min="1281" max="1281" width="2.125" style="3" bestFit="1" customWidth="0"/>
    <col min="1282" max="1282" width="2.5" style="3" bestFit="1" customWidth="1"/>
    <col min="1283" max="1321" width="2.25" style="3" customWidth="1"/>
    <col min="1322" max="1323" width="2.375" style="3" customWidth="1"/>
    <col min="1324" max="1330" width="2.25" style="3" customWidth="1"/>
    <col min="1331" max="1331" width="2.125" style="3" bestFit="1" customWidth="0"/>
    <col min="1332" max="1362" width="2.25" style="3" customWidth="1"/>
    <col min="1363" max="1363" width="2" style="3" customWidth="1"/>
    <col min="1364" max="1373" width="2.125" style="3" bestFit="1" customWidth="0"/>
    <col min="1374" max="1374" width="2.625" style="3" bestFit="1" customWidth="1"/>
    <col min="1375" max="1536" width="2.125" style="3"/>
    <col min="1537" max="1537" width="2.125" style="3" bestFit="1" customWidth="0"/>
    <col min="1538" max="1538" width="2.5" style="3" bestFit="1" customWidth="1"/>
    <col min="1539" max="1577" width="2.25" style="3" customWidth="1"/>
    <col min="1578" max="1579" width="2.375" style="3" customWidth="1"/>
    <col min="1580" max="1586" width="2.25" style="3" customWidth="1"/>
    <col min="1587" max="1587" width="2.125" style="3" bestFit="1" customWidth="0"/>
    <col min="1588" max="1618" width="2.25" style="3" customWidth="1"/>
    <col min="1619" max="1619" width="2" style="3" customWidth="1"/>
    <col min="1620" max="1629" width="2.125" style="3" bestFit="1" customWidth="0"/>
    <col min="1630" max="1630" width="2.625" style="3" bestFit="1" customWidth="1"/>
    <col min="1631" max="1792" width="2.125" style="3"/>
    <col min="1793" max="1793" width="2.125" style="3" bestFit="1" customWidth="0"/>
    <col min="1794" max="1794" width="2.5" style="3" bestFit="1" customWidth="1"/>
    <col min="1795" max="1833" width="2.25" style="3" customWidth="1"/>
    <col min="1834" max="1835" width="2.375" style="3" customWidth="1"/>
    <col min="1836" max="1842" width="2.25" style="3" customWidth="1"/>
    <col min="1843" max="1843" width="2.125" style="3" bestFit="1" customWidth="0"/>
    <col min="1844" max="1874" width="2.25" style="3" customWidth="1"/>
    <col min="1875" max="1875" width="2" style="3" customWidth="1"/>
    <col min="1876" max="1885" width="2.125" style="3" bestFit="1" customWidth="0"/>
    <col min="1886" max="1886" width="2.625" style="3" bestFit="1" customWidth="1"/>
    <col min="1887" max="2048" width="2.125" style="3"/>
    <col min="2049" max="2049" width="2.125" style="3" bestFit="1" customWidth="0"/>
    <col min="2050" max="2050" width="2.5" style="3" bestFit="1" customWidth="1"/>
    <col min="2051" max="2089" width="2.25" style="3" customWidth="1"/>
    <col min="2090" max="2091" width="2.375" style="3" customWidth="1"/>
    <col min="2092" max="2098" width="2.25" style="3" customWidth="1"/>
    <col min="2099" max="2099" width="2.125" style="3" bestFit="1" customWidth="0"/>
    <col min="2100" max="2130" width="2.25" style="3" customWidth="1"/>
    <col min="2131" max="2131" width="2" style="3" customWidth="1"/>
    <col min="2132" max="2141" width="2.125" style="3" bestFit="1" customWidth="0"/>
    <col min="2142" max="2142" width="2.625" style="3" bestFit="1" customWidth="1"/>
    <col min="2143" max="2304" width="2.125" style="3"/>
    <col min="2305" max="2305" width="2.125" style="3" bestFit="1" customWidth="0"/>
    <col min="2306" max="2306" width="2.5" style="3" bestFit="1" customWidth="1"/>
    <col min="2307" max="2345" width="2.25" style="3" customWidth="1"/>
    <col min="2346" max="2347" width="2.375" style="3" customWidth="1"/>
    <col min="2348" max="2354" width="2.25" style="3" customWidth="1"/>
    <col min="2355" max="2355" width="2.125" style="3" bestFit="1" customWidth="0"/>
    <col min="2356" max="2386" width="2.25" style="3" customWidth="1"/>
    <col min="2387" max="2387" width="2" style="3" customWidth="1"/>
    <col min="2388" max="2397" width="2.125" style="3" bestFit="1" customWidth="0"/>
    <col min="2398" max="2398" width="2.625" style="3" bestFit="1" customWidth="1"/>
    <col min="2399" max="2560" width="2.125" style="3"/>
    <col min="2561" max="2561" width="2.125" style="3" bestFit="1" customWidth="0"/>
    <col min="2562" max="2562" width="2.5" style="3" bestFit="1" customWidth="1"/>
    <col min="2563" max="2601" width="2.25" style="3" customWidth="1"/>
    <col min="2602" max="2603" width="2.375" style="3" customWidth="1"/>
    <col min="2604" max="2610" width="2.25" style="3" customWidth="1"/>
    <col min="2611" max="2611" width="2.125" style="3" bestFit="1" customWidth="0"/>
    <col min="2612" max="2642" width="2.25" style="3" customWidth="1"/>
    <col min="2643" max="2643" width="2" style="3" customWidth="1"/>
    <col min="2644" max="2653" width="2.125" style="3" bestFit="1" customWidth="0"/>
    <col min="2654" max="2654" width="2.625" style="3" bestFit="1" customWidth="1"/>
    <col min="2655" max="2816" width="2.125" style="3"/>
    <col min="2817" max="2817" width="2.125" style="3" bestFit="1" customWidth="0"/>
    <col min="2818" max="2818" width="2.5" style="3" bestFit="1" customWidth="1"/>
    <col min="2819" max="2857" width="2.25" style="3" customWidth="1"/>
    <col min="2858" max="2859" width="2.375" style="3" customWidth="1"/>
    <col min="2860" max="2866" width="2.25" style="3" customWidth="1"/>
    <col min="2867" max="2867" width="2.125" style="3" bestFit="1" customWidth="0"/>
    <col min="2868" max="2898" width="2.25" style="3" customWidth="1"/>
    <col min="2899" max="2899" width="2" style="3" customWidth="1"/>
    <col min="2900" max="2909" width="2.125" style="3" bestFit="1" customWidth="0"/>
    <col min="2910" max="2910" width="2.625" style="3" bestFit="1" customWidth="1"/>
    <col min="2911" max="3072" width="2.125" style="3"/>
    <col min="3073" max="3073" width="2.125" style="3" bestFit="1" customWidth="0"/>
    <col min="3074" max="3074" width="2.5" style="3" bestFit="1" customWidth="1"/>
    <col min="3075" max="3113" width="2.25" style="3" customWidth="1"/>
    <col min="3114" max="3115" width="2.375" style="3" customWidth="1"/>
    <col min="3116" max="3122" width="2.25" style="3" customWidth="1"/>
    <col min="3123" max="3123" width="2.125" style="3" bestFit="1" customWidth="0"/>
    <col min="3124" max="3154" width="2.25" style="3" customWidth="1"/>
    <col min="3155" max="3155" width="2" style="3" customWidth="1"/>
    <col min="3156" max="3165" width="2.125" style="3" bestFit="1" customWidth="0"/>
    <col min="3166" max="3166" width="2.625" style="3" bestFit="1" customWidth="1"/>
    <col min="3167" max="3328" width="2.125" style="3"/>
    <col min="3329" max="3329" width="2.125" style="3" bestFit="1" customWidth="0"/>
    <col min="3330" max="3330" width="2.5" style="3" bestFit="1" customWidth="1"/>
    <col min="3331" max="3369" width="2.25" style="3" customWidth="1"/>
    <col min="3370" max="3371" width="2.375" style="3" customWidth="1"/>
    <col min="3372" max="3378" width="2.25" style="3" customWidth="1"/>
    <col min="3379" max="3379" width="2.125" style="3" bestFit="1" customWidth="0"/>
    <col min="3380" max="3410" width="2.25" style="3" customWidth="1"/>
    <col min="3411" max="3411" width="2" style="3" customWidth="1"/>
    <col min="3412" max="3421" width="2.125" style="3" bestFit="1" customWidth="0"/>
    <col min="3422" max="3422" width="2.625" style="3" bestFit="1" customWidth="1"/>
    <col min="3423" max="3584" width="2.125" style="3"/>
    <col min="3585" max="3585" width="2.125" style="3" bestFit="1" customWidth="0"/>
    <col min="3586" max="3586" width="2.5" style="3" bestFit="1" customWidth="1"/>
    <col min="3587" max="3625" width="2.25" style="3" customWidth="1"/>
    <col min="3626" max="3627" width="2.375" style="3" customWidth="1"/>
    <col min="3628" max="3634" width="2.25" style="3" customWidth="1"/>
    <col min="3635" max="3635" width="2.125" style="3" bestFit="1" customWidth="0"/>
    <col min="3636" max="3666" width="2.25" style="3" customWidth="1"/>
    <col min="3667" max="3667" width="2" style="3" customWidth="1"/>
    <col min="3668" max="3677" width="2.125" style="3" bestFit="1" customWidth="0"/>
    <col min="3678" max="3678" width="2.625" style="3" bestFit="1" customWidth="1"/>
    <col min="3679" max="3840" width="2.125" style="3"/>
    <col min="3841" max="3841" width="2.125" style="3" bestFit="1" customWidth="0"/>
    <col min="3842" max="3842" width="2.5" style="3" bestFit="1" customWidth="1"/>
    <col min="3843" max="3881" width="2.25" style="3" customWidth="1"/>
    <col min="3882" max="3883" width="2.375" style="3" customWidth="1"/>
    <col min="3884" max="3890" width="2.25" style="3" customWidth="1"/>
    <col min="3891" max="3891" width="2.125" style="3" bestFit="1" customWidth="0"/>
    <col min="3892" max="3922" width="2.25" style="3" customWidth="1"/>
    <col min="3923" max="3923" width="2" style="3" customWidth="1"/>
    <col min="3924" max="3933" width="2.125" style="3" bestFit="1" customWidth="0"/>
    <col min="3934" max="3934" width="2.625" style="3" bestFit="1" customWidth="1"/>
    <col min="3935" max="4096" width="2.125" style="3"/>
    <col min="4097" max="4097" width="2.125" style="3" bestFit="1" customWidth="0"/>
    <col min="4098" max="4098" width="2.5" style="3" bestFit="1" customWidth="1"/>
    <col min="4099" max="4137" width="2.25" style="3" customWidth="1"/>
    <col min="4138" max="4139" width="2.375" style="3" customWidth="1"/>
    <col min="4140" max="4146" width="2.25" style="3" customWidth="1"/>
    <col min="4147" max="4147" width="2.125" style="3" bestFit="1" customWidth="0"/>
    <col min="4148" max="4178" width="2.25" style="3" customWidth="1"/>
    <col min="4179" max="4179" width="2" style="3" customWidth="1"/>
    <col min="4180" max="4189" width="2.125" style="3" bestFit="1" customWidth="0"/>
    <col min="4190" max="4190" width="2.625" style="3" bestFit="1" customWidth="1"/>
    <col min="4191" max="4352" width="2.125" style="3"/>
    <col min="4353" max="4353" width="2.125" style="3" bestFit="1" customWidth="0"/>
    <col min="4354" max="4354" width="2.5" style="3" bestFit="1" customWidth="1"/>
    <col min="4355" max="4393" width="2.25" style="3" customWidth="1"/>
    <col min="4394" max="4395" width="2.375" style="3" customWidth="1"/>
    <col min="4396" max="4402" width="2.25" style="3" customWidth="1"/>
    <col min="4403" max="4403" width="2.125" style="3" bestFit="1" customWidth="0"/>
    <col min="4404" max="4434" width="2.25" style="3" customWidth="1"/>
    <col min="4435" max="4435" width="2" style="3" customWidth="1"/>
    <col min="4436" max="4445" width="2.125" style="3" bestFit="1" customWidth="0"/>
    <col min="4446" max="4446" width="2.625" style="3" bestFit="1" customWidth="1"/>
    <col min="4447" max="4608" width="2.125" style="3"/>
    <col min="4609" max="4609" width="2.125" style="3" bestFit="1" customWidth="0"/>
    <col min="4610" max="4610" width="2.5" style="3" bestFit="1" customWidth="1"/>
    <col min="4611" max="4649" width="2.25" style="3" customWidth="1"/>
    <col min="4650" max="4651" width="2.375" style="3" customWidth="1"/>
    <col min="4652" max="4658" width="2.25" style="3" customWidth="1"/>
    <col min="4659" max="4659" width="2.125" style="3" bestFit="1" customWidth="0"/>
    <col min="4660" max="4690" width="2.25" style="3" customWidth="1"/>
    <col min="4691" max="4691" width="2" style="3" customWidth="1"/>
    <col min="4692" max="4701" width="2.125" style="3" bestFit="1" customWidth="0"/>
    <col min="4702" max="4702" width="2.625" style="3" bestFit="1" customWidth="1"/>
    <col min="4703" max="4864" width="2.125" style="3"/>
    <col min="4865" max="4865" width="2.125" style="3" bestFit="1" customWidth="0"/>
    <col min="4866" max="4866" width="2.5" style="3" bestFit="1" customWidth="1"/>
    <col min="4867" max="4905" width="2.25" style="3" customWidth="1"/>
    <col min="4906" max="4907" width="2.375" style="3" customWidth="1"/>
    <col min="4908" max="4914" width="2.25" style="3" customWidth="1"/>
    <col min="4915" max="4915" width="2.125" style="3" bestFit="1" customWidth="0"/>
    <col min="4916" max="4946" width="2.25" style="3" customWidth="1"/>
    <col min="4947" max="4947" width="2" style="3" customWidth="1"/>
    <col min="4948" max="4957" width="2.125" style="3" bestFit="1" customWidth="0"/>
    <col min="4958" max="4958" width="2.625" style="3" bestFit="1" customWidth="1"/>
    <col min="4959" max="5120" width="2.125" style="3"/>
    <col min="5121" max="5121" width="2.125" style="3" bestFit="1" customWidth="0"/>
    <col min="5122" max="5122" width="2.5" style="3" bestFit="1" customWidth="1"/>
    <col min="5123" max="5161" width="2.25" style="3" customWidth="1"/>
    <col min="5162" max="5163" width="2.375" style="3" customWidth="1"/>
    <col min="5164" max="5170" width="2.25" style="3" customWidth="1"/>
    <col min="5171" max="5171" width="2.125" style="3" bestFit="1" customWidth="0"/>
    <col min="5172" max="5202" width="2.25" style="3" customWidth="1"/>
    <col min="5203" max="5203" width="2" style="3" customWidth="1"/>
    <col min="5204" max="5213" width="2.125" style="3" bestFit="1" customWidth="0"/>
    <col min="5214" max="5214" width="2.625" style="3" bestFit="1" customWidth="1"/>
    <col min="5215" max="5376" width="2.125" style="3"/>
    <col min="5377" max="5377" width="2.125" style="3" bestFit="1" customWidth="0"/>
    <col min="5378" max="5378" width="2.5" style="3" bestFit="1" customWidth="1"/>
    <col min="5379" max="5417" width="2.25" style="3" customWidth="1"/>
    <col min="5418" max="5419" width="2.375" style="3" customWidth="1"/>
    <col min="5420" max="5426" width="2.25" style="3" customWidth="1"/>
    <col min="5427" max="5427" width="2.125" style="3" bestFit="1" customWidth="0"/>
    <col min="5428" max="5458" width="2.25" style="3" customWidth="1"/>
    <col min="5459" max="5459" width="2" style="3" customWidth="1"/>
    <col min="5460" max="5469" width="2.125" style="3" bestFit="1" customWidth="0"/>
    <col min="5470" max="5470" width="2.625" style="3" bestFit="1" customWidth="1"/>
    <col min="5471" max="5632" width="2.125" style="3"/>
    <col min="5633" max="5633" width="2.125" style="3" bestFit="1" customWidth="0"/>
    <col min="5634" max="5634" width="2.5" style="3" bestFit="1" customWidth="1"/>
    <col min="5635" max="5673" width="2.25" style="3" customWidth="1"/>
    <col min="5674" max="5675" width="2.375" style="3" customWidth="1"/>
    <col min="5676" max="5682" width="2.25" style="3" customWidth="1"/>
    <col min="5683" max="5683" width="2.125" style="3" bestFit="1" customWidth="0"/>
    <col min="5684" max="5714" width="2.25" style="3" customWidth="1"/>
    <col min="5715" max="5715" width="2" style="3" customWidth="1"/>
    <col min="5716" max="5725" width="2.125" style="3" bestFit="1" customWidth="0"/>
    <col min="5726" max="5726" width="2.625" style="3" bestFit="1" customWidth="1"/>
    <col min="5727" max="5888" width="2.125" style="3"/>
    <col min="5889" max="5889" width="2.125" style="3" bestFit="1" customWidth="0"/>
    <col min="5890" max="5890" width="2.5" style="3" bestFit="1" customWidth="1"/>
    <col min="5891" max="5929" width="2.25" style="3" customWidth="1"/>
    <col min="5930" max="5931" width="2.375" style="3" customWidth="1"/>
    <col min="5932" max="5938" width="2.25" style="3" customWidth="1"/>
    <col min="5939" max="5939" width="2.125" style="3" bestFit="1" customWidth="0"/>
    <col min="5940" max="5970" width="2.25" style="3" customWidth="1"/>
    <col min="5971" max="5971" width="2" style="3" customWidth="1"/>
    <col min="5972" max="5981" width="2.125" style="3" bestFit="1" customWidth="0"/>
    <col min="5982" max="5982" width="2.625" style="3" bestFit="1" customWidth="1"/>
    <col min="5983" max="6144" width="2.125" style="3"/>
    <col min="6145" max="6145" width="2.125" style="3" bestFit="1" customWidth="0"/>
    <col min="6146" max="6146" width="2.5" style="3" bestFit="1" customWidth="1"/>
    <col min="6147" max="6185" width="2.25" style="3" customWidth="1"/>
    <col min="6186" max="6187" width="2.375" style="3" customWidth="1"/>
    <col min="6188" max="6194" width="2.25" style="3" customWidth="1"/>
    <col min="6195" max="6195" width="2.125" style="3" bestFit="1" customWidth="0"/>
    <col min="6196" max="6226" width="2.25" style="3" customWidth="1"/>
    <col min="6227" max="6227" width="2" style="3" customWidth="1"/>
    <col min="6228" max="6237" width="2.125" style="3" bestFit="1" customWidth="0"/>
    <col min="6238" max="6238" width="2.625" style="3" bestFit="1" customWidth="1"/>
    <col min="6239" max="6400" width="2.125" style="3"/>
    <col min="6401" max="6401" width="2.125" style="3" bestFit="1" customWidth="0"/>
    <col min="6402" max="6402" width="2.5" style="3" bestFit="1" customWidth="1"/>
    <col min="6403" max="6441" width="2.25" style="3" customWidth="1"/>
    <col min="6442" max="6443" width="2.375" style="3" customWidth="1"/>
    <col min="6444" max="6450" width="2.25" style="3" customWidth="1"/>
    <col min="6451" max="6451" width="2.125" style="3" bestFit="1" customWidth="0"/>
    <col min="6452" max="6482" width="2.25" style="3" customWidth="1"/>
    <col min="6483" max="6483" width="2" style="3" customWidth="1"/>
    <col min="6484" max="6493" width="2.125" style="3" bestFit="1" customWidth="0"/>
    <col min="6494" max="6494" width="2.625" style="3" bestFit="1" customWidth="1"/>
    <col min="6495" max="6656" width="2.125" style="3"/>
    <col min="6657" max="6657" width="2.125" style="3" bestFit="1" customWidth="0"/>
    <col min="6658" max="6658" width="2.5" style="3" bestFit="1" customWidth="1"/>
    <col min="6659" max="6697" width="2.25" style="3" customWidth="1"/>
    <col min="6698" max="6699" width="2.375" style="3" customWidth="1"/>
    <col min="6700" max="6706" width="2.25" style="3" customWidth="1"/>
    <col min="6707" max="6707" width="2.125" style="3" bestFit="1" customWidth="0"/>
    <col min="6708" max="6738" width="2.25" style="3" customWidth="1"/>
    <col min="6739" max="6739" width="2" style="3" customWidth="1"/>
    <col min="6740" max="6749" width="2.125" style="3" bestFit="1" customWidth="0"/>
    <col min="6750" max="6750" width="2.625" style="3" bestFit="1" customWidth="1"/>
    <col min="6751" max="6912" width="2.125" style="3"/>
    <col min="6913" max="6913" width="2.125" style="3" bestFit="1" customWidth="0"/>
    <col min="6914" max="6914" width="2.5" style="3" bestFit="1" customWidth="1"/>
    <col min="6915" max="6953" width="2.25" style="3" customWidth="1"/>
    <col min="6954" max="6955" width="2.375" style="3" customWidth="1"/>
    <col min="6956" max="6962" width="2.25" style="3" customWidth="1"/>
    <col min="6963" max="6963" width="2.125" style="3" bestFit="1" customWidth="0"/>
    <col min="6964" max="6994" width="2.25" style="3" customWidth="1"/>
    <col min="6995" max="6995" width="2" style="3" customWidth="1"/>
    <col min="6996" max="7005" width="2.125" style="3" bestFit="1" customWidth="0"/>
    <col min="7006" max="7006" width="2.625" style="3" bestFit="1" customWidth="1"/>
    <col min="7007" max="7168" width="2.125" style="3"/>
    <col min="7169" max="7169" width="2.125" style="3" bestFit="1" customWidth="0"/>
    <col min="7170" max="7170" width="2.5" style="3" bestFit="1" customWidth="1"/>
    <col min="7171" max="7209" width="2.25" style="3" customWidth="1"/>
    <col min="7210" max="7211" width="2.375" style="3" customWidth="1"/>
    <col min="7212" max="7218" width="2.25" style="3" customWidth="1"/>
    <col min="7219" max="7219" width="2.125" style="3" bestFit="1" customWidth="0"/>
    <col min="7220" max="7250" width="2.25" style="3" customWidth="1"/>
    <col min="7251" max="7251" width="2" style="3" customWidth="1"/>
    <col min="7252" max="7261" width="2.125" style="3" bestFit="1" customWidth="0"/>
    <col min="7262" max="7262" width="2.625" style="3" bestFit="1" customWidth="1"/>
    <col min="7263" max="7424" width="2.125" style="3"/>
    <col min="7425" max="7425" width="2.125" style="3" bestFit="1" customWidth="0"/>
    <col min="7426" max="7426" width="2.5" style="3" bestFit="1" customWidth="1"/>
    <col min="7427" max="7465" width="2.25" style="3" customWidth="1"/>
    <col min="7466" max="7467" width="2.375" style="3" customWidth="1"/>
    <col min="7468" max="7474" width="2.25" style="3" customWidth="1"/>
    <col min="7475" max="7475" width="2.125" style="3" bestFit="1" customWidth="0"/>
    <col min="7476" max="7506" width="2.25" style="3" customWidth="1"/>
    <col min="7507" max="7507" width="2" style="3" customWidth="1"/>
    <col min="7508" max="7517" width="2.125" style="3" bestFit="1" customWidth="0"/>
    <col min="7518" max="7518" width="2.625" style="3" bestFit="1" customWidth="1"/>
    <col min="7519" max="7680" width="2.125" style="3"/>
    <col min="7681" max="7681" width="2.125" style="3" bestFit="1" customWidth="0"/>
    <col min="7682" max="7682" width="2.5" style="3" bestFit="1" customWidth="1"/>
    <col min="7683" max="7721" width="2.25" style="3" customWidth="1"/>
    <col min="7722" max="7723" width="2.375" style="3" customWidth="1"/>
    <col min="7724" max="7730" width="2.25" style="3" customWidth="1"/>
    <col min="7731" max="7731" width="2.125" style="3" bestFit="1" customWidth="0"/>
    <col min="7732" max="7762" width="2.25" style="3" customWidth="1"/>
    <col min="7763" max="7763" width="2" style="3" customWidth="1"/>
    <col min="7764" max="7773" width="2.125" style="3" bestFit="1" customWidth="0"/>
    <col min="7774" max="7774" width="2.625" style="3" bestFit="1" customWidth="1"/>
    <col min="7775" max="7936" width="2.125" style="3"/>
    <col min="7937" max="7937" width="2.125" style="3" bestFit="1" customWidth="0"/>
    <col min="7938" max="7938" width="2.5" style="3" bestFit="1" customWidth="1"/>
    <col min="7939" max="7977" width="2.25" style="3" customWidth="1"/>
    <col min="7978" max="7979" width="2.375" style="3" customWidth="1"/>
    <col min="7980" max="7986" width="2.25" style="3" customWidth="1"/>
    <col min="7987" max="7987" width="2.125" style="3" bestFit="1" customWidth="0"/>
    <col min="7988" max="8018" width="2.25" style="3" customWidth="1"/>
    <col min="8019" max="8019" width="2" style="3" customWidth="1"/>
    <col min="8020" max="8029" width="2.125" style="3" bestFit="1" customWidth="0"/>
    <col min="8030" max="8030" width="2.625" style="3" bestFit="1" customWidth="1"/>
    <col min="8031" max="8192" width="2.125" style="3"/>
    <col min="8193" max="8193" width="2.125" style="3" bestFit="1" customWidth="0"/>
    <col min="8194" max="8194" width="2.5" style="3" bestFit="1" customWidth="1"/>
    <col min="8195" max="8233" width="2.25" style="3" customWidth="1"/>
    <col min="8234" max="8235" width="2.375" style="3" customWidth="1"/>
    <col min="8236" max="8242" width="2.25" style="3" customWidth="1"/>
    <col min="8243" max="8243" width="2.125" style="3" bestFit="1" customWidth="0"/>
    <col min="8244" max="8274" width="2.25" style="3" customWidth="1"/>
    <col min="8275" max="8275" width="2" style="3" customWidth="1"/>
    <col min="8276" max="8285" width="2.125" style="3" bestFit="1" customWidth="0"/>
    <col min="8286" max="8286" width="2.625" style="3" bestFit="1" customWidth="1"/>
    <col min="8287" max="8448" width="2.125" style="3"/>
    <col min="8449" max="8449" width="2.125" style="3" bestFit="1" customWidth="0"/>
    <col min="8450" max="8450" width="2.5" style="3" bestFit="1" customWidth="1"/>
    <col min="8451" max="8489" width="2.25" style="3" customWidth="1"/>
    <col min="8490" max="8491" width="2.375" style="3" customWidth="1"/>
    <col min="8492" max="8498" width="2.25" style="3" customWidth="1"/>
    <col min="8499" max="8499" width="2.125" style="3" bestFit="1" customWidth="0"/>
    <col min="8500" max="8530" width="2.25" style="3" customWidth="1"/>
    <col min="8531" max="8531" width="2" style="3" customWidth="1"/>
    <col min="8532" max="8541" width="2.125" style="3" bestFit="1" customWidth="0"/>
    <col min="8542" max="8542" width="2.625" style="3" bestFit="1" customWidth="1"/>
    <col min="8543" max="8704" width="2.125" style="3"/>
    <col min="8705" max="8705" width="2.125" style="3" bestFit="1" customWidth="0"/>
    <col min="8706" max="8706" width="2.5" style="3" bestFit="1" customWidth="1"/>
    <col min="8707" max="8745" width="2.25" style="3" customWidth="1"/>
    <col min="8746" max="8747" width="2.375" style="3" customWidth="1"/>
    <col min="8748" max="8754" width="2.25" style="3" customWidth="1"/>
    <col min="8755" max="8755" width="2.125" style="3" bestFit="1" customWidth="0"/>
    <col min="8756" max="8786" width="2.25" style="3" customWidth="1"/>
    <col min="8787" max="8787" width="2" style="3" customWidth="1"/>
    <col min="8788" max="8797" width="2.125" style="3" bestFit="1" customWidth="0"/>
    <col min="8798" max="8798" width="2.625" style="3" bestFit="1" customWidth="1"/>
    <col min="8799" max="8960" width="2.125" style="3"/>
    <col min="8961" max="8961" width="2.125" style="3" bestFit="1" customWidth="0"/>
    <col min="8962" max="8962" width="2.5" style="3" bestFit="1" customWidth="1"/>
    <col min="8963" max="9001" width="2.25" style="3" customWidth="1"/>
    <col min="9002" max="9003" width="2.375" style="3" customWidth="1"/>
    <col min="9004" max="9010" width="2.25" style="3" customWidth="1"/>
    <col min="9011" max="9011" width="2.125" style="3" bestFit="1" customWidth="0"/>
    <col min="9012" max="9042" width="2.25" style="3" customWidth="1"/>
    <col min="9043" max="9043" width="2" style="3" customWidth="1"/>
    <col min="9044" max="9053" width="2.125" style="3" bestFit="1" customWidth="0"/>
    <col min="9054" max="9054" width="2.625" style="3" bestFit="1" customWidth="1"/>
    <col min="9055" max="9216" width="2.125" style="3"/>
    <col min="9217" max="9217" width="2.125" style="3" bestFit="1" customWidth="0"/>
    <col min="9218" max="9218" width="2.5" style="3" bestFit="1" customWidth="1"/>
    <col min="9219" max="9257" width="2.25" style="3" customWidth="1"/>
    <col min="9258" max="9259" width="2.375" style="3" customWidth="1"/>
    <col min="9260" max="9266" width="2.25" style="3" customWidth="1"/>
    <col min="9267" max="9267" width="2.125" style="3" bestFit="1" customWidth="0"/>
    <col min="9268" max="9298" width="2.25" style="3" customWidth="1"/>
    <col min="9299" max="9299" width="2" style="3" customWidth="1"/>
    <col min="9300" max="9309" width="2.125" style="3" bestFit="1" customWidth="0"/>
    <col min="9310" max="9310" width="2.625" style="3" bestFit="1" customWidth="1"/>
    <col min="9311" max="9472" width="2.125" style="3"/>
    <col min="9473" max="9473" width="2.125" style="3" bestFit="1" customWidth="0"/>
    <col min="9474" max="9474" width="2.5" style="3" bestFit="1" customWidth="1"/>
    <col min="9475" max="9513" width="2.25" style="3" customWidth="1"/>
    <col min="9514" max="9515" width="2.375" style="3" customWidth="1"/>
    <col min="9516" max="9522" width="2.25" style="3" customWidth="1"/>
    <col min="9523" max="9523" width="2.125" style="3" bestFit="1" customWidth="0"/>
    <col min="9524" max="9554" width="2.25" style="3" customWidth="1"/>
    <col min="9555" max="9555" width="2" style="3" customWidth="1"/>
    <col min="9556" max="9565" width="2.125" style="3" bestFit="1" customWidth="0"/>
    <col min="9566" max="9566" width="2.625" style="3" bestFit="1" customWidth="1"/>
    <col min="9567" max="9728" width="2.125" style="3"/>
    <col min="9729" max="9729" width="2.125" style="3" bestFit="1" customWidth="0"/>
    <col min="9730" max="9730" width="2.5" style="3" bestFit="1" customWidth="1"/>
    <col min="9731" max="9769" width="2.25" style="3" customWidth="1"/>
    <col min="9770" max="9771" width="2.375" style="3" customWidth="1"/>
    <col min="9772" max="9778" width="2.25" style="3" customWidth="1"/>
    <col min="9779" max="9779" width="2.125" style="3" bestFit="1" customWidth="0"/>
    <col min="9780" max="9810" width="2.25" style="3" customWidth="1"/>
    <col min="9811" max="9811" width="2" style="3" customWidth="1"/>
    <col min="9812" max="9821" width="2.125" style="3" bestFit="1" customWidth="0"/>
    <col min="9822" max="9822" width="2.625" style="3" bestFit="1" customWidth="1"/>
    <col min="9823" max="9984" width="2.125" style="3"/>
    <col min="9985" max="9985" width="2.125" style="3" bestFit="1" customWidth="0"/>
    <col min="9986" max="9986" width="2.5" style="3" bestFit="1" customWidth="1"/>
    <col min="9987" max="10025" width="2.25" style="3" customWidth="1"/>
    <col min="10026" max="10027" width="2.375" style="3" customWidth="1"/>
    <col min="10028" max="10034" width="2.25" style="3" customWidth="1"/>
    <col min="10035" max="10035" width="2.125" style="3" bestFit="1" customWidth="0"/>
    <col min="10036" max="10066" width="2.25" style="3" customWidth="1"/>
    <col min="10067" max="10067" width="2" style="3" customWidth="1"/>
    <col min="10068" max="10077" width="2.125" style="3" bestFit="1" customWidth="0"/>
    <col min="10078" max="10078" width="2.625" style="3" bestFit="1" customWidth="1"/>
    <col min="10079" max="10240" width="2.125" style="3"/>
    <col min="10241" max="10241" width="2.125" style="3" bestFit="1" customWidth="0"/>
    <col min="10242" max="10242" width="2.5" style="3" bestFit="1" customWidth="1"/>
    <col min="10243" max="10281" width="2.25" style="3" customWidth="1"/>
    <col min="10282" max="10283" width="2.375" style="3" customWidth="1"/>
    <col min="10284" max="10290" width="2.25" style="3" customWidth="1"/>
    <col min="10291" max="10291" width="2.125" style="3" bestFit="1" customWidth="0"/>
    <col min="10292" max="10322" width="2.25" style="3" customWidth="1"/>
    <col min="10323" max="10323" width="2" style="3" customWidth="1"/>
    <col min="10324" max="10333" width="2.125" style="3" bestFit="1" customWidth="0"/>
    <col min="10334" max="10334" width="2.625" style="3" bestFit="1" customWidth="1"/>
    <col min="10335" max="10496" width="2.125" style="3"/>
    <col min="10497" max="10497" width="2.125" style="3" bestFit="1" customWidth="0"/>
    <col min="10498" max="10498" width="2.5" style="3" bestFit="1" customWidth="1"/>
    <col min="10499" max="10537" width="2.25" style="3" customWidth="1"/>
    <col min="10538" max="10539" width="2.375" style="3" customWidth="1"/>
    <col min="10540" max="10546" width="2.25" style="3" customWidth="1"/>
    <col min="10547" max="10547" width="2.125" style="3" bestFit="1" customWidth="0"/>
    <col min="10548" max="10578" width="2.25" style="3" customWidth="1"/>
    <col min="10579" max="10579" width="2" style="3" customWidth="1"/>
    <col min="10580" max="10589" width="2.125" style="3" bestFit="1" customWidth="0"/>
    <col min="10590" max="10590" width="2.625" style="3" bestFit="1" customWidth="1"/>
    <col min="10591" max="10752" width="2.125" style="3"/>
    <col min="10753" max="10753" width="2.125" style="3" bestFit="1" customWidth="0"/>
    <col min="10754" max="10754" width="2.5" style="3" bestFit="1" customWidth="1"/>
    <col min="10755" max="10793" width="2.25" style="3" customWidth="1"/>
    <col min="10794" max="10795" width="2.375" style="3" customWidth="1"/>
    <col min="10796" max="10802" width="2.25" style="3" customWidth="1"/>
    <col min="10803" max="10803" width="2.125" style="3" bestFit="1" customWidth="0"/>
    <col min="10804" max="10834" width="2.25" style="3" customWidth="1"/>
    <col min="10835" max="10835" width="2" style="3" customWidth="1"/>
    <col min="10836" max="10845" width="2.125" style="3" bestFit="1" customWidth="0"/>
    <col min="10846" max="10846" width="2.625" style="3" bestFit="1" customWidth="1"/>
    <col min="10847" max="11008" width="2.125" style="3"/>
    <col min="11009" max="11009" width="2.125" style="3" bestFit="1" customWidth="0"/>
    <col min="11010" max="11010" width="2.5" style="3" bestFit="1" customWidth="1"/>
    <col min="11011" max="11049" width="2.25" style="3" customWidth="1"/>
    <col min="11050" max="11051" width="2.375" style="3" customWidth="1"/>
    <col min="11052" max="11058" width="2.25" style="3" customWidth="1"/>
    <col min="11059" max="11059" width="2.125" style="3" bestFit="1" customWidth="0"/>
    <col min="11060" max="11090" width="2.25" style="3" customWidth="1"/>
    <col min="11091" max="11091" width="2" style="3" customWidth="1"/>
    <col min="11092" max="11101" width="2.125" style="3" bestFit="1" customWidth="0"/>
    <col min="11102" max="11102" width="2.625" style="3" bestFit="1" customWidth="1"/>
    <col min="11103" max="11264" width="2.125" style="3"/>
    <col min="11265" max="11265" width="2.125" style="3" bestFit="1" customWidth="0"/>
    <col min="11266" max="11266" width="2.5" style="3" bestFit="1" customWidth="1"/>
    <col min="11267" max="11305" width="2.25" style="3" customWidth="1"/>
    <col min="11306" max="11307" width="2.375" style="3" customWidth="1"/>
    <col min="11308" max="11314" width="2.25" style="3" customWidth="1"/>
    <col min="11315" max="11315" width="2.125" style="3" bestFit="1" customWidth="0"/>
    <col min="11316" max="11346" width="2.25" style="3" customWidth="1"/>
    <col min="11347" max="11347" width="2" style="3" customWidth="1"/>
    <col min="11348" max="11357" width="2.125" style="3" bestFit="1" customWidth="0"/>
    <col min="11358" max="11358" width="2.625" style="3" bestFit="1" customWidth="1"/>
    <col min="11359" max="11520" width="2.125" style="3"/>
    <col min="11521" max="11521" width="2.125" style="3" bestFit="1" customWidth="0"/>
    <col min="11522" max="11522" width="2.5" style="3" bestFit="1" customWidth="1"/>
    <col min="11523" max="11561" width="2.25" style="3" customWidth="1"/>
    <col min="11562" max="11563" width="2.375" style="3" customWidth="1"/>
    <col min="11564" max="11570" width="2.25" style="3" customWidth="1"/>
    <col min="11571" max="11571" width="2.125" style="3" bestFit="1" customWidth="0"/>
    <col min="11572" max="11602" width="2.25" style="3" customWidth="1"/>
    <col min="11603" max="11603" width="2" style="3" customWidth="1"/>
    <col min="11604" max="11613" width="2.125" style="3" bestFit="1" customWidth="0"/>
    <col min="11614" max="11614" width="2.625" style="3" bestFit="1" customWidth="1"/>
    <col min="11615" max="11776" width="2.125" style="3"/>
    <col min="11777" max="11777" width="2.125" style="3" bestFit="1" customWidth="0"/>
    <col min="11778" max="11778" width="2.5" style="3" bestFit="1" customWidth="1"/>
    <col min="11779" max="11817" width="2.25" style="3" customWidth="1"/>
    <col min="11818" max="11819" width="2.375" style="3" customWidth="1"/>
    <col min="11820" max="11826" width="2.25" style="3" customWidth="1"/>
    <col min="11827" max="11827" width="2.125" style="3" bestFit="1" customWidth="0"/>
    <col min="11828" max="11858" width="2.25" style="3" customWidth="1"/>
    <col min="11859" max="11859" width="2" style="3" customWidth="1"/>
    <col min="11860" max="11869" width="2.125" style="3" bestFit="1" customWidth="0"/>
    <col min="11870" max="11870" width="2.625" style="3" bestFit="1" customWidth="1"/>
    <col min="11871" max="12032" width="2.125" style="3"/>
    <col min="12033" max="12033" width="2.125" style="3" bestFit="1" customWidth="0"/>
    <col min="12034" max="12034" width="2.5" style="3" bestFit="1" customWidth="1"/>
    <col min="12035" max="12073" width="2.25" style="3" customWidth="1"/>
    <col min="12074" max="12075" width="2.375" style="3" customWidth="1"/>
    <col min="12076" max="12082" width="2.25" style="3" customWidth="1"/>
    <col min="12083" max="12083" width="2.125" style="3" bestFit="1" customWidth="0"/>
    <col min="12084" max="12114" width="2.25" style="3" customWidth="1"/>
    <col min="12115" max="12115" width="2" style="3" customWidth="1"/>
    <col min="12116" max="12125" width="2.125" style="3" bestFit="1" customWidth="0"/>
    <col min="12126" max="12126" width="2.625" style="3" bestFit="1" customWidth="1"/>
    <col min="12127" max="12288" width="2.125" style="3"/>
    <col min="12289" max="12289" width="2.125" style="3" bestFit="1" customWidth="0"/>
    <col min="12290" max="12290" width="2.5" style="3" bestFit="1" customWidth="1"/>
    <col min="12291" max="12329" width="2.25" style="3" customWidth="1"/>
    <col min="12330" max="12331" width="2.375" style="3" customWidth="1"/>
    <col min="12332" max="12338" width="2.25" style="3" customWidth="1"/>
    <col min="12339" max="12339" width="2.125" style="3" bestFit="1" customWidth="0"/>
    <col min="12340" max="12370" width="2.25" style="3" customWidth="1"/>
    <col min="12371" max="12371" width="2" style="3" customWidth="1"/>
    <col min="12372" max="12381" width="2.125" style="3" bestFit="1" customWidth="0"/>
    <col min="12382" max="12382" width="2.625" style="3" bestFit="1" customWidth="1"/>
    <col min="12383" max="12544" width="2.125" style="3"/>
    <col min="12545" max="12545" width="2.125" style="3" bestFit="1" customWidth="0"/>
    <col min="12546" max="12546" width="2.5" style="3" bestFit="1" customWidth="1"/>
    <col min="12547" max="12585" width="2.25" style="3" customWidth="1"/>
    <col min="12586" max="12587" width="2.375" style="3" customWidth="1"/>
    <col min="12588" max="12594" width="2.25" style="3" customWidth="1"/>
    <col min="12595" max="12595" width="2.125" style="3" bestFit="1" customWidth="0"/>
    <col min="12596" max="12626" width="2.25" style="3" customWidth="1"/>
    <col min="12627" max="12627" width="2" style="3" customWidth="1"/>
    <col min="12628" max="12637" width="2.125" style="3" bestFit="1" customWidth="0"/>
    <col min="12638" max="12638" width="2.625" style="3" bestFit="1" customWidth="1"/>
    <col min="12639" max="12800" width="2.125" style="3"/>
    <col min="12801" max="12801" width="2.125" style="3" bestFit="1" customWidth="0"/>
    <col min="12802" max="12802" width="2.5" style="3" bestFit="1" customWidth="1"/>
    <col min="12803" max="12841" width="2.25" style="3" customWidth="1"/>
    <col min="12842" max="12843" width="2.375" style="3" customWidth="1"/>
    <col min="12844" max="12850" width="2.25" style="3" customWidth="1"/>
    <col min="12851" max="12851" width="2.125" style="3" bestFit="1" customWidth="0"/>
    <col min="12852" max="12882" width="2.25" style="3" customWidth="1"/>
    <col min="12883" max="12883" width="2" style="3" customWidth="1"/>
    <col min="12884" max="12893" width="2.125" style="3" bestFit="1" customWidth="0"/>
    <col min="12894" max="12894" width="2.625" style="3" bestFit="1" customWidth="1"/>
    <col min="12895" max="13056" width="2.125" style="3"/>
    <col min="13057" max="13057" width="2.125" style="3" bestFit="1" customWidth="0"/>
    <col min="13058" max="13058" width="2.5" style="3" bestFit="1" customWidth="1"/>
    <col min="13059" max="13097" width="2.25" style="3" customWidth="1"/>
    <col min="13098" max="13099" width="2.375" style="3" customWidth="1"/>
    <col min="13100" max="13106" width="2.25" style="3" customWidth="1"/>
    <col min="13107" max="13107" width="2.125" style="3" bestFit="1" customWidth="0"/>
    <col min="13108" max="13138" width="2.25" style="3" customWidth="1"/>
    <col min="13139" max="13139" width="2" style="3" customWidth="1"/>
    <col min="13140" max="13149" width="2.125" style="3" bestFit="1" customWidth="0"/>
    <col min="13150" max="13150" width="2.625" style="3" bestFit="1" customWidth="1"/>
    <col min="13151" max="13312" width="2.125" style="3"/>
    <col min="13313" max="13313" width="2.125" style="3" bestFit="1" customWidth="0"/>
    <col min="13314" max="13314" width="2.5" style="3" bestFit="1" customWidth="1"/>
    <col min="13315" max="13353" width="2.25" style="3" customWidth="1"/>
    <col min="13354" max="13355" width="2.375" style="3" customWidth="1"/>
    <col min="13356" max="13362" width="2.25" style="3" customWidth="1"/>
    <col min="13363" max="13363" width="2.125" style="3" bestFit="1" customWidth="0"/>
    <col min="13364" max="13394" width="2.25" style="3" customWidth="1"/>
    <col min="13395" max="13395" width="2" style="3" customWidth="1"/>
    <col min="13396" max="13405" width="2.125" style="3" bestFit="1" customWidth="0"/>
    <col min="13406" max="13406" width="2.625" style="3" bestFit="1" customWidth="1"/>
    <col min="13407" max="13568" width="2.125" style="3"/>
    <col min="13569" max="13569" width="2.125" style="3" bestFit="1" customWidth="0"/>
    <col min="13570" max="13570" width="2.5" style="3" bestFit="1" customWidth="1"/>
    <col min="13571" max="13609" width="2.25" style="3" customWidth="1"/>
    <col min="13610" max="13611" width="2.375" style="3" customWidth="1"/>
    <col min="13612" max="13618" width="2.25" style="3" customWidth="1"/>
    <col min="13619" max="13619" width="2.125" style="3" bestFit="1" customWidth="0"/>
    <col min="13620" max="13650" width="2.25" style="3" customWidth="1"/>
    <col min="13651" max="13651" width="2" style="3" customWidth="1"/>
    <col min="13652" max="13661" width="2.125" style="3" bestFit="1" customWidth="0"/>
    <col min="13662" max="13662" width="2.625" style="3" bestFit="1" customWidth="1"/>
    <col min="13663" max="13824" width="2.125" style="3"/>
    <col min="13825" max="13825" width="2.125" style="3" bestFit="1" customWidth="0"/>
    <col min="13826" max="13826" width="2.5" style="3" bestFit="1" customWidth="1"/>
    <col min="13827" max="13865" width="2.25" style="3" customWidth="1"/>
    <col min="13866" max="13867" width="2.375" style="3" customWidth="1"/>
    <col min="13868" max="13874" width="2.25" style="3" customWidth="1"/>
    <col min="13875" max="13875" width="2.125" style="3" bestFit="1" customWidth="0"/>
    <col min="13876" max="13906" width="2.25" style="3" customWidth="1"/>
    <col min="13907" max="13907" width="2" style="3" customWidth="1"/>
    <col min="13908" max="13917" width="2.125" style="3" bestFit="1" customWidth="0"/>
    <col min="13918" max="13918" width="2.625" style="3" bestFit="1" customWidth="1"/>
    <col min="13919" max="14080" width="2.125" style="3"/>
    <col min="14081" max="14081" width="2.125" style="3" bestFit="1" customWidth="0"/>
    <col min="14082" max="14082" width="2.5" style="3" bestFit="1" customWidth="1"/>
    <col min="14083" max="14121" width="2.25" style="3" customWidth="1"/>
    <col min="14122" max="14123" width="2.375" style="3" customWidth="1"/>
    <col min="14124" max="14130" width="2.25" style="3" customWidth="1"/>
    <col min="14131" max="14131" width="2.125" style="3" bestFit="1" customWidth="0"/>
    <col min="14132" max="14162" width="2.25" style="3" customWidth="1"/>
    <col min="14163" max="14163" width="2" style="3" customWidth="1"/>
    <col min="14164" max="14173" width="2.125" style="3" bestFit="1" customWidth="0"/>
    <col min="14174" max="14174" width="2.625" style="3" bestFit="1" customWidth="1"/>
    <col min="14175" max="14336" width="2.125" style="3"/>
    <col min="14337" max="14337" width="2.125" style="3" bestFit="1" customWidth="0"/>
    <col min="14338" max="14338" width="2.5" style="3" bestFit="1" customWidth="1"/>
    <col min="14339" max="14377" width="2.25" style="3" customWidth="1"/>
    <col min="14378" max="14379" width="2.375" style="3" customWidth="1"/>
    <col min="14380" max="14386" width="2.25" style="3" customWidth="1"/>
    <col min="14387" max="14387" width="2.125" style="3" bestFit="1" customWidth="0"/>
    <col min="14388" max="14418" width="2.25" style="3" customWidth="1"/>
    <col min="14419" max="14419" width="2" style="3" customWidth="1"/>
    <col min="14420" max="14429" width="2.125" style="3" bestFit="1" customWidth="0"/>
    <col min="14430" max="14430" width="2.625" style="3" bestFit="1" customWidth="1"/>
    <col min="14431" max="14592" width="2.125" style="3"/>
    <col min="14593" max="14593" width="2.125" style="3" bestFit="1" customWidth="0"/>
    <col min="14594" max="14594" width="2.5" style="3" bestFit="1" customWidth="1"/>
    <col min="14595" max="14633" width="2.25" style="3" customWidth="1"/>
    <col min="14634" max="14635" width="2.375" style="3" customWidth="1"/>
    <col min="14636" max="14642" width="2.25" style="3" customWidth="1"/>
    <col min="14643" max="14643" width="2.125" style="3" bestFit="1" customWidth="0"/>
    <col min="14644" max="14674" width="2.25" style="3" customWidth="1"/>
    <col min="14675" max="14675" width="2" style="3" customWidth="1"/>
    <col min="14676" max="14685" width="2.125" style="3" bestFit="1" customWidth="0"/>
    <col min="14686" max="14686" width="2.625" style="3" bestFit="1" customWidth="1"/>
    <col min="14687" max="14848" width="2.125" style="3"/>
    <col min="14849" max="14849" width="2.125" style="3" bestFit="1" customWidth="0"/>
    <col min="14850" max="14850" width="2.5" style="3" bestFit="1" customWidth="1"/>
    <col min="14851" max="14889" width="2.25" style="3" customWidth="1"/>
    <col min="14890" max="14891" width="2.375" style="3" customWidth="1"/>
    <col min="14892" max="14898" width="2.25" style="3" customWidth="1"/>
    <col min="14899" max="14899" width="2.125" style="3" bestFit="1" customWidth="0"/>
    <col min="14900" max="14930" width="2.25" style="3" customWidth="1"/>
    <col min="14931" max="14931" width="2" style="3" customWidth="1"/>
    <col min="14932" max="14941" width="2.125" style="3" bestFit="1" customWidth="0"/>
    <col min="14942" max="14942" width="2.625" style="3" bestFit="1" customWidth="1"/>
    <col min="14943" max="15104" width="2.125" style="3"/>
    <col min="15105" max="15105" width="2.125" style="3" bestFit="1" customWidth="0"/>
    <col min="15106" max="15106" width="2.5" style="3" bestFit="1" customWidth="1"/>
    <col min="15107" max="15145" width="2.25" style="3" customWidth="1"/>
    <col min="15146" max="15147" width="2.375" style="3" customWidth="1"/>
    <col min="15148" max="15154" width="2.25" style="3" customWidth="1"/>
    <col min="15155" max="15155" width="2.125" style="3" bestFit="1" customWidth="0"/>
    <col min="15156" max="15186" width="2.25" style="3" customWidth="1"/>
    <col min="15187" max="15187" width="2" style="3" customWidth="1"/>
    <col min="15188" max="15197" width="2.125" style="3" bestFit="1" customWidth="0"/>
    <col min="15198" max="15198" width="2.625" style="3" bestFit="1" customWidth="1"/>
    <col min="15199" max="15360" width="2.125" style="3"/>
    <col min="15361" max="15361" width="2.125" style="3" bestFit="1" customWidth="0"/>
    <col min="15362" max="15362" width="2.5" style="3" bestFit="1" customWidth="1"/>
    <col min="15363" max="15401" width="2.25" style="3" customWidth="1"/>
    <col min="15402" max="15403" width="2.375" style="3" customWidth="1"/>
    <col min="15404" max="15410" width="2.25" style="3" customWidth="1"/>
    <col min="15411" max="15411" width="2.125" style="3" bestFit="1" customWidth="0"/>
    <col min="15412" max="15442" width="2.25" style="3" customWidth="1"/>
    <col min="15443" max="15443" width="2" style="3" customWidth="1"/>
    <col min="15444" max="15453" width="2.125" style="3" bestFit="1" customWidth="0"/>
    <col min="15454" max="15454" width="2.625" style="3" bestFit="1" customWidth="1"/>
    <col min="15455" max="15616" width="2.125" style="3"/>
    <col min="15617" max="15617" width="2.125" style="3" bestFit="1" customWidth="0"/>
    <col min="15618" max="15618" width="2.5" style="3" bestFit="1" customWidth="1"/>
    <col min="15619" max="15657" width="2.25" style="3" customWidth="1"/>
    <col min="15658" max="15659" width="2.375" style="3" customWidth="1"/>
    <col min="15660" max="15666" width="2.25" style="3" customWidth="1"/>
    <col min="15667" max="15667" width="2.125" style="3" bestFit="1" customWidth="0"/>
    <col min="15668" max="15698" width="2.25" style="3" customWidth="1"/>
    <col min="15699" max="15699" width="2" style="3" customWidth="1"/>
    <col min="15700" max="15709" width="2.125" style="3" bestFit="1" customWidth="0"/>
    <col min="15710" max="15710" width="2.625" style="3" bestFit="1" customWidth="1"/>
    <col min="15711" max="15872" width="2.125" style="3"/>
    <col min="15873" max="15873" width="2.125" style="3" bestFit="1" customWidth="0"/>
    <col min="15874" max="15874" width="2.5" style="3" bestFit="1" customWidth="1"/>
    <col min="15875" max="15913" width="2.25" style="3" customWidth="1"/>
    <col min="15914" max="15915" width="2.375" style="3" customWidth="1"/>
    <col min="15916" max="15922" width="2.25" style="3" customWidth="1"/>
    <col min="15923" max="15923" width="2.125" style="3" bestFit="1" customWidth="0"/>
    <col min="15924" max="15954" width="2.25" style="3" customWidth="1"/>
    <col min="15955" max="15955" width="2" style="3" customWidth="1"/>
    <col min="15956" max="15965" width="2.125" style="3" bestFit="1" customWidth="0"/>
    <col min="15966" max="15966" width="2.625" style="3" bestFit="1" customWidth="1"/>
    <col min="15967" max="16128" width="2.125" style="3"/>
    <col min="16129" max="16129" width="2.125" style="3" bestFit="1" customWidth="0"/>
    <col min="16130" max="16130" width="2.5" style="3" bestFit="1" customWidth="1"/>
    <col min="16131" max="16169" width="2.25" style="3" customWidth="1"/>
    <col min="16170" max="16171" width="2.375" style="3" customWidth="1"/>
    <col min="16172" max="16178" width="2.25" style="3" customWidth="1"/>
    <col min="16179" max="16179" width="2.125" style="3" bestFit="1" customWidth="0"/>
    <col min="16180" max="16210" width="2.25" style="3" customWidth="1"/>
    <col min="16211" max="16211" width="2" style="3" customWidth="1"/>
    <col min="16212" max="16221" width="2.125" style="3" bestFit="1" customWidth="0"/>
    <col min="16222" max="16222" width="2.625" style="3" bestFit="1" customWidth="1"/>
    <col min="16223" max="16384" width="2.125" style="3"/>
  </cols>
  <sheetData>
    <row r="1" spans="1:158" s="4" customFormat="1" ht="13.5" customHeight="1">
      <c r="A1" s="6"/>
      <c r="B1" s="6" t="s">
        <v>411</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row>
    <row r="2" spans="1:158" s="4" customFormat="1" ht="13.5" customHeight="1">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row>
    <row r="3" spans="1:158" s="4" customFormat="1" ht="13.5" customHeight="1">
      <c r="A3" s="6"/>
      <c r="B3" s="6" t="s">
        <v>129</v>
      </c>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Q3" s="142" t="str">
        <f>G5</f>
        <v>令和</v>
      </c>
      <c r="AR3" s="142"/>
      <c r="AS3" s="142" t="str">
        <f>IF(I5="","",I5)</f>
        <v>8</v>
      </c>
      <c r="AT3" s="142"/>
      <c r="AU3" s="246" t="s">
        <v>252</v>
      </c>
      <c r="AV3" s="246"/>
      <c r="AW3" s="246"/>
    </row>
    <row r="4" spans="1:158" s="4" customFormat="1" ht="13.5" customHeight="1">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BD4" s="360" t="s">
        <v>549</v>
      </c>
      <c r="BE4" s="360"/>
      <c r="BF4" s="360"/>
      <c r="BG4" s="360"/>
      <c r="BH4" s="360"/>
      <c r="BI4" s="360"/>
      <c r="BJ4" s="360"/>
      <c r="BK4" s="360"/>
      <c r="BL4" s="360"/>
      <c r="BM4" s="360"/>
      <c r="BN4" s="374"/>
    </row>
    <row r="5" spans="1:158" s="4" customFormat="1" ht="13.5" customHeight="1">
      <c r="A5" s="6"/>
      <c r="B5" s="6" t="s">
        <v>229</v>
      </c>
      <c r="C5" s="6"/>
      <c r="D5" s="6"/>
      <c r="E5" s="6"/>
      <c r="F5" s="6"/>
      <c r="G5" s="6" t="s">
        <v>482</v>
      </c>
      <c r="H5" s="6"/>
      <c r="I5" s="35" t="s">
        <v>425</v>
      </c>
      <c r="J5" s="37"/>
      <c r="K5" s="6" t="s">
        <v>252</v>
      </c>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BD5" s="360"/>
      <c r="BE5" s="360"/>
      <c r="BF5" s="360"/>
      <c r="BG5" s="360"/>
      <c r="BH5" s="360"/>
      <c r="BI5" s="360"/>
      <c r="BJ5" s="360"/>
      <c r="BK5" s="360"/>
      <c r="BL5" s="360"/>
      <c r="BM5" s="360"/>
      <c r="BN5" s="374"/>
    </row>
    <row r="6" spans="1:158" s="4" customFormat="1" ht="13.5" customHeight="1">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row>
    <row r="7" spans="1:158" s="4" customFormat="1" ht="13.5" customHeight="1">
      <c r="A7" s="6"/>
      <c r="B7" s="6" t="s">
        <v>248</v>
      </c>
      <c r="C7" s="6"/>
      <c r="D7" s="6"/>
      <c r="E7" s="6"/>
      <c r="F7" s="6"/>
      <c r="G7" s="30"/>
      <c r="H7" s="28"/>
      <c r="I7" s="28"/>
      <c r="J7" s="28"/>
      <c r="K7" s="28"/>
      <c r="L7" s="28"/>
      <c r="M7" s="28"/>
      <c r="N7" s="28"/>
      <c r="O7" s="28"/>
      <c r="P7" s="28"/>
      <c r="Q7" s="28"/>
      <c r="R7" s="28"/>
      <c r="S7" s="28"/>
      <c r="T7" s="28"/>
      <c r="U7" s="28"/>
      <c r="V7" s="28"/>
      <c r="W7" s="28"/>
      <c r="X7" s="28"/>
      <c r="Y7" s="28"/>
      <c r="Z7" s="28"/>
      <c r="AA7" s="28"/>
      <c r="AB7" s="46"/>
      <c r="AC7" s="6"/>
      <c r="AD7" s="6"/>
      <c r="AE7" s="6"/>
      <c r="AF7" s="6"/>
      <c r="AG7" s="6"/>
      <c r="AH7" s="6"/>
      <c r="AI7" s="6"/>
      <c r="AJ7" s="6"/>
      <c r="AK7" s="6"/>
      <c r="AL7" s="6"/>
      <c r="AM7" s="6"/>
      <c r="AN7" s="6"/>
      <c r="AO7" s="6"/>
      <c r="AP7" s="72" t="str">
        <f>IF(G7="",CONCATENATE(B7,"　　","○○○○○○○○○○工事"),CONCATENATE(B7,"　　",G7))</f>
        <v>工事名　　○○○○○○○○○○工事</v>
      </c>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row>
    <row r="8" spans="1:158" s="4" customFormat="1" ht="13.5" customHeight="1">
      <c r="A8" s="6"/>
      <c r="B8" s="6"/>
      <c r="C8" s="6"/>
      <c r="D8" s="6"/>
      <c r="E8" s="6"/>
      <c r="F8" s="6"/>
      <c r="G8" s="6"/>
      <c r="H8" s="6"/>
      <c r="I8" s="6"/>
      <c r="J8" s="6"/>
      <c r="K8" s="6"/>
      <c r="L8" s="6"/>
      <c r="M8" s="6"/>
      <c r="N8" s="6"/>
      <c r="O8" s="6"/>
      <c r="P8" s="6"/>
      <c r="Q8" s="6"/>
      <c r="R8" s="6"/>
      <c r="S8" s="6"/>
      <c r="T8" s="6"/>
      <c r="U8" s="6"/>
      <c r="V8" s="6"/>
      <c r="W8" s="6"/>
      <c r="X8" s="9"/>
      <c r="Y8" s="9"/>
      <c r="Z8" s="9"/>
      <c r="AA8" s="9"/>
      <c r="AB8" s="9"/>
      <c r="AC8" s="9"/>
      <c r="AD8" s="9"/>
      <c r="AE8" s="9"/>
      <c r="AF8" s="9"/>
      <c r="AG8" s="9"/>
      <c r="AH8" s="9"/>
      <c r="AI8" s="9"/>
      <c r="AJ8" s="9"/>
      <c r="AK8" s="9"/>
      <c r="AL8" s="9"/>
      <c r="AM8" s="9"/>
      <c r="AN8" s="9"/>
      <c r="AO8" s="9"/>
      <c r="AZ8" s="326"/>
      <c r="BA8" s="326"/>
      <c r="BB8" s="326"/>
      <c r="BR8" s="376"/>
      <c r="BS8" s="376"/>
      <c r="BT8" s="376"/>
      <c r="BU8" s="376"/>
      <c r="BV8" s="376"/>
      <c r="BW8" s="376"/>
      <c r="BX8" s="376"/>
      <c r="BY8" s="376"/>
      <c r="BZ8" s="376"/>
      <c r="CA8" s="376"/>
      <c r="CB8" s="376"/>
      <c r="CC8" s="376"/>
      <c r="CD8" s="376"/>
      <c r="CE8" s="376"/>
    </row>
    <row r="9" spans="1:158" s="4" customFormat="1" ht="13.5" customHeight="1">
      <c r="A9" s="6"/>
      <c r="B9" s="6" t="s">
        <v>219</v>
      </c>
      <c r="C9" s="6"/>
      <c r="D9" s="6"/>
      <c r="E9" s="6"/>
      <c r="F9" s="6"/>
      <c r="G9" s="31" t="s">
        <v>483</v>
      </c>
      <c r="H9" s="33"/>
      <c r="I9" s="33"/>
      <c r="J9" s="33"/>
      <c r="K9" s="33"/>
      <c r="L9" s="33"/>
      <c r="M9" s="45"/>
      <c r="N9" s="6"/>
      <c r="O9" s="52" t="s">
        <v>449</v>
      </c>
      <c r="P9" s="6"/>
      <c r="Q9" s="6"/>
      <c r="R9" s="6"/>
      <c r="S9" s="6"/>
      <c r="T9" s="6"/>
      <c r="U9" s="6"/>
      <c r="V9" s="6"/>
      <c r="W9" s="6"/>
      <c r="X9" s="6"/>
      <c r="Y9" s="6"/>
      <c r="Z9" s="6"/>
      <c r="AA9" s="6"/>
      <c r="AB9" s="6"/>
      <c r="AC9" s="6"/>
      <c r="AD9" s="6"/>
      <c r="AE9" s="6"/>
      <c r="AF9" s="6"/>
      <c r="AG9" s="6"/>
      <c r="AH9" s="6"/>
      <c r="AI9" s="6"/>
      <c r="AJ9" s="6"/>
      <c r="AK9" s="6"/>
      <c r="AL9" s="6"/>
      <c r="AM9" s="6"/>
      <c r="AN9" s="6"/>
      <c r="AO9" s="6"/>
      <c r="BS9" s="380" t="str">
        <f>G9</f>
        <v>令和　年　月　日</v>
      </c>
      <c r="BT9" s="380"/>
      <c r="BU9" s="380"/>
      <c r="BV9" s="380"/>
      <c r="BW9" s="380"/>
      <c r="BX9" s="380"/>
      <c r="BY9" s="380"/>
      <c r="BZ9" s="380"/>
      <c r="CA9" s="380"/>
      <c r="CB9" s="380"/>
      <c r="CC9" s="380"/>
      <c r="CD9" s="380"/>
      <c r="CE9" s="411"/>
    </row>
    <row r="10" spans="1:158" s="4" customFormat="1" ht="13.5" customHeight="1">
      <c r="A10" s="6"/>
      <c r="B10" s="6"/>
      <c r="C10" s="6"/>
      <c r="D10" s="6"/>
      <c r="E10" s="6"/>
      <c r="F10" s="6"/>
      <c r="G10" s="6"/>
      <c r="H10" s="6"/>
      <c r="I10" s="6"/>
      <c r="J10" s="6"/>
      <c r="K10" s="6"/>
      <c r="L10" s="6"/>
      <c r="M10" s="6"/>
      <c r="N10" s="6"/>
      <c r="O10" s="52"/>
      <c r="P10" s="6"/>
      <c r="Q10" s="6"/>
      <c r="R10" s="6"/>
      <c r="S10" s="6"/>
      <c r="T10" s="6"/>
      <c r="U10" s="6"/>
      <c r="V10" s="6"/>
      <c r="W10" s="6"/>
      <c r="X10" s="6"/>
      <c r="Y10" s="6"/>
      <c r="Z10" s="6"/>
      <c r="AA10" s="6"/>
      <c r="AB10" s="6"/>
      <c r="AC10" s="6"/>
      <c r="AD10" s="6"/>
      <c r="AE10" s="6"/>
      <c r="AF10" s="6"/>
      <c r="AG10" s="6"/>
      <c r="AH10" s="6"/>
      <c r="AI10" s="6"/>
      <c r="AJ10" s="6"/>
      <c r="AK10" s="6"/>
      <c r="AL10" s="6"/>
      <c r="AM10" s="6"/>
      <c r="AN10" s="6"/>
      <c r="AO10" s="6"/>
      <c r="BS10" s="306" t="str">
        <f>IF(G11="",B11,G11)</f>
        <v>倉吉市</v>
      </c>
      <c r="BT10" s="306"/>
      <c r="BU10" s="306"/>
      <c r="BV10" s="306"/>
      <c r="BW10" s="306"/>
      <c r="BX10" s="306"/>
      <c r="BY10" s="306"/>
      <c r="BZ10" s="306"/>
      <c r="CA10" s="306"/>
      <c r="CB10" s="306"/>
      <c r="CC10" s="306"/>
      <c r="CD10" s="306"/>
    </row>
    <row r="11" spans="1:158" s="4" customFormat="1" ht="13.5" customHeight="1">
      <c r="A11" s="6"/>
      <c r="B11" s="6" t="s">
        <v>266</v>
      </c>
      <c r="C11" s="6"/>
      <c r="D11" s="6"/>
      <c r="E11" s="6"/>
      <c r="F11" s="6"/>
      <c r="G11" s="23" t="s">
        <v>47</v>
      </c>
      <c r="H11" s="28"/>
      <c r="I11" s="28"/>
      <c r="J11" s="28"/>
      <c r="K11" s="28"/>
      <c r="L11" s="28"/>
      <c r="M11" s="4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BS11" s="306" t="str">
        <f>IF(I13="",B13,I13)</f>
        <v>部局名</v>
      </c>
      <c r="BT11" s="306"/>
      <c r="BU11" s="306"/>
      <c r="BV11" s="306"/>
      <c r="BW11" s="306"/>
      <c r="BX11" s="306"/>
      <c r="BY11" s="306"/>
      <c r="BZ11" s="306"/>
      <c r="CA11" s="306"/>
      <c r="CB11" s="306"/>
      <c r="CC11" s="306"/>
      <c r="CD11" s="306"/>
    </row>
    <row r="12" spans="1:158" s="4" customFormat="1" ht="13.5" customHeight="1">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row>
    <row r="13" spans="1:158" s="4" customFormat="1" ht="13.5" customHeight="1">
      <c r="A13" s="6"/>
      <c r="B13" s="6" t="s">
        <v>183</v>
      </c>
      <c r="C13" s="6"/>
      <c r="D13" s="6"/>
      <c r="E13" s="6"/>
      <c r="F13" s="6" t="s">
        <v>188</v>
      </c>
      <c r="G13" s="6"/>
      <c r="I13" s="23"/>
      <c r="J13" s="28"/>
      <c r="K13" s="28"/>
      <c r="L13" s="28"/>
      <c r="M13" s="28"/>
      <c r="N13" s="28"/>
      <c r="O13" s="4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Q13" s="4" t="s">
        <v>423</v>
      </c>
    </row>
    <row r="14" spans="1:158" s="4" customFormat="1" ht="13.5" customHeight="1">
      <c r="A14" s="6"/>
      <c r="B14" s="6"/>
      <c r="Y14" s="9"/>
      <c r="Z14" s="9"/>
      <c r="AA14" s="9"/>
      <c r="AB14" s="9"/>
      <c r="AC14" s="9"/>
      <c r="AD14" s="9"/>
      <c r="AE14" s="9"/>
      <c r="AF14" s="9"/>
      <c r="AG14" s="9"/>
      <c r="AH14" s="9"/>
      <c r="AI14" s="9"/>
      <c r="AJ14" s="9"/>
      <c r="AK14" s="9"/>
      <c r="AL14" s="9"/>
      <c r="AM14" s="9"/>
      <c r="AN14" s="9"/>
      <c r="AO14" s="9"/>
      <c r="BY14" s="397" t="s">
        <v>422</v>
      </c>
      <c r="BZ14" s="397"/>
      <c r="CA14" s="397"/>
      <c r="CB14" s="397"/>
      <c r="CC14" s="397"/>
      <c r="CD14" s="397"/>
      <c r="CG14" s="435"/>
      <c r="CH14" s="376"/>
      <c r="CI14" s="376"/>
      <c r="CJ14" s="376"/>
      <c r="CK14" s="376"/>
      <c r="CL14" s="376"/>
      <c r="CM14" s="376"/>
      <c r="CN14" s="376"/>
      <c r="CO14" s="376"/>
      <c r="CP14" s="376"/>
      <c r="CQ14" s="376"/>
      <c r="CR14" s="376"/>
      <c r="CS14" s="376"/>
      <c r="CT14" s="376"/>
      <c r="CU14" s="376"/>
      <c r="CV14" s="376"/>
      <c r="CW14" s="376"/>
      <c r="CX14" s="376"/>
      <c r="CY14" s="376" t="str">
        <f>CG15</f>
        <v>総務部</v>
      </c>
      <c r="CZ14" s="376"/>
      <c r="DA14" s="376"/>
      <c r="DB14" s="376"/>
      <c r="DC14" s="376"/>
      <c r="DD14" s="376"/>
      <c r="DE14" s="376" t="str">
        <f>CG16</f>
        <v>市民生活部</v>
      </c>
      <c r="DF14" s="376"/>
      <c r="DG14" s="376"/>
      <c r="DH14" s="376"/>
      <c r="DI14" s="376"/>
      <c r="DJ14" s="376"/>
      <c r="DK14" s="376"/>
      <c r="DL14" s="376"/>
      <c r="DM14" s="376"/>
      <c r="DN14" s="376" t="str">
        <f>CG17</f>
        <v>健康福祉部</v>
      </c>
      <c r="DO14" s="376"/>
      <c r="DP14" s="376"/>
      <c r="DQ14" s="376"/>
      <c r="DR14" s="376"/>
      <c r="DS14" s="376"/>
      <c r="DT14" s="376"/>
      <c r="DU14" s="376" t="str">
        <f>CG18</f>
        <v>建設部</v>
      </c>
      <c r="DV14" s="376"/>
      <c r="DW14" s="376"/>
      <c r="DX14" s="376"/>
      <c r="DY14" s="376"/>
      <c r="DZ14" s="376"/>
      <c r="EA14" s="376" t="str">
        <f>CG19</f>
        <v>上下水道局</v>
      </c>
      <c r="EB14" s="376"/>
      <c r="EC14" s="376"/>
      <c r="ED14" s="376"/>
      <c r="EE14" s="376"/>
      <c r="EF14" s="376"/>
      <c r="EG14" s="376"/>
      <c r="EH14" s="376"/>
      <c r="EI14" s="376"/>
      <c r="EJ14" s="376" t="str">
        <f>CG20</f>
        <v>教育委員会事務局</v>
      </c>
      <c r="EK14" s="376"/>
      <c r="EL14" s="376"/>
      <c r="EM14" s="376"/>
      <c r="EN14" s="376"/>
      <c r="EO14" s="376"/>
      <c r="EP14" s="376"/>
      <c r="EQ14" s="376"/>
      <c r="ER14" s="376"/>
      <c r="ES14" s="376"/>
      <c r="ET14" s="376" t="s">
        <v>172</v>
      </c>
      <c r="EU14" s="376"/>
      <c r="EV14" s="376"/>
      <c r="EW14" s="376"/>
      <c r="EX14" s="376"/>
      <c r="EY14" s="376"/>
      <c r="EZ14" s="376"/>
      <c r="FA14" s="376"/>
      <c r="FB14" s="444"/>
    </row>
    <row r="15" spans="1:158" s="4" customFormat="1" ht="13.5" customHeight="1">
      <c r="A15" s="6"/>
      <c r="B15" s="9" t="s">
        <v>193</v>
      </c>
      <c r="C15" s="9"/>
      <c r="D15" s="9"/>
      <c r="E15" s="6"/>
      <c r="F15" s="9" t="s">
        <v>188</v>
      </c>
      <c r="G15" s="9"/>
      <c r="H15" s="9"/>
      <c r="I15" s="23"/>
      <c r="J15" s="28"/>
      <c r="K15" s="28"/>
      <c r="L15" s="28"/>
      <c r="M15" s="28"/>
      <c r="N15" s="28"/>
      <c r="O15" s="46"/>
      <c r="P15" s="6"/>
      <c r="Q15" s="9"/>
      <c r="R15" s="9"/>
      <c r="S15" s="9"/>
      <c r="T15" s="9"/>
      <c r="U15" s="6"/>
      <c r="V15" s="6"/>
      <c r="W15" s="6"/>
      <c r="X15" s="6"/>
      <c r="Y15" s="6"/>
      <c r="Z15" s="6"/>
      <c r="AA15" s="6"/>
      <c r="AB15" s="6"/>
      <c r="AC15" s="6"/>
      <c r="AD15" s="6"/>
      <c r="AE15" s="6"/>
      <c r="AF15" s="6"/>
      <c r="AG15" s="6"/>
      <c r="AH15" s="6"/>
      <c r="AI15" s="6"/>
      <c r="AJ15" s="6"/>
      <c r="AK15" s="6"/>
      <c r="AL15" s="6"/>
      <c r="AM15" s="6"/>
      <c r="AN15" s="6"/>
      <c r="AO15" s="6"/>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398"/>
      <c r="BZ15" s="398"/>
      <c r="CA15" s="398"/>
      <c r="CB15" s="398"/>
      <c r="CC15" s="398"/>
      <c r="CD15" s="398"/>
      <c r="CE15" s="73"/>
      <c r="CG15" s="436" t="s">
        <v>558</v>
      </c>
      <c r="CP15" s="435" t="str">
        <f t="shared" ref="CP15:CP22" si="0">IF($I$13="","",IF($I$13=$CG$15,CY15,IF($I$13=$CG$16,DE15,IF($I$13=$CG$17,DN15,IF($I$13=$CG$18,DU15,IF($I$13=$CG$19,EA15,IF($I$13=$CG$20,EJ15,IF($I$13=$CG$21,ET15,""))))))))</f>
        <v/>
      </c>
      <c r="CQ15" s="376"/>
      <c r="CR15" s="376"/>
      <c r="CS15" s="376"/>
      <c r="CT15" s="376"/>
      <c r="CU15" s="376"/>
      <c r="CV15" s="376"/>
      <c r="CW15" s="444"/>
      <c r="CY15" s="4" t="s">
        <v>278</v>
      </c>
      <c r="DE15" s="4" t="s">
        <v>576</v>
      </c>
      <c r="DN15" s="4" t="s">
        <v>274</v>
      </c>
      <c r="DU15" s="4" t="s">
        <v>76</v>
      </c>
      <c r="EA15" s="4" t="s">
        <v>472</v>
      </c>
      <c r="EJ15" s="4" t="s">
        <v>189</v>
      </c>
      <c r="ET15" s="4" t="s">
        <v>165</v>
      </c>
      <c r="FB15" s="445"/>
    </row>
    <row r="16" spans="1:158" s="4" customFormat="1" ht="13.5" customHeight="1">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BY16" s="397" t="s">
        <v>422</v>
      </c>
      <c r="BZ16" s="397"/>
      <c r="CA16" s="397"/>
      <c r="CB16" s="397"/>
      <c r="CC16" s="397"/>
      <c r="CD16" s="397"/>
      <c r="CG16" s="436" t="s">
        <v>285</v>
      </c>
      <c r="CP16" s="436" t="str">
        <f t="shared" si="0"/>
        <v/>
      </c>
      <c r="CW16" s="445"/>
      <c r="CY16" s="4" t="s">
        <v>36</v>
      </c>
      <c r="DE16" s="4" t="s">
        <v>297</v>
      </c>
      <c r="DN16" s="4" t="s">
        <v>108</v>
      </c>
      <c r="DU16" s="4" t="s">
        <v>112</v>
      </c>
      <c r="EA16" s="4" t="s">
        <v>96</v>
      </c>
      <c r="EJ16" s="4" t="s">
        <v>220</v>
      </c>
      <c r="ET16" s="4" t="s">
        <v>199</v>
      </c>
      <c r="FB16" s="445"/>
    </row>
    <row r="17" spans="1:158" s="4" customFormat="1" ht="13.5" customHeight="1">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398"/>
      <c r="BZ17" s="398"/>
      <c r="CA17" s="398"/>
      <c r="CB17" s="398"/>
      <c r="CC17" s="398"/>
      <c r="CD17" s="398"/>
      <c r="CE17" s="73"/>
      <c r="CG17" s="436" t="s">
        <v>303</v>
      </c>
      <c r="CP17" s="436" t="str">
        <f t="shared" si="0"/>
        <v/>
      </c>
      <c r="CW17" s="445"/>
      <c r="CY17" s="4" t="s">
        <v>27</v>
      </c>
      <c r="DE17" s="4" t="s">
        <v>251</v>
      </c>
      <c r="DN17" s="4" t="s">
        <v>580</v>
      </c>
      <c r="DU17" s="4" t="s">
        <v>581</v>
      </c>
      <c r="EA17" s="4" t="s">
        <v>109</v>
      </c>
      <c r="EJ17" s="4" t="s">
        <v>331</v>
      </c>
      <c r="ET17" s="4" t="s">
        <v>209</v>
      </c>
      <c r="FB17" s="445"/>
    </row>
    <row r="18" spans="1:158" s="4" customFormat="1" ht="13.5" customHeight="1">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BY18" s="397" t="s">
        <v>422</v>
      </c>
      <c r="BZ18" s="397"/>
      <c r="CA18" s="397"/>
      <c r="CB18" s="397"/>
      <c r="CC18" s="397"/>
      <c r="CD18" s="397"/>
      <c r="CG18" s="436" t="s">
        <v>559</v>
      </c>
      <c r="CP18" s="436" t="str">
        <f t="shared" si="0"/>
        <v/>
      </c>
      <c r="CW18" s="445"/>
      <c r="CY18" s="4" t="s">
        <v>244</v>
      </c>
      <c r="DE18" s="4" t="s">
        <v>52</v>
      </c>
      <c r="DN18" s="4" t="s">
        <v>430</v>
      </c>
      <c r="DU18" s="4" t="s">
        <v>568</v>
      </c>
      <c r="EA18" s="4" t="s">
        <v>109</v>
      </c>
      <c r="EJ18" s="4" t="s">
        <v>330</v>
      </c>
      <c r="ET18" s="4" t="s">
        <v>192</v>
      </c>
      <c r="FB18" s="445"/>
    </row>
    <row r="19" spans="1:158" s="4" customFormat="1" ht="13.5" customHeight="1">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398"/>
      <c r="BZ19" s="398"/>
      <c r="CA19" s="398"/>
      <c r="CB19" s="398"/>
      <c r="CC19" s="398"/>
      <c r="CD19" s="398"/>
      <c r="CE19" s="73"/>
      <c r="CG19" s="436" t="s">
        <v>319</v>
      </c>
      <c r="CP19" s="436" t="str">
        <f t="shared" si="0"/>
        <v/>
      </c>
      <c r="CW19" s="445"/>
      <c r="CY19" s="4" t="s">
        <v>575</v>
      </c>
      <c r="DE19" s="4" t="s">
        <v>388</v>
      </c>
      <c r="DN19" s="4" t="s">
        <v>582</v>
      </c>
      <c r="DU19" s="4" t="s">
        <v>109</v>
      </c>
      <c r="EA19" s="4" t="s">
        <v>109</v>
      </c>
      <c r="EJ19" s="4" t="s">
        <v>361</v>
      </c>
      <c r="ET19" s="4" t="s">
        <v>109</v>
      </c>
      <c r="FB19" s="445"/>
    </row>
    <row r="20" spans="1:158" s="4" customFormat="1" ht="13.5" customHeight="1">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BY20" s="397" t="s">
        <v>422</v>
      </c>
      <c r="BZ20" s="397"/>
      <c r="CA20" s="397"/>
      <c r="CB20" s="397"/>
      <c r="CC20" s="397"/>
      <c r="CD20" s="397"/>
      <c r="CG20" s="436" t="s">
        <v>143</v>
      </c>
      <c r="CP20" s="436" t="str">
        <f t="shared" si="0"/>
        <v/>
      </c>
      <c r="CW20" s="445"/>
      <c r="CY20" s="4" t="s">
        <v>24</v>
      </c>
      <c r="DE20" s="4" t="s">
        <v>109</v>
      </c>
      <c r="DN20" s="4" t="s">
        <v>109</v>
      </c>
      <c r="DU20" s="4" t="s">
        <v>109</v>
      </c>
      <c r="EA20" s="4" t="s">
        <v>109</v>
      </c>
      <c r="EJ20" s="4" t="s">
        <v>372</v>
      </c>
      <c r="ET20" s="4" t="s">
        <v>109</v>
      </c>
      <c r="FB20" s="445"/>
    </row>
    <row r="21" spans="1:158" s="4" customFormat="1" ht="13.5" customHeight="1">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c r="BW21" s="73"/>
      <c r="BX21" s="73"/>
      <c r="BY21" s="398"/>
      <c r="BZ21" s="398"/>
      <c r="CA21" s="398"/>
      <c r="CB21" s="398"/>
      <c r="CC21" s="398"/>
      <c r="CD21" s="398"/>
      <c r="CE21" s="73"/>
      <c r="CG21" s="436" t="s">
        <v>172</v>
      </c>
      <c r="CP21" s="436" t="str">
        <f t="shared" si="0"/>
        <v/>
      </c>
      <c r="CW21" s="445"/>
      <c r="CY21" s="4" t="s">
        <v>495</v>
      </c>
      <c r="DE21" s="4" t="s">
        <v>109</v>
      </c>
      <c r="DN21" s="4" t="s">
        <v>109</v>
      </c>
      <c r="DU21" s="4" t="s">
        <v>109</v>
      </c>
      <c r="EA21" s="4" t="s">
        <v>109</v>
      </c>
      <c r="EJ21" s="4" t="s">
        <v>109</v>
      </c>
      <c r="ET21" s="4" t="s">
        <v>109</v>
      </c>
      <c r="FB21" s="445"/>
    </row>
    <row r="22" spans="1:158" s="4" customFormat="1" ht="13.5" customHeight="1">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BY22" s="397" t="s">
        <v>422</v>
      </c>
      <c r="BZ22" s="397"/>
      <c r="CA22" s="397"/>
      <c r="CB22" s="397"/>
      <c r="CC22" s="397"/>
      <c r="CD22" s="397"/>
      <c r="CG22" s="437"/>
      <c r="CH22" s="440"/>
      <c r="CI22" s="440"/>
      <c r="CJ22" s="440"/>
      <c r="CK22" s="440"/>
      <c r="CL22" s="440"/>
      <c r="CM22" s="440"/>
      <c r="CN22" s="440"/>
      <c r="CO22" s="440"/>
      <c r="CP22" s="437" t="str">
        <f t="shared" si="0"/>
        <v/>
      </c>
      <c r="CQ22" s="440"/>
      <c r="CR22" s="440"/>
      <c r="CS22" s="440"/>
      <c r="CT22" s="440"/>
      <c r="CU22" s="440"/>
      <c r="CV22" s="440"/>
      <c r="CW22" s="446"/>
      <c r="CX22" s="440"/>
      <c r="CY22" s="440" t="s">
        <v>109</v>
      </c>
      <c r="CZ22" s="440"/>
      <c r="DA22" s="440"/>
      <c r="DB22" s="440"/>
      <c r="DC22" s="440"/>
      <c r="DD22" s="440"/>
      <c r="DE22" s="440" t="s">
        <v>109</v>
      </c>
      <c r="DF22" s="440"/>
      <c r="DG22" s="440"/>
      <c r="DH22" s="440"/>
      <c r="DI22" s="440"/>
      <c r="DJ22" s="440"/>
      <c r="DK22" s="440"/>
      <c r="DL22" s="440"/>
      <c r="DM22" s="440"/>
      <c r="DN22" s="440" t="s">
        <v>109</v>
      </c>
      <c r="DO22" s="440"/>
      <c r="DP22" s="440"/>
      <c r="DQ22" s="440"/>
      <c r="DR22" s="440"/>
      <c r="DS22" s="440"/>
      <c r="DT22" s="440"/>
      <c r="DU22" s="440" t="s">
        <v>109</v>
      </c>
      <c r="DV22" s="440"/>
      <c r="DW22" s="440"/>
      <c r="DX22" s="440"/>
      <c r="DY22" s="440"/>
      <c r="DZ22" s="440"/>
      <c r="EA22" s="440" t="s">
        <v>109</v>
      </c>
      <c r="EB22" s="440"/>
      <c r="EC22" s="440"/>
      <c r="ED22" s="440"/>
      <c r="EE22" s="440"/>
      <c r="EF22" s="440"/>
      <c r="EG22" s="440"/>
      <c r="EH22" s="440"/>
      <c r="EI22" s="440"/>
      <c r="EJ22" s="440" t="s">
        <v>109</v>
      </c>
      <c r="EK22" s="440"/>
      <c r="EL22" s="440"/>
      <c r="EM22" s="440"/>
      <c r="EN22" s="440"/>
      <c r="EO22" s="440"/>
      <c r="EP22" s="440"/>
      <c r="EQ22" s="440"/>
      <c r="ER22" s="440"/>
      <c r="ES22" s="440"/>
      <c r="ET22" s="440" t="s">
        <v>109</v>
      </c>
      <c r="EU22" s="440"/>
      <c r="EV22" s="440"/>
      <c r="EW22" s="440"/>
      <c r="EX22" s="440"/>
      <c r="EY22" s="440"/>
      <c r="EZ22" s="440"/>
      <c r="FA22" s="440"/>
      <c r="FB22" s="446"/>
    </row>
    <row r="23" spans="1:158" s="4" customFormat="1" ht="13.5" customHeight="1">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398"/>
      <c r="BZ23" s="398"/>
      <c r="CA23" s="398"/>
      <c r="CB23" s="398"/>
      <c r="CC23" s="398"/>
      <c r="CD23" s="398"/>
      <c r="CE23" s="73"/>
    </row>
    <row r="24" spans="1:158" s="4" customFormat="1" ht="13.5" customHeight="1">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BY24" s="397" t="s">
        <v>422</v>
      </c>
      <c r="BZ24" s="397"/>
      <c r="CA24" s="397"/>
      <c r="CB24" s="397"/>
      <c r="CC24" s="397"/>
      <c r="CD24" s="397"/>
    </row>
    <row r="25" spans="1:158" s="4" customFormat="1" ht="13.5" customHeight="1">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398"/>
      <c r="BZ25" s="398"/>
      <c r="CA25" s="398"/>
      <c r="CB25" s="398"/>
      <c r="CC25" s="398"/>
      <c r="CD25" s="398"/>
      <c r="CE25" s="73"/>
    </row>
    <row r="26" spans="1:158" s="4" customFormat="1" ht="13.5" customHeight="1">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BY26" s="397" t="s">
        <v>422</v>
      </c>
      <c r="BZ26" s="397"/>
      <c r="CA26" s="397"/>
      <c r="CB26" s="397"/>
      <c r="CC26" s="397"/>
      <c r="CD26" s="397"/>
    </row>
    <row r="27" spans="1:158" s="4" customFormat="1" ht="13.5" customHeight="1">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398"/>
      <c r="BZ27" s="398"/>
      <c r="CA27" s="398"/>
      <c r="CB27" s="398"/>
      <c r="CC27" s="398"/>
      <c r="CD27" s="398"/>
      <c r="CE27" s="73"/>
    </row>
    <row r="28" spans="1:158" s="4" customFormat="1" ht="13.5" customHeight="1">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BY28" s="397" t="s">
        <v>422</v>
      </c>
      <c r="BZ28" s="397"/>
      <c r="CA28" s="397"/>
      <c r="CB28" s="397"/>
      <c r="CC28" s="397"/>
      <c r="CD28" s="397"/>
    </row>
    <row r="29" spans="1:158" s="4" customFormat="1" ht="13.5" customHeight="1">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398"/>
      <c r="BZ29" s="398"/>
      <c r="CA29" s="398"/>
      <c r="CB29" s="398"/>
      <c r="CC29" s="398"/>
      <c r="CD29" s="398"/>
      <c r="CE29" s="73"/>
    </row>
    <row r="30" spans="1:158" s="4" customFormat="1" ht="13.5" customHeight="1">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BY30" s="397" t="s">
        <v>422</v>
      </c>
      <c r="BZ30" s="397"/>
      <c r="CA30" s="397"/>
      <c r="CB30" s="397"/>
      <c r="CC30" s="397"/>
      <c r="CD30" s="397"/>
    </row>
    <row r="31" spans="1:158" s="4" customFormat="1" ht="13.5" customHeight="1">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398"/>
      <c r="BZ31" s="398"/>
      <c r="CA31" s="398"/>
      <c r="CB31" s="398"/>
      <c r="CC31" s="398"/>
      <c r="CD31" s="398"/>
      <c r="CE31" s="73"/>
    </row>
    <row r="32" spans="1:158" s="4" customFormat="1" ht="13.5" customHeight="1">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BY32" s="397" t="s">
        <v>422</v>
      </c>
      <c r="BZ32" s="397"/>
      <c r="CA32" s="397"/>
      <c r="CB32" s="397"/>
      <c r="CC32" s="397"/>
      <c r="CD32" s="397"/>
    </row>
    <row r="33" spans="1:121" s="4" customFormat="1" ht="13.5" customHeight="1">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398"/>
      <c r="BZ33" s="398"/>
      <c r="CA33" s="398"/>
      <c r="CB33" s="398"/>
      <c r="CC33" s="398"/>
      <c r="CD33" s="398"/>
      <c r="CE33" s="73"/>
    </row>
    <row r="34" spans="1:121" s="4" customFormat="1" ht="13.5" customHeight="1">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BY34" s="397" t="s">
        <v>422</v>
      </c>
      <c r="BZ34" s="397"/>
      <c r="CA34" s="397"/>
      <c r="CB34" s="397"/>
      <c r="CC34" s="397"/>
      <c r="CD34" s="397"/>
    </row>
    <row r="35" spans="1:121" s="4" customFormat="1" ht="13.5" customHeight="1">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398"/>
      <c r="BZ35" s="398"/>
      <c r="CA35" s="398"/>
      <c r="CB35" s="398"/>
      <c r="CC35" s="398"/>
      <c r="CD35" s="398"/>
      <c r="CE35" s="73"/>
    </row>
    <row r="36" spans="1:121" s="4" customFormat="1" ht="13.5" customHeight="1">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row>
    <row r="37" spans="1:121" s="4" customFormat="1" ht="13.5" customHeight="1">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CH37" s="4" t="s">
        <v>173</v>
      </c>
    </row>
    <row r="38" spans="1:121" s="4" customFormat="1" ht="13.5" customHeight="1">
      <c r="A38" s="7" t="s">
        <v>465</v>
      </c>
      <c r="B38" s="6"/>
      <c r="C38" s="6"/>
      <c r="D38" s="6"/>
      <c r="E38" s="6"/>
      <c r="F38" s="6"/>
      <c r="G38" s="6"/>
      <c r="H38" s="6"/>
      <c r="I38" s="6"/>
      <c r="J38" s="6"/>
      <c r="K38" s="6"/>
      <c r="L38" s="6"/>
      <c r="M38" s="6"/>
      <c r="N38" s="6"/>
      <c r="O38" s="6"/>
      <c r="P38" s="6"/>
      <c r="Q38" s="58" t="s">
        <v>117</v>
      </c>
      <c r="R38" s="58"/>
      <c r="S38" s="58"/>
      <c r="T38" s="58"/>
      <c r="U38" s="58"/>
      <c r="V38" s="58"/>
      <c r="W38" s="58"/>
      <c r="X38" s="6"/>
      <c r="Y38" s="6"/>
      <c r="Z38" s="6"/>
      <c r="AA38" s="6"/>
      <c r="AB38" s="6"/>
      <c r="AC38" s="6"/>
      <c r="AD38" s="6"/>
      <c r="AE38" s="6"/>
      <c r="AF38" s="6"/>
      <c r="AG38" s="6"/>
      <c r="AH38" s="6"/>
      <c r="AI38" s="6"/>
      <c r="AJ38" s="6"/>
      <c r="AK38" s="6"/>
      <c r="AL38" s="6"/>
      <c r="AM38" s="6"/>
      <c r="AN38" s="6"/>
      <c r="AO38" s="6"/>
      <c r="AQ38" s="143" t="s">
        <v>177</v>
      </c>
      <c r="AS38" s="4" t="s">
        <v>284</v>
      </c>
      <c r="CG38" s="143" t="s">
        <v>177</v>
      </c>
      <c r="CI38" s="4" t="s">
        <v>284</v>
      </c>
    </row>
    <row r="39" spans="1:121" s="4" customFormat="1" ht="13.5" customHeight="1">
      <c r="A39" s="8" t="s">
        <v>420</v>
      </c>
      <c r="B39" s="6"/>
      <c r="C39" s="6"/>
      <c r="D39" s="6"/>
      <c r="E39" s="6"/>
      <c r="F39" s="6"/>
      <c r="G39" s="6"/>
      <c r="H39" s="6"/>
      <c r="I39" s="6"/>
      <c r="J39" s="6"/>
      <c r="K39" s="6"/>
      <c r="L39" s="6"/>
      <c r="M39" s="6"/>
      <c r="N39" s="6"/>
      <c r="O39" s="6"/>
      <c r="P39" s="6"/>
      <c r="Q39" s="58"/>
      <c r="R39" s="58"/>
      <c r="S39" s="58"/>
      <c r="T39" s="58"/>
      <c r="U39" s="58"/>
      <c r="V39" s="58"/>
      <c r="W39" s="58"/>
      <c r="X39" s="6"/>
      <c r="Y39" s="6"/>
      <c r="Z39" s="6"/>
      <c r="AA39" s="6"/>
      <c r="AB39" s="6"/>
      <c r="AC39" s="6"/>
      <c r="AD39" s="6"/>
      <c r="AE39" s="6"/>
      <c r="AF39" s="6"/>
      <c r="AG39" s="6"/>
      <c r="AH39" s="6"/>
      <c r="AI39" s="6"/>
      <c r="AJ39" s="6"/>
      <c r="AK39" s="6"/>
      <c r="AL39" s="6"/>
      <c r="AM39" s="6"/>
      <c r="AN39" s="6"/>
      <c r="AO39" s="6"/>
      <c r="AT39" s="4" t="s">
        <v>116</v>
      </c>
      <c r="CH39" s="148" t="s">
        <v>159</v>
      </c>
      <c r="CI39" s="148"/>
      <c r="CJ39" s="4" t="s">
        <v>509</v>
      </c>
    </row>
    <row r="40" spans="1:121" s="4" customFormat="1" ht="13.5" customHeight="1">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row>
    <row r="41" spans="1:121" s="4" customFormat="1" ht="13.5" customHeight="1">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Q41" s="143" t="s">
        <v>23</v>
      </c>
      <c r="AS41" s="4" t="s">
        <v>49</v>
      </c>
      <c r="CH41" s="148" t="s">
        <v>190</v>
      </c>
      <c r="CI41" s="148"/>
      <c r="CJ41" s="242" t="s">
        <v>569</v>
      </c>
      <c r="CK41" s="216"/>
      <c r="CL41" s="216"/>
      <c r="CM41" s="216"/>
      <c r="CN41" s="216"/>
      <c r="CO41" s="216"/>
      <c r="CP41" s="216"/>
      <c r="CQ41" s="216"/>
      <c r="CR41" s="216"/>
      <c r="CS41" s="216"/>
      <c r="CT41" s="216"/>
      <c r="CU41" s="216"/>
      <c r="CV41" s="216"/>
      <c r="CW41" s="216"/>
      <c r="CX41" s="216"/>
      <c r="CY41" s="216"/>
      <c r="CZ41" s="216"/>
      <c r="DA41" s="216"/>
      <c r="DB41" s="216"/>
      <c r="DC41" s="216"/>
      <c r="DD41" s="216"/>
      <c r="DE41" s="216"/>
      <c r="DF41" s="216"/>
      <c r="DG41" s="216"/>
      <c r="DH41" s="216"/>
      <c r="DI41" s="216"/>
      <c r="DJ41" s="216"/>
      <c r="DK41" s="216"/>
      <c r="DL41" s="216"/>
      <c r="DM41" s="216"/>
      <c r="DN41" s="216"/>
      <c r="DO41" s="216"/>
      <c r="DP41" s="216"/>
      <c r="DQ41" s="216"/>
    </row>
    <row r="42" spans="1:121" s="4" customFormat="1" ht="13.5" customHeight="1">
      <c r="A42" s="6"/>
      <c r="B42" s="6" t="s">
        <v>49</v>
      </c>
      <c r="C42" s="6"/>
      <c r="D42" s="6"/>
      <c r="E42" s="6"/>
      <c r="F42" s="6"/>
      <c r="G42" s="6" t="s">
        <v>160</v>
      </c>
      <c r="H42" s="6"/>
      <c r="I42" s="6"/>
      <c r="J42" s="6"/>
      <c r="K42" s="6"/>
      <c r="L42" s="40"/>
      <c r="M42" s="47"/>
      <c r="N42" s="6" t="s">
        <v>114</v>
      </c>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R42" s="148" t="s">
        <v>159</v>
      </c>
      <c r="AS42" s="148"/>
      <c r="AT42" s="285"/>
      <c r="AU42" s="4" t="s">
        <v>469</v>
      </c>
      <c r="CJ42" s="216"/>
      <c r="CK42" s="216"/>
      <c r="CL42" s="216"/>
      <c r="CM42" s="216"/>
      <c r="CN42" s="216"/>
      <c r="CO42" s="216"/>
      <c r="CP42" s="216"/>
      <c r="CQ42" s="216"/>
      <c r="CR42" s="216"/>
      <c r="CS42" s="216"/>
      <c r="CT42" s="216"/>
      <c r="CU42" s="216"/>
      <c r="CV42" s="216"/>
      <c r="CW42" s="216"/>
      <c r="CX42" s="216"/>
      <c r="CY42" s="216"/>
      <c r="CZ42" s="216"/>
      <c r="DA42" s="216"/>
      <c r="DB42" s="216"/>
      <c r="DC42" s="216"/>
      <c r="DD42" s="216"/>
      <c r="DE42" s="216"/>
      <c r="DF42" s="216"/>
      <c r="DG42" s="216"/>
      <c r="DH42" s="216"/>
      <c r="DI42" s="216"/>
      <c r="DJ42" s="216"/>
      <c r="DK42" s="216"/>
      <c r="DL42" s="216"/>
      <c r="DM42" s="216"/>
      <c r="DN42" s="216"/>
      <c r="DO42" s="216"/>
      <c r="DP42" s="216"/>
      <c r="DQ42" s="216"/>
    </row>
    <row r="43" spans="1:121" s="4" customFormat="1" ht="13.5" customHeight="1">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V43" s="306" t="s">
        <v>160</v>
      </c>
      <c r="AW43" s="306"/>
      <c r="AX43" s="306"/>
      <c r="AY43" s="306"/>
      <c r="AZ43" s="306"/>
      <c r="BB43" s="346" t="str">
        <f>IF(L42="","",L42)</f>
        <v/>
      </c>
      <c r="BC43" s="346"/>
      <c r="BD43" s="4" t="s">
        <v>114</v>
      </c>
      <c r="CI43" s="4" t="s">
        <v>335</v>
      </c>
      <c r="CK43" s="4" t="s">
        <v>318</v>
      </c>
      <c r="CX43" s="4" t="s">
        <v>261</v>
      </c>
      <c r="CZ43" s="4" t="s">
        <v>438</v>
      </c>
    </row>
    <row r="44" spans="1:121" s="4" customFormat="1" ht="13.5" customHeight="1">
      <c r="A44" s="6"/>
      <c r="B44" s="6"/>
      <c r="C44" s="6"/>
      <c r="D44" s="6"/>
      <c r="E44" s="6"/>
      <c r="F44" s="6"/>
      <c r="G44" s="6" t="s">
        <v>343</v>
      </c>
      <c r="H44" s="6"/>
      <c r="I44" s="6"/>
      <c r="J44" s="6"/>
      <c r="K44" s="6"/>
      <c r="L44" s="40"/>
      <c r="M44" s="47"/>
      <c r="N44" s="6" t="s">
        <v>114</v>
      </c>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V44" s="306" t="s">
        <v>343</v>
      </c>
      <c r="AW44" s="306"/>
      <c r="AX44" s="306"/>
      <c r="AY44" s="306"/>
      <c r="AZ44" s="306"/>
      <c r="BB44" s="346" t="str">
        <f>IF(L44="","",L44)</f>
        <v/>
      </c>
      <c r="BC44" s="346"/>
      <c r="BD44" s="4" t="s">
        <v>114</v>
      </c>
      <c r="CL44" s="4" t="s">
        <v>345</v>
      </c>
      <c r="CR44" s="443">
        <v>0</v>
      </c>
      <c r="CS44" s="443"/>
      <c r="CT44" s="443"/>
      <c r="DA44" s="4" t="s">
        <v>345</v>
      </c>
      <c r="DG44" s="443" t="s">
        <v>561</v>
      </c>
      <c r="DH44" s="443"/>
      <c r="DI44" s="443"/>
    </row>
    <row r="45" spans="1:121" s="4" customFormat="1" ht="13.5" customHeight="1">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CL45" s="4" t="s">
        <v>144</v>
      </c>
      <c r="CR45" s="443">
        <v>1</v>
      </c>
      <c r="CS45" s="443"/>
      <c r="CT45" s="443"/>
      <c r="DA45" s="4" t="s">
        <v>144</v>
      </c>
      <c r="DG45" s="443" t="s">
        <v>579</v>
      </c>
      <c r="DH45" s="443"/>
      <c r="DI45" s="443"/>
    </row>
    <row r="46" spans="1:121" s="4" customFormat="1" ht="13.5" customHeight="1">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R46" s="148" t="s">
        <v>190</v>
      </c>
      <c r="AS46" s="148"/>
      <c r="AU46" s="4" t="s">
        <v>346</v>
      </c>
    </row>
    <row r="47" spans="1:121" s="4" customFormat="1" ht="13.5" customHeight="1">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U47" s="242" t="s">
        <v>514</v>
      </c>
      <c r="AV47" s="242"/>
      <c r="AW47" s="242"/>
      <c r="AX47" s="242"/>
      <c r="AY47" s="242"/>
      <c r="AZ47" s="242"/>
      <c r="BA47" s="242"/>
      <c r="BB47" s="242"/>
      <c r="BC47" s="242"/>
      <c r="BD47" s="242"/>
      <c r="BE47" s="242"/>
      <c r="BF47" s="242"/>
      <c r="BG47" s="242"/>
      <c r="BH47" s="242"/>
      <c r="BI47" s="242"/>
      <c r="BJ47" s="242"/>
      <c r="BK47" s="242"/>
      <c r="BL47" s="242"/>
      <c r="BM47" s="242"/>
      <c r="BN47" s="242"/>
      <c r="BO47" s="242"/>
      <c r="BP47" s="242"/>
      <c r="BQ47" s="242"/>
      <c r="BR47" s="242"/>
      <c r="BS47" s="242"/>
      <c r="BT47" s="242"/>
      <c r="BU47" s="242"/>
      <c r="BV47" s="242"/>
      <c r="BW47" s="242"/>
      <c r="BX47" s="242"/>
      <c r="BY47" s="242"/>
      <c r="BZ47" s="242"/>
      <c r="CA47" s="242"/>
      <c r="CB47" s="242"/>
      <c r="CC47" s="242"/>
      <c r="CD47" s="242"/>
      <c r="CE47" s="242"/>
      <c r="CH47" s="148" t="s">
        <v>445</v>
      </c>
      <c r="CI47" s="148"/>
      <c r="CJ47" s="242" t="s">
        <v>75</v>
      </c>
      <c r="CK47" s="216"/>
      <c r="CL47" s="216"/>
      <c r="CM47" s="216"/>
      <c r="CN47" s="216"/>
      <c r="CO47" s="216"/>
      <c r="CP47" s="216"/>
      <c r="CQ47" s="216"/>
      <c r="CR47" s="216"/>
      <c r="CS47" s="216"/>
      <c r="CT47" s="216"/>
      <c r="CU47" s="216"/>
      <c r="CV47" s="216"/>
      <c r="CW47" s="216"/>
      <c r="CX47" s="216"/>
      <c r="CY47" s="216"/>
      <c r="CZ47" s="216"/>
      <c r="DA47" s="216"/>
      <c r="DB47" s="216"/>
      <c r="DC47" s="216"/>
      <c r="DD47" s="216"/>
      <c r="DE47" s="216"/>
      <c r="DF47" s="216"/>
      <c r="DG47" s="216"/>
      <c r="DH47" s="216"/>
      <c r="DI47" s="216"/>
      <c r="DJ47" s="216"/>
      <c r="DK47" s="216"/>
      <c r="DL47" s="216"/>
      <c r="DM47" s="216"/>
      <c r="DN47" s="216"/>
      <c r="DO47" s="216"/>
      <c r="DP47" s="216"/>
      <c r="DQ47" s="216"/>
    </row>
    <row r="48" spans="1:121" s="4" customFormat="1" ht="13.5" customHeight="1">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U48" s="242"/>
      <c r="AV48" s="242"/>
      <c r="AW48" s="242"/>
      <c r="AX48" s="242"/>
      <c r="AY48" s="242"/>
      <c r="AZ48" s="242"/>
      <c r="BA48" s="242"/>
      <c r="BB48" s="242"/>
      <c r="BC48" s="242"/>
      <c r="BD48" s="242"/>
      <c r="BE48" s="242"/>
      <c r="BF48" s="242"/>
      <c r="BG48" s="242"/>
      <c r="BH48" s="242"/>
      <c r="BI48" s="242"/>
      <c r="BJ48" s="242"/>
      <c r="BK48" s="242"/>
      <c r="BL48" s="242"/>
      <c r="BM48" s="242"/>
      <c r="BN48" s="242"/>
      <c r="BO48" s="242"/>
      <c r="BP48" s="242"/>
      <c r="BQ48" s="242"/>
      <c r="BR48" s="242"/>
      <c r="BS48" s="242"/>
      <c r="BT48" s="242"/>
      <c r="BU48" s="242"/>
      <c r="BV48" s="242"/>
      <c r="BW48" s="242"/>
      <c r="BX48" s="242"/>
      <c r="BY48" s="242"/>
      <c r="BZ48" s="242"/>
      <c r="CA48" s="242"/>
      <c r="CB48" s="242"/>
      <c r="CC48" s="242"/>
      <c r="CD48" s="242"/>
      <c r="CE48" s="242"/>
    </row>
    <row r="49" spans="1:85" s="4" customFormat="1" ht="13.5" customHeight="1">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row>
    <row r="50" spans="1:85" s="4" customFormat="1" ht="13.5" customHeight="1">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Q50" s="143" t="s">
        <v>350</v>
      </c>
      <c r="AS50" s="4" t="s">
        <v>120</v>
      </c>
    </row>
    <row r="51" spans="1:85" s="4" customFormat="1" ht="13.5" customHeight="1">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S51" s="242" t="str">
        <f>IF(I13="",CONCATENATE(CG51,"倉吉市○○部○○課",CG52),CONCATENATE(CG51,G11,I13,I15,CG52))</f>
        <v>　落札者は、倉吉市○○部○○課に出向き、請負契約事務及び施工関係の打合せをして、工事の促進を図ること。</v>
      </c>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G51" s="4" t="s">
        <v>3</v>
      </c>
    </row>
    <row r="52" spans="1:85" s="4" customFormat="1" ht="13.5" customHeight="1">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V52" s="242"/>
      <c r="BW52" s="242"/>
      <c r="BX52" s="242"/>
      <c r="BY52" s="242"/>
      <c r="BZ52" s="242"/>
      <c r="CA52" s="242"/>
      <c r="CB52" s="242"/>
      <c r="CC52" s="242"/>
      <c r="CD52" s="242"/>
      <c r="CE52" s="242"/>
      <c r="CG52" s="4" t="s">
        <v>431</v>
      </c>
    </row>
    <row r="53" spans="1:85" s="4" customFormat="1" ht="13.5" customHeight="1">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row>
    <row r="54" spans="1:85" s="4" customFormat="1" ht="13.5" customHeight="1">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Q54" s="143" t="s">
        <v>202</v>
      </c>
      <c r="AS54" s="4" t="s">
        <v>175</v>
      </c>
    </row>
    <row r="55" spans="1:85" s="4" customFormat="1" ht="13.5" customHeight="1">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R55" s="148" t="s">
        <v>159</v>
      </c>
      <c r="AS55" s="148"/>
      <c r="AT55" s="4" t="s">
        <v>540</v>
      </c>
    </row>
    <row r="56" spans="1:85" s="4" customFormat="1" ht="13.5" customHeight="1">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row>
    <row r="57" spans="1:85" s="4" customFormat="1" ht="13.5" customHeight="1">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R57" s="148" t="s">
        <v>190</v>
      </c>
      <c r="AS57" s="148"/>
      <c r="AT57" s="4" t="s">
        <v>429</v>
      </c>
    </row>
    <row r="58" spans="1:85" s="4" customFormat="1" ht="13.5" customHeight="1">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row>
    <row r="59" spans="1:85" s="4" customFormat="1" ht="13.5" customHeight="1">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row>
    <row r="60" spans="1:85" s="4" customFormat="1" ht="13.5" customHeight="1">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row>
    <row r="61" spans="1:85" s="4" customFormat="1" ht="13.5" customHeight="1">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row>
    <row r="62" spans="1:85" s="4" customFormat="1" ht="13.5" customHeight="1">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row>
    <row r="63" spans="1:85" s="4" customFormat="1" ht="13.5" customHeight="1">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row>
    <row r="64" spans="1:85" s="5" customFormat="1" ht="13.5" customHeight="1">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row>
    <row r="65" spans="1:112" s="5" customFormat="1" ht="13.5" customHeight="1">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row>
    <row r="66" spans="1:112" s="5" customFormat="1" ht="13.5" customHeight="1">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412" t="s">
        <v>553</v>
      </c>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row>
    <row r="67" spans="1:112" s="5" customFormat="1" ht="13.5" customHeight="1">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74"/>
      <c r="AQ67" s="144"/>
      <c r="AR67" s="144"/>
      <c r="AS67" s="144"/>
      <c r="AT67" s="144"/>
      <c r="AU67" s="144"/>
      <c r="AV67" s="144"/>
      <c r="AW67" s="144"/>
      <c r="AX67" s="144"/>
      <c r="AY67" s="144"/>
      <c r="AZ67" s="144"/>
      <c r="BA67" s="144"/>
      <c r="BB67" s="347" t="s">
        <v>549</v>
      </c>
      <c r="BC67" s="347"/>
      <c r="BD67" s="347"/>
      <c r="BE67" s="347"/>
      <c r="BF67" s="347"/>
      <c r="BG67" s="347"/>
      <c r="BH67" s="347"/>
      <c r="BI67" s="347"/>
      <c r="BJ67" s="347"/>
      <c r="BK67" s="347"/>
      <c r="BL67" s="347"/>
      <c r="BM67" s="347"/>
      <c r="BN67" s="347"/>
      <c r="BO67" s="347"/>
      <c r="BP67" s="144"/>
      <c r="BQ67" s="347"/>
      <c r="BR67" s="144"/>
      <c r="BS67" s="144"/>
      <c r="BT67" s="144"/>
      <c r="BU67" s="144"/>
      <c r="BV67" s="144"/>
      <c r="BW67" s="144"/>
      <c r="BX67" s="144"/>
      <c r="BY67" s="144"/>
      <c r="BZ67" s="144"/>
      <c r="CA67" s="144"/>
      <c r="CB67" s="144"/>
      <c r="CC67" s="144"/>
      <c r="CD67" s="144"/>
      <c r="CE67" s="413" t="s">
        <v>554</v>
      </c>
      <c r="CF67" s="421"/>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row>
    <row r="68" spans="1:112" s="5" customFormat="1" ht="13.5" customHeight="1">
      <c r="A68" s="6"/>
      <c r="B68" s="6" t="s">
        <v>170</v>
      </c>
      <c r="C68" s="6"/>
      <c r="D68" s="6"/>
      <c r="E68" s="6"/>
      <c r="F68" s="6"/>
      <c r="G68" s="6"/>
      <c r="H68" s="6"/>
      <c r="I68" s="6"/>
      <c r="J68" s="6"/>
      <c r="K68" s="6"/>
      <c r="L68" s="41" t="s">
        <v>21</v>
      </c>
      <c r="M68" s="48"/>
      <c r="N68" s="48"/>
      <c r="O68" s="48"/>
      <c r="P68" s="48"/>
      <c r="Q68" s="48"/>
      <c r="R68" s="62"/>
      <c r="S68" s="6"/>
      <c r="T68" s="52" t="s">
        <v>449</v>
      </c>
      <c r="U68" s="6"/>
      <c r="V68" s="6"/>
      <c r="W68" s="6"/>
      <c r="X68" s="6"/>
      <c r="Y68" s="6"/>
      <c r="Z68" s="6"/>
      <c r="AA68" s="6"/>
      <c r="AB68" s="6"/>
      <c r="AC68" s="6"/>
      <c r="AD68" s="6"/>
      <c r="AE68" s="6"/>
      <c r="AF68" s="6"/>
      <c r="AG68" s="6"/>
      <c r="AH68" s="6"/>
      <c r="AI68" s="6"/>
      <c r="AJ68" s="6"/>
      <c r="AK68" s="6"/>
      <c r="AL68" s="6"/>
      <c r="AM68" s="6"/>
      <c r="AN68" s="6"/>
      <c r="AO68" s="6"/>
      <c r="AP68" s="75"/>
      <c r="AQ68" s="145"/>
      <c r="AR68" s="145"/>
      <c r="AS68" s="145"/>
      <c r="AT68" s="145"/>
      <c r="AU68" s="145"/>
      <c r="AV68" s="145"/>
      <c r="AW68" s="145"/>
      <c r="AX68" s="145"/>
      <c r="AY68" s="145"/>
      <c r="AZ68" s="145"/>
      <c r="BA68" s="145"/>
      <c r="BB68" s="348"/>
      <c r="BC68" s="348"/>
      <c r="BD68" s="348"/>
      <c r="BE68" s="348"/>
      <c r="BF68" s="348"/>
      <c r="BG68" s="348"/>
      <c r="BH68" s="348"/>
      <c r="BI68" s="348"/>
      <c r="BJ68" s="348"/>
      <c r="BK68" s="348"/>
      <c r="BL68" s="348"/>
      <c r="BM68" s="348"/>
      <c r="BN68" s="348"/>
      <c r="BO68" s="348"/>
      <c r="BP68" s="145"/>
      <c r="BQ68" s="348"/>
      <c r="BR68" s="377">
        <v>45383</v>
      </c>
      <c r="BS68" s="377"/>
      <c r="BT68" s="377"/>
      <c r="BU68" s="377"/>
      <c r="BV68" s="377"/>
      <c r="BW68" s="377"/>
      <c r="BX68" s="377"/>
      <c r="BY68" s="377"/>
      <c r="BZ68" s="399" t="s">
        <v>133</v>
      </c>
      <c r="CA68" s="399"/>
      <c r="CB68" s="399"/>
      <c r="CC68" s="399"/>
      <c r="CD68" s="399"/>
      <c r="CE68" s="399"/>
      <c r="CF68" s="422"/>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row>
    <row r="69" spans="1:112" s="5" customFormat="1" ht="13.5" customHeight="1">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76"/>
      <c r="AQ69" s="5"/>
      <c r="AR69" s="5"/>
      <c r="AS69" s="5"/>
      <c r="AT69" s="5"/>
      <c r="AU69" s="5"/>
      <c r="AV69" s="5"/>
      <c r="AW69" s="5"/>
      <c r="AX69" s="5"/>
      <c r="AY69" s="5"/>
      <c r="AZ69" s="5"/>
      <c r="BA69" s="5"/>
      <c r="BB69" s="5"/>
      <c r="BC69" s="355"/>
      <c r="BD69" s="355"/>
      <c r="BE69" s="355"/>
      <c r="BF69" s="355"/>
      <c r="BG69" s="355"/>
      <c r="BH69" s="355"/>
      <c r="BI69" s="355"/>
      <c r="BJ69" s="355"/>
      <c r="BK69" s="355"/>
      <c r="BL69" s="355"/>
      <c r="BM69" s="355"/>
      <c r="BN69" s="355"/>
      <c r="BO69" s="355"/>
      <c r="BP69" s="355"/>
      <c r="BQ69" s="355"/>
      <c r="BR69" s="5"/>
      <c r="BS69" s="5"/>
      <c r="BT69" s="5"/>
      <c r="BU69" s="5"/>
      <c r="BV69" s="5"/>
      <c r="BW69" s="5"/>
      <c r="BX69" s="5"/>
      <c r="BY69" s="5"/>
      <c r="BZ69" s="5"/>
      <c r="CA69" s="5"/>
      <c r="CB69" s="5"/>
      <c r="CC69" s="5"/>
      <c r="CD69" s="5"/>
      <c r="CE69" s="150"/>
      <c r="CF69" s="423"/>
      <c r="CG69" s="438" t="s">
        <v>464</v>
      </c>
      <c r="CH69" s="4"/>
      <c r="CI69" s="4"/>
      <c r="CJ69" s="4"/>
      <c r="CK69" s="4"/>
      <c r="CL69" s="4"/>
      <c r="CM69" s="4"/>
      <c r="CN69" s="4"/>
      <c r="CO69" s="4"/>
      <c r="CP69" s="4"/>
      <c r="CQ69" s="4"/>
      <c r="CR69" s="4"/>
      <c r="CS69" s="4"/>
      <c r="CT69" s="4"/>
      <c r="CU69" s="4"/>
      <c r="CV69" s="4"/>
      <c r="CW69" s="4"/>
      <c r="CX69" s="4"/>
      <c r="CY69" s="4"/>
      <c r="CZ69" s="4"/>
      <c r="DA69" s="4" t="s">
        <v>294</v>
      </c>
      <c r="DB69" s="4"/>
      <c r="DC69" s="4"/>
      <c r="DD69" s="4"/>
      <c r="DE69" s="4"/>
      <c r="DF69" s="4"/>
      <c r="DG69" s="4"/>
      <c r="DH69" s="4"/>
    </row>
    <row r="70" spans="1:112" s="4" customFormat="1" ht="13.5" customHeight="1">
      <c r="A70" s="6"/>
      <c r="B70" s="6" t="s">
        <v>51</v>
      </c>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77" t="s">
        <v>177</v>
      </c>
      <c r="AQ70" s="146"/>
      <c r="AR70" s="146" t="s">
        <v>301</v>
      </c>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P70" s="146"/>
      <c r="BQ70" s="146"/>
      <c r="BR70" s="146"/>
      <c r="BS70" s="146"/>
      <c r="BT70" s="146"/>
      <c r="BU70" s="146"/>
      <c r="BV70" s="146"/>
      <c r="BW70" s="146"/>
      <c r="BX70" s="146"/>
      <c r="BY70" s="146"/>
      <c r="BZ70" s="146"/>
      <c r="CA70" s="146"/>
      <c r="CB70" s="146"/>
      <c r="CC70" s="146"/>
      <c r="CD70" s="146"/>
      <c r="CE70" s="146"/>
      <c r="CF70" s="424"/>
      <c r="CH70" s="4" t="str">
        <f>IF(S74=1,D74,"")</f>
        <v>『公共建築工事標準仕様書』</v>
      </c>
    </row>
    <row r="71" spans="1:112" s="4" customFormat="1" ht="13.5" customHeight="1">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78"/>
      <c r="CF71" s="424"/>
      <c r="CH71" s="4" t="str">
        <f>IF(S76=1,D76,"")</f>
        <v/>
      </c>
    </row>
    <row r="72" spans="1:112" s="4" customFormat="1" ht="13.5" customHeight="1">
      <c r="A72" s="6"/>
      <c r="B72" s="6"/>
      <c r="C72" s="6" t="s">
        <v>468</v>
      </c>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79"/>
      <c r="AQ72" s="147" t="str">
        <f>CONCATENATE("　",CG69,CH70,CH71,CH72,CH73,CH74,DA69)</f>
        <v>　この契約において適用する仕様書は、特に定めのない限り『公共建築工事標準仕様書』（以下、「仕様書」という。）とし、また、調達公告日時点で最新の仕様書とする。</v>
      </c>
      <c r="AR72" s="147"/>
      <c r="AS72" s="147"/>
      <c r="AT72" s="147"/>
      <c r="AU72" s="147"/>
      <c r="AV72" s="147"/>
      <c r="AW72" s="147"/>
      <c r="AX72" s="147"/>
      <c r="AY72" s="147"/>
      <c r="AZ72" s="147"/>
      <c r="BA72" s="147"/>
      <c r="BB72" s="147"/>
      <c r="BC72" s="147"/>
      <c r="BD72" s="147"/>
      <c r="BE72" s="147"/>
      <c r="BF72" s="147"/>
      <c r="BG72" s="147"/>
      <c r="BH72" s="147"/>
      <c r="BI72" s="147"/>
      <c r="BJ72" s="147"/>
      <c r="BK72" s="147"/>
      <c r="BL72" s="147"/>
      <c r="BM72" s="147"/>
      <c r="BN72" s="147"/>
      <c r="BO72" s="147"/>
      <c r="BP72" s="147"/>
      <c r="BQ72" s="147"/>
      <c r="BR72" s="147"/>
      <c r="BS72" s="147"/>
      <c r="BT72" s="147"/>
      <c r="BU72" s="147"/>
      <c r="BV72" s="147"/>
      <c r="BW72" s="147"/>
      <c r="BX72" s="147"/>
      <c r="BY72" s="147"/>
      <c r="BZ72" s="147"/>
      <c r="CA72" s="147"/>
      <c r="CB72" s="147"/>
      <c r="CC72" s="147"/>
      <c r="CD72" s="147"/>
      <c r="CE72" s="147"/>
      <c r="CF72" s="424"/>
      <c r="CH72" s="4" t="str">
        <f>IF(S78=1,D78,"")</f>
        <v/>
      </c>
    </row>
    <row r="73" spans="1:112" s="4" customFormat="1" ht="13.5" customHeight="1">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79"/>
      <c r="AQ73" s="147"/>
      <c r="AR73" s="147"/>
      <c r="AS73" s="147"/>
      <c r="AT73" s="147"/>
      <c r="AU73" s="147"/>
      <c r="AV73" s="147"/>
      <c r="AW73" s="147"/>
      <c r="AX73" s="147"/>
      <c r="AY73" s="147"/>
      <c r="AZ73" s="147"/>
      <c r="BA73" s="147"/>
      <c r="BB73" s="147"/>
      <c r="BC73" s="147"/>
      <c r="BD73" s="147"/>
      <c r="BE73" s="147"/>
      <c r="BF73" s="147"/>
      <c r="BG73" s="147"/>
      <c r="BH73" s="147"/>
      <c r="BI73" s="147"/>
      <c r="BJ73" s="147"/>
      <c r="BK73" s="147"/>
      <c r="BL73" s="147"/>
      <c r="BM73" s="147"/>
      <c r="BN73" s="147"/>
      <c r="BO73" s="147"/>
      <c r="BP73" s="147"/>
      <c r="BQ73" s="147"/>
      <c r="BR73" s="147"/>
      <c r="BS73" s="147"/>
      <c r="BT73" s="147"/>
      <c r="BU73" s="147"/>
      <c r="BV73" s="147"/>
      <c r="BW73" s="147"/>
      <c r="BX73" s="147"/>
      <c r="BY73" s="147"/>
      <c r="BZ73" s="147"/>
      <c r="CA73" s="147"/>
      <c r="CB73" s="147"/>
      <c r="CC73" s="147"/>
      <c r="CD73" s="147"/>
      <c r="CE73" s="147"/>
      <c r="CF73" s="424"/>
      <c r="CH73" s="4" t="str">
        <f>IF(S80=1,D80,"")</f>
        <v/>
      </c>
    </row>
    <row r="74" spans="1:112" s="4" customFormat="1" ht="13.5" customHeight="1">
      <c r="A74" s="6"/>
      <c r="B74" s="6"/>
      <c r="C74" s="6"/>
      <c r="D74" s="21" t="s">
        <v>28</v>
      </c>
      <c r="E74" s="27"/>
      <c r="F74" s="27"/>
      <c r="G74" s="27"/>
      <c r="H74" s="27"/>
      <c r="I74" s="27"/>
      <c r="J74" s="27"/>
      <c r="K74" s="27"/>
      <c r="L74" s="27"/>
      <c r="M74" s="27"/>
      <c r="N74" s="27"/>
      <c r="O74" s="27"/>
      <c r="P74" s="27"/>
      <c r="Q74" s="59"/>
      <c r="R74" s="22"/>
      <c r="S74" s="11">
        <v>1</v>
      </c>
      <c r="T74" s="6"/>
      <c r="U74" s="6"/>
      <c r="V74" s="6"/>
      <c r="W74" s="6"/>
      <c r="X74" s="6"/>
      <c r="Y74" s="6"/>
      <c r="Z74" s="6"/>
      <c r="AA74" s="6"/>
      <c r="AB74" s="6"/>
      <c r="AC74" s="6"/>
      <c r="AD74" s="6"/>
      <c r="AE74" s="6"/>
      <c r="AF74" s="6"/>
      <c r="AG74" s="6"/>
      <c r="AH74" s="6"/>
      <c r="AI74" s="6"/>
      <c r="AJ74" s="6"/>
      <c r="AK74" s="6"/>
      <c r="AL74" s="6"/>
      <c r="AM74" s="6"/>
      <c r="AN74" s="6"/>
      <c r="AO74" s="6"/>
      <c r="AP74" s="79"/>
      <c r="AQ74" s="147"/>
      <c r="AR74" s="147"/>
      <c r="AS74" s="147"/>
      <c r="AT74" s="147"/>
      <c r="AU74" s="147"/>
      <c r="AV74" s="147"/>
      <c r="AW74" s="147"/>
      <c r="AX74" s="147"/>
      <c r="AY74" s="147"/>
      <c r="AZ74" s="147"/>
      <c r="BA74" s="147"/>
      <c r="BB74" s="147"/>
      <c r="BC74" s="147"/>
      <c r="BD74" s="147"/>
      <c r="BE74" s="147"/>
      <c r="BF74" s="147"/>
      <c r="BG74" s="147"/>
      <c r="BH74" s="147"/>
      <c r="BI74" s="147"/>
      <c r="BJ74" s="147"/>
      <c r="BK74" s="147"/>
      <c r="BL74" s="147"/>
      <c r="BM74" s="147"/>
      <c r="BN74" s="147"/>
      <c r="BO74" s="147"/>
      <c r="BP74" s="147"/>
      <c r="BQ74" s="147"/>
      <c r="BR74" s="147"/>
      <c r="BS74" s="147"/>
      <c r="BT74" s="147"/>
      <c r="BU74" s="147"/>
      <c r="BV74" s="147"/>
      <c r="BW74" s="147"/>
      <c r="BX74" s="147"/>
      <c r="BY74" s="147"/>
      <c r="BZ74" s="147"/>
      <c r="CA74" s="147"/>
      <c r="CB74" s="147"/>
      <c r="CC74" s="147"/>
      <c r="CD74" s="147"/>
      <c r="CE74" s="147"/>
      <c r="CF74" s="424"/>
      <c r="CH74" s="4" t="str">
        <f>IF(S82=1,D82,"")</f>
        <v/>
      </c>
    </row>
    <row r="75" spans="1:112" s="4" customFormat="1" ht="13.5" customHeight="1">
      <c r="A75" s="6"/>
      <c r="B75" s="6"/>
      <c r="C75" s="6"/>
      <c r="D75" s="22"/>
      <c r="E75" s="22"/>
      <c r="F75" s="22"/>
      <c r="G75" s="22"/>
      <c r="H75" s="22"/>
      <c r="I75" s="22"/>
      <c r="J75" s="22"/>
      <c r="K75" s="22"/>
      <c r="L75" s="22"/>
      <c r="M75" s="22"/>
      <c r="N75" s="22"/>
      <c r="O75" s="22"/>
      <c r="P75" s="22"/>
      <c r="Q75" s="22"/>
      <c r="R75" s="22"/>
      <c r="S75" s="6"/>
      <c r="T75" s="6"/>
      <c r="U75" s="6"/>
      <c r="V75" s="6"/>
      <c r="W75" s="6"/>
      <c r="X75" s="6"/>
      <c r="Y75" s="6"/>
      <c r="Z75" s="6"/>
      <c r="AA75" s="6"/>
      <c r="AB75" s="6"/>
      <c r="AC75" s="6"/>
      <c r="AD75" s="6"/>
      <c r="AE75" s="6"/>
      <c r="AF75" s="6"/>
      <c r="AG75" s="6"/>
      <c r="AH75" s="6"/>
      <c r="AI75" s="6"/>
      <c r="AJ75" s="6"/>
      <c r="AK75" s="6"/>
      <c r="AL75" s="6"/>
      <c r="AM75" s="6"/>
      <c r="AN75" s="6"/>
      <c r="AO75" s="6"/>
      <c r="AP75" s="77" t="s">
        <v>23</v>
      </c>
      <c r="AQ75" s="146"/>
      <c r="AR75" s="146" t="s">
        <v>491</v>
      </c>
      <c r="AS75" s="146"/>
      <c r="AT75" s="146"/>
      <c r="AU75" s="146"/>
      <c r="AV75" s="146"/>
      <c r="AW75" s="146"/>
      <c r="AX75" s="146"/>
      <c r="AY75" s="146"/>
      <c r="AZ75" s="146"/>
      <c r="BA75" s="146"/>
      <c r="BB75" s="146"/>
      <c r="BC75" s="146"/>
      <c r="BD75" s="146"/>
      <c r="BE75" s="146"/>
      <c r="BF75" s="146"/>
      <c r="BG75" s="146"/>
      <c r="BH75" s="146"/>
      <c r="BI75" s="146"/>
      <c r="BJ75" s="146"/>
      <c r="BK75" s="146"/>
      <c r="BL75" s="146"/>
      <c r="BM75" s="146"/>
      <c r="BN75" s="146"/>
      <c r="BO75" s="146"/>
      <c r="BP75" s="146"/>
      <c r="BQ75" s="146"/>
      <c r="BR75" s="146"/>
      <c r="BS75" s="146"/>
      <c r="BT75" s="146"/>
      <c r="BU75" s="146"/>
      <c r="BV75" s="146"/>
      <c r="BW75" s="146"/>
      <c r="BX75" s="146"/>
      <c r="BY75" s="146"/>
      <c r="BZ75" s="146"/>
      <c r="CA75" s="146"/>
      <c r="CB75" s="146"/>
      <c r="CC75" s="146"/>
      <c r="CD75" s="146"/>
      <c r="CE75" s="146"/>
      <c r="CF75" s="424"/>
    </row>
    <row r="76" spans="1:112" s="4" customFormat="1" ht="13.5" customHeight="1">
      <c r="A76" s="6"/>
      <c r="B76" s="6"/>
      <c r="C76" s="6"/>
      <c r="D76" s="21" t="s">
        <v>373</v>
      </c>
      <c r="E76" s="27"/>
      <c r="F76" s="27"/>
      <c r="G76" s="27"/>
      <c r="H76" s="27"/>
      <c r="I76" s="27"/>
      <c r="J76" s="27"/>
      <c r="K76" s="27"/>
      <c r="L76" s="27"/>
      <c r="M76" s="27"/>
      <c r="N76" s="27"/>
      <c r="O76" s="27"/>
      <c r="P76" s="27"/>
      <c r="Q76" s="59"/>
      <c r="R76" s="22"/>
      <c r="S76" s="11">
        <v>0</v>
      </c>
      <c r="T76" s="6"/>
      <c r="U76" s="6"/>
      <c r="V76" s="6"/>
      <c r="W76" s="6"/>
      <c r="X76" s="6"/>
      <c r="Y76" s="6"/>
      <c r="Z76" s="6"/>
      <c r="AA76" s="6"/>
      <c r="AB76" s="6"/>
      <c r="AC76" s="6"/>
      <c r="AD76" s="6"/>
      <c r="AE76" s="6"/>
      <c r="AF76" s="6"/>
      <c r="AG76" s="6"/>
      <c r="AH76" s="6"/>
      <c r="AI76" s="6"/>
      <c r="AJ76" s="6"/>
      <c r="AK76" s="6"/>
      <c r="AL76" s="6"/>
      <c r="AM76" s="6"/>
      <c r="AN76" s="6"/>
      <c r="AO76" s="6"/>
      <c r="AP76" s="78"/>
      <c r="CF76" s="424"/>
    </row>
    <row r="77" spans="1:112" s="4" customFormat="1" ht="13.5" customHeight="1">
      <c r="A77" s="6"/>
      <c r="B77" s="6"/>
      <c r="C77" s="6"/>
      <c r="D77" s="22"/>
      <c r="E77" s="22"/>
      <c r="F77" s="22"/>
      <c r="G77" s="22"/>
      <c r="H77" s="22"/>
      <c r="I77" s="22"/>
      <c r="J77" s="22"/>
      <c r="K77" s="22"/>
      <c r="L77" s="22"/>
      <c r="M77" s="22"/>
      <c r="N77" s="22"/>
      <c r="O77" s="22"/>
      <c r="P77" s="22"/>
      <c r="Q77" s="22"/>
      <c r="R77" s="22"/>
      <c r="S77" s="6"/>
      <c r="T77" s="6"/>
      <c r="U77" s="6"/>
      <c r="V77" s="6"/>
      <c r="W77" s="6"/>
      <c r="X77" s="6"/>
      <c r="Y77" s="6"/>
      <c r="Z77" s="6"/>
      <c r="AA77" s="6"/>
      <c r="AB77" s="6"/>
      <c r="AC77" s="6"/>
      <c r="AD77" s="6"/>
      <c r="AE77" s="6"/>
      <c r="AF77" s="6"/>
      <c r="AG77" s="6"/>
      <c r="AH77" s="6"/>
      <c r="AI77" s="6"/>
      <c r="AJ77" s="6"/>
      <c r="AK77" s="6"/>
      <c r="AL77" s="6"/>
      <c r="AM77" s="6"/>
      <c r="AN77" s="6"/>
      <c r="AO77" s="6"/>
      <c r="AP77" s="79"/>
      <c r="AQ77" s="148" t="s">
        <v>159</v>
      </c>
      <c r="AR77" s="148"/>
      <c r="AS77" s="243" t="s">
        <v>315</v>
      </c>
      <c r="AT77" s="214"/>
      <c r="AU77" s="214"/>
      <c r="AV77" s="214"/>
      <c r="AW77" s="214"/>
      <c r="AX77" s="214"/>
      <c r="AY77" s="214"/>
      <c r="AZ77" s="214"/>
      <c r="BA77" s="214"/>
      <c r="BB77" s="214"/>
      <c r="BC77" s="214"/>
      <c r="BD77" s="214"/>
      <c r="BE77" s="214"/>
      <c r="BF77" s="214"/>
      <c r="BG77" s="214"/>
      <c r="BH77" s="214"/>
      <c r="BI77" s="214"/>
      <c r="BJ77" s="214"/>
      <c r="BK77" s="214"/>
      <c r="BL77" s="214"/>
      <c r="BM77" s="214"/>
      <c r="BN77" s="214"/>
      <c r="BO77" s="214"/>
      <c r="BP77" s="214"/>
      <c r="BQ77" s="214"/>
      <c r="BR77" s="214"/>
      <c r="BS77" s="214"/>
      <c r="BT77" s="214"/>
      <c r="BU77" s="214"/>
      <c r="BV77" s="214"/>
      <c r="BW77" s="214"/>
      <c r="BX77" s="214"/>
      <c r="BY77" s="214"/>
      <c r="BZ77" s="214"/>
      <c r="CA77" s="214"/>
      <c r="CB77" s="214"/>
      <c r="CC77" s="214"/>
      <c r="CD77" s="214"/>
      <c r="CE77" s="214"/>
      <c r="CF77" s="424"/>
    </row>
    <row r="78" spans="1:112" s="4" customFormat="1" ht="13.5" customHeight="1">
      <c r="A78" s="6"/>
      <c r="B78" s="6"/>
      <c r="C78" s="6"/>
      <c r="D78" s="23" t="s">
        <v>359</v>
      </c>
      <c r="E78" s="28"/>
      <c r="F78" s="28"/>
      <c r="G78" s="28"/>
      <c r="H78" s="28"/>
      <c r="I78" s="28"/>
      <c r="J78" s="28"/>
      <c r="K78" s="28"/>
      <c r="L78" s="28"/>
      <c r="M78" s="28"/>
      <c r="N78" s="28"/>
      <c r="O78" s="28"/>
      <c r="P78" s="28"/>
      <c r="Q78" s="46"/>
      <c r="R78" s="24"/>
      <c r="S78" s="11">
        <v>0</v>
      </c>
      <c r="T78" s="6"/>
      <c r="U78" s="6"/>
      <c r="V78" s="6"/>
      <c r="W78" s="6"/>
      <c r="X78" s="6"/>
      <c r="Y78" s="6"/>
      <c r="Z78" s="6"/>
      <c r="AA78" s="6"/>
      <c r="AB78" s="6"/>
      <c r="AC78" s="6"/>
      <c r="AD78" s="6"/>
      <c r="AE78" s="6"/>
      <c r="AF78" s="6"/>
      <c r="AG78" s="6"/>
      <c r="AH78" s="6"/>
      <c r="AI78" s="6"/>
      <c r="AJ78" s="6"/>
      <c r="AK78" s="6"/>
      <c r="AL78" s="6"/>
      <c r="AM78" s="6"/>
      <c r="AN78" s="6"/>
      <c r="AO78" s="6"/>
      <c r="AP78" s="79"/>
      <c r="AQ78" s="149"/>
      <c r="AR78" s="211"/>
      <c r="AS78" s="211"/>
      <c r="AT78" s="211"/>
      <c r="AU78" s="211"/>
      <c r="AV78" s="211"/>
      <c r="AW78" s="211"/>
      <c r="AX78" s="211"/>
      <c r="AY78" s="211"/>
      <c r="AZ78" s="211"/>
      <c r="BA78" s="211"/>
      <c r="BB78" s="211"/>
      <c r="BC78" s="211"/>
      <c r="BD78" s="211"/>
      <c r="BE78" s="211"/>
      <c r="BF78" s="211"/>
      <c r="BG78" s="211"/>
      <c r="BH78" s="211"/>
      <c r="BI78" s="211"/>
      <c r="BJ78" s="211"/>
      <c r="BK78" s="211"/>
      <c r="BL78" s="211"/>
      <c r="BM78" s="211"/>
      <c r="BN78" s="211"/>
      <c r="BO78" s="211"/>
      <c r="BP78" s="211"/>
      <c r="BQ78" s="211"/>
      <c r="BR78" s="211"/>
      <c r="BS78" s="211"/>
      <c r="BT78" s="211"/>
      <c r="BU78" s="211"/>
      <c r="BV78" s="211"/>
      <c r="BW78" s="211"/>
      <c r="BX78" s="211"/>
      <c r="BY78" s="211"/>
      <c r="BZ78" s="211"/>
      <c r="CA78" s="211"/>
      <c r="CB78" s="211"/>
      <c r="CC78" s="211"/>
      <c r="CD78" s="211"/>
      <c r="CE78" s="211"/>
      <c r="CF78" s="424"/>
    </row>
    <row r="79" spans="1:112" s="4" customFormat="1" ht="13.5" customHeight="1">
      <c r="A79" s="6"/>
      <c r="B79" s="6"/>
      <c r="C79" s="6"/>
      <c r="D79" s="24"/>
      <c r="E79" s="24"/>
      <c r="F79" s="24"/>
      <c r="G79" s="24"/>
      <c r="H79" s="24"/>
      <c r="I79" s="24"/>
      <c r="J79" s="24"/>
      <c r="K79" s="24"/>
      <c r="L79" s="24"/>
      <c r="M79" s="24"/>
      <c r="N79" s="24"/>
      <c r="O79" s="24"/>
      <c r="P79" s="24"/>
      <c r="Q79" s="24"/>
      <c r="R79" s="24"/>
      <c r="S79" s="6"/>
      <c r="T79" s="6"/>
      <c r="U79" s="6"/>
      <c r="V79" s="6"/>
      <c r="W79" s="6"/>
      <c r="X79" s="6"/>
      <c r="Y79" s="6"/>
      <c r="Z79" s="6"/>
      <c r="AA79" s="6"/>
      <c r="AB79" s="6"/>
      <c r="AC79" s="6"/>
      <c r="AD79" s="6"/>
      <c r="AE79" s="6"/>
      <c r="AF79" s="6"/>
      <c r="AG79" s="6"/>
      <c r="AH79" s="6"/>
      <c r="AI79" s="6"/>
      <c r="AJ79" s="6"/>
      <c r="AK79" s="6"/>
      <c r="AL79" s="6"/>
      <c r="AM79" s="6"/>
      <c r="AN79" s="6"/>
      <c r="AO79" s="6"/>
      <c r="AP79" s="79"/>
      <c r="AQ79" s="148" t="s">
        <v>190</v>
      </c>
      <c r="AR79" s="148"/>
      <c r="AS79" s="212" t="s">
        <v>124</v>
      </c>
      <c r="AT79" s="212"/>
      <c r="AU79" s="212"/>
      <c r="AV79" s="212"/>
      <c r="AW79" s="212"/>
      <c r="AX79" s="212"/>
      <c r="AY79" s="212"/>
      <c r="AZ79" s="212"/>
      <c r="BA79" s="212"/>
      <c r="BB79" s="212"/>
      <c r="BC79" s="212"/>
      <c r="BD79" s="212"/>
      <c r="BE79" s="212"/>
      <c r="BF79" s="212"/>
      <c r="BG79" s="212"/>
      <c r="BH79" s="212"/>
      <c r="BI79" s="212"/>
      <c r="BJ79" s="212"/>
      <c r="BK79" s="212"/>
      <c r="BL79" s="212"/>
      <c r="BM79" s="212"/>
      <c r="BN79" s="212"/>
      <c r="BO79" s="212"/>
      <c r="BP79" s="212"/>
      <c r="BQ79" s="212"/>
      <c r="BR79" s="212"/>
      <c r="BS79" s="212"/>
      <c r="BT79" s="212"/>
      <c r="BU79" s="212"/>
      <c r="BV79" s="212"/>
      <c r="BW79" s="212"/>
      <c r="BX79" s="212"/>
      <c r="BY79" s="212"/>
      <c r="BZ79" s="212"/>
      <c r="CA79" s="212"/>
      <c r="CB79" s="212"/>
      <c r="CC79" s="212"/>
      <c r="CD79" s="212"/>
      <c r="CE79" s="212"/>
      <c r="CF79" s="424"/>
    </row>
    <row r="80" spans="1:112" s="4" customFormat="1" ht="13.5" customHeight="1">
      <c r="A80" s="6"/>
      <c r="B80" s="6"/>
      <c r="C80" s="6"/>
      <c r="D80" s="23" t="s">
        <v>363</v>
      </c>
      <c r="E80" s="28"/>
      <c r="F80" s="28"/>
      <c r="G80" s="28"/>
      <c r="H80" s="28"/>
      <c r="I80" s="28"/>
      <c r="J80" s="28"/>
      <c r="K80" s="28"/>
      <c r="L80" s="28"/>
      <c r="M80" s="28"/>
      <c r="N80" s="28"/>
      <c r="O80" s="28"/>
      <c r="P80" s="28"/>
      <c r="Q80" s="46"/>
      <c r="R80" s="24"/>
      <c r="S80" s="11">
        <v>0</v>
      </c>
      <c r="T80" s="6"/>
      <c r="U80" s="6"/>
      <c r="V80" s="6"/>
      <c r="W80" s="6"/>
      <c r="X80" s="6"/>
      <c r="Y80" s="6"/>
      <c r="Z80" s="6"/>
      <c r="AA80" s="6"/>
      <c r="AB80" s="6"/>
      <c r="AC80" s="6"/>
      <c r="AD80" s="6"/>
      <c r="AE80" s="6"/>
      <c r="AF80" s="6"/>
      <c r="AG80" s="6"/>
      <c r="AH80" s="6"/>
      <c r="AI80" s="6"/>
      <c r="AJ80" s="6"/>
      <c r="AK80" s="6"/>
      <c r="AL80" s="6"/>
      <c r="AM80" s="6"/>
      <c r="AN80" s="6"/>
      <c r="AO80" s="6"/>
      <c r="AP80" s="79"/>
      <c r="AR80" s="212" t="s">
        <v>335</v>
      </c>
      <c r="AS80" s="212" t="s">
        <v>19</v>
      </c>
      <c r="AT80" s="212"/>
      <c r="AU80" s="212"/>
      <c r="AV80" s="212"/>
      <c r="AW80" s="212"/>
      <c r="AX80" s="212"/>
      <c r="AY80" s="212"/>
      <c r="AZ80" s="212"/>
      <c r="BA80" s="212"/>
      <c r="BB80" s="212"/>
      <c r="BC80" s="212"/>
      <c r="BD80" s="212"/>
      <c r="BE80" s="212"/>
      <c r="BF80" s="212"/>
      <c r="BG80" s="212"/>
      <c r="BH80" s="212"/>
      <c r="BI80" s="212"/>
      <c r="BJ80" s="212"/>
      <c r="BK80" s="212"/>
      <c r="BL80" s="212"/>
      <c r="BM80" s="212"/>
      <c r="BN80" s="212"/>
      <c r="BO80" s="212"/>
      <c r="BP80" s="212"/>
      <c r="BQ80" s="212"/>
      <c r="BR80" s="212"/>
      <c r="BS80" s="212"/>
      <c r="BT80" s="212"/>
      <c r="BU80" s="212"/>
      <c r="BV80" s="212"/>
      <c r="BW80" s="212"/>
      <c r="BX80" s="212"/>
      <c r="BY80" s="212"/>
      <c r="BZ80" s="212"/>
      <c r="CA80" s="212"/>
      <c r="CB80" s="212"/>
      <c r="CC80" s="212"/>
      <c r="CD80" s="212"/>
      <c r="CE80" s="212"/>
      <c r="CF80" s="424"/>
    </row>
    <row r="81" spans="1:84" s="4" customFormat="1" ht="13.5" customHeight="1">
      <c r="A81" s="6"/>
      <c r="B81" s="6"/>
      <c r="C81" s="6"/>
      <c r="D81" s="24"/>
      <c r="E81" s="24"/>
      <c r="F81" s="24"/>
      <c r="G81" s="24"/>
      <c r="H81" s="24"/>
      <c r="I81" s="24"/>
      <c r="J81" s="24"/>
      <c r="K81" s="24"/>
      <c r="L81" s="24"/>
      <c r="M81" s="24"/>
      <c r="N81" s="24"/>
      <c r="O81" s="24"/>
      <c r="P81" s="24"/>
      <c r="Q81" s="24"/>
      <c r="R81" s="24"/>
      <c r="S81" s="6"/>
      <c r="T81" s="6"/>
      <c r="U81" s="6"/>
      <c r="V81" s="6"/>
      <c r="W81" s="6"/>
      <c r="X81" s="6"/>
      <c r="Y81" s="6"/>
      <c r="Z81" s="6"/>
      <c r="AA81" s="6"/>
      <c r="AB81" s="6"/>
      <c r="AC81" s="6"/>
      <c r="AD81" s="6"/>
      <c r="AE81" s="6"/>
      <c r="AF81" s="6"/>
      <c r="AG81" s="6"/>
      <c r="AH81" s="6"/>
      <c r="AI81" s="6"/>
      <c r="AJ81" s="6"/>
      <c r="AK81" s="6"/>
      <c r="AL81" s="6"/>
      <c r="AM81" s="6"/>
      <c r="AN81" s="6"/>
      <c r="AO81" s="6"/>
      <c r="AP81" s="79"/>
      <c r="AR81" s="212"/>
      <c r="AS81" s="212"/>
      <c r="AT81" s="212"/>
      <c r="AU81" s="212"/>
      <c r="AV81" s="212"/>
      <c r="AW81" s="212"/>
      <c r="AX81" s="212"/>
      <c r="AY81" s="212"/>
      <c r="AZ81" s="212"/>
      <c r="BA81" s="212"/>
      <c r="BB81" s="212"/>
      <c r="BC81" s="212"/>
      <c r="BD81" s="212"/>
      <c r="BE81" s="212"/>
      <c r="BF81" s="212"/>
      <c r="BG81" s="212"/>
      <c r="BH81" s="212"/>
      <c r="BI81" s="212"/>
      <c r="BJ81" s="212"/>
      <c r="BK81" s="212"/>
      <c r="BL81" s="212"/>
      <c r="BM81" s="212"/>
      <c r="BN81" s="212"/>
      <c r="BO81" s="212"/>
      <c r="BP81" s="212"/>
      <c r="BQ81" s="212"/>
      <c r="BR81" s="212"/>
      <c r="BS81" s="212"/>
      <c r="BT81" s="212"/>
      <c r="BU81" s="212"/>
      <c r="BV81" s="212"/>
      <c r="BW81" s="212"/>
      <c r="BX81" s="212"/>
      <c r="BY81" s="212"/>
      <c r="BZ81" s="212"/>
      <c r="CA81" s="212"/>
      <c r="CB81" s="212"/>
      <c r="CC81" s="212"/>
      <c r="CD81" s="212"/>
      <c r="CE81" s="212"/>
      <c r="CF81" s="424"/>
    </row>
    <row r="82" spans="1:84" s="4" customFormat="1" ht="13.5" customHeight="1">
      <c r="A82" s="6"/>
      <c r="B82" s="6"/>
      <c r="C82" s="6"/>
      <c r="D82" s="23" t="s">
        <v>473</v>
      </c>
      <c r="E82" s="28"/>
      <c r="F82" s="28"/>
      <c r="G82" s="28"/>
      <c r="H82" s="28"/>
      <c r="I82" s="28"/>
      <c r="J82" s="28"/>
      <c r="K82" s="28"/>
      <c r="L82" s="28"/>
      <c r="M82" s="28"/>
      <c r="N82" s="28"/>
      <c r="O82" s="28"/>
      <c r="P82" s="28"/>
      <c r="Q82" s="46"/>
      <c r="R82" s="6"/>
      <c r="S82" s="11">
        <v>0</v>
      </c>
      <c r="T82" s="6"/>
      <c r="U82" s="6"/>
      <c r="V82" s="6"/>
      <c r="W82" s="6"/>
      <c r="X82" s="6"/>
      <c r="Y82" s="6"/>
      <c r="Z82" s="6"/>
      <c r="AA82" s="6"/>
      <c r="AB82" s="6"/>
      <c r="AC82" s="6"/>
      <c r="AD82" s="6"/>
      <c r="AE82" s="6"/>
      <c r="AF82" s="6"/>
      <c r="AG82" s="6"/>
      <c r="AH82" s="6"/>
      <c r="AI82" s="6"/>
      <c r="AJ82" s="6"/>
      <c r="AK82" s="6"/>
      <c r="AL82" s="6"/>
      <c r="AM82" s="6"/>
      <c r="AN82" s="6"/>
      <c r="AO82" s="6"/>
      <c r="AP82" s="79"/>
      <c r="AR82" s="212"/>
      <c r="AS82" s="212"/>
      <c r="AT82" s="212"/>
      <c r="AU82" s="212"/>
      <c r="AV82" s="212"/>
      <c r="AW82" s="212"/>
      <c r="AX82" s="212"/>
      <c r="AY82" s="212"/>
      <c r="AZ82" s="212"/>
      <c r="BA82" s="212"/>
      <c r="BB82" s="212"/>
      <c r="BC82" s="212"/>
      <c r="BD82" s="212"/>
      <c r="BE82" s="212"/>
      <c r="BF82" s="212"/>
      <c r="BG82" s="212"/>
      <c r="BH82" s="212"/>
      <c r="BI82" s="212"/>
      <c r="BJ82" s="212"/>
      <c r="BK82" s="212"/>
      <c r="BL82" s="212"/>
      <c r="BM82" s="212"/>
      <c r="BN82" s="212"/>
      <c r="BO82" s="212"/>
      <c r="BP82" s="212"/>
      <c r="BQ82" s="212"/>
      <c r="BR82" s="212"/>
      <c r="BS82" s="212"/>
      <c r="BT82" s="212"/>
      <c r="BU82" s="212"/>
      <c r="BV82" s="212"/>
      <c r="BW82" s="212"/>
      <c r="BX82" s="212"/>
      <c r="BY82" s="212"/>
      <c r="BZ82" s="212"/>
      <c r="CA82" s="212"/>
      <c r="CB82" s="212"/>
      <c r="CC82" s="212"/>
      <c r="CD82" s="212"/>
      <c r="CE82" s="212"/>
      <c r="CF82" s="424"/>
    </row>
    <row r="83" spans="1:84" s="4" customFormat="1" ht="13.5"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79"/>
      <c r="AR83" s="212" t="s">
        <v>261</v>
      </c>
      <c r="AS83" s="212" t="s">
        <v>360</v>
      </c>
      <c r="AT83" s="212"/>
      <c r="AU83" s="212"/>
      <c r="AV83" s="212"/>
      <c r="AW83" s="212"/>
      <c r="AX83" s="212"/>
      <c r="AY83" s="212"/>
      <c r="AZ83" s="212"/>
      <c r="BA83" s="212"/>
      <c r="BB83" s="212"/>
      <c r="BC83" s="212"/>
      <c r="BD83" s="212"/>
      <c r="BE83" s="212"/>
      <c r="BF83" s="212"/>
      <c r="BG83" s="212"/>
      <c r="BH83" s="212"/>
      <c r="BI83" s="212"/>
      <c r="BJ83" s="212"/>
      <c r="BK83" s="212"/>
      <c r="BL83" s="212"/>
      <c r="BM83" s="212"/>
      <c r="BN83" s="212"/>
      <c r="BO83" s="212"/>
      <c r="BP83" s="212"/>
      <c r="BQ83" s="212"/>
      <c r="BR83" s="212"/>
      <c r="BS83" s="212"/>
      <c r="BT83" s="212"/>
      <c r="BU83" s="212"/>
      <c r="BV83" s="212"/>
      <c r="BW83" s="212"/>
      <c r="BX83" s="212"/>
      <c r="BY83" s="212"/>
      <c r="BZ83" s="212"/>
      <c r="CA83" s="212"/>
      <c r="CB83" s="212"/>
      <c r="CC83" s="212"/>
      <c r="CD83" s="212"/>
      <c r="CE83" s="212"/>
      <c r="CF83" s="424"/>
    </row>
    <row r="84" spans="1:84" s="4" customFormat="1" ht="13.5"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79"/>
      <c r="AR84" s="212"/>
      <c r="AS84" s="212"/>
      <c r="AT84" s="212"/>
      <c r="AU84" s="212"/>
      <c r="AV84" s="212"/>
      <c r="AW84" s="212"/>
      <c r="AX84" s="212"/>
      <c r="AY84" s="212"/>
      <c r="AZ84" s="212"/>
      <c r="BA84" s="212"/>
      <c r="BB84" s="212"/>
      <c r="BC84" s="212"/>
      <c r="BD84" s="212"/>
      <c r="BE84" s="212"/>
      <c r="BF84" s="212"/>
      <c r="BG84" s="212"/>
      <c r="BH84" s="212"/>
      <c r="BI84" s="212"/>
      <c r="BJ84" s="212"/>
      <c r="BK84" s="212"/>
      <c r="BL84" s="212"/>
      <c r="BM84" s="212"/>
      <c r="BN84" s="212"/>
      <c r="BO84" s="212"/>
      <c r="BP84" s="212"/>
      <c r="BQ84" s="212"/>
      <c r="BR84" s="212"/>
      <c r="BS84" s="212"/>
      <c r="BT84" s="212"/>
      <c r="BU84" s="212"/>
      <c r="BV84" s="212"/>
      <c r="BW84" s="212"/>
      <c r="BX84" s="212"/>
      <c r="BY84" s="212"/>
      <c r="BZ84" s="212"/>
      <c r="CA84" s="212"/>
      <c r="CB84" s="212"/>
      <c r="CC84" s="212"/>
      <c r="CD84" s="212"/>
      <c r="CE84" s="212"/>
      <c r="CF84" s="424"/>
    </row>
    <row r="85" spans="1:84" s="4" customFormat="1" ht="13.5"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79"/>
      <c r="AR85" s="212"/>
      <c r="AS85" s="212"/>
      <c r="AT85" s="212"/>
      <c r="AU85" s="212"/>
      <c r="AV85" s="212"/>
      <c r="AW85" s="212"/>
      <c r="AX85" s="212"/>
      <c r="AY85" s="212"/>
      <c r="AZ85" s="212"/>
      <c r="BA85" s="212"/>
      <c r="BB85" s="212"/>
      <c r="BC85" s="212"/>
      <c r="BD85" s="212"/>
      <c r="BE85" s="212"/>
      <c r="BF85" s="212"/>
      <c r="BG85" s="212"/>
      <c r="BH85" s="212"/>
      <c r="BI85" s="212"/>
      <c r="BJ85" s="212"/>
      <c r="BK85" s="212"/>
      <c r="BL85" s="212"/>
      <c r="BM85" s="212"/>
      <c r="BN85" s="212"/>
      <c r="BO85" s="212"/>
      <c r="BP85" s="212"/>
      <c r="BQ85" s="212"/>
      <c r="BR85" s="212"/>
      <c r="BS85" s="212"/>
      <c r="BT85" s="212"/>
      <c r="BU85" s="212"/>
      <c r="BV85" s="212"/>
      <c r="BW85" s="212"/>
      <c r="BX85" s="212"/>
      <c r="BY85" s="212"/>
      <c r="BZ85" s="212"/>
      <c r="CA85" s="212"/>
      <c r="CB85" s="212"/>
      <c r="CC85" s="212"/>
      <c r="CD85" s="212"/>
      <c r="CE85" s="212"/>
      <c r="CF85" s="424"/>
    </row>
    <row r="86" spans="1:84" s="4" customFormat="1" ht="13.5"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79"/>
      <c r="AQ86" s="148" t="s">
        <v>445</v>
      </c>
      <c r="AR86" s="148"/>
      <c r="AS86" s="147" t="s">
        <v>525</v>
      </c>
      <c r="AT86" s="214"/>
      <c r="AU86" s="214"/>
      <c r="AV86" s="214"/>
      <c r="AW86" s="214"/>
      <c r="AX86" s="214"/>
      <c r="AY86" s="214"/>
      <c r="AZ86" s="214"/>
      <c r="BA86" s="214"/>
      <c r="BB86" s="214"/>
      <c r="BC86" s="214"/>
      <c r="BD86" s="214"/>
      <c r="BE86" s="214"/>
      <c r="BF86" s="214"/>
      <c r="BG86" s="214"/>
      <c r="BH86" s="214"/>
      <c r="BI86" s="214"/>
      <c r="BJ86" s="214"/>
      <c r="BK86" s="214"/>
      <c r="BL86" s="214"/>
      <c r="BM86" s="214"/>
      <c r="BN86" s="214"/>
      <c r="BO86" s="214"/>
      <c r="BP86" s="214"/>
      <c r="BQ86" s="214"/>
      <c r="BR86" s="214"/>
      <c r="BS86" s="214"/>
      <c r="BT86" s="214"/>
      <c r="BU86" s="214"/>
      <c r="BV86" s="214"/>
      <c r="BW86" s="214"/>
      <c r="BX86" s="214"/>
      <c r="BY86" s="214"/>
      <c r="BZ86" s="214"/>
      <c r="CA86" s="214"/>
      <c r="CB86" s="214"/>
      <c r="CC86" s="214"/>
      <c r="CD86" s="214"/>
      <c r="CE86" s="214"/>
      <c r="CF86" s="424"/>
    </row>
    <row r="87" spans="1:84" s="4" customFormat="1" ht="13.5"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79"/>
      <c r="AQ87" s="150"/>
      <c r="AR87" s="147"/>
      <c r="AS87" s="214"/>
      <c r="AT87" s="214"/>
      <c r="AU87" s="214"/>
      <c r="AV87" s="214"/>
      <c r="AW87" s="214"/>
      <c r="AX87" s="214"/>
      <c r="AY87" s="214"/>
      <c r="AZ87" s="214"/>
      <c r="BA87" s="214"/>
      <c r="BB87" s="214"/>
      <c r="BC87" s="214"/>
      <c r="BD87" s="214"/>
      <c r="BE87" s="214"/>
      <c r="BF87" s="214"/>
      <c r="BG87" s="214"/>
      <c r="BH87" s="214"/>
      <c r="BI87" s="214"/>
      <c r="BJ87" s="214"/>
      <c r="BK87" s="214"/>
      <c r="BL87" s="214"/>
      <c r="BM87" s="214"/>
      <c r="BN87" s="214"/>
      <c r="BO87" s="214"/>
      <c r="BP87" s="214"/>
      <c r="BQ87" s="214"/>
      <c r="BR87" s="214"/>
      <c r="BS87" s="214"/>
      <c r="BT87" s="214"/>
      <c r="BU87" s="214"/>
      <c r="BV87" s="214"/>
      <c r="BW87" s="214"/>
      <c r="BX87" s="214"/>
      <c r="BY87" s="214"/>
      <c r="BZ87" s="214"/>
      <c r="CA87" s="214"/>
      <c r="CB87" s="214"/>
      <c r="CC87" s="214"/>
      <c r="CD87" s="214"/>
      <c r="CE87" s="214"/>
      <c r="CF87" s="424"/>
    </row>
    <row r="88" spans="1:84" s="4" customFormat="1" ht="13.5"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79"/>
      <c r="AR88" s="153"/>
      <c r="AS88" s="153"/>
      <c r="AT88" s="153"/>
      <c r="AU88" s="153"/>
      <c r="AV88" s="153"/>
      <c r="AW88" s="153"/>
      <c r="AX88" s="153"/>
      <c r="AY88" s="153"/>
      <c r="AZ88" s="153"/>
      <c r="BA88" s="153"/>
      <c r="BB88" s="153"/>
      <c r="BC88" s="153"/>
      <c r="BD88" s="153"/>
      <c r="BE88" s="153"/>
      <c r="BF88" s="153"/>
      <c r="BG88" s="153"/>
      <c r="BH88" s="153"/>
      <c r="BI88" s="153"/>
      <c r="BJ88" s="153"/>
      <c r="BK88" s="153"/>
      <c r="BL88" s="153"/>
      <c r="BM88" s="153"/>
      <c r="BN88" s="153"/>
      <c r="BO88" s="153"/>
      <c r="BP88" s="153"/>
      <c r="BQ88" s="153"/>
      <c r="BR88" s="153"/>
      <c r="BS88" s="153"/>
      <c r="BT88" s="153"/>
      <c r="BU88" s="153"/>
      <c r="BV88" s="153"/>
      <c r="BW88" s="153"/>
      <c r="BX88" s="153"/>
      <c r="BY88" s="153"/>
      <c r="BZ88" s="153"/>
      <c r="CA88" s="153"/>
      <c r="CB88" s="153"/>
      <c r="CC88" s="153"/>
      <c r="CD88" s="153"/>
      <c r="CE88" s="153"/>
      <c r="CF88" s="424"/>
    </row>
    <row r="89" spans="1:84" s="4" customFormat="1" ht="13.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77" t="s">
        <v>350</v>
      </c>
      <c r="AQ89" s="146"/>
      <c r="AR89" s="146" t="s">
        <v>191</v>
      </c>
      <c r="AS89" s="244"/>
      <c r="AT89" s="244"/>
      <c r="AU89" s="244"/>
      <c r="AV89" s="244"/>
      <c r="AW89" s="244"/>
      <c r="AX89" s="244"/>
      <c r="AY89" s="244"/>
      <c r="AZ89" s="244"/>
      <c r="BA89" s="244"/>
      <c r="BB89" s="244"/>
      <c r="BC89" s="244"/>
      <c r="BD89" s="244"/>
      <c r="BE89" s="244"/>
      <c r="BF89" s="244"/>
      <c r="BG89" s="244"/>
      <c r="BH89" s="244"/>
      <c r="BI89" s="244"/>
      <c r="BJ89" s="244"/>
      <c r="BK89" s="244"/>
      <c r="BL89" s="244"/>
      <c r="BM89" s="244"/>
      <c r="BN89" s="244"/>
      <c r="BO89" s="244"/>
      <c r="BP89" s="244"/>
      <c r="BQ89" s="244"/>
      <c r="BR89" s="244"/>
      <c r="BS89" s="244"/>
      <c r="BT89" s="244"/>
      <c r="BU89" s="244"/>
      <c r="BV89" s="244"/>
      <c r="BW89" s="244"/>
      <c r="BX89" s="244"/>
      <c r="BY89" s="244"/>
      <c r="BZ89" s="244"/>
      <c r="CA89" s="244"/>
      <c r="CB89" s="244"/>
      <c r="CC89" s="244"/>
      <c r="CD89" s="244"/>
      <c r="CE89" s="244"/>
      <c r="CF89" s="424"/>
    </row>
    <row r="90" spans="1:84" s="4" customFormat="1" ht="13.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78"/>
      <c r="CF90" s="424"/>
    </row>
    <row r="91" spans="1:84" s="4" customFormat="1" ht="13.5"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79"/>
      <c r="AQ91" s="148" t="s">
        <v>159</v>
      </c>
      <c r="AR91" s="148"/>
      <c r="AS91" s="147" t="s">
        <v>481</v>
      </c>
      <c r="AT91" s="214"/>
      <c r="AU91" s="214"/>
      <c r="AV91" s="214"/>
      <c r="AW91" s="214"/>
      <c r="AX91" s="214"/>
      <c r="AY91" s="214"/>
      <c r="AZ91" s="214"/>
      <c r="BA91" s="214"/>
      <c r="BB91" s="214"/>
      <c r="BC91" s="214"/>
      <c r="BD91" s="214"/>
      <c r="BE91" s="214"/>
      <c r="BF91" s="214"/>
      <c r="BG91" s="214"/>
      <c r="BH91" s="214"/>
      <c r="BI91" s="214"/>
      <c r="BJ91" s="214"/>
      <c r="BK91" s="214"/>
      <c r="BL91" s="214"/>
      <c r="BM91" s="214"/>
      <c r="BN91" s="214"/>
      <c r="BO91" s="214"/>
      <c r="BP91" s="214"/>
      <c r="BQ91" s="214"/>
      <c r="BR91" s="214"/>
      <c r="BS91" s="214"/>
      <c r="BT91" s="214"/>
      <c r="BU91" s="214"/>
      <c r="BV91" s="214"/>
      <c r="BW91" s="214"/>
      <c r="BX91" s="214"/>
      <c r="BY91" s="214"/>
      <c r="BZ91" s="214"/>
      <c r="CA91" s="214"/>
      <c r="CB91" s="214"/>
      <c r="CC91" s="214"/>
      <c r="CD91" s="214"/>
      <c r="CE91" s="214"/>
      <c r="CF91" s="424"/>
    </row>
    <row r="92" spans="1:84" s="4" customFormat="1" ht="13.5"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79"/>
      <c r="AQ92" s="149"/>
      <c r="AR92" s="147"/>
      <c r="AS92" s="214"/>
      <c r="AT92" s="214"/>
      <c r="AU92" s="214"/>
      <c r="AV92" s="214"/>
      <c r="AW92" s="214"/>
      <c r="AX92" s="214"/>
      <c r="AY92" s="214"/>
      <c r="AZ92" s="214"/>
      <c r="BA92" s="214"/>
      <c r="BB92" s="214"/>
      <c r="BC92" s="214"/>
      <c r="BD92" s="214"/>
      <c r="BE92" s="214"/>
      <c r="BF92" s="214"/>
      <c r="BG92" s="214"/>
      <c r="BH92" s="214"/>
      <c r="BI92" s="214"/>
      <c r="BJ92" s="214"/>
      <c r="BK92" s="214"/>
      <c r="BL92" s="214"/>
      <c r="BM92" s="214"/>
      <c r="BN92" s="214"/>
      <c r="BO92" s="214"/>
      <c r="BP92" s="214"/>
      <c r="BQ92" s="214"/>
      <c r="BR92" s="214"/>
      <c r="BS92" s="214"/>
      <c r="BT92" s="214"/>
      <c r="BU92" s="214"/>
      <c r="BV92" s="214"/>
      <c r="BW92" s="214"/>
      <c r="BX92" s="214"/>
      <c r="BY92" s="214"/>
      <c r="BZ92" s="214"/>
      <c r="CA92" s="214"/>
      <c r="CB92" s="214"/>
      <c r="CC92" s="214"/>
      <c r="CD92" s="214"/>
      <c r="CE92" s="214"/>
      <c r="CF92" s="424"/>
    </row>
    <row r="93" spans="1:84" s="4" customFormat="1" ht="13.5"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79"/>
      <c r="AQ93" s="149"/>
      <c r="AR93" s="147"/>
      <c r="AS93" s="214"/>
      <c r="AT93" s="214"/>
      <c r="AU93" s="214"/>
      <c r="AV93" s="214"/>
      <c r="AW93" s="214"/>
      <c r="AX93" s="214"/>
      <c r="AY93" s="214"/>
      <c r="AZ93" s="214"/>
      <c r="BA93" s="214"/>
      <c r="BB93" s="214"/>
      <c r="BC93" s="214"/>
      <c r="BD93" s="214"/>
      <c r="BE93" s="214"/>
      <c r="BF93" s="214"/>
      <c r="BG93" s="214"/>
      <c r="BH93" s="214"/>
      <c r="BI93" s="214"/>
      <c r="BJ93" s="214"/>
      <c r="BK93" s="214"/>
      <c r="BL93" s="214"/>
      <c r="BM93" s="214"/>
      <c r="BN93" s="214"/>
      <c r="BO93" s="214"/>
      <c r="BP93" s="214"/>
      <c r="BQ93" s="214"/>
      <c r="BR93" s="214"/>
      <c r="BS93" s="214"/>
      <c r="BT93" s="214"/>
      <c r="BU93" s="214"/>
      <c r="BV93" s="214"/>
      <c r="BW93" s="214"/>
      <c r="BX93" s="214"/>
      <c r="BY93" s="214"/>
      <c r="BZ93" s="214"/>
      <c r="CA93" s="214"/>
      <c r="CB93" s="214"/>
      <c r="CC93" s="214"/>
      <c r="CD93" s="214"/>
      <c r="CE93" s="214"/>
      <c r="CF93" s="424"/>
    </row>
    <row r="94" spans="1:84" s="4" customFormat="1" ht="13.5"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79"/>
      <c r="AR94" s="147"/>
      <c r="AS94" s="214"/>
      <c r="AT94" s="214"/>
      <c r="AU94" s="214"/>
      <c r="AV94" s="214"/>
      <c r="AW94" s="214"/>
      <c r="AX94" s="214"/>
      <c r="AY94" s="214"/>
      <c r="AZ94" s="214"/>
      <c r="BA94" s="214"/>
      <c r="BB94" s="214"/>
      <c r="BC94" s="214"/>
      <c r="BD94" s="214"/>
      <c r="BE94" s="214"/>
      <c r="BF94" s="214"/>
      <c r="BG94" s="214"/>
      <c r="BH94" s="214"/>
      <c r="BI94" s="214"/>
      <c r="BJ94" s="214"/>
      <c r="BK94" s="214"/>
      <c r="BL94" s="214"/>
      <c r="BM94" s="214"/>
      <c r="BN94" s="214"/>
      <c r="BO94" s="214"/>
      <c r="BP94" s="214"/>
      <c r="BQ94" s="214"/>
      <c r="BR94" s="214"/>
      <c r="BS94" s="214"/>
      <c r="BT94" s="214"/>
      <c r="BU94" s="214"/>
      <c r="BV94" s="214"/>
      <c r="BW94" s="214"/>
      <c r="BX94" s="214"/>
      <c r="BY94" s="214"/>
      <c r="BZ94" s="214"/>
      <c r="CA94" s="214"/>
      <c r="CB94" s="214"/>
      <c r="CC94" s="214"/>
      <c r="CD94" s="214"/>
      <c r="CE94" s="214"/>
      <c r="CF94" s="424"/>
    </row>
    <row r="95" spans="1:84" s="4" customFormat="1" ht="13.5"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79"/>
      <c r="AR95" s="147"/>
      <c r="AS95" s="147"/>
      <c r="AT95" s="147"/>
      <c r="AU95" s="147"/>
      <c r="AV95" s="147"/>
      <c r="AW95" s="147"/>
      <c r="AX95" s="147"/>
      <c r="AY95" s="147"/>
      <c r="AZ95" s="147"/>
      <c r="BA95" s="147"/>
      <c r="BB95" s="147"/>
      <c r="BC95" s="147"/>
      <c r="BD95" s="147"/>
      <c r="BE95" s="147"/>
      <c r="BF95" s="147"/>
      <c r="BG95" s="147"/>
      <c r="BH95" s="147"/>
      <c r="BI95" s="147"/>
      <c r="BJ95" s="147"/>
      <c r="BK95" s="147"/>
      <c r="BL95" s="147"/>
      <c r="BM95" s="147"/>
      <c r="BN95" s="147"/>
      <c r="BO95" s="147"/>
      <c r="BP95" s="147"/>
      <c r="BQ95" s="147"/>
      <c r="BR95" s="147"/>
      <c r="BS95" s="147"/>
      <c r="BT95" s="147"/>
      <c r="BU95" s="147"/>
      <c r="BV95" s="147"/>
      <c r="BW95" s="147"/>
      <c r="BX95" s="147"/>
      <c r="BY95" s="147"/>
      <c r="BZ95" s="147"/>
      <c r="CA95" s="147"/>
      <c r="CB95" s="147"/>
      <c r="CC95" s="147"/>
      <c r="CD95" s="147"/>
      <c r="CE95" s="147"/>
      <c r="CF95" s="424"/>
    </row>
    <row r="96" spans="1:84" s="4" customFormat="1" ht="13.5"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79"/>
      <c r="AQ96" s="148" t="s">
        <v>190</v>
      </c>
      <c r="AR96" s="148"/>
      <c r="AS96" s="147" t="s">
        <v>103</v>
      </c>
      <c r="AT96" s="214"/>
      <c r="AU96" s="214"/>
      <c r="AV96" s="214"/>
      <c r="AW96" s="214"/>
      <c r="AX96" s="214"/>
      <c r="AY96" s="214"/>
      <c r="AZ96" s="214"/>
      <c r="BA96" s="214"/>
      <c r="BB96" s="214"/>
      <c r="BC96" s="214"/>
      <c r="BD96" s="214"/>
      <c r="BE96" s="214"/>
      <c r="BF96" s="214"/>
      <c r="BG96" s="214"/>
      <c r="BH96" s="214"/>
      <c r="BI96" s="214"/>
      <c r="BJ96" s="214"/>
      <c r="BK96" s="214"/>
      <c r="BL96" s="214"/>
      <c r="BM96" s="214"/>
      <c r="BN96" s="214"/>
      <c r="BO96" s="214"/>
      <c r="BP96" s="214"/>
      <c r="BQ96" s="214"/>
      <c r="BR96" s="214"/>
      <c r="BS96" s="214"/>
      <c r="BT96" s="214"/>
      <c r="BU96" s="214"/>
      <c r="BV96" s="214"/>
      <c r="BW96" s="214"/>
      <c r="BX96" s="214"/>
      <c r="BY96" s="214"/>
      <c r="BZ96" s="214"/>
      <c r="CA96" s="214"/>
      <c r="CB96" s="214"/>
      <c r="CC96" s="214"/>
      <c r="CD96" s="214"/>
      <c r="CE96" s="214"/>
      <c r="CF96" s="424"/>
    </row>
    <row r="97" spans="1:84" s="4" customFormat="1" ht="13.5"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79"/>
      <c r="AQ97" s="148"/>
      <c r="AR97" s="148"/>
      <c r="AS97" s="147"/>
      <c r="AT97" s="214"/>
      <c r="AU97" s="214"/>
      <c r="AV97" s="214"/>
      <c r="AW97" s="214"/>
      <c r="AX97" s="214"/>
      <c r="AY97" s="214"/>
      <c r="AZ97" s="214"/>
      <c r="BA97" s="214"/>
      <c r="BB97" s="214"/>
      <c r="BC97" s="214"/>
      <c r="BD97" s="214"/>
      <c r="BE97" s="214"/>
      <c r="BF97" s="214"/>
      <c r="BG97" s="214"/>
      <c r="BH97" s="214"/>
      <c r="BI97" s="214"/>
      <c r="BJ97" s="214"/>
      <c r="BK97" s="214"/>
      <c r="BL97" s="214"/>
      <c r="BM97" s="214"/>
      <c r="BN97" s="214"/>
      <c r="BO97" s="214"/>
      <c r="BP97" s="214"/>
      <c r="BQ97" s="214"/>
      <c r="BR97" s="214"/>
      <c r="BS97" s="214"/>
      <c r="BT97" s="214"/>
      <c r="BU97" s="214"/>
      <c r="BV97" s="214"/>
      <c r="BW97" s="214"/>
      <c r="BX97" s="214"/>
      <c r="BY97" s="214"/>
      <c r="BZ97" s="214"/>
      <c r="CA97" s="214"/>
      <c r="CB97" s="214"/>
      <c r="CC97" s="214"/>
      <c r="CD97" s="214"/>
      <c r="CE97" s="214"/>
      <c r="CF97" s="424"/>
    </row>
    <row r="98" spans="1:84" s="4" customFormat="1" ht="13.5"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79"/>
      <c r="AR98" s="147"/>
      <c r="AS98" s="214"/>
      <c r="AT98" s="214"/>
      <c r="AU98" s="214"/>
      <c r="AV98" s="214"/>
      <c r="AW98" s="214"/>
      <c r="AX98" s="214"/>
      <c r="AY98" s="214"/>
      <c r="AZ98" s="214"/>
      <c r="BA98" s="214"/>
      <c r="BB98" s="214"/>
      <c r="BC98" s="214"/>
      <c r="BD98" s="214"/>
      <c r="BE98" s="214"/>
      <c r="BF98" s="214"/>
      <c r="BG98" s="214"/>
      <c r="BH98" s="214"/>
      <c r="BI98" s="214"/>
      <c r="BJ98" s="214"/>
      <c r="BK98" s="214"/>
      <c r="BL98" s="214"/>
      <c r="BM98" s="214"/>
      <c r="BN98" s="214"/>
      <c r="BO98" s="214"/>
      <c r="BP98" s="214"/>
      <c r="BQ98" s="214"/>
      <c r="BR98" s="214"/>
      <c r="BS98" s="214"/>
      <c r="BT98" s="214"/>
      <c r="BU98" s="214"/>
      <c r="BV98" s="214"/>
      <c r="BW98" s="214"/>
      <c r="BX98" s="214"/>
      <c r="BY98" s="214"/>
      <c r="BZ98" s="214"/>
      <c r="CA98" s="214"/>
      <c r="CB98" s="214"/>
      <c r="CC98" s="214"/>
      <c r="CD98" s="214"/>
      <c r="CE98" s="214"/>
      <c r="CF98" s="424"/>
    </row>
    <row r="99" spans="1:84" s="4" customFormat="1" ht="13.5"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79"/>
      <c r="AR99" s="153"/>
      <c r="AS99" s="214"/>
      <c r="AT99" s="214"/>
      <c r="AU99" s="214"/>
      <c r="AV99" s="214"/>
      <c r="AW99" s="214"/>
      <c r="AX99" s="214"/>
      <c r="AY99" s="214"/>
      <c r="AZ99" s="214"/>
      <c r="BA99" s="214"/>
      <c r="BB99" s="214"/>
      <c r="BC99" s="214"/>
      <c r="BD99" s="214"/>
      <c r="BE99" s="214"/>
      <c r="BF99" s="214"/>
      <c r="BG99" s="214"/>
      <c r="BH99" s="214"/>
      <c r="BI99" s="214"/>
      <c r="BJ99" s="214"/>
      <c r="BK99" s="214"/>
      <c r="BL99" s="214"/>
      <c r="BM99" s="214"/>
      <c r="BN99" s="214"/>
      <c r="BO99" s="214"/>
      <c r="BP99" s="214"/>
      <c r="BQ99" s="214"/>
      <c r="BR99" s="214"/>
      <c r="BS99" s="214"/>
      <c r="BT99" s="214"/>
      <c r="BU99" s="214"/>
      <c r="BV99" s="214"/>
      <c r="BW99" s="214"/>
      <c r="BX99" s="214"/>
      <c r="BY99" s="214"/>
      <c r="BZ99" s="214"/>
      <c r="CA99" s="214"/>
      <c r="CB99" s="214"/>
      <c r="CC99" s="214"/>
      <c r="CD99" s="214"/>
      <c r="CE99" s="214"/>
      <c r="CF99" s="424"/>
    </row>
    <row r="100" spans="1:84" s="4" customFormat="1" ht="13.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79"/>
      <c r="AR100" s="153"/>
      <c r="AS100" s="153"/>
      <c r="AT100" s="153"/>
      <c r="AU100" s="153"/>
      <c r="AV100" s="153"/>
      <c r="AW100" s="153"/>
      <c r="AX100" s="153"/>
      <c r="AY100" s="153"/>
      <c r="AZ100" s="153"/>
      <c r="BA100" s="153"/>
      <c r="BB100" s="153"/>
      <c r="BC100" s="153"/>
      <c r="BD100" s="153"/>
      <c r="BE100" s="153"/>
      <c r="BF100" s="153"/>
      <c r="BG100" s="153"/>
      <c r="BH100" s="153"/>
      <c r="BI100" s="153"/>
      <c r="BJ100" s="153"/>
      <c r="BK100" s="153"/>
      <c r="BL100" s="153"/>
      <c r="BM100" s="153"/>
      <c r="BN100" s="153"/>
      <c r="BO100" s="153"/>
      <c r="BP100" s="153"/>
      <c r="BQ100" s="153"/>
      <c r="BR100" s="153"/>
      <c r="BS100" s="153"/>
      <c r="BT100" s="153"/>
      <c r="BU100" s="153"/>
      <c r="BV100" s="153"/>
      <c r="BW100" s="153"/>
      <c r="BX100" s="153"/>
      <c r="BY100" s="153"/>
      <c r="BZ100" s="153"/>
      <c r="CA100" s="153"/>
      <c r="CB100" s="153"/>
      <c r="CC100" s="153"/>
      <c r="CD100" s="153"/>
      <c r="CE100" s="153"/>
      <c r="CF100" s="424"/>
    </row>
    <row r="101" spans="1:84" s="4" customFormat="1" ht="13.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79"/>
      <c r="AQ101" s="148" t="s">
        <v>445</v>
      </c>
      <c r="AR101" s="148"/>
      <c r="AS101" s="147" t="s">
        <v>41</v>
      </c>
      <c r="AT101" s="214"/>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c r="BQ101" s="214"/>
      <c r="BR101" s="214"/>
      <c r="BS101" s="214"/>
      <c r="BT101" s="214"/>
      <c r="BU101" s="214"/>
      <c r="BV101" s="214"/>
      <c r="BW101" s="214"/>
      <c r="BX101" s="214"/>
      <c r="BY101" s="214"/>
      <c r="BZ101" s="214"/>
      <c r="CA101" s="214"/>
      <c r="CB101" s="214"/>
      <c r="CC101" s="214"/>
      <c r="CD101" s="214"/>
      <c r="CE101" s="214"/>
      <c r="CF101" s="424"/>
    </row>
    <row r="102" spans="1:84" s="4" customFormat="1" ht="13.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79"/>
      <c r="AQ102" s="150"/>
      <c r="AR102" s="147"/>
      <c r="AS102" s="214"/>
      <c r="AT102" s="214"/>
      <c r="AU102" s="214"/>
      <c r="AV102" s="214"/>
      <c r="AW102" s="214"/>
      <c r="AX102" s="214"/>
      <c r="AY102" s="214"/>
      <c r="AZ102" s="214"/>
      <c r="BA102" s="214"/>
      <c r="BB102" s="214"/>
      <c r="BC102" s="214"/>
      <c r="BD102" s="214"/>
      <c r="BE102" s="214"/>
      <c r="BF102" s="214"/>
      <c r="BG102" s="214"/>
      <c r="BH102" s="214"/>
      <c r="BI102" s="214"/>
      <c r="BJ102" s="214"/>
      <c r="BK102" s="214"/>
      <c r="BL102" s="214"/>
      <c r="BM102" s="214"/>
      <c r="BN102" s="214"/>
      <c r="BO102" s="214"/>
      <c r="BP102" s="214"/>
      <c r="BQ102" s="214"/>
      <c r="BR102" s="214"/>
      <c r="BS102" s="214"/>
      <c r="BT102" s="214"/>
      <c r="BU102" s="214"/>
      <c r="BV102" s="214"/>
      <c r="BW102" s="214"/>
      <c r="BX102" s="214"/>
      <c r="BY102" s="214"/>
      <c r="BZ102" s="214"/>
      <c r="CA102" s="214"/>
      <c r="CB102" s="214"/>
      <c r="CC102" s="214"/>
      <c r="CD102" s="214"/>
      <c r="CE102" s="214"/>
      <c r="CF102" s="424"/>
    </row>
    <row r="103" spans="1:84" s="4" customFormat="1" ht="13.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79"/>
      <c r="AQ103" s="150"/>
      <c r="AR103" s="147"/>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c r="BQ103" s="214"/>
      <c r="BR103" s="214"/>
      <c r="BS103" s="214"/>
      <c r="BT103" s="214"/>
      <c r="BU103" s="214"/>
      <c r="BV103" s="214"/>
      <c r="BW103" s="214"/>
      <c r="BX103" s="214"/>
      <c r="BY103" s="214"/>
      <c r="BZ103" s="214"/>
      <c r="CA103" s="214"/>
      <c r="CB103" s="214"/>
      <c r="CC103" s="214"/>
      <c r="CD103" s="214"/>
      <c r="CE103" s="214"/>
      <c r="CF103" s="424"/>
    </row>
    <row r="104" spans="1:84" s="4" customFormat="1" ht="13.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79"/>
      <c r="AQ104" s="150"/>
      <c r="AR104" s="147"/>
      <c r="AS104" s="214"/>
      <c r="AT104" s="214"/>
      <c r="AU104" s="214"/>
      <c r="AV104" s="214"/>
      <c r="AW104" s="214"/>
      <c r="AX104" s="214"/>
      <c r="AY104" s="214"/>
      <c r="AZ104" s="214"/>
      <c r="BA104" s="214"/>
      <c r="BB104" s="214"/>
      <c r="BC104" s="214"/>
      <c r="BD104" s="214"/>
      <c r="BE104" s="214"/>
      <c r="BF104" s="214"/>
      <c r="BG104" s="214"/>
      <c r="BH104" s="214"/>
      <c r="BI104" s="214"/>
      <c r="BJ104" s="214"/>
      <c r="BK104" s="214"/>
      <c r="BL104" s="214"/>
      <c r="BM104" s="214"/>
      <c r="BN104" s="214"/>
      <c r="BO104" s="214"/>
      <c r="BP104" s="214"/>
      <c r="BQ104" s="214"/>
      <c r="BR104" s="214"/>
      <c r="BS104" s="214"/>
      <c r="BT104" s="214"/>
      <c r="BU104" s="214"/>
      <c r="BV104" s="214"/>
      <c r="BW104" s="214"/>
      <c r="BX104" s="214"/>
      <c r="BY104" s="214"/>
      <c r="BZ104" s="214"/>
      <c r="CA104" s="214"/>
      <c r="CB104" s="214"/>
      <c r="CC104" s="214"/>
      <c r="CD104" s="214"/>
      <c r="CE104" s="214"/>
      <c r="CF104" s="424"/>
    </row>
    <row r="105" spans="1:84" s="4" customFormat="1" ht="13.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79"/>
      <c r="AR105" s="147"/>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14"/>
      <c r="BR105" s="214"/>
      <c r="BS105" s="214"/>
      <c r="BT105" s="214"/>
      <c r="BU105" s="214"/>
      <c r="BV105" s="214"/>
      <c r="BW105" s="214"/>
      <c r="BX105" s="214"/>
      <c r="BY105" s="214"/>
      <c r="BZ105" s="214"/>
      <c r="CA105" s="214"/>
      <c r="CB105" s="214"/>
      <c r="CC105" s="214"/>
      <c r="CD105" s="214"/>
      <c r="CE105" s="214"/>
      <c r="CF105" s="424"/>
    </row>
    <row r="106" spans="1:84" s="4" customFormat="1" ht="13.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79"/>
      <c r="AR106" s="147"/>
      <c r="AS106" s="147"/>
      <c r="AT106" s="147"/>
      <c r="AU106" s="147"/>
      <c r="AV106" s="147"/>
      <c r="AW106" s="147"/>
      <c r="AX106" s="147"/>
      <c r="AY106" s="147"/>
      <c r="AZ106" s="147"/>
      <c r="BA106" s="147"/>
      <c r="BB106" s="147"/>
      <c r="BC106" s="147"/>
      <c r="BD106" s="147"/>
      <c r="BE106" s="147"/>
      <c r="BF106" s="147"/>
      <c r="BG106" s="147"/>
      <c r="BH106" s="147"/>
      <c r="BI106" s="147"/>
      <c r="BJ106" s="147"/>
      <c r="BK106" s="147"/>
      <c r="BL106" s="147"/>
      <c r="BM106" s="147"/>
      <c r="BN106" s="147"/>
      <c r="BO106" s="147"/>
      <c r="BP106" s="147"/>
      <c r="BQ106" s="147"/>
      <c r="BR106" s="147"/>
      <c r="BS106" s="147"/>
      <c r="BT106" s="147"/>
      <c r="BU106" s="147"/>
      <c r="BV106" s="147"/>
      <c r="BW106" s="147"/>
      <c r="BX106" s="147"/>
      <c r="BY106" s="147"/>
      <c r="BZ106" s="147"/>
      <c r="CA106" s="147"/>
      <c r="CB106" s="147"/>
      <c r="CC106" s="147"/>
      <c r="CD106" s="147"/>
      <c r="CE106" s="147"/>
      <c r="CF106" s="424"/>
    </row>
    <row r="107" spans="1:84" s="4" customFormat="1" ht="13.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79"/>
      <c r="AQ107" s="148" t="s">
        <v>500</v>
      </c>
      <c r="AR107" s="148"/>
      <c r="AS107" s="154" t="s">
        <v>325</v>
      </c>
      <c r="CF107" s="424"/>
    </row>
    <row r="108" spans="1:84" s="4" customFormat="1" ht="13.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79"/>
      <c r="AR108" s="154" t="s">
        <v>335</v>
      </c>
      <c r="AS108" s="212" t="s">
        <v>288</v>
      </c>
      <c r="AT108" s="212"/>
      <c r="AU108" s="212"/>
      <c r="AV108" s="212"/>
      <c r="AW108" s="212"/>
      <c r="AX108" s="212"/>
      <c r="AY108" s="212"/>
      <c r="AZ108" s="212"/>
      <c r="BA108" s="212"/>
      <c r="BB108" s="212"/>
      <c r="BC108" s="212"/>
      <c r="BD108" s="212"/>
      <c r="BE108" s="212"/>
      <c r="BF108" s="212"/>
      <c r="BG108" s="212"/>
      <c r="BH108" s="212"/>
      <c r="BI108" s="212"/>
      <c r="BJ108" s="212"/>
      <c r="BK108" s="212"/>
      <c r="BL108" s="212"/>
      <c r="BM108" s="212"/>
      <c r="BN108" s="212"/>
      <c r="BO108" s="212"/>
      <c r="BP108" s="212"/>
      <c r="BQ108" s="212"/>
      <c r="BR108" s="212"/>
      <c r="BS108" s="212"/>
      <c r="BT108" s="212"/>
      <c r="BU108" s="212"/>
      <c r="BV108" s="212"/>
      <c r="BW108" s="212"/>
      <c r="BX108" s="212"/>
      <c r="BY108" s="212"/>
      <c r="BZ108" s="212"/>
      <c r="CA108" s="212"/>
      <c r="CB108" s="212"/>
      <c r="CC108" s="212"/>
      <c r="CD108" s="212"/>
      <c r="CE108" s="212"/>
      <c r="CF108" s="424"/>
    </row>
    <row r="109" spans="1:84" s="4" customFormat="1" ht="13.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79"/>
      <c r="AS109" s="212"/>
      <c r="AT109" s="212"/>
      <c r="AU109" s="212"/>
      <c r="AV109" s="212"/>
      <c r="AW109" s="212"/>
      <c r="AX109" s="212"/>
      <c r="AY109" s="212"/>
      <c r="AZ109" s="212"/>
      <c r="BA109" s="212"/>
      <c r="BB109" s="212"/>
      <c r="BC109" s="212"/>
      <c r="BD109" s="212"/>
      <c r="BE109" s="212"/>
      <c r="BF109" s="212"/>
      <c r="BG109" s="212"/>
      <c r="BH109" s="212"/>
      <c r="BI109" s="212"/>
      <c r="BJ109" s="212"/>
      <c r="BK109" s="212"/>
      <c r="BL109" s="212"/>
      <c r="BM109" s="212"/>
      <c r="BN109" s="212"/>
      <c r="BO109" s="212"/>
      <c r="BP109" s="212"/>
      <c r="BQ109" s="212"/>
      <c r="BR109" s="212"/>
      <c r="BS109" s="212"/>
      <c r="BT109" s="212"/>
      <c r="BU109" s="212"/>
      <c r="BV109" s="212"/>
      <c r="BW109" s="212"/>
      <c r="BX109" s="212"/>
      <c r="BY109" s="212"/>
      <c r="BZ109" s="212"/>
      <c r="CA109" s="212"/>
      <c r="CB109" s="212"/>
      <c r="CC109" s="212"/>
      <c r="CD109" s="212"/>
      <c r="CE109" s="212"/>
      <c r="CF109" s="424"/>
    </row>
    <row r="110" spans="1:84" s="4" customFormat="1" ht="13.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79"/>
      <c r="AS110" s="212"/>
      <c r="AT110" s="212"/>
      <c r="AU110" s="212"/>
      <c r="AV110" s="212"/>
      <c r="AW110" s="212"/>
      <c r="AX110" s="212"/>
      <c r="AY110" s="212"/>
      <c r="AZ110" s="212"/>
      <c r="BA110" s="212"/>
      <c r="BB110" s="212"/>
      <c r="BC110" s="212"/>
      <c r="BD110" s="212"/>
      <c r="BE110" s="212"/>
      <c r="BF110" s="212"/>
      <c r="BG110" s="212"/>
      <c r="BH110" s="212"/>
      <c r="BI110" s="212"/>
      <c r="BJ110" s="212"/>
      <c r="BK110" s="212"/>
      <c r="BL110" s="212"/>
      <c r="BM110" s="212"/>
      <c r="BN110" s="212"/>
      <c r="BO110" s="212"/>
      <c r="BP110" s="212"/>
      <c r="BQ110" s="212"/>
      <c r="BR110" s="212"/>
      <c r="BS110" s="212"/>
      <c r="BT110" s="212"/>
      <c r="BU110" s="212"/>
      <c r="BV110" s="212"/>
      <c r="BW110" s="212"/>
      <c r="BX110" s="212"/>
      <c r="BY110" s="212"/>
      <c r="BZ110" s="212"/>
      <c r="CA110" s="212"/>
      <c r="CB110" s="212"/>
      <c r="CC110" s="212"/>
      <c r="CD110" s="212"/>
      <c r="CE110" s="212"/>
      <c r="CF110" s="424"/>
    </row>
    <row r="111" spans="1:84" s="4" customFormat="1" ht="13.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79"/>
      <c r="AS111" s="212"/>
      <c r="AT111" s="212"/>
      <c r="AU111" s="212"/>
      <c r="AV111" s="212"/>
      <c r="AW111" s="212"/>
      <c r="AX111" s="212"/>
      <c r="AY111" s="212"/>
      <c r="AZ111" s="212"/>
      <c r="BA111" s="212"/>
      <c r="BB111" s="212"/>
      <c r="BC111" s="212"/>
      <c r="BD111" s="212"/>
      <c r="BE111" s="212"/>
      <c r="BF111" s="212"/>
      <c r="BG111" s="212"/>
      <c r="BH111" s="212"/>
      <c r="BI111" s="212"/>
      <c r="BJ111" s="212"/>
      <c r="BK111" s="212"/>
      <c r="BL111" s="212"/>
      <c r="BM111" s="212"/>
      <c r="BN111" s="212"/>
      <c r="BO111" s="212"/>
      <c r="BP111" s="212"/>
      <c r="BQ111" s="212"/>
      <c r="BR111" s="212"/>
      <c r="BS111" s="212"/>
      <c r="BT111" s="212"/>
      <c r="BU111" s="212"/>
      <c r="BV111" s="212"/>
      <c r="BW111" s="212"/>
      <c r="BX111" s="212"/>
      <c r="BY111" s="212"/>
      <c r="BZ111" s="212"/>
      <c r="CA111" s="212"/>
      <c r="CB111" s="212"/>
      <c r="CC111" s="212"/>
      <c r="CD111" s="212"/>
      <c r="CE111" s="212"/>
      <c r="CF111" s="424"/>
    </row>
    <row r="112" spans="1:84" s="4" customFormat="1" ht="13.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79"/>
      <c r="AS112" s="212"/>
      <c r="AT112" s="212"/>
      <c r="AU112" s="212"/>
      <c r="AV112" s="212"/>
      <c r="AW112" s="212"/>
      <c r="AX112" s="212"/>
      <c r="AY112" s="212"/>
      <c r="AZ112" s="212"/>
      <c r="BA112" s="212"/>
      <c r="BB112" s="212"/>
      <c r="BC112" s="212"/>
      <c r="BD112" s="212"/>
      <c r="BE112" s="212"/>
      <c r="BF112" s="212"/>
      <c r="BG112" s="212"/>
      <c r="BH112" s="212"/>
      <c r="BI112" s="212"/>
      <c r="BJ112" s="212"/>
      <c r="BK112" s="212"/>
      <c r="BL112" s="212"/>
      <c r="BM112" s="212"/>
      <c r="BN112" s="212"/>
      <c r="BO112" s="212"/>
      <c r="BP112" s="212"/>
      <c r="BQ112" s="212"/>
      <c r="BR112" s="212"/>
      <c r="BS112" s="212"/>
      <c r="BT112" s="212"/>
      <c r="BU112" s="212"/>
      <c r="BV112" s="212"/>
      <c r="BW112" s="212"/>
      <c r="BX112" s="212"/>
      <c r="BY112" s="212"/>
      <c r="BZ112" s="212"/>
      <c r="CA112" s="212"/>
      <c r="CB112" s="212"/>
      <c r="CC112" s="212"/>
      <c r="CD112" s="212"/>
      <c r="CE112" s="212"/>
      <c r="CF112" s="424"/>
    </row>
    <row r="113" spans="1:84" s="4" customFormat="1" ht="13.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79"/>
      <c r="AR113" s="154" t="s">
        <v>261</v>
      </c>
      <c r="AS113" s="147" t="s">
        <v>471</v>
      </c>
      <c r="AT113" s="147"/>
      <c r="AU113" s="147"/>
      <c r="AV113" s="147"/>
      <c r="AW113" s="147"/>
      <c r="AX113" s="147"/>
      <c r="AY113" s="147"/>
      <c r="AZ113" s="147"/>
      <c r="BA113" s="147"/>
      <c r="BB113" s="147"/>
      <c r="BC113" s="147"/>
      <c r="BD113" s="147"/>
      <c r="BE113" s="147"/>
      <c r="BF113" s="147"/>
      <c r="BG113" s="147"/>
      <c r="BH113" s="147"/>
      <c r="BI113" s="147"/>
      <c r="BJ113" s="147"/>
      <c r="BK113" s="147"/>
      <c r="BL113" s="147"/>
      <c r="BM113" s="147"/>
      <c r="BN113" s="147"/>
      <c r="BO113" s="147"/>
      <c r="BP113" s="147"/>
      <c r="BQ113" s="147"/>
      <c r="BR113" s="147"/>
      <c r="BS113" s="147"/>
      <c r="BT113" s="147"/>
      <c r="BU113" s="147"/>
      <c r="BV113" s="147"/>
      <c r="BW113" s="147"/>
      <c r="BX113" s="147"/>
      <c r="BY113" s="147"/>
      <c r="BZ113" s="147"/>
      <c r="CA113" s="147"/>
      <c r="CB113" s="147"/>
      <c r="CC113" s="147"/>
      <c r="CD113" s="147"/>
      <c r="CE113" s="147"/>
      <c r="CF113" s="424"/>
    </row>
    <row r="114" spans="1:84" s="4" customFormat="1" ht="13.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79"/>
      <c r="AS114" s="147"/>
      <c r="AT114" s="147"/>
      <c r="AU114" s="147"/>
      <c r="AV114" s="147"/>
      <c r="AW114" s="147"/>
      <c r="AX114" s="147"/>
      <c r="AY114" s="147"/>
      <c r="AZ114" s="147"/>
      <c r="BA114" s="147"/>
      <c r="BB114" s="147"/>
      <c r="BC114" s="147"/>
      <c r="BD114" s="147"/>
      <c r="BE114" s="147"/>
      <c r="BF114" s="147"/>
      <c r="BG114" s="147"/>
      <c r="BH114" s="147"/>
      <c r="BI114" s="147"/>
      <c r="BJ114" s="147"/>
      <c r="BK114" s="147"/>
      <c r="BL114" s="147"/>
      <c r="BM114" s="147"/>
      <c r="BN114" s="147"/>
      <c r="BO114" s="147"/>
      <c r="BP114" s="147"/>
      <c r="BQ114" s="147"/>
      <c r="BR114" s="147"/>
      <c r="BS114" s="147"/>
      <c r="BT114" s="147"/>
      <c r="BU114" s="147"/>
      <c r="BV114" s="147"/>
      <c r="BW114" s="147"/>
      <c r="BX114" s="147"/>
      <c r="BY114" s="147"/>
      <c r="BZ114" s="147"/>
      <c r="CA114" s="147"/>
      <c r="CB114" s="147"/>
      <c r="CC114" s="147"/>
      <c r="CD114" s="147"/>
      <c r="CE114" s="147"/>
      <c r="CF114" s="424"/>
    </row>
    <row r="115" spans="1:84" s="4" customFormat="1" ht="13.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79"/>
      <c r="AS115" s="147"/>
      <c r="AT115" s="147"/>
      <c r="AU115" s="147"/>
      <c r="AV115" s="147"/>
      <c r="AW115" s="147"/>
      <c r="AX115" s="147"/>
      <c r="AY115" s="147"/>
      <c r="AZ115" s="147"/>
      <c r="BA115" s="147"/>
      <c r="BB115" s="147"/>
      <c r="BC115" s="147"/>
      <c r="BD115" s="147"/>
      <c r="BE115" s="147"/>
      <c r="BF115" s="147"/>
      <c r="BG115" s="147"/>
      <c r="BH115" s="147"/>
      <c r="BI115" s="147"/>
      <c r="BJ115" s="147"/>
      <c r="BK115" s="147"/>
      <c r="BL115" s="147"/>
      <c r="BM115" s="147"/>
      <c r="BN115" s="147"/>
      <c r="BO115" s="147"/>
      <c r="BP115" s="147"/>
      <c r="BQ115" s="147"/>
      <c r="BR115" s="147"/>
      <c r="BS115" s="147"/>
      <c r="BT115" s="147"/>
      <c r="BU115" s="147"/>
      <c r="BV115" s="147"/>
      <c r="BW115" s="147"/>
      <c r="BX115" s="147"/>
      <c r="BY115" s="147"/>
      <c r="BZ115" s="147"/>
      <c r="CA115" s="147"/>
      <c r="CB115" s="147"/>
      <c r="CC115" s="147"/>
      <c r="CD115" s="147"/>
      <c r="CE115" s="147"/>
      <c r="CF115" s="424"/>
    </row>
    <row r="116" spans="1:84" s="4" customFormat="1" ht="13.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79"/>
      <c r="AS116" s="153"/>
      <c r="AT116" s="153"/>
      <c r="AU116" s="153"/>
      <c r="AV116" s="153"/>
      <c r="AW116" s="153"/>
      <c r="AX116" s="153"/>
      <c r="AY116" s="153"/>
      <c r="AZ116" s="153"/>
      <c r="BA116" s="153"/>
      <c r="BB116" s="153"/>
      <c r="BC116" s="153"/>
      <c r="BD116" s="153"/>
      <c r="BE116" s="153"/>
      <c r="BF116" s="153"/>
      <c r="BG116" s="153"/>
      <c r="BH116" s="153"/>
      <c r="BI116" s="153"/>
      <c r="BJ116" s="153"/>
      <c r="BK116" s="153"/>
      <c r="BL116" s="153"/>
      <c r="BM116" s="153"/>
      <c r="BN116" s="153"/>
      <c r="BO116" s="153"/>
      <c r="BP116" s="153"/>
      <c r="BQ116" s="153"/>
      <c r="BR116" s="153"/>
      <c r="BS116" s="153"/>
      <c r="BT116" s="153"/>
      <c r="BU116" s="153"/>
      <c r="BV116" s="153"/>
      <c r="BW116" s="153"/>
      <c r="BX116" s="153"/>
      <c r="BY116" s="153"/>
      <c r="BZ116" s="153"/>
      <c r="CA116" s="153"/>
      <c r="CB116" s="153"/>
      <c r="CC116" s="153"/>
      <c r="CD116" s="153"/>
      <c r="CE116" s="153"/>
      <c r="CF116" s="424"/>
    </row>
    <row r="117" spans="1:84" s="4" customFormat="1" ht="13.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79"/>
      <c r="AR117" s="154" t="s">
        <v>222</v>
      </c>
      <c r="AS117" s="212" t="s">
        <v>370</v>
      </c>
      <c r="AT117" s="212"/>
      <c r="AU117" s="212"/>
      <c r="AV117" s="212"/>
      <c r="AW117" s="212"/>
      <c r="AX117" s="212"/>
      <c r="AY117" s="212"/>
      <c r="AZ117" s="212"/>
      <c r="BA117" s="212"/>
      <c r="BB117" s="212"/>
      <c r="BC117" s="212"/>
      <c r="BD117" s="212"/>
      <c r="BE117" s="212"/>
      <c r="BF117" s="212"/>
      <c r="BG117" s="212"/>
      <c r="BH117" s="212"/>
      <c r="BI117" s="212"/>
      <c r="BJ117" s="212"/>
      <c r="BK117" s="212"/>
      <c r="BL117" s="212"/>
      <c r="BM117" s="212"/>
      <c r="BN117" s="212"/>
      <c r="BO117" s="212"/>
      <c r="BP117" s="212"/>
      <c r="BQ117" s="212"/>
      <c r="BR117" s="212"/>
      <c r="BS117" s="212"/>
      <c r="BT117" s="212"/>
      <c r="BU117" s="212"/>
      <c r="BV117" s="212"/>
      <c r="BW117" s="212"/>
      <c r="BX117" s="212"/>
      <c r="BY117" s="212"/>
      <c r="BZ117" s="212"/>
      <c r="CA117" s="212"/>
      <c r="CB117" s="212"/>
      <c r="CC117" s="212"/>
      <c r="CD117" s="212"/>
      <c r="CE117" s="212"/>
      <c r="CF117" s="424"/>
    </row>
    <row r="118" spans="1:84" s="4" customFormat="1" ht="13.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79"/>
      <c r="AS118" s="212"/>
      <c r="AT118" s="212"/>
      <c r="AU118" s="212"/>
      <c r="AV118" s="212"/>
      <c r="AW118" s="212"/>
      <c r="AX118" s="212"/>
      <c r="AY118" s="212"/>
      <c r="AZ118" s="212"/>
      <c r="BA118" s="212"/>
      <c r="BB118" s="212"/>
      <c r="BC118" s="212"/>
      <c r="BD118" s="212"/>
      <c r="BE118" s="212"/>
      <c r="BF118" s="212"/>
      <c r="BG118" s="212"/>
      <c r="BH118" s="212"/>
      <c r="BI118" s="212"/>
      <c r="BJ118" s="212"/>
      <c r="BK118" s="212"/>
      <c r="BL118" s="212"/>
      <c r="BM118" s="212"/>
      <c r="BN118" s="212"/>
      <c r="BO118" s="212"/>
      <c r="BP118" s="212"/>
      <c r="BQ118" s="212"/>
      <c r="BR118" s="212"/>
      <c r="BS118" s="212"/>
      <c r="BT118" s="212"/>
      <c r="BU118" s="212"/>
      <c r="BV118" s="212"/>
      <c r="BW118" s="212"/>
      <c r="BX118" s="212"/>
      <c r="BY118" s="212"/>
      <c r="BZ118" s="212"/>
      <c r="CA118" s="212"/>
      <c r="CB118" s="212"/>
      <c r="CC118" s="212"/>
      <c r="CD118" s="212"/>
      <c r="CE118" s="212"/>
      <c r="CF118" s="424"/>
    </row>
    <row r="119" spans="1:84" s="4" customFormat="1" ht="13.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77" t="s">
        <v>202</v>
      </c>
      <c r="AQ119" s="146"/>
      <c r="AR119" s="213" t="s">
        <v>142</v>
      </c>
      <c r="AS119" s="245"/>
      <c r="AT119" s="245"/>
      <c r="AU119" s="245"/>
      <c r="AV119" s="245"/>
      <c r="AW119" s="245"/>
      <c r="AX119" s="245"/>
      <c r="AY119" s="245"/>
      <c r="AZ119" s="245"/>
      <c r="BA119" s="245"/>
      <c r="BB119" s="245"/>
      <c r="BC119" s="245"/>
      <c r="BD119" s="245"/>
      <c r="BE119" s="245"/>
      <c r="BF119" s="245"/>
      <c r="BG119" s="245"/>
      <c r="BH119" s="245"/>
      <c r="BI119" s="245"/>
      <c r="BJ119" s="245"/>
      <c r="BK119" s="245"/>
      <c r="BL119" s="245"/>
      <c r="BM119" s="245"/>
      <c r="BN119" s="245"/>
      <c r="BO119" s="245"/>
      <c r="BP119" s="245"/>
      <c r="BQ119" s="245"/>
      <c r="BR119" s="245"/>
      <c r="BS119" s="245"/>
      <c r="BT119" s="245"/>
      <c r="BU119" s="245"/>
      <c r="BV119" s="245"/>
      <c r="BW119" s="245"/>
      <c r="BX119" s="245"/>
      <c r="BY119" s="245"/>
      <c r="BZ119" s="245"/>
      <c r="CA119" s="245"/>
      <c r="CB119" s="245"/>
      <c r="CC119" s="245"/>
      <c r="CD119" s="245"/>
      <c r="CE119" s="245"/>
      <c r="CF119" s="424"/>
    </row>
    <row r="120" spans="1:84" s="4" customFormat="1" ht="13.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78"/>
      <c r="CF120" s="424"/>
    </row>
    <row r="121" spans="1:84" s="4" customFormat="1" ht="13.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79"/>
      <c r="AQ121" s="148" t="s">
        <v>159</v>
      </c>
      <c r="AR121" s="148"/>
      <c r="AS121" s="147" t="s">
        <v>100</v>
      </c>
      <c r="AT121" s="214"/>
      <c r="AU121" s="214"/>
      <c r="AV121" s="214"/>
      <c r="AW121" s="214"/>
      <c r="AX121" s="214"/>
      <c r="AY121" s="214"/>
      <c r="AZ121" s="214"/>
      <c r="BA121" s="214"/>
      <c r="BB121" s="214"/>
      <c r="BC121" s="214"/>
      <c r="BD121" s="214"/>
      <c r="BE121" s="214"/>
      <c r="BF121" s="214"/>
      <c r="BG121" s="214"/>
      <c r="BH121" s="214"/>
      <c r="BI121" s="214"/>
      <c r="BJ121" s="214"/>
      <c r="BK121" s="214"/>
      <c r="BL121" s="214"/>
      <c r="BM121" s="214"/>
      <c r="BN121" s="214"/>
      <c r="BO121" s="214"/>
      <c r="BP121" s="214"/>
      <c r="BQ121" s="214"/>
      <c r="BR121" s="214"/>
      <c r="BS121" s="214"/>
      <c r="BT121" s="214"/>
      <c r="BU121" s="214"/>
      <c r="BV121" s="214"/>
      <c r="BW121" s="214"/>
      <c r="BX121" s="214"/>
      <c r="BY121" s="214"/>
      <c r="BZ121" s="214"/>
      <c r="CA121" s="214"/>
      <c r="CB121" s="214"/>
      <c r="CC121" s="214"/>
      <c r="CD121" s="214"/>
      <c r="CE121" s="214"/>
      <c r="CF121" s="424"/>
    </row>
    <row r="122" spans="1:84" s="4" customFormat="1" ht="13.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79"/>
      <c r="AR122" s="214"/>
      <c r="AS122" s="214"/>
      <c r="AT122" s="214"/>
      <c r="AU122" s="214"/>
      <c r="AV122" s="214"/>
      <c r="AW122" s="214"/>
      <c r="AX122" s="214"/>
      <c r="AY122" s="214"/>
      <c r="AZ122" s="214"/>
      <c r="BA122" s="214"/>
      <c r="BB122" s="214"/>
      <c r="BC122" s="214"/>
      <c r="BD122" s="214"/>
      <c r="BE122" s="214"/>
      <c r="BF122" s="214"/>
      <c r="BG122" s="214"/>
      <c r="BH122" s="214"/>
      <c r="BI122" s="214"/>
      <c r="BJ122" s="214"/>
      <c r="BK122" s="214"/>
      <c r="BL122" s="214"/>
      <c r="BM122" s="214"/>
      <c r="BN122" s="214"/>
      <c r="BO122" s="214"/>
      <c r="BP122" s="214"/>
      <c r="BQ122" s="214"/>
      <c r="BR122" s="214"/>
      <c r="BS122" s="214"/>
      <c r="BT122" s="214"/>
      <c r="BU122" s="214"/>
      <c r="BV122" s="214"/>
      <c r="BW122" s="214"/>
      <c r="BX122" s="214"/>
      <c r="BY122" s="214"/>
      <c r="BZ122" s="214"/>
      <c r="CA122" s="214"/>
      <c r="CB122" s="214"/>
      <c r="CC122" s="214"/>
      <c r="CD122" s="214"/>
      <c r="CE122" s="214"/>
      <c r="CF122" s="424"/>
    </row>
    <row r="123" spans="1:84" s="4" customFormat="1" ht="13.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79"/>
      <c r="AR123" s="214"/>
      <c r="AS123" s="214"/>
      <c r="AT123" s="214"/>
      <c r="AU123" s="214"/>
      <c r="AV123" s="214"/>
      <c r="AW123" s="214"/>
      <c r="AX123" s="214"/>
      <c r="AY123" s="214"/>
      <c r="AZ123" s="214"/>
      <c r="BA123" s="214"/>
      <c r="BB123" s="214"/>
      <c r="BC123" s="214"/>
      <c r="BD123" s="214"/>
      <c r="BE123" s="214"/>
      <c r="BF123" s="214"/>
      <c r="BG123" s="214"/>
      <c r="BH123" s="214"/>
      <c r="BI123" s="214"/>
      <c r="BJ123" s="214"/>
      <c r="BK123" s="214"/>
      <c r="BL123" s="214"/>
      <c r="BM123" s="214"/>
      <c r="BN123" s="214"/>
      <c r="BO123" s="214"/>
      <c r="BP123" s="214"/>
      <c r="BQ123" s="214"/>
      <c r="BR123" s="214"/>
      <c r="BS123" s="214"/>
      <c r="BT123" s="214"/>
      <c r="BU123" s="214"/>
      <c r="BV123" s="214"/>
      <c r="BW123" s="214"/>
      <c r="BX123" s="214"/>
      <c r="BY123" s="214"/>
      <c r="BZ123" s="214"/>
      <c r="CA123" s="214"/>
      <c r="CB123" s="214"/>
      <c r="CC123" s="214"/>
      <c r="CD123" s="214"/>
      <c r="CE123" s="214"/>
      <c r="CF123" s="424"/>
    </row>
    <row r="124" spans="1:84" s="4" customFormat="1" ht="13.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79"/>
      <c r="AR124" s="214"/>
      <c r="AS124" s="147" t="s">
        <v>231</v>
      </c>
      <c r="AT124" s="242"/>
      <c r="AU124" s="242"/>
      <c r="AV124" s="242"/>
      <c r="AW124" s="242"/>
      <c r="AX124" s="242"/>
      <c r="AY124" s="242"/>
      <c r="AZ124" s="242"/>
      <c r="BA124" s="242"/>
      <c r="BB124" s="242"/>
      <c r="BC124" s="242"/>
      <c r="BD124" s="242"/>
      <c r="BE124" s="242"/>
      <c r="BF124" s="242"/>
      <c r="BG124" s="242"/>
      <c r="BH124" s="242"/>
      <c r="BI124" s="242"/>
      <c r="BJ124" s="242"/>
      <c r="BK124" s="242"/>
      <c r="BL124" s="242"/>
      <c r="BM124" s="242"/>
      <c r="BN124" s="242"/>
      <c r="BO124" s="242"/>
      <c r="BP124" s="242"/>
      <c r="BQ124" s="242"/>
      <c r="BR124" s="242"/>
      <c r="BS124" s="242"/>
      <c r="BT124" s="242"/>
      <c r="BU124" s="242"/>
      <c r="BV124" s="242"/>
      <c r="BW124" s="242"/>
      <c r="BX124" s="242"/>
      <c r="BY124" s="242"/>
      <c r="BZ124" s="242"/>
      <c r="CA124" s="242"/>
      <c r="CB124" s="242"/>
      <c r="CC124" s="242"/>
      <c r="CD124" s="242"/>
      <c r="CE124" s="147"/>
      <c r="CF124" s="424"/>
    </row>
    <row r="125" spans="1:84" s="4" customFormat="1" ht="13.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79"/>
      <c r="AR125" s="214"/>
      <c r="AS125" s="242"/>
      <c r="AT125" s="242"/>
      <c r="AU125" s="242"/>
      <c r="AV125" s="242"/>
      <c r="AW125" s="242"/>
      <c r="AX125" s="242"/>
      <c r="AY125" s="242"/>
      <c r="AZ125" s="242"/>
      <c r="BA125" s="242"/>
      <c r="BB125" s="242"/>
      <c r="BC125" s="242"/>
      <c r="BD125" s="242"/>
      <c r="BE125" s="242"/>
      <c r="BF125" s="242"/>
      <c r="BG125" s="242"/>
      <c r="BH125" s="242"/>
      <c r="BI125" s="242"/>
      <c r="BJ125" s="242"/>
      <c r="BK125" s="242"/>
      <c r="BL125" s="242"/>
      <c r="BM125" s="242"/>
      <c r="BN125" s="242"/>
      <c r="BO125" s="242"/>
      <c r="BP125" s="242"/>
      <c r="BQ125" s="242"/>
      <c r="BR125" s="242"/>
      <c r="BS125" s="242"/>
      <c r="BT125" s="242"/>
      <c r="BU125" s="242"/>
      <c r="BV125" s="242"/>
      <c r="BW125" s="242"/>
      <c r="BX125" s="242"/>
      <c r="BY125" s="242"/>
      <c r="BZ125" s="242"/>
      <c r="CA125" s="242"/>
      <c r="CB125" s="242"/>
      <c r="CC125" s="242"/>
      <c r="CD125" s="242"/>
      <c r="CE125" s="147"/>
      <c r="CF125" s="424"/>
    </row>
    <row r="126" spans="1:84" s="4" customFormat="1" ht="13.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79"/>
      <c r="AR126" s="214"/>
      <c r="AS126" s="214"/>
      <c r="AT126" s="214"/>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14"/>
      <c r="CE126" s="214"/>
      <c r="CF126" s="424"/>
    </row>
    <row r="127" spans="1:84" s="4" customFormat="1" ht="13.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79"/>
      <c r="AQ127" s="148" t="s">
        <v>190</v>
      </c>
      <c r="AR127" s="148"/>
      <c r="AS127" s="147" t="s">
        <v>273</v>
      </c>
      <c r="AT127" s="147"/>
      <c r="AU127" s="147"/>
      <c r="AV127" s="147"/>
      <c r="AW127" s="147"/>
      <c r="AX127" s="147"/>
      <c r="AY127" s="147"/>
      <c r="AZ127" s="147"/>
      <c r="BA127" s="147"/>
      <c r="BB127" s="147"/>
      <c r="BC127" s="147"/>
      <c r="BD127" s="147"/>
      <c r="BE127" s="147"/>
      <c r="BF127" s="147"/>
      <c r="BG127" s="147"/>
      <c r="BH127" s="147"/>
      <c r="BI127" s="147"/>
      <c r="BJ127" s="147"/>
      <c r="BK127" s="147"/>
      <c r="BL127" s="147"/>
      <c r="BM127" s="147"/>
      <c r="BN127" s="147"/>
      <c r="BO127" s="147"/>
      <c r="BP127" s="147"/>
      <c r="BQ127" s="147"/>
      <c r="BR127" s="147"/>
      <c r="BS127" s="147"/>
      <c r="BT127" s="147"/>
      <c r="BU127" s="147"/>
      <c r="BV127" s="147"/>
      <c r="BW127" s="147"/>
      <c r="BX127" s="147"/>
      <c r="BY127" s="147"/>
      <c r="BZ127" s="147"/>
      <c r="CA127" s="147"/>
      <c r="CB127" s="147"/>
      <c r="CC127" s="147"/>
      <c r="CD127" s="147"/>
      <c r="CE127" s="147"/>
      <c r="CF127" s="424"/>
    </row>
    <row r="128" spans="1:84" s="4" customFormat="1" ht="13.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79"/>
      <c r="AR128" s="214"/>
      <c r="AS128" s="147"/>
      <c r="AT128" s="147"/>
      <c r="AU128" s="147"/>
      <c r="AV128" s="147"/>
      <c r="AW128" s="147"/>
      <c r="AX128" s="147"/>
      <c r="AY128" s="147"/>
      <c r="AZ128" s="147"/>
      <c r="BA128" s="147"/>
      <c r="BB128" s="147"/>
      <c r="BC128" s="147"/>
      <c r="BD128" s="147"/>
      <c r="BE128" s="147"/>
      <c r="BF128" s="147"/>
      <c r="BG128" s="147"/>
      <c r="BH128" s="147"/>
      <c r="BI128" s="147"/>
      <c r="BJ128" s="147"/>
      <c r="BK128" s="147"/>
      <c r="BL128" s="147"/>
      <c r="BM128" s="147"/>
      <c r="BN128" s="147"/>
      <c r="BO128" s="147"/>
      <c r="BP128" s="147"/>
      <c r="BQ128" s="147"/>
      <c r="BR128" s="147"/>
      <c r="BS128" s="147"/>
      <c r="BT128" s="147"/>
      <c r="BU128" s="147"/>
      <c r="BV128" s="147"/>
      <c r="BW128" s="147"/>
      <c r="BX128" s="147"/>
      <c r="BY128" s="147"/>
      <c r="BZ128" s="147"/>
      <c r="CA128" s="147"/>
      <c r="CB128" s="147"/>
      <c r="CC128" s="147"/>
      <c r="CD128" s="147"/>
      <c r="CE128" s="147"/>
      <c r="CF128" s="424"/>
    </row>
    <row r="129" spans="1:84" s="4" customFormat="1" ht="13.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79"/>
      <c r="AR129" s="214"/>
      <c r="AS129" s="147"/>
      <c r="AT129" s="147"/>
      <c r="AU129" s="147"/>
      <c r="AV129" s="147"/>
      <c r="AW129" s="147"/>
      <c r="AX129" s="147"/>
      <c r="AY129" s="147"/>
      <c r="AZ129" s="147"/>
      <c r="BA129" s="147"/>
      <c r="BB129" s="147"/>
      <c r="BC129" s="147"/>
      <c r="BD129" s="147"/>
      <c r="BE129" s="147"/>
      <c r="BF129" s="147"/>
      <c r="BG129" s="147"/>
      <c r="BH129" s="147"/>
      <c r="BI129" s="147"/>
      <c r="BJ129" s="147"/>
      <c r="BK129" s="147"/>
      <c r="BL129" s="147"/>
      <c r="BM129" s="147"/>
      <c r="BN129" s="147"/>
      <c r="BO129" s="147"/>
      <c r="BP129" s="147"/>
      <c r="BQ129" s="147"/>
      <c r="BR129" s="147"/>
      <c r="BS129" s="147"/>
      <c r="BT129" s="147"/>
      <c r="BU129" s="147"/>
      <c r="BV129" s="147"/>
      <c r="BW129" s="147"/>
      <c r="BX129" s="147"/>
      <c r="BY129" s="147"/>
      <c r="BZ129" s="147"/>
      <c r="CA129" s="147"/>
      <c r="CB129" s="147"/>
      <c r="CC129" s="147"/>
      <c r="CD129" s="147"/>
      <c r="CE129" s="147"/>
      <c r="CF129" s="424"/>
    </row>
    <row r="130" spans="1:84" s="4" customFormat="1" ht="13.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79"/>
      <c r="AR130" s="214"/>
      <c r="AS130" s="147"/>
      <c r="AT130" s="147"/>
      <c r="AU130" s="147"/>
      <c r="AV130" s="147"/>
      <c r="AW130" s="147"/>
      <c r="AX130" s="147"/>
      <c r="AY130" s="147"/>
      <c r="AZ130" s="147"/>
      <c r="BA130" s="147"/>
      <c r="BB130" s="147"/>
      <c r="BC130" s="147"/>
      <c r="BD130" s="147"/>
      <c r="BE130" s="147"/>
      <c r="BF130" s="147"/>
      <c r="BG130" s="147"/>
      <c r="BH130" s="147"/>
      <c r="BI130" s="147"/>
      <c r="BJ130" s="147"/>
      <c r="BK130" s="147"/>
      <c r="BL130" s="147"/>
      <c r="BM130" s="147"/>
      <c r="BN130" s="147"/>
      <c r="BO130" s="147"/>
      <c r="BP130" s="147"/>
      <c r="BQ130" s="147"/>
      <c r="BR130" s="147"/>
      <c r="BS130" s="147"/>
      <c r="BT130" s="147"/>
      <c r="BU130" s="147"/>
      <c r="BV130" s="147"/>
      <c r="BW130" s="147"/>
      <c r="BX130" s="147"/>
      <c r="BY130" s="147"/>
      <c r="BZ130" s="147"/>
      <c r="CA130" s="147"/>
      <c r="CB130" s="147"/>
      <c r="CC130" s="147"/>
      <c r="CD130" s="147"/>
      <c r="CE130" s="147"/>
      <c r="CF130" s="424"/>
    </row>
    <row r="131" spans="1:84" s="4" customFormat="1" ht="13.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79"/>
      <c r="AR131" s="214"/>
      <c r="AS131" s="147"/>
      <c r="AT131" s="147"/>
      <c r="AU131" s="147"/>
      <c r="AV131" s="147"/>
      <c r="AW131" s="147"/>
      <c r="AX131" s="147"/>
      <c r="AY131" s="147"/>
      <c r="AZ131" s="147"/>
      <c r="BA131" s="147"/>
      <c r="BB131" s="147"/>
      <c r="BC131" s="147"/>
      <c r="BD131" s="147"/>
      <c r="BE131" s="147"/>
      <c r="BF131" s="147"/>
      <c r="BG131" s="147"/>
      <c r="BH131" s="147"/>
      <c r="BI131" s="147"/>
      <c r="BJ131" s="147"/>
      <c r="BK131" s="147"/>
      <c r="BL131" s="147"/>
      <c r="BM131" s="147"/>
      <c r="BN131" s="147"/>
      <c r="BO131" s="147"/>
      <c r="BP131" s="147"/>
      <c r="BQ131" s="147"/>
      <c r="BR131" s="147"/>
      <c r="BS131" s="147"/>
      <c r="BT131" s="147"/>
      <c r="BU131" s="147"/>
      <c r="BV131" s="147"/>
      <c r="BW131" s="147"/>
      <c r="BX131" s="147"/>
      <c r="BY131" s="147"/>
      <c r="BZ131" s="147"/>
      <c r="CA131" s="147"/>
      <c r="CB131" s="147"/>
      <c r="CC131" s="147"/>
      <c r="CD131" s="147"/>
      <c r="CE131" s="147"/>
      <c r="CF131" s="424"/>
    </row>
    <row r="132" spans="1:84" s="4" customFormat="1" ht="13.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79"/>
      <c r="AR132" s="214"/>
      <c r="AS132" s="147"/>
      <c r="AT132" s="147"/>
      <c r="AU132" s="147"/>
      <c r="AV132" s="147"/>
      <c r="AW132" s="147"/>
      <c r="AX132" s="147"/>
      <c r="AY132" s="147"/>
      <c r="AZ132" s="147"/>
      <c r="BA132" s="147"/>
      <c r="BB132" s="147"/>
      <c r="BC132" s="147"/>
      <c r="BD132" s="147"/>
      <c r="BE132" s="147"/>
      <c r="BF132" s="147"/>
      <c r="BG132" s="147"/>
      <c r="BH132" s="147"/>
      <c r="BI132" s="147"/>
      <c r="BJ132" s="147"/>
      <c r="BK132" s="147"/>
      <c r="BL132" s="147"/>
      <c r="BM132" s="147"/>
      <c r="BN132" s="147"/>
      <c r="BO132" s="147"/>
      <c r="BP132" s="147"/>
      <c r="BQ132" s="147"/>
      <c r="BR132" s="147"/>
      <c r="BS132" s="147"/>
      <c r="BT132" s="147"/>
      <c r="BU132" s="147"/>
      <c r="BV132" s="147"/>
      <c r="BW132" s="147"/>
      <c r="BX132" s="147"/>
      <c r="BY132" s="147"/>
      <c r="BZ132" s="147"/>
      <c r="CA132" s="147"/>
      <c r="CB132" s="147"/>
      <c r="CC132" s="147"/>
      <c r="CD132" s="147"/>
      <c r="CE132" s="147"/>
      <c r="CF132" s="424"/>
    </row>
    <row r="133" spans="1:84" s="4" customFormat="1" ht="13.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80"/>
      <c r="AQ133" s="151"/>
      <c r="AR133" s="215"/>
      <c r="AS133" s="215"/>
      <c r="AT133" s="2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15"/>
      <c r="BO133" s="215"/>
      <c r="BP133" s="215"/>
      <c r="BQ133" s="215"/>
      <c r="BR133" s="215"/>
      <c r="BS133" s="215"/>
      <c r="BT133" s="215"/>
      <c r="BU133" s="215"/>
      <c r="BV133" s="215"/>
      <c r="BW133" s="215"/>
      <c r="BX133" s="215"/>
      <c r="BY133" s="215"/>
      <c r="BZ133" s="215"/>
      <c r="CA133" s="215"/>
      <c r="CB133" s="215"/>
      <c r="CC133" s="215"/>
      <c r="CD133" s="215"/>
      <c r="CE133" s="215"/>
      <c r="CF133" s="425"/>
    </row>
    <row r="134" spans="1:84" s="4" customFormat="1" ht="13.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81"/>
      <c r="AQ134" s="151"/>
      <c r="AR134" s="215"/>
      <c r="AS134" s="215"/>
      <c r="AT134" s="215"/>
      <c r="AU134" s="215"/>
      <c r="AV134" s="215"/>
      <c r="AW134" s="215"/>
      <c r="AX134" s="215"/>
      <c r="AY134" s="215"/>
      <c r="AZ134" s="215"/>
      <c r="BA134" s="215"/>
      <c r="BB134" s="215"/>
      <c r="BC134" s="215"/>
      <c r="BD134" s="215"/>
      <c r="BE134" s="215"/>
      <c r="BF134" s="215"/>
      <c r="BG134" s="215"/>
      <c r="BH134" s="215"/>
      <c r="BI134" s="215"/>
      <c r="BJ134" s="215"/>
      <c r="BK134" s="215"/>
      <c r="BL134" s="215"/>
      <c r="BM134" s="215"/>
      <c r="BN134" s="215"/>
      <c r="BO134" s="215"/>
      <c r="BP134" s="215"/>
      <c r="BQ134" s="215"/>
      <c r="BR134" s="215"/>
      <c r="BS134" s="215"/>
      <c r="BT134" s="215"/>
      <c r="BU134" s="215"/>
      <c r="BV134" s="215"/>
      <c r="BW134" s="215"/>
      <c r="BX134" s="215"/>
      <c r="BY134" s="215"/>
      <c r="BZ134" s="215"/>
      <c r="CA134" s="215"/>
      <c r="CB134" s="215"/>
      <c r="CC134" s="215"/>
      <c r="CD134" s="215"/>
      <c r="CE134" s="215"/>
    </row>
    <row r="135" spans="1:84" s="4" customFormat="1" ht="13.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74"/>
      <c r="AQ135" s="144"/>
      <c r="AR135" s="144"/>
      <c r="AS135" s="144"/>
      <c r="AT135" s="144"/>
      <c r="AU135" s="144"/>
      <c r="AV135" s="144"/>
      <c r="AW135" s="144"/>
      <c r="AX135" s="144"/>
      <c r="AY135" s="144"/>
      <c r="AZ135" s="144"/>
      <c r="BA135" s="144"/>
      <c r="BB135" s="144"/>
      <c r="BC135" s="347" t="s">
        <v>549</v>
      </c>
      <c r="BD135" s="347"/>
      <c r="BE135" s="347"/>
      <c r="BF135" s="347"/>
      <c r="BG135" s="347"/>
      <c r="BH135" s="347"/>
      <c r="BI135" s="347"/>
      <c r="BJ135" s="347"/>
      <c r="BK135" s="347"/>
      <c r="BL135" s="347"/>
      <c r="BM135" s="347"/>
      <c r="BN135" s="347"/>
      <c r="BO135" s="347"/>
      <c r="BP135" s="347"/>
      <c r="BQ135" s="347"/>
      <c r="BR135" s="144"/>
      <c r="BS135" s="144"/>
      <c r="BT135" s="144"/>
      <c r="BU135" s="144"/>
      <c r="BV135" s="144"/>
      <c r="BW135" s="144"/>
      <c r="BX135" s="144"/>
      <c r="BY135" s="144"/>
      <c r="BZ135" s="144"/>
      <c r="CA135" s="144"/>
      <c r="CB135" s="144"/>
      <c r="CC135" s="144"/>
      <c r="CD135" s="144"/>
      <c r="CE135" s="414" t="s">
        <v>118</v>
      </c>
      <c r="CF135" s="426"/>
    </row>
    <row r="136" spans="1:84" s="4" customFormat="1" ht="13.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75"/>
      <c r="AQ136" s="145"/>
      <c r="AR136" s="145"/>
      <c r="AS136" s="145"/>
      <c r="AT136" s="145"/>
      <c r="AU136" s="145"/>
      <c r="AV136" s="145"/>
      <c r="AW136" s="145"/>
      <c r="AX136" s="145"/>
      <c r="AY136" s="145"/>
      <c r="AZ136" s="145"/>
      <c r="BA136" s="145"/>
      <c r="BB136" s="145"/>
      <c r="BC136" s="348"/>
      <c r="BD136" s="348"/>
      <c r="BE136" s="348"/>
      <c r="BF136" s="348"/>
      <c r="BG136" s="348"/>
      <c r="BH136" s="348"/>
      <c r="BI136" s="348"/>
      <c r="BJ136" s="348"/>
      <c r="BK136" s="348"/>
      <c r="BL136" s="348"/>
      <c r="BM136" s="348"/>
      <c r="BN136" s="348"/>
      <c r="BO136" s="348"/>
      <c r="BP136" s="348"/>
      <c r="BQ136" s="348"/>
      <c r="BR136" s="145"/>
      <c r="BS136" s="145"/>
      <c r="BT136" s="145"/>
      <c r="BU136" s="145"/>
      <c r="BV136" s="145"/>
      <c r="BW136" s="145"/>
      <c r="BX136" s="145"/>
      <c r="BY136" s="145"/>
      <c r="BZ136" s="145"/>
      <c r="CA136" s="145"/>
      <c r="CB136" s="145"/>
      <c r="CC136" s="145"/>
      <c r="CD136" s="145"/>
      <c r="CE136" s="415"/>
      <c r="CF136" s="427"/>
    </row>
    <row r="137" spans="1:84" s="4" customFormat="1" ht="13.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79"/>
      <c r="AR137" s="147"/>
      <c r="AS137" s="147"/>
      <c r="AT137" s="147"/>
      <c r="AU137" s="147"/>
      <c r="AV137" s="147"/>
      <c r="AW137" s="147"/>
      <c r="AX137" s="147"/>
      <c r="AY137" s="147"/>
      <c r="AZ137" s="147"/>
      <c r="BA137" s="147"/>
      <c r="BB137" s="147"/>
      <c r="BC137" s="147"/>
      <c r="BD137" s="147"/>
      <c r="BE137" s="147"/>
      <c r="BF137" s="147"/>
      <c r="BG137" s="147"/>
      <c r="BH137" s="147"/>
      <c r="BI137" s="147"/>
      <c r="BJ137" s="147"/>
      <c r="BK137" s="147"/>
      <c r="BL137" s="147"/>
      <c r="BM137" s="147"/>
      <c r="BN137" s="147"/>
      <c r="BO137" s="147"/>
      <c r="BP137" s="147"/>
      <c r="BQ137" s="147"/>
      <c r="BR137" s="147"/>
      <c r="BS137" s="147"/>
      <c r="BT137" s="147"/>
      <c r="BU137" s="147"/>
      <c r="BV137" s="147"/>
      <c r="BW137" s="147"/>
      <c r="BX137" s="147"/>
      <c r="BY137" s="147"/>
      <c r="BZ137" s="147"/>
      <c r="CA137" s="147"/>
      <c r="CB137" s="147"/>
      <c r="CC137" s="147"/>
      <c r="CD137" s="147"/>
      <c r="CE137" s="147"/>
      <c r="CF137" s="424"/>
    </row>
    <row r="138" spans="1:84" s="4" customFormat="1" ht="13.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77" t="s">
        <v>226</v>
      </c>
      <c r="AQ138" s="152"/>
      <c r="AR138" s="146" t="s">
        <v>260</v>
      </c>
      <c r="AS138" s="146"/>
      <c r="AT138" s="146"/>
      <c r="AU138" s="146"/>
      <c r="AV138" s="146"/>
      <c r="AW138" s="146"/>
      <c r="AX138" s="146"/>
      <c r="AY138" s="146"/>
      <c r="AZ138" s="146"/>
      <c r="BA138" s="146"/>
      <c r="BB138" s="146"/>
      <c r="BC138" s="146"/>
      <c r="BD138" s="146"/>
      <c r="BE138" s="146"/>
      <c r="BF138" s="146"/>
      <c r="BG138" s="146"/>
      <c r="BH138" s="146"/>
      <c r="BI138" s="146"/>
      <c r="BJ138" s="146"/>
      <c r="BK138" s="146"/>
      <c r="BL138" s="146"/>
      <c r="BM138" s="146"/>
      <c r="BN138" s="146"/>
      <c r="BO138" s="146"/>
      <c r="BP138" s="146"/>
      <c r="BQ138" s="146"/>
      <c r="BR138" s="146"/>
      <c r="BS138" s="146"/>
      <c r="BT138" s="146"/>
      <c r="BU138" s="146"/>
      <c r="BV138" s="146"/>
      <c r="BW138" s="146"/>
      <c r="BX138" s="146"/>
      <c r="BY138" s="146"/>
      <c r="BZ138" s="146"/>
      <c r="CA138" s="146"/>
      <c r="CB138" s="146"/>
      <c r="CC138" s="146"/>
      <c r="CD138" s="146"/>
      <c r="CE138" s="146"/>
      <c r="CF138" s="424"/>
    </row>
    <row r="139" spans="1:84" s="4" customFormat="1" ht="13.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79"/>
      <c r="CF139" s="424"/>
    </row>
    <row r="140" spans="1:84" s="4" customFormat="1" ht="13.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79"/>
      <c r="AQ140" s="149"/>
      <c r="AR140" s="147" t="s">
        <v>234</v>
      </c>
      <c r="AS140" s="147"/>
      <c r="AT140" s="147"/>
      <c r="AU140" s="147"/>
      <c r="AV140" s="147"/>
      <c r="AW140" s="147"/>
      <c r="AX140" s="147"/>
      <c r="AY140" s="147"/>
      <c r="AZ140" s="147"/>
      <c r="BA140" s="147"/>
      <c r="BB140" s="147"/>
      <c r="BC140" s="147"/>
      <c r="BD140" s="147"/>
      <c r="BE140" s="147"/>
      <c r="BF140" s="147"/>
      <c r="BG140" s="147"/>
      <c r="BH140" s="147"/>
      <c r="BI140" s="147"/>
      <c r="BJ140" s="147"/>
      <c r="BK140" s="147"/>
      <c r="BL140" s="147"/>
      <c r="BM140" s="147"/>
      <c r="BN140" s="147"/>
      <c r="BO140" s="147"/>
      <c r="BP140" s="147"/>
      <c r="BQ140" s="147"/>
      <c r="BR140" s="147"/>
      <c r="BS140" s="147"/>
      <c r="BT140" s="147"/>
      <c r="BU140" s="147"/>
      <c r="BV140" s="147"/>
      <c r="BW140" s="147"/>
      <c r="BX140" s="147"/>
      <c r="BY140" s="147"/>
      <c r="BZ140" s="147"/>
      <c r="CA140" s="147"/>
      <c r="CB140" s="147"/>
      <c r="CC140" s="147"/>
      <c r="CD140" s="147"/>
      <c r="CE140" s="147"/>
      <c r="CF140" s="424"/>
    </row>
    <row r="141" spans="1:84" s="4" customFormat="1" ht="13.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79"/>
      <c r="AQ141" s="149"/>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7"/>
      <c r="CD141" s="147"/>
      <c r="CE141" s="147"/>
      <c r="CF141" s="424"/>
    </row>
    <row r="142" spans="1:84" s="4" customFormat="1" ht="13.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79"/>
      <c r="AR142" s="147"/>
      <c r="AS142" s="147"/>
      <c r="AT142" s="147"/>
      <c r="AU142" s="147"/>
      <c r="AV142" s="147"/>
      <c r="AW142" s="147"/>
      <c r="AX142" s="147"/>
      <c r="AY142" s="147"/>
      <c r="AZ142" s="147"/>
      <c r="BA142" s="147"/>
      <c r="BB142" s="147"/>
      <c r="BC142" s="147"/>
      <c r="BD142" s="147"/>
      <c r="BE142" s="147"/>
      <c r="BF142" s="147"/>
      <c r="BG142" s="147"/>
      <c r="BH142" s="147"/>
      <c r="BI142" s="147"/>
      <c r="BJ142" s="147"/>
      <c r="BK142" s="147"/>
      <c r="BL142" s="147"/>
      <c r="BM142" s="147"/>
      <c r="BN142" s="147"/>
      <c r="BO142" s="147"/>
      <c r="BP142" s="147"/>
      <c r="BQ142" s="147"/>
      <c r="BR142" s="147"/>
      <c r="BS142" s="147"/>
      <c r="BT142" s="147"/>
      <c r="BU142" s="147"/>
      <c r="BV142" s="147"/>
      <c r="BW142" s="147"/>
      <c r="BX142" s="147"/>
      <c r="BY142" s="147"/>
      <c r="BZ142" s="147"/>
      <c r="CA142" s="147"/>
      <c r="CB142" s="147"/>
      <c r="CC142" s="147"/>
      <c r="CD142" s="147"/>
      <c r="CE142" s="147"/>
      <c r="CF142" s="424"/>
    </row>
    <row r="143" spans="1:84" s="4" customFormat="1" ht="13.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79"/>
      <c r="AR143" s="147"/>
      <c r="AS143" s="147"/>
      <c r="AT143" s="147"/>
      <c r="AU143" s="147"/>
      <c r="AV143" s="147"/>
      <c r="AW143" s="147"/>
      <c r="AX143" s="147"/>
      <c r="AY143" s="147"/>
      <c r="AZ143" s="147"/>
      <c r="BA143" s="147"/>
      <c r="BB143" s="147"/>
      <c r="BC143" s="147"/>
      <c r="BD143" s="147"/>
      <c r="BE143" s="147"/>
      <c r="BF143" s="147"/>
      <c r="BG143" s="147"/>
      <c r="BH143" s="147"/>
      <c r="BI143" s="147"/>
      <c r="BJ143" s="147"/>
      <c r="BK143" s="147"/>
      <c r="BL143" s="147"/>
      <c r="BM143" s="147"/>
      <c r="BN143" s="147"/>
      <c r="BO143" s="147"/>
      <c r="BP143" s="147"/>
      <c r="BQ143" s="147"/>
      <c r="BR143" s="147"/>
      <c r="BS143" s="147"/>
      <c r="BT143" s="147"/>
      <c r="BU143" s="147"/>
      <c r="BV143" s="147"/>
      <c r="BW143" s="147"/>
      <c r="BX143" s="147"/>
      <c r="BY143" s="147"/>
      <c r="BZ143" s="147"/>
      <c r="CA143" s="147"/>
      <c r="CB143" s="147"/>
      <c r="CC143" s="147"/>
      <c r="CD143" s="147"/>
      <c r="CE143" s="147"/>
      <c r="CF143" s="424"/>
    </row>
    <row r="144" spans="1:84" s="4" customFormat="1" ht="13.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77" t="s">
        <v>20</v>
      </c>
      <c r="AQ144" s="152"/>
      <c r="AR144" s="146" t="s">
        <v>376</v>
      </c>
      <c r="AS144" s="146"/>
      <c r="AT144" s="146"/>
      <c r="AU144" s="146"/>
      <c r="AV144" s="146"/>
      <c r="AW144" s="146"/>
      <c r="AX144" s="146"/>
      <c r="AY144" s="146"/>
      <c r="AZ144" s="146"/>
      <c r="BA144" s="146"/>
      <c r="BB144" s="146"/>
      <c r="BC144" s="146"/>
      <c r="BD144" s="146"/>
      <c r="BE144" s="146"/>
      <c r="BF144" s="146"/>
      <c r="BG144" s="146"/>
      <c r="BH144" s="146"/>
      <c r="BI144" s="146"/>
      <c r="BJ144" s="146"/>
      <c r="BK144" s="146"/>
      <c r="BL144" s="146"/>
      <c r="BM144" s="146"/>
      <c r="BN144" s="146"/>
      <c r="BO144" s="146"/>
      <c r="BP144" s="146"/>
      <c r="BQ144" s="146"/>
      <c r="BR144" s="146"/>
      <c r="BS144" s="146"/>
      <c r="BT144" s="146"/>
      <c r="BU144" s="146"/>
      <c r="BV144" s="146"/>
      <c r="BW144" s="146"/>
      <c r="BX144" s="146"/>
      <c r="BY144" s="146"/>
      <c r="BZ144" s="146"/>
      <c r="CA144" s="146"/>
      <c r="CB144" s="146"/>
      <c r="CC144" s="146"/>
      <c r="CD144" s="146"/>
      <c r="CE144" s="146"/>
      <c r="CF144" s="424"/>
    </row>
    <row r="145" spans="1:84" s="4" customFormat="1" ht="13.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79"/>
      <c r="AR145" s="216"/>
      <c r="AS145" s="216"/>
      <c r="AT145" s="216"/>
      <c r="AU145" s="216"/>
      <c r="AV145" s="216"/>
      <c r="AW145" s="216"/>
      <c r="AX145" s="216"/>
      <c r="AY145" s="216"/>
      <c r="AZ145" s="216"/>
      <c r="BA145" s="216"/>
      <c r="BB145" s="216"/>
      <c r="BC145" s="216"/>
      <c r="BD145" s="216"/>
      <c r="BE145" s="216"/>
      <c r="BF145" s="216"/>
      <c r="BG145" s="216"/>
      <c r="BH145" s="216"/>
      <c r="BI145" s="216"/>
      <c r="BJ145" s="216"/>
      <c r="BK145" s="216"/>
      <c r="BL145" s="216"/>
      <c r="BM145" s="216"/>
      <c r="BN145" s="216"/>
      <c r="BO145" s="216"/>
      <c r="BP145" s="216"/>
      <c r="BQ145" s="216"/>
      <c r="BR145" s="216"/>
      <c r="BS145" s="216"/>
      <c r="BT145" s="216"/>
      <c r="BU145" s="216"/>
      <c r="BV145" s="216"/>
      <c r="BW145" s="216"/>
      <c r="BX145" s="216"/>
      <c r="BY145" s="216"/>
      <c r="BZ145" s="216"/>
      <c r="CA145" s="216"/>
      <c r="CB145" s="216"/>
      <c r="CC145" s="216"/>
      <c r="CD145" s="216"/>
      <c r="CE145" s="214"/>
      <c r="CF145" s="424"/>
    </row>
    <row r="146" spans="1:84" s="4" customFormat="1" ht="13.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79"/>
      <c r="AQ146" s="148" t="s">
        <v>159</v>
      </c>
      <c r="AR146" s="148"/>
      <c r="AS146" s="147" t="s">
        <v>81</v>
      </c>
      <c r="AT146" s="216"/>
      <c r="AU146" s="216"/>
      <c r="AV146" s="216"/>
      <c r="AW146" s="216"/>
      <c r="AX146" s="216"/>
      <c r="AY146" s="216"/>
      <c r="AZ146" s="216"/>
      <c r="BA146" s="216"/>
      <c r="BB146" s="216"/>
      <c r="BC146" s="216"/>
      <c r="BD146" s="216"/>
      <c r="BE146" s="216"/>
      <c r="BF146" s="216"/>
      <c r="BG146" s="216"/>
      <c r="BH146" s="216"/>
      <c r="BI146" s="216"/>
      <c r="BJ146" s="216"/>
      <c r="BK146" s="216"/>
      <c r="BL146" s="216"/>
      <c r="BM146" s="216"/>
      <c r="BN146" s="216"/>
      <c r="BO146" s="216"/>
      <c r="BP146" s="216"/>
      <c r="BQ146" s="216"/>
      <c r="BR146" s="216"/>
      <c r="BS146" s="216"/>
      <c r="BT146" s="216"/>
      <c r="BU146" s="216"/>
      <c r="BV146" s="216"/>
      <c r="BW146" s="216"/>
      <c r="BX146" s="216"/>
      <c r="BY146" s="216"/>
      <c r="BZ146" s="216"/>
      <c r="CA146" s="216"/>
      <c r="CB146" s="216"/>
      <c r="CC146" s="216"/>
      <c r="CD146" s="216"/>
      <c r="CE146" s="214"/>
      <c r="CF146" s="424"/>
    </row>
    <row r="147" spans="1:84" s="4" customFormat="1" ht="13.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79"/>
      <c r="AQ147" s="149"/>
      <c r="AR147" s="147"/>
      <c r="AS147" s="216"/>
      <c r="AT147" s="216"/>
      <c r="AU147" s="216"/>
      <c r="AV147" s="216"/>
      <c r="AW147" s="216"/>
      <c r="AX147" s="216"/>
      <c r="AY147" s="216"/>
      <c r="AZ147" s="216"/>
      <c r="BA147" s="216"/>
      <c r="BB147" s="216"/>
      <c r="BC147" s="216"/>
      <c r="BD147" s="216"/>
      <c r="BE147" s="216"/>
      <c r="BF147" s="216"/>
      <c r="BG147" s="216"/>
      <c r="BH147" s="216"/>
      <c r="BI147" s="216"/>
      <c r="BJ147" s="216"/>
      <c r="BK147" s="216"/>
      <c r="BL147" s="216"/>
      <c r="BM147" s="216"/>
      <c r="BN147" s="216"/>
      <c r="BO147" s="216"/>
      <c r="BP147" s="216"/>
      <c r="BQ147" s="216"/>
      <c r="BR147" s="216"/>
      <c r="BS147" s="216"/>
      <c r="BT147" s="216"/>
      <c r="BU147" s="216"/>
      <c r="BV147" s="216"/>
      <c r="BW147" s="216"/>
      <c r="BX147" s="216"/>
      <c r="BY147" s="216"/>
      <c r="BZ147" s="216"/>
      <c r="CA147" s="216"/>
      <c r="CB147" s="216"/>
      <c r="CC147" s="216"/>
      <c r="CD147" s="216"/>
      <c r="CE147" s="214"/>
      <c r="CF147" s="424"/>
    </row>
    <row r="148" spans="1:84" s="4" customFormat="1" ht="13.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79"/>
      <c r="AQ148" s="149"/>
      <c r="AR148" s="147"/>
      <c r="AS148" s="216"/>
      <c r="AT148" s="216"/>
      <c r="AU148" s="216"/>
      <c r="AV148" s="216"/>
      <c r="AW148" s="216"/>
      <c r="AX148" s="216"/>
      <c r="AY148" s="216"/>
      <c r="AZ148" s="216"/>
      <c r="BA148" s="216"/>
      <c r="BB148" s="216"/>
      <c r="BC148" s="216"/>
      <c r="BD148" s="216"/>
      <c r="BE148" s="216"/>
      <c r="BF148" s="216"/>
      <c r="BG148" s="216"/>
      <c r="BH148" s="216"/>
      <c r="BI148" s="216"/>
      <c r="BJ148" s="216"/>
      <c r="BK148" s="216"/>
      <c r="BL148" s="216"/>
      <c r="BM148" s="216"/>
      <c r="BN148" s="216"/>
      <c r="BO148" s="216"/>
      <c r="BP148" s="216"/>
      <c r="BQ148" s="216"/>
      <c r="BR148" s="216"/>
      <c r="BS148" s="216"/>
      <c r="BT148" s="216"/>
      <c r="BU148" s="216"/>
      <c r="BV148" s="216"/>
      <c r="BW148" s="216"/>
      <c r="BX148" s="216"/>
      <c r="BY148" s="216"/>
      <c r="BZ148" s="216"/>
      <c r="CA148" s="216"/>
      <c r="CB148" s="216"/>
      <c r="CC148" s="216"/>
      <c r="CD148" s="216"/>
      <c r="CE148" s="214"/>
      <c r="CF148" s="424"/>
    </row>
    <row r="149" spans="1:84" s="4" customFormat="1" ht="13.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79"/>
      <c r="AQ149" s="149"/>
      <c r="AR149" s="212"/>
      <c r="AS149" s="212"/>
      <c r="AT149" s="212"/>
      <c r="AU149" s="212"/>
      <c r="AV149" s="212"/>
      <c r="AW149" s="212"/>
      <c r="AX149" s="212"/>
      <c r="AY149" s="212"/>
      <c r="AZ149" s="212"/>
      <c r="BA149" s="212"/>
      <c r="BB149" s="212"/>
      <c r="BC149" s="212"/>
      <c r="BD149" s="212"/>
      <c r="BE149" s="212"/>
      <c r="BF149" s="212"/>
      <c r="BG149" s="212"/>
      <c r="BH149" s="212"/>
      <c r="BI149" s="212"/>
      <c r="BJ149" s="212"/>
      <c r="BK149" s="212"/>
      <c r="BL149" s="212"/>
      <c r="BM149" s="212"/>
      <c r="BN149" s="212"/>
      <c r="BO149" s="212"/>
      <c r="BP149" s="212"/>
      <c r="BQ149" s="212"/>
      <c r="BR149" s="212"/>
      <c r="BS149" s="212"/>
      <c r="BT149" s="212"/>
      <c r="BU149" s="212"/>
      <c r="BV149" s="212"/>
      <c r="BW149" s="212"/>
      <c r="BX149" s="212"/>
      <c r="BY149" s="212"/>
      <c r="BZ149" s="212"/>
      <c r="CA149" s="212"/>
      <c r="CB149" s="212"/>
      <c r="CC149" s="212"/>
      <c r="CD149" s="212"/>
      <c r="CE149" s="212"/>
      <c r="CF149" s="424"/>
    </row>
    <row r="150" spans="1:84" s="4" customFormat="1" ht="13.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79"/>
      <c r="AQ150" s="148" t="s">
        <v>190</v>
      </c>
      <c r="AR150" s="148"/>
      <c r="AS150" s="212" t="s">
        <v>527</v>
      </c>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c r="BO150" s="212"/>
      <c r="BP150" s="212"/>
      <c r="BQ150" s="212"/>
      <c r="BR150" s="212"/>
      <c r="BS150" s="212"/>
      <c r="BT150" s="212"/>
      <c r="BU150" s="212"/>
      <c r="BV150" s="212"/>
      <c r="BW150" s="212"/>
      <c r="BX150" s="212"/>
      <c r="BY150" s="212"/>
      <c r="BZ150" s="212"/>
      <c r="CA150" s="212"/>
      <c r="CB150" s="212"/>
      <c r="CC150" s="212"/>
      <c r="CD150" s="212"/>
      <c r="CE150" s="147"/>
      <c r="CF150" s="424"/>
    </row>
    <row r="151" spans="1:84" s="4" customFormat="1" ht="13.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79"/>
      <c r="AQ151" s="150"/>
      <c r="AR151" s="147" t="s">
        <v>335</v>
      </c>
      <c r="AS151" s="212" t="s">
        <v>513</v>
      </c>
      <c r="AT151" s="212"/>
      <c r="AU151" s="212"/>
      <c r="AV151" s="212"/>
      <c r="AW151" s="212"/>
      <c r="AX151" s="212"/>
      <c r="AY151" s="212"/>
      <c r="AZ151" s="212"/>
      <c r="BA151" s="212"/>
      <c r="BB151" s="212"/>
      <c r="BC151" s="212"/>
      <c r="BD151" s="212"/>
      <c r="BE151" s="212"/>
      <c r="BF151" s="212"/>
      <c r="BG151" s="212"/>
      <c r="BH151" s="212"/>
      <c r="BI151" s="212"/>
      <c r="BJ151" s="212"/>
      <c r="BK151" s="212"/>
      <c r="BL151" s="212"/>
      <c r="BM151" s="212"/>
      <c r="BN151" s="212"/>
      <c r="BO151" s="212"/>
      <c r="BP151" s="212"/>
      <c r="BQ151" s="212"/>
      <c r="BR151" s="212"/>
      <c r="BS151" s="212"/>
      <c r="BT151" s="212"/>
      <c r="BU151" s="212"/>
      <c r="BV151" s="212"/>
      <c r="BW151" s="212"/>
      <c r="BX151" s="212"/>
      <c r="BY151" s="212"/>
      <c r="BZ151" s="212"/>
      <c r="CA151" s="212"/>
      <c r="CB151" s="212"/>
      <c r="CC151" s="212"/>
      <c r="CD151" s="212"/>
      <c r="CE151" s="212"/>
      <c r="CF151" s="424"/>
    </row>
    <row r="152" spans="1:84" s="4" customFormat="1" ht="13.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79"/>
      <c r="AQ152" s="150"/>
      <c r="AR152" s="147" t="s">
        <v>261</v>
      </c>
      <c r="AS152" s="212" t="s">
        <v>128</v>
      </c>
      <c r="AT152" s="212"/>
      <c r="AU152" s="212"/>
      <c r="AV152" s="212"/>
      <c r="AW152" s="212"/>
      <c r="AX152" s="212"/>
      <c r="AY152" s="212"/>
      <c r="AZ152" s="212"/>
      <c r="BA152" s="212"/>
      <c r="BB152" s="212"/>
      <c r="BC152" s="212"/>
      <c r="BD152" s="212"/>
      <c r="BE152" s="212"/>
      <c r="BF152" s="212"/>
      <c r="BG152" s="212"/>
      <c r="BH152" s="212"/>
      <c r="BI152" s="212"/>
      <c r="BJ152" s="212"/>
      <c r="BK152" s="212"/>
      <c r="BL152" s="212"/>
      <c r="BM152" s="212"/>
      <c r="BN152" s="212"/>
      <c r="BO152" s="212"/>
      <c r="BP152" s="212"/>
      <c r="BQ152" s="212"/>
      <c r="BR152" s="212"/>
      <c r="BS152" s="212"/>
      <c r="BT152" s="212"/>
      <c r="BU152" s="212"/>
      <c r="BV152" s="212"/>
      <c r="BW152" s="212"/>
      <c r="BX152" s="212"/>
      <c r="BY152" s="212"/>
      <c r="BZ152" s="212"/>
      <c r="CA152" s="212"/>
      <c r="CB152" s="212"/>
      <c r="CC152" s="212"/>
      <c r="CD152" s="212"/>
      <c r="CE152" s="212"/>
      <c r="CF152" s="424"/>
    </row>
    <row r="153" spans="1:84" s="4" customFormat="1" ht="13.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79"/>
      <c r="AQ153" s="150"/>
      <c r="AR153" s="147"/>
      <c r="AS153" s="212"/>
      <c r="AT153" s="212"/>
      <c r="AU153" s="212"/>
      <c r="AV153" s="212"/>
      <c r="AW153" s="212"/>
      <c r="AX153" s="212"/>
      <c r="AY153" s="212"/>
      <c r="AZ153" s="212"/>
      <c r="BA153" s="212"/>
      <c r="BB153" s="212"/>
      <c r="BC153" s="212"/>
      <c r="BD153" s="212"/>
      <c r="BE153" s="212"/>
      <c r="BF153" s="212"/>
      <c r="BG153" s="212"/>
      <c r="BH153" s="212"/>
      <c r="BI153" s="212"/>
      <c r="BJ153" s="212"/>
      <c r="BK153" s="212"/>
      <c r="BL153" s="212"/>
      <c r="BM153" s="212"/>
      <c r="BN153" s="212"/>
      <c r="BO153" s="212"/>
      <c r="BP153" s="212"/>
      <c r="BQ153" s="212"/>
      <c r="BR153" s="212"/>
      <c r="BS153" s="212"/>
      <c r="BT153" s="212"/>
      <c r="BU153" s="212"/>
      <c r="BV153" s="212"/>
      <c r="BW153" s="212"/>
      <c r="BX153" s="212"/>
      <c r="BY153" s="212"/>
      <c r="BZ153" s="212"/>
      <c r="CA153" s="212"/>
      <c r="CB153" s="212"/>
      <c r="CC153" s="212"/>
      <c r="CD153" s="212"/>
      <c r="CE153" s="212"/>
      <c r="CF153" s="424"/>
    </row>
    <row r="154" spans="1:84" s="4" customFormat="1" ht="13.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79"/>
      <c r="AR154" s="147"/>
      <c r="AS154" s="212"/>
      <c r="AT154" s="212"/>
      <c r="AU154" s="212"/>
      <c r="AV154" s="212"/>
      <c r="AW154" s="212"/>
      <c r="AX154" s="212"/>
      <c r="AY154" s="212"/>
      <c r="AZ154" s="212"/>
      <c r="BA154" s="212"/>
      <c r="BB154" s="212"/>
      <c r="BC154" s="212"/>
      <c r="BD154" s="212"/>
      <c r="BE154" s="212"/>
      <c r="BF154" s="212"/>
      <c r="BG154" s="212"/>
      <c r="BH154" s="212"/>
      <c r="BI154" s="212"/>
      <c r="BJ154" s="212"/>
      <c r="BK154" s="212"/>
      <c r="BL154" s="212"/>
      <c r="BM154" s="212"/>
      <c r="BN154" s="212"/>
      <c r="BO154" s="212"/>
      <c r="BP154" s="212"/>
      <c r="BQ154" s="212"/>
      <c r="BR154" s="212"/>
      <c r="BS154" s="212"/>
      <c r="BT154" s="212"/>
      <c r="BU154" s="212"/>
      <c r="BV154" s="212"/>
      <c r="BW154" s="212"/>
      <c r="BX154" s="212"/>
      <c r="BY154" s="212"/>
      <c r="BZ154" s="212"/>
      <c r="CA154" s="212"/>
      <c r="CB154" s="212"/>
      <c r="CC154" s="212"/>
      <c r="CD154" s="212"/>
      <c r="CE154" s="212"/>
      <c r="CF154" s="424"/>
    </row>
    <row r="155" spans="1:84" s="4" customFormat="1" ht="13.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79"/>
      <c r="AR155" s="147"/>
      <c r="AS155" s="212"/>
      <c r="AT155" s="212"/>
      <c r="AU155" s="212"/>
      <c r="AV155" s="212"/>
      <c r="AW155" s="212"/>
      <c r="AX155" s="212"/>
      <c r="AY155" s="212"/>
      <c r="AZ155" s="212"/>
      <c r="BA155" s="212"/>
      <c r="BB155" s="212"/>
      <c r="BC155" s="212"/>
      <c r="BD155" s="212"/>
      <c r="BE155" s="212"/>
      <c r="BF155" s="212"/>
      <c r="BG155" s="212"/>
      <c r="BH155" s="212"/>
      <c r="BI155" s="212"/>
      <c r="BJ155" s="212"/>
      <c r="BK155" s="212"/>
      <c r="BL155" s="212"/>
      <c r="BM155" s="212"/>
      <c r="BN155" s="212"/>
      <c r="BO155" s="212"/>
      <c r="BP155" s="212"/>
      <c r="BQ155" s="212"/>
      <c r="BR155" s="212"/>
      <c r="BS155" s="212"/>
      <c r="BT155" s="212"/>
      <c r="BU155" s="212"/>
      <c r="BV155" s="212"/>
      <c r="BW155" s="212"/>
      <c r="BX155" s="212"/>
      <c r="BY155" s="212"/>
      <c r="BZ155" s="212"/>
      <c r="CA155" s="212"/>
      <c r="CB155" s="212"/>
      <c r="CC155" s="212"/>
      <c r="CD155" s="212"/>
      <c r="CE155" s="212"/>
      <c r="CF155" s="424"/>
    </row>
    <row r="156" spans="1:84" s="4" customFormat="1" ht="13.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78"/>
      <c r="AQ156" s="148" t="s">
        <v>445</v>
      </c>
      <c r="AR156" s="148"/>
      <c r="AS156" s="246" t="s">
        <v>26</v>
      </c>
      <c r="AT156" s="246"/>
      <c r="AU156" s="246"/>
      <c r="AV156" s="246"/>
      <c r="AW156" s="246"/>
      <c r="AX156" s="246"/>
      <c r="AY156" s="246"/>
      <c r="AZ156" s="246"/>
      <c r="BA156" s="246"/>
      <c r="BB156" s="246"/>
      <c r="BC156" s="246"/>
      <c r="BD156" s="246"/>
      <c r="BE156" s="246"/>
      <c r="BF156" s="246"/>
      <c r="BG156" s="246"/>
      <c r="BH156" s="246"/>
      <c r="BI156" s="246"/>
      <c r="BJ156" s="246"/>
      <c r="BK156" s="246"/>
      <c r="BL156" s="246"/>
      <c r="BM156" s="246"/>
      <c r="BN156" s="246"/>
      <c r="BO156" s="246"/>
      <c r="BP156" s="246"/>
      <c r="BQ156" s="246"/>
      <c r="BR156" s="246"/>
      <c r="BS156" s="246"/>
      <c r="BT156" s="246"/>
      <c r="BU156" s="246"/>
      <c r="BV156" s="246"/>
      <c r="BW156" s="246"/>
      <c r="BX156" s="246"/>
      <c r="BY156" s="246"/>
      <c r="BZ156" s="246"/>
      <c r="CA156" s="246"/>
      <c r="CB156" s="246"/>
      <c r="CC156" s="246"/>
      <c r="CD156" s="246"/>
      <c r="CE156" s="246"/>
      <c r="CF156" s="424"/>
    </row>
    <row r="157" spans="1:84" s="4" customFormat="1" ht="13.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79"/>
      <c r="AR157" s="154" t="s">
        <v>335</v>
      </c>
      <c r="AS157" s="212" t="s">
        <v>280</v>
      </c>
      <c r="AT157" s="212"/>
      <c r="AU157" s="212"/>
      <c r="AV157" s="212"/>
      <c r="AW157" s="212"/>
      <c r="AX157" s="212"/>
      <c r="AY157" s="212"/>
      <c r="AZ157" s="212"/>
      <c r="BA157" s="212"/>
      <c r="BB157" s="212"/>
      <c r="BC157" s="212"/>
      <c r="BD157" s="212"/>
      <c r="BE157" s="212"/>
      <c r="BF157" s="212"/>
      <c r="BG157" s="212"/>
      <c r="BH157" s="212"/>
      <c r="BI157" s="212"/>
      <c r="BJ157" s="212"/>
      <c r="BK157" s="212"/>
      <c r="BL157" s="212"/>
      <c r="BM157" s="212"/>
      <c r="BN157" s="212"/>
      <c r="BO157" s="212"/>
      <c r="BP157" s="212"/>
      <c r="BQ157" s="212"/>
      <c r="BR157" s="212"/>
      <c r="BS157" s="212"/>
      <c r="BT157" s="212"/>
      <c r="BU157" s="212"/>
      <c r="BV157" s="212"/>
      <c r="BW157" s="212"/>
      <c r="BX157" s="212"/>
      <c r="BY157" s="212"/>
      <c r="BZ157" s="212"/>
      <c r="CA157" s="212"/>
      <c r="CB157" s="212"/>
      <c r="CC157" s="212"/>
      <c r="CD157" s="212"/>
      <c r="CE157" s="212"/>
      <c r="CF157" s="424"/>
    </row>
    <row r="158" spans="1:84" s="4" customFormat="1" ht="13.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79"/>
      <c r="AS158" s="212"/>
      <c r="AT158" s="212"/>
      <c r="AU158" s="212"/>
      <c r="AV158" s="212"/>
      <c r="AW158" s="212"/>
      <c r="AX158" s="212"/>
      <c r="AY158" s="212"/>
      <c r="AZ158" s="212"/>
      <c r="BA158" s="212"/>
      <c r="BB158" s="212"/>
      <c r="BC158" s="212"/>
      <c r="BD158" s="212"/>
      <c r="BE158" s="212"/>
      <c r="BF158" s="212"/>
      <c r="BG158" s="212"/>
      <c r="BH158" s="212"/>
      <c r="BI158" s="212"/>
      <c r="BJ158" s="212"/>
      <c r="BK158" s="212"/>
      <c r="BL158" s="212"/>
      <c r="BM158" s="212"/>
      <c r="BN158" s="212"/>
      <c r="BO158" s="212"/>
      <c r="BP158" s="212"/>
      <c r="BQ158" s="212"/>
      <c r="BR158" s="212"/>
      <c r="BS158" s="212"/>
      <c r="BT158" s="212"/>
      <c r="BU158" s="212"/>
      <c r="BV158" s="212"/>
      <c r="BW158" s="212"/>
      <c r="BX158" s="212"/>
      <c r="BY158" s="212"/>
      <c r="BZ158" s="212"/>
      <c r="CA158" s="212"/>
      <c r="CB158" s="212"/>
      <c r="CC158" s="212"/>
      <c r="CD158" s="212"/>
      <c r="CE158" s="212"/>
      <c r="CF158" s="424"/>
    </row>
    <row r="159" spans="1:84" s="4" customFormat="1" ht="13.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79"/>
      <c r="AR159" s="154" t="s">
        <v>261</v>
      </c>
      <c r="AS159" s="212" t="s">
        <v>37</v>
      </c>
      <c r="AT159" s="246"/>
      <c r="AU159" s="246"/>
      <c r="AV159" s="246"/>
      <c r="AW159" s="246"/>
      <c r="AX159" s="246"/>
      <c r="AY159" s="246"/>
      <c r="AZ159" s="246"/>
      <c r="BA159" s="246"/>
      <c r="BB159" s="246"/>
      <c r="BC159" s="246"/>
      <c r="BD159" s="246"/>
      <c r="BE159" s="246"/>
      <c r="BF159" s="246"/>
      <c r="BG159" s="246"/>
      <c r="BH159" s="246"/>
      <c r="BI159" s="246"/>
      <c r="BJ159" s="246"/>
      <c r="BK159" s="246"/>
      <c r="BL159" s="246"/>
      <c r="BM159" s="246"/>
      <c r="BN159" s="246"/>
      <c r="BO159" s="246"/>
      <c r="BP159" s="246"/>
      <c r="BQ159" s="246"/>
      <c r="BR159" s="246"/>
      <c r="BS159" s="246"/>
      <c r="BT159" s="246"/>
      <c r="BU159" s="246"/>
      <c r="BV159" s="246"/>
      <c r="BW159" s="246"/>
      <c r="BX159" s="246"/>
      <c r="BY159" s="246"/>
      <c r="BZ159" s="246"/>
      <c r="CA159" s="246"/>
      <c r="CB159" s="246"/>
      <c r="CC159" s="246"/>
      <c r="CD159" s="246"/>
      <c r="CE159" s="246"/>
      <c r="CF159" s="424"/>
    </row>
    <row r="160" spans="1:84" s="4" customFormat="1" ht="13.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79"/>
      <c r="AS160" s="246"/>
      <c r="AT160" s="246"/>
      <c r="AU160" s="246"/>
      <c r="AV160" s="246"/>
      <c r="AW160" s="246"/>
      <c r="AX160" s="246"/>
      <c r="AY160" s="246"/>
      <c r="AZ160" s="246"/>
      <c r="BA160" s="246"/>
      <c r="BB160" s="246"/>
      <c r="BC160" s="246"/>
      <c r="BD160" s="246"/>
      <c r="BE160" s="246"/>
      <c r="BF160" s="246"/>
      <c r="BG160" s="246"/>
      <c r="BH160" s="246"/>
      <c r="BI160" s="246"/>
      <c r="BJ160" s="246"/>
      <c r="BK160" s="246"/>
      <c r="BL160" s="246"/>
      <c r="BM160" s="246"/>
      <c r="BN160" s="246"/>
      <c r="BO160" s="246"/>
      <c r="BP160" s="246"/>
      <c r="BQ160" s="246"/>
      <c r="BR160" s="246"/>
      <c r="BS160" s="246"/>
      <c r="BT160" s="246"/>
      <c r="BU160" s="246"/>
      <c r="BV160" s="246"/>
      <c r="BW160" s="246"/>
      <c r="BX160" s="246"/>
      <c r="BY160" s="246"/>
      <c r="BZ160" s="246"/>
      <c r="CA160" s="246"/>
      <c r="CB160" s="246"/>
      <c r="CC160" s="246"/>
      <c r="CD160" s="246"/>
      <c r="CE160" s="246"/>
      <c r="CF160" s="424"/>
    </row>
    <row r="161" spans="1:84" s="4" customFormat="1" ht="13.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79"/>
      <c r="AS161" s="246"/>
      <c r="AT161" s="246"/>
      <c r="AU161" s="246"/>
      <c r="AV161" s="246"/>
      <c r="AW161" s="246"/>
      <c r="AX161" s="246"/>
      <c r="AY161" s="246"/>
      <c r="AZ161" s="246"/>
      <c r="BA161" s="246"/>
      <c r="BB161" s="246"/>
      <c r="BC161" s="246"/>
      <c r="BD161" s="246"/>
      <c r="BE161" s="246"/>
      <c r="BF161" s="246"/>
      <c r="BG161" s="246"/>
      <c r="BH161" s="246"/>
      <c r="BI161" s="246"/>
      <c r="BJ161" s="246"/>
      <c r="BK161" s="246"/>
      <c r="BL161" s="246"/>
      <c r="BM161" s="246"/>
      <c r="BN161" s="246"/>
      <c r="BO161" s="246"/>
      <c r="BP161" s="246"/>
      <c r="BQ161" s="246"/>
      <c r="BR161" s="246"/>
      <c r="BS161" s="246"/>
      <c r="BT161" s="246"/>
      <c r="BU161" s="246"/>
      <c r="BV161" s="246"/>
      <c r="BW161" s="246"/>
      <c r="BX161" s="246"/>
      <c r="BY161" s="246"/>
      <c r="BZ161" s="246"/>
      <c r="CA161" s="246"/>
      <c r="CB161" s="246"/>
      <c r="CC161" s="246"/>
      <c r="CD161" s="246"/>
      <c r="CE161" s="246"/>
      <c r="CF161" s="424"/>
    </row>
    <row r="162" spans="1:84" s="4" customFormat="1" ht="13.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79"/>
      <c r="AQ162" s="147"/>
      <c r="AR162" s="147"/>
      <c r="AS162" s="212" t="s">
        <v>253</v>
      </c>
      <c r="AT162" s="212"/>
      <c r="AU162" s="212"/>
      <c r="AV162" s="212"/>
      <c r="AW162" s="212"/>
      <c r="AX162" s="212"/>
      <c r="AY162" s="212"/>
      <c r="AZ162" s="212"/>
      <c r="BA162" s="212"/>
      <c r="BB162" s="212"/>
      <c r="BC162" s="212"/>
      <c r="BD162" s="212"/>
      <c r="BE162" s="212"/>
      <c r="BF162" s="212"/>
      <c r="BG162" s="212"/>
      <c r="BH162" s="212"/>
      <c r="BI162" s="212"/>
      <c r="BJ162" s="212"/>
      <c r="BK162" s="212"/>
      <c r="BL162" s="212"/>
      <c r="BM162" s="212"/>
      <c r="BN162" s="212"/>
      <c r="BO162" s="212"/>
      <c r="BP162" s="212"/>
      <c r="BQ162" s="212"/>
      <c r="BR162" s="212"/>
      <c r="BS162" s="212"/>
      <c r="BT162" s="212"/>
      <c r="BU162" s="212"/>
      <c r="BV162" s="212"/>
      <c r="BW162" s="212"/>
      <c r="BX162" s="212"/>
      <c r="BY162" s="212"/>
      <c r="BZ162" s="212"/>
      <c r="CA162" s="212"/>
      <c r="CB162" s="212"/>
      <c r="CC162" s="212"/>
      <c r="CD162" s="212"/>
      <c r="CE162" s="212"/>
      <c r="CF162" s="424"/>
    </row>
    <row r="163" spans="1:84" s="4" customFormat="1" ht="13.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79"/>
      <c r="AQ163" s="147"/>
      <c r="AR163" s="147"/>
      <c r="AS163" s="212"/>
      <c r="AT163" s="212"/>
      <c r="AU163" s="212"/>
      <c r="AV163" s="212"/>
      <c r="AW163" s="212"/>
      <c r="AX163" s="212"/>
      <c r="AY163" s="212"/>
      <c r="AZ163" s="212"/>
      <c r="BA163" s="212"/>
      <c r="BB163" s="212"/>
      <c r="BC163" s="212"/>
      <c r="BD163" s="212"/>
      <c r="BE163" s="212"/>
      <c r="BF163" s="212"/>
      <c r="BG163" s="212"/>
      <c r="BH163" s="212"/>
      <c r="BI163" s="212"/>
      <c r="BJ163" s="212"/>
      <c r="BK163" s="212"/>
      <c r="BL163" s="212"/>
      <c r="BM163" s="212"/>
      <c r="BN163" s="212"/>
      <c r="BO163" s="212"/>
      <c r="BP163" s="212"/>
      <c r="BQ163" s="212"/>
      <c r="BR163" s="212"/>
      <c r="BS163" s="212"/>
      <c r="BT163" s="212"/>
      <c r="BU163" s="212"/>
      <c r="BV163" s="212"/>
      <c r="BW163" s="212"/>
      <c r="BX163" s="212"/>
      <c r="BY163" s="212"/>
      <c r="BZ163" s="212"/>
      <c r="CA163" s="212"/>
      <c r="CB163" s="212"/>
      <c r="CC163" s="212"/>
      <c r="CD163" s="212"/>
      <c r="CE163" s="212"/>
      <c r="CF163" s="424"/>
    </row>
    <row r="164" spans="1:84" s="4" customFormat="1" ht="13.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79"/>
      <c r="AQ164" s="153"/>
      <c r="AR164" s="153"/>
      <c r="AS164" s="212"/>
      <c r="AT164" s="212"/>
      <c r="AU164" s="212"/>
      <c r="AV164" s="212"/>
      <c r="AW164" s="212"/>
      <c r="AX164" s="212"/>
      <c r="AY164" s="212"/>
      <c r="AZ164" s="212"/>
      <c r="BA164" s="212"/>
      <c r="BB164" s="212"/>
      <c r="BC164" s="212"/>
      <c r="BD164" s="212"/>
      <c r="BE164" s="212"/>
      <c r="BF164" s="212"/>
      <c r="BG164" s="212"/>
      <c r="BH164" s="212"/>
      <c r="BI164" s="212"/>
      <c r="BJ164" s="212"/>
      <c r="BK164" s="212"/>
      <c r="BL164" s="212"/>
      <c r="BM164" s="212"/>
      <c r="BN164" s="212"/>
      <c r="BO164" s="212"/>
      <c r="BP164" s="212"/>
      <c r="BQ164" s="212"/>
      <c r="BR164" s="212"/>
      <c r="BS164" s="212"/>
      <c r="BT164" s="212"/>
      <c r="BU164" s="212"/>
      <c r="BV164" s="212"/>
      <c r="BW164" s="212"/>
      <c r="BX164" s="212"/>
      <c r="BY164" s="212"/>
      <c r="BZ164" s="212"/>
      <c r="CA164" s="212"/>
      <c r="CB164" s="212"/>
      <c r="CC164" s="212"/>
      <c r="CD164" s="212"/>
      <c r="CE164" s="212"/>
      <c r="CF164" s="424"/>
    </row>
    <row r="165" spans="1:84" s="4" customFormat="1" ht="13.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79"/>
      <c r="AQ165" s="153"/>
      <c r="AR165" s="153"/>
      <c r="AS165" s="212"/>
      <c r="AT165" s="212"/>
      <c r="AU165" s="212"/>
      <c r="AV165" s="212"/>
      <c r="AW165" s="212"/>
      <c r="AX165" s="212"/>
      <c r="AY165" s="212"/>
      <c r="AZ165" s="212"/>
      <c r="BA165" s="212"/>
      <c r="BB165" s="212"/>
      <c r="BC165" s="212"/>
      <c r="BD165" s="212"/>
      <c r="BE165" s="212"/>
      <c r="BF165" s="212"/>
      <c r="BG165" s="212"/>
      <c r="BH165" s="212"/>
      <c r="BI165" s="212"/>
      <c r="BJ165" s="212"/>
      <c r="BK165" s="212"/>
      <c r="BL165" s="212"/>
      <c r="BM165" s="212"/>
      <c r="BN165" s="212"/>
      <c r="BO165" s="212"/>
      <c r="BP165" s="212"/>
      <c r="BQ165" s="212"/>
      <c r="BR165" s="212"/>
      <c r="BS165" s="212"/>
      <c r="BT165" s="212"/>
      <c r="BU165" s="212"/>
      <c r="BV165" s="212"/>
      <c r="BW165" s="212"/>
      <c r="BX165" s="212"/>
      <c r="BY165" s="212"/>
      <c r="BZ165" s="212"/>
      <c r="CA165" s="212"/>
      <c r="CB165" s="212"/>
      <c r="CC165" s="212"/>
      <c r="CD165" s="212"/>
      <c r="CE165" s="212"/>
      <c r="CF165" s="424"/>
    </row>
    <row r="166" spans="1:84" s="4" customFormat="1" ht="13.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79"/>
      <c r="AQ166" s="148" t="s">
        <v>500</v>
      </c>
      <c r="AR166" s="148"/>
      <c r="AS166" s="212" t="s">
        <v>299</v>
      </c>
      <c r="AT166" s="212"/>
      <c r="AU166" s="212"/>
      <c r="AV166" s="212"/>
      <c r="AW166" s="212"/>
      <c r="AX166" s="212"/>
      <c r="AY166" s="212"/>
      <c r="AZ166" s="212"/>
      <c r="BA166" s="212"/>
      <c r="BB166" s="212"/>
      <c r="BC166" s="212"/>
      <c r="BD166" s="212"/>
      <c r="BE166" s="212"/>
      <c r="BF166" s="212"/>
      <c r="BG166" s="212"/>
      <c r="BH166" s="212"/>
      <c r="BI166" s="212"/>
      <c r="BJ166" s="212"/>
      <c r="BK166" s="212"/>
      <c r="BL166" s="212"/>
      <c r="BM166" s="212"/>
      <c r="BN166" s="212"/>
      <c r="BO166" s="212"/>
      <c r="BP166" s="212"/>
      <c r="BQ166" s="212"/>
      <c r="BR166" s="212"/>
      <c r="BS166" s="212"/>
      <c r="BT166" s="212"/>
      <c r="BU166" s="212"/>
      <c r="BV166" s="212"/>
      <c r="BW166" s="212"/>
      <c r="BX166" s="212"/>
      <c r="BY166" s="212"/>
      <c r="BZ166" s="212"/>
      <c r="CA166" s="212"/>
      <c r="CB166" s="212"/>
      <c r="CC166" s="212"/>
      <c r="CD166" s="212"/>
      <c r="CE166" s="212"/>
      <c r="CF166" s="424"/>
    </row>
    <row r="167" spans="1:84" s="4" customFormat="1" ht="13.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79"/>
      <c r="AQ167" s="147"/>
      <c r="AR167" s="147" t="s">
        <v>335</v>
      </c>
      <c r="AS167" s="212" t="s">
        <v>316</v>
      </c>
      <c r="AT167" s="212"/>
      <c r="AU167" s="212"/>
      <c r="AV167" s="212"/>
      <c r="AW167" s="212"/>
      <c r="AX167" s="212"/>
      <c r="AY167" s="212"/>
      <c r="AZ167" s="212"/>
      <c r="BA167" s="212"/>
      <c r="BB167" s="212"/>
      <c r="BC167" s="212"/>
      <c r="BD167" s="212"/>
      <c r="BE167" s="212"/>
      <c r="BF167" s="212"/>
      <c r="BG167" s="212"/>
      <c r="BH167" s="212"/>
      <c r="BI167" s="212"/>
      <c r="BJ167" s="212"/>
      <c r="BK167" s="212"/>
      <c r="BL167" s="212"/>
      <c r="BM167" s="212"/>
      <c r="BN167" s="212"/>
      <c r="BO167" s="212"/>
      <c r="BP167" s="212"/>
      <c r="BQ167" s="212"/>
      <c r="BR167" s="212"/>
      <c r="BS167" s="212"/>
      <c r="BT167" s="212"/>
      <c r="BU167" s="212"/>
      <c r="BV167" s="212"/>
      <c r="BW167" s="212"/>
      <c r="BX167" s="212"/>
      <c r="BY167" s="212"/>
      <c r="BZ167" s="212"/>
      <c r="CA167" s="212"/>
      <c r="CB167" s="212"/>
      <c r="CC167" s="212"/>
      <c r="CD167" s="212"/>
      <c r="CE167" s="212"/>
      <c r="CF167" s="424"/>
    </row>
    <row r="168" spans="1:84" s="4" customFormat="1" ht="13.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79"/>
      <c r="AQ168" s="147"/>
      <c r="AR168" s="147"/>
      <c r="AS168" s="212"/>
      <c r="AT168" s="212"/>
      <c r="AU168" s="212"/>
      <c r="AV168" s="212"/>
      <c r="AW168" s="212"/>
      <c r="AX168" s="212"/>
      <c r="AY168" s="212"/>
      <c r="AZ168" s="212"/>
      <c r="BA168" s="212"/>
      <c r="BB168" s="212"/>
      <c r="BC168" s="212"/>
      <c r="BD168" s="212"/>
      <c r="BE168" s="212"/>
      <c r="BF168" s="212"/>
      <c r="BG168" s="212"/>
      <c r="BH168" s="212"/>
      <c r="BI168" s="212"/>
      <c r="BJ168" s="212"/>
      <c r="BK168" s="212"/>
      <c r="BL168" s="212"/>
      <c r="BM168" s="212"/>
      <c r="BN168" s="212"/>
      <c r="BO168" s="212"/>
      <c r="BP168" s="212"/>
      <c r="BQ168" s="212"/>
      <c r="BR168" s="212"/>
      <c r="BS168" s="212"/>
      <c r="BT168" s="212"/>
      <c r="BU168" s="212"/>
      <c r="BV168" s="212"/>
      <c r="BW168" s="212"/>
      <c r="BX168" s="212"/>
      <c r="BY168" s="212"/>
      <c r="BZ168" s="212"/>
      <c r="CA168" s="212"/>
      <c r="CB168" s="212"/>
      <c r="CC168" s="212"/>
      <c r="CD168" s="212"/>
      <c r="CE168" s="212"/>
      <c r="CF168" s="424"/>
    </row>
    <row r="169" spans="1:84" s="4" customFormat="1" ht="13.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79"/>
      <c r="AQ169" s="147"/>
      <c r="AR169" s="147"/>
      <c r="AS169" s="212"/>
      <c r="AT169" s="212"/>
      <c r="AU169" s="212"/>
      <c r="AV169" s="212"/>
      <c r="AW169" s="212"/>
      <c r="AX169" s="212"/>
      <c r="AY169" s="212"/>
      <c r="AZ169" s="212"/>
      <c r="BA169" s="212"/>
      <c r="BB169" s="212"/>
      <c r="BC169" s="212"/>
      <c r="BD169" s="212"/>
      <c r="BE169" s="212"/>
      <c r="BF169" s="212"/>
      <c r="BG169" s="212"/>
      <c r="BH169" s="212"/>
      <c r="BI169" s="212"/>
      <c r="BJ169" s="212"/>
      <c r="BK169" s="212"/>
      <c r="BL169" s="212"/>
      <c r="BM169" s="212"/>
      <c r="BN169" s="212"/>
      <c r="BO169" s="212"/>
      <c r="BP169" s="212"/>
      <c r="BQ169" s="212"/>
      <c r="BR169" s="212"/>
      <c r="BS169" s="212"/>
      <c r="BT169" s="212"/>
      <c r="BU169" s="212"/>
      <c r="BV169" s="212"/>
      <c r="BW169" s="212"/>
      <c r="BX169" s="212"/>
      <c r="BY169" s="212"/>
      <c r="BZ169" s="212"/>
      <c r="CA169" s="212"/>
      <c r="CB169" s="212"/>
      <c r="CC169" s="212"/>
      <c r="CD169" s="212"/>
      <c r="CE169" s="212"/>
      <c r="CF169" s="424"/>
    </row>
    <row r="170" spans="1:84" s="4" customFormat="1" ht="13.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79"/>
      <c r="AQ170" s="147"/>
      <c r="AR170" s="147" t="s">
        <v>261</v>
      </c>
      <c r="AS170" s="212" t="s">
        <v>216</v>
      </c>
      <c r="AT170" s="212"/>
      <c r="AU170" s="212"/>
      <c r="AV170" s="212"/>
      <c r="AW170" s="212"/>
      <c r="AX170" s="212"/>
      <c r="AY170" s="212"/>
      <c r="AZ170" s="212"/>
      <c r="BA170" s="212"/>
      <c r="BB170" s="212"/>
      <c r="BC170" s="212"/>
      <c r="BD170" s="212"/>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424"/>
    </row>
    <row r="171" spans="1:84" s="4" customFormat="1" ht="13.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79"/>
      <c r="AQ171" s="147"/>
      <c r="AR171" s="147"/>
      <c r="AS171" s="212"/>
      <c r="AT171" s="212"/>
      <c r="AU171" s="212"/>
      <c r="AV171" s="212"/>
      <c r="AW171" s="212"/>
      <c r="AX171" s="212"/>
      <c r="AY171" s="212"/>
      <c r="AZ171" s="212"/>
      <c r="BA171" s="212"/>
      <c r="BB171" s="212"/>
      <c r="BC171" s="212"/>
      <c r="BD171" s="212"/>
      <c r="BE171" s="212"/>
      <c r="BF171" s="212"/>
      <c r="BG171" s="212"/>
      <c r="BH171" s="212"/>
      <c r="BI171" s="212"/>
      <c r="BJ171" s="212"/>
      <c r="BK171" s="212"/>
      <c r="BL171" s="212"/>
      <c r="BM171" s="212"/>
      <c r="BN171" s="212"/>
      <c r="BO171" s="212"/>
      <c r="BP171" s="212"/>
      <c r="BQ171" s="212"/>
      <c r="BR171" s="212"/>
      <c r="BS171" s="212"/>
      <c r="BT171" s="212"/>
      <c r="BU171" s="212"/>
      <c r="BV171" s="212"/>
      <c r="BW171" s="212"/>
      <c r="BX171" s="212"/>
      <c r="BY171" s="212"/>
      <c r="BZ171" s="212"/>
      <c r="CA171" s="212"/>
      <c r="CB171" s="212"/>
      <c r="CC171" s="212"/>
      <c r="CD171" s="212"/>
      <c r="CE171" s="212"/>
      <c r="CF171" s="424"/>
    </row>
    <row r="172" spans="1:84" s="4" customFormat="1" ht="13.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79"/>
      <c r="AQ172" s="147"/>
      <c r="AR172" s="147"/>
      <c r="AS172" s="212"/>
      <c r="AT172" s="212"/>
      <c r="AU172" s="212"/>
      <c r="AV172" s="212"/>
      <c r="AW172" s="212"/>
      <c r="AX172" s="212"/>
      <c r="AY172" s="212"/>
      <c r="AZ172" s="212"/>
      <c r="BA172" s="212"/>
      <c r="BB172" s="212"/>
      <c r="BC172" s="212"/>
      <c r="BD172" s="212"/>
      <c r="BE172" s="212"/>
      <c r="BF172" s="212"/>
      <c r="BG172" s="212"/>
      <c r="BH172" s="212"/>
      <c r="BI172" s="212"/>
      <c r="BJ172" s="212"/>
      <c r="BK172" s="212"/>
      <c r="BL172" s="212"/>
      <c r="BM172" s="212"/>
      <c r="BN172" s="212"/>
      <c r="BO172" s="212"/>
      <c r="BP172" s="212"/>
      <c r="BQ172" s="212"/>
      <c r="BR172" s="212"/>
      <c r="BS172" s="212"/>
      <c r="BT172" s="212"/>
      <c r="BU172" s="212"/>
      <c r="BV172" s="212"/>
      <c r="BW172" s="212"/>
      <c r="BX172" s="212"/>
      <c r="BY172" s="212"/>
      <c r="BZ172" s="212"/>
      <c r="CA172" s="212"/>
      <c r="CB172" s="212"/>
      <c r="CC172" s="212"/>
      <c r="CD172" s="212"/>
      <c r="CE172" s="212"/>
      <c r="CF172" s="424"/>
    </row>
    <row r="173" spans="1:84" s="4" customFormat="1" ht="13.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79"/>
      <c r="AQ173" s="147"/>
      <c r="AR173" s="147"/>
      <c r="AS173" s="212"/>
      <c r="AT173" s="212"/>
      <c r="AU173" s="212"/>
      <c r="AV173" s="212"/>
      <c r="AW173" s="212"/>
      <c r="AX173" s="212"/>
      <c r="AY173" s="212"/>
      <c r="AZ173" s="212"/>
      <c r="BA173" s="212"/>
      <c r="BB173" s="212"/>
      <c r="BC173" s="212"/>
      <c r="BD173" s="212"/>
      <c r="BE173" s="212"/>
      <c r="BF173" s="212"/>
      <c r="BG173" s="212"/>
      <c r="BH173" s="212"/>
      <c r="BI173" s="212"/>
      <c r="BJ173" s="212"/>
      <c r="BK173" s="212"/>
      <c r="BL173" s="212"/>
      <c r="BM173" s="212"/>
      <c r="BN173" s="212"/>
      <c r="BO173" s="212"/>
      <c r="BP173" s="212"/>
      <c r="BQ173" s="212"/>
      <c r="BR173" s="212"/>
      <c r="BS173" s="212"/>
      <c r="BT173" s="212"/>
      <c r="BU173" s="212"/>
      <c r="BV173" s="212"/>
      <c r="BW173" s="212"/>
      <c r="BX173" s="212"/>
      <c r="BY173" s="212"/>
      <c r="BZ173" s="212"/>
      <c r="CA173" s="212"/>
      <c r="CB173" s="212"/>
      <c r="CC173" s="212"/>
      <c r="CD173" s="212"/>
      <c r="CE173" s="212"/>
      <c r="CF173" s="424"/>
    </row>
    <row r="174" spans="1:84" s="4" customFormat="1" ht="13.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77" t="s">
        <v>267</v>
      </c>
      <c r="AQ174" s="152"/>
      <c r="AR174" s="146" t="s">
        <v>520</v>
      </c>
      <c r="AS174" s="245"/>
      <c r="AT174" s="245"/>
      <c r="AU174" s="245"/>
      <c r="AV174" s="245"/>
      <c r="AW174" s="245"/>
      <c r="AX174" s="245"/>
      <c r="AY174" s="245"/>
      <c r="AZ174" s="245"/>
      <c r="BA174" s="245"/>
      <c r="BB174" s="245"/>
      <c r="BC174" s="245"/>
      <c r="BD174" s="245"/>
      <c r="BE174" s="245"/>
      <c r="BF174" s="245"/>
      <c r="BG174" s="245"/>
      <c r="BH174" s="245"/>
      <c r="BI174" s="245"/>
      <c r="BJ174" s="245"/>
      <c r="BK174" s="245"/>
      <c r="BL174" s="245"/>
      <c r="BM174" s="245"/>
      <c r="BN174" s="245"/>
      <c r="BO174" s="245"/>
      <c r="BP174" s="245"/>
      <c r="BQ174" s="245"/>
      <c r="BR174" s="245"/>
      <c r="BS174" s="245"/>
      <c r="BT174" s="245"/>
      <c r="BU174" s="245"/>
      <c r="BV174" s="245"/>
      <c r="BW174" s="245"/>
      <c r="BX174" s="245"/>
      <c r="BY174" s="245"/>
      <c r="BZ174" s="245"/>
      <c r="CA174" s="245"/>
      <c r="CB174" s="245"/>
      <c r="CC174" s="245"/>
      <c r="CD174" s="245"/>
      <c r="CE174" s="245"/>
      <c r="CF174" s="424"/>
    </row>
    <row r="175" spans="1:84" s="4" customFormat="1" ht="13.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79"/>
      <c r="CF175" s="424"/>
    </row>
    <row r="176" spans="1:84" s="4" customFormat="1" ht="13.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79"/>
      <c r="AQ176" s="147"/>
      <c r="AR176" s="147" t="s">
        <v>302</v>
      </c>
      <c r="AS176" s="216"/>
      <c r="AT176" s="216"/>
      <c r="AU176" s="216"/>
      <c r="AV176" s="216"/>
      <c r="AW176" s="216"/>
      <c r="AX176" s="216"/>
      <c r="AY176" s="216"/>
      <c r="AZ176" s="216"/>
      <c r="BA176" s="216"/>
      <c r="BB176" s="216"/>
      <c r="BC176" s="216"/>
      <c r="BD176" s="216"/>
      <c r="BE176" s="216"/>
      <c r="BF176" s="216"/>
      <c r="BG176" s="216"/>
      <c r="BH176" s="216"/>
      <c r="BI176" s="216"/>
      <c r="BJ176" s="216"/>
      <c r="BK176" s="216"/>
      <c r="BL176" s="216"/>
      <c r="BM176" s="216"/>
      <c r="BN176" s="216"/>
      <c r="BO176" s="216"/>
      <c r="BP176" s="216"/>
      <c r="BQ176" s="216"/>
      <c r="BR176" s="216"/>
      <c r="BS176" s="216"/>
      <c r="BT176" s="216"/>
      <c r="BU176" s="216"/>
      <c r="BV176" s="216"/>
      <c r="BW176" s="216"/>
      <c r="BX176" s="216"/>
      <c r="BY176" s="216"/>
      <c r="BZ176" s="216"/>
      <c r="CA176" s="216"/>
      <c r="CB176" s="216"/>
      <c r="CC176" s="216"/>
      <c r="CD176" s="216"/>
      <c r="CE176" s="214"/>
      <c r="CF176" s="424"/>
    </row>
    <row r="177" spans="1:84" s="4" customFormat="1" ht="13.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79"/>
      <c r="AQ177" s="147"/>
      <c r="AR177" s="216"/>
      <c r="AS177" s="216"/>
      <c r="AT177" s="216"/>
      <c r="AU177" s="216"/>
      <c r="AV177" s="216"/>
      <c r="AW177" s="216"/>
      <c r="AX177" s="216"/>
      <c r="AY177" s="216"/>
      <c r="AZ177" s="216"/>
      <c r="BA177" s="216"/>
      <c r="BB177" s="216"/>
      <c r="BC177" s="216"/>
      <c r="BD177" s="216"/>
      <c r="BE177" s="216"/>
      <c r="BF177" s="216"/>
      <c r="BG177" s="216"/>
      <c r="BH177" s="216"/>
      <c r="BI177" s="216"/>
      <c r="BJ177" s="216"/>
      <c r="BK177" s="216"/>
      <c r="BL177" s="216"/>
      <c r="BM177" s="216"/>
      <c r="BN177" s="216"/>
      <c r="BO177" s="216"/>
      <c r="BP177" s="216"/>
      <c r="BQ177" s="216"/>
      <c r="BR177" s="216"/>
      <c r="BS177" s="216"/>
      <c r="BT177" s="216"/>
      <c r="BU177" s="216"/>
      <c r="BV177" s="216"/>
      <c r="BW177" s="216"/>
      <c r="BX177" s="216"/>
      <c r="BY177" s="216"/>
      <c r="BZ177" s="216"/>
      <c r="CA177" s="216"/>
      <c r="CB177" s="216"/>
      <c r="CC177" s="216"/>
      <c r="CD177" s="216"/>
      <c r="CE177" s="214"/>
      <c r="CF177" s="424"/>
    </row>
    <row r="178" spans="1:84" s="4" customFormat="1" ht="13.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79"/>
      <c r="AQ178" s="147"/>
      <c r="AR178" s="216"/>
      <c r="AS178" s="216"/>
      <c r="AT178" s="216"/>
      <c r="AU178" s="216"/>
      <c r="AV178" s="216"/>
      <c r="AW178" s="216"/>
      <c r="AX178" s="216"/>
      <c r="AY178" s="216"/>
      <c r="AZ178" s="216"/>
      <c r="BA178" s="216"/>
      <c r="BB178" s="216"/>
      <c r="BC178" s="216"/>
      <c r="BD178" s="216"/>
      <c r="BE178" s="216"/>
      <c r="BF178" s="216"/>
      <c r="BG178" s="216"/>
      <c r="BH178" s="216"/>
      <c r="BI178" s="216"/>
      <c r="BJ178" s="216"/>
      <c r="BK178" s="216"/>
      <c r="BL178" s="216"/>
      <c r="BM178" s="216"/>
      <c r="BN178" s="216"/>
      <c r="BO178" s="216"/>
      <c r="BP178" s="216"/>
      <c r="BQ178" s="216"/>
      <c r="BR178" s="216"/>
      <c r="BS178" s="216"/>
      <c r="BT178" s="216"/>
      <c r="BU178" s="216"/>
      <c r="BV178" s="216"/>
      <c r="BW178" s="216"/>
      <c r="BX178" s="216"/>
      <c r="BY178" s="216"/>
      <c r="BZ178" s="216"/>
      <c r="CA178" s="216"/>
      <c r="CB178" s="216"/>
      <c r="CC178" s="216"/>
      <c r="CD178" s="216"/>
      <c r="CE178" s="214"/>
      <c r="CF178" s="424"/>
    </row>
    <row r="179" spans="1:84" s="4" customFormat="1" ht="13.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79"/>
      <c r="AQ179" s="147"/>
      <c r="AR179" s="147"/>
      <c r="AS179" s="212"/>
      <c r="AT179" s="212"/>
      <c r="AU179" s="212"/>
      <c r="AV179" s="212"/>
      <c r="AW179" s="212"/>
      <c r="AX179" s="212"/>
      <c r="AY179" s="212"/>
      <c r="AZ179" s="212"/>
      <c r="BA179" s="212"/>
      <c r="BB179" s="212"/>
      <c r="BC179" s="212"/>
      <c r="BD179" s="212"/>
      <c r="BE179" s="212"/>
      <c r="BF179" s="212"/>
      <c r="BG179" s="212"/>
      <c r="BH179" s="212"/>
      <c r="BI179" s="212"/>
      <c r="BJ179" s="212"/>
      <c r="BK179" s="212"/>
      <c r="BL179" s="212"/>
      <c r="BM179" s="212"/>
      <c r="BN179" s="212"/>
      <c r="BO179" s="212"/>
      <c r="BP179" s="212"/>
      <c r="BQ179" s="212"/>
      <c r="BR179" s="212"/>
      <c r="BS179" s="212"/>
      <c r="BT179" s="212"/>
      <c r="BU179" s="212"/>
      <c r="BV179" s="212"/>
      <c r="BW179" s="212"/>
      <c r="BX179" s="212"/>
      <c r="BY179" s="212"/>
      <c r="BZ179" s="212"/>
      <c r="CA179" s="212"/>
      <c r="CB179" s="212"/>
      <c r="CC179" s="212"/>
      <c r="CD179" s="212"/>
      <c r="CE179" s="212"/>
      <c r="CF179" s="424"/>
    </row>
    <row r="180" spans="1:84" s="4" customFormat="1" ht="13.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77" t="s">
        <v>393</v>
      </c>
      <c r="AQ180" s="152"/>
      <c r="AR180" s="146" t="s">
        <v>79</v>
      </c>
      <c r="AS180" s="245"/>
      <c r="AT180" s="245"/>
      <c r="AU180" s="245"/>
      <c r="AV180" s="245"/>
      <c r="AW180" s="245"/>
      <c r="AX180" s="245"/>
      <c r="AY180" s="245"/>
      <c r="AZ180" s="245"/>
      <c r="BA180" s="245"/>
      <c r="BB180" s="245"/>
      <c r="BC180" s="245"/>
      <c r="BD180" s="245"/>
      <c r="BE180" s="245"/>
      <c r="BF180" s="245"/>
      <c r="BG180" s="245"/>
      <c r="BH180" s="245"/>
      <c r="BI180" s="245"/>
      <c r="BJ180" s="245"/>
      <c r="BK180" s="245"/>
      <c r="BL180" s="245"/>
      <c r="BM180" s="245"/>
      <c r="BN180" s="245"/>
      <c r="BO180" s="245"/>
      <c r="BP180" s="245"/>
      <c r="BQ180" s="245"/>
      <c r="BR180" s="245"/>
      <c r="BS180" s="245"/>
      <c r="BT180" s="245"/>
      <c r="BU180" s="245"/>
      <c r="BV180" s="245"/>
      <c r="BW180" s="245"/>
      <c r="BX180" s="245"/>
      <c r="BY180" s="245"/>
      <c r="BZ180" s="245"/>
      <c r="CA180" s="245"/>
      <c r="CB180" s="245"/>
      <c r="CC180" s="245"/>
      <c r="CD180" s="245"/>
      <c r="CE180" s="245"/>
      <c r="CF180" s="424"/>
    </row>
    <row r="181" spans="1:84" s="4" customFormat="1" ht="13.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79"/>
      <c r="CF181" s="424"/>
    </row>
    <row r="182" spans="1:84" s="4" customFormat="1" ht="13.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79"/>
      <c r="AQ182" s="147"/>
      <c r="AR182" s="147" t="s">
        <v>371</v>
      </c>
      <c r="AS182" s="214"/>
      <c r="AT182" s="214"/>
      <c r="AU182" s="214"/>
      <c r="AV182" s="214"/>
      <c r="AW182" s="214"/>
      <c r="AX182" s="214"/>
      <c r="AY182" s="214"/>
      <c r="AZ182" s="214"/>
      <c r="BA182" s="214"/>
      <c r="BB182" s="214"/>
      <c r="BC182" s="214"/>
      <c r="BD182" s="214"/>
      <c r="BE182" s="214"/>
      <c r="BF182" s="214"/>
      <c r="BG182" s="214"/>
      <c r="BH182" s="214"/>
      <c r="BI182" s="214"/>
      <c r="BJ182" s="214"/>
      <c r="BK182" s="214"/>
      <c r="BL182" s="214"/>
      <c r="BM182" s="214"/>
      <c r="BN182" s="214"/>
      <c r="BO182" s="214"/>
      <c r="BP182" s="214"/>
      <c r="BQ182" s="214"/>
      <c r="BR182" s="214"/>
      <c r="BS182" s="214"/>
      <c r="BT182" s="214"/>
      <c r="BU182" s="214"/>
      <c r="BV182" s="214"/>
      <c r="BW182" s="214"/>
      <c r="BX182" s="214"/>
      <c r="BY182" s="214"/>
      <c r="BZ182" s="214"/>
      <c r="CA182" s="214"/>
      <c r="CB182" s="214"/>
      <c r="CC182" s="214"/>
      <c r="CD182" s="214"/>
      <c r="CE182" s="214"/>
      <c r="CF182" s="424"/>
    </row>
    <row r="183" spans="1:84" s="4" customFormat="1" ht="13.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79"/>
      <c r="AQ183" s="147"/>
      <c r="AR183" s="214"/>
      <c r="AS183" s="214"/>
      <c r="AT183" s="214"/>
      <c r="AU183" s="214"/>
      <c r="AV183" s="214"/>
      <c r="AW183" s="214"/>
      <c r="AX183" s="214"/>
      <c r="AY183" s="214"/>
      <c r="AZ183" s="214"/>
      <c r="BA183" s="214"/>
      <c r="BB183" s="214"/>
      <c r="BC183" s="214"/>
      <c r="BD183" s="214"/>
      <c r="BE183" s="214"/>
      <c r="BF183" s="214"/>
      <c r="BG183" s="214"/>
      <c r="BH183" s="214"/>
      <c r="BI183" s="214"/>
      <c r="BJ183" s="214"/>
      <c r="BK183" s="214"/>
      <c r="BL183" s="214"/>
      <c r="BM183" s="214"/>
      <c r="BN183" s="214"/>
      <c r="BO183" s="214"/>
      <c r="BP183" s="214"/>
      <c r="BQ183" s="214"/>
      <c r="BR183" s="214"/>
      <c r="BS183" s="214"/>
      <c r="BT183" s="214"/>
      <c r="BU183" s="214"/>
      <c r="BV183" s="214"/>
      <c r="BW183" s="214"/>
      <c r="BX183" s="214"/>
      <c r="BY183" s="214"/>
      <c r="BZ183" s="214"/>
      <c r="CA183" s="214"/>
      <c r="CB183" s="214"/>
      <c r="CC183" s="214"/>
      <c r="CD183" s="214"/>
      <c r="CE183" s="214"/>
      <c r="CF183" s="424"/>
    </row>
    <row r="184" spans="1:84" s="4" customFormat="1" ht="13.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79"/>
      <c r="AQ184" s="147"/>
      <c r="AR184" s="214"/>
      <c r="AS184" s="214"/>
      <c r="AT184" s="214"/>
      <c r="AU184" s="214"/>
      <c r="AV184" s="214"/>
      <c r="AW184" s="214"/>
      <c r="AX184" s="214"/>
      <c r="AY184" s="214"/>
      <c r="AZ184" s="214"/>
      <c r="BA184" s="214"/>
      <c r="BB184" s="214"/>
      <c r="BC184" s="214"/>
      <c r="BD184" s="214"/>
      <c r="BE184" s="214"/>
      <c r="BF184" s="214"/>
      <c r="BG184" s="214"/>
      <c r="BH184" s="214"/>
      <c r="BI184" s="214"/>
      <c r="BJ184" s="214"/>
      <c r="BK184" s="214"/>
      <c r="BL184" s="214"/>
      <c r="BM184" s="214"/>
      <c r="BN184" s="214"/>
      <c r="BO184" s="214"/>
      <c r="BP184" s="214"/>
      <c r="BQ184" s="214"/>
      <c r="BR184" s="214"/>
      <c r="BS184" s="214"/>
      <c r="BT184" s="214"/>
      <c r="BU184" s="214"/>
      <c r="BV184" s="214"/>
      <c r="BW184" s="214"/>
      <c r="BX184" s="214"/>
      <c r="BY184" s="214"/>
      <c r="BZ184" s="214"/>
      <c r="CA184" s="214"/>
      <c r="CB184" s="214"/>
      <c r="CC184" s="214"/>
      <c r="CD184" s="214"/>
      <c r="CE184" s="214"/>
      <c r="CF184" s="424"/>
    </row>
    <row r="185" spans="1:84" s="4" customFormat="1" ht="13.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79"/>
      <c r="AQ185" s="153"/>
      <c r="AR185" s="153"/>
      <c r="AS185" s="212"/>
      <c r="AT185" s="212"/>
      <c r="AU185" s="212"/>
      <c r="AV185" s="212"/>
      <c r="AW185" s="212"/>
      <c r="AX185" s="212"/>
      <c r="AY185" s="212"/>
      <c r="AZ185" s="212"/>
      <c r="BA185" s="212"/>
      <c r="BB185" s="212"/>
      <c r="BC185" s="212"/>
      <c r="BD185" s="212"/>
      <c r="BE185" s="212"/>
      <c r="BF185" s="212"/>
      <c r="BG185" s="212"/>
      <c r="BH185" s="212"/>
      <c r="BI185" s="212"/>
      <c r="BJ185" s="212"/>
      <c r="BK185" s="212"/>
      <c r="BL185" s="212"/>
      <c r="BM185" s="212"/>
      <c r="BN185" s="212"/>
      <c r="BO185" s="212"/>
      <c r="BP185" s="212"/>
      <c r="BQ185" s="212"/>
      <c r="BR185" s="212"/>
      <c r="BS185" s="212"/>
      <c r="BT185" s="212"/>
      <c r="BU185" s="212"/>
      <c r="BV185" s="212"/>
      <c r="BW185" s="212"/>
      <c r="BX185" s="212"/>
      <c r="BY185" s="212"/>
      <c r="BZ185" s="212"/>
      <c r="CA185" s="212"/>
      <c r="CB185" s="212"/>
      <c r="CC185" s="212"/>
      <c r="CD185" s="212"/>
      <c r="CE185" s="212"/>
      <c r="CF185" s="424"/>
    </row>
    <row r="186" spans="1:84" s="4" customFormat="1" ht="13.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78" t="s">
        <v>485</v>
      </c>
      <c r="CF186" s="424"/>
    </row>
    <row r="187" spans="1:84" s="4" customFormat="1" ht="13.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78"/>
      <c r="CF187" s="424"/>
    </row>
    <row r="188" spans="1:84" s="4" customFormat="1"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78"/>
      <c r="AR188" s="147" t="s">
        <v>478</v>
      </c>
      <c r="AS188" s="147"/>
      <c r="AT188" s="147"/>
      <c r="AU188" s="147"/>
      <c r="AV188" s="147"/>
      <c r="AW188" s="147"/>
      <c r="AX188" s="147"/>
      <c r="AY188" s="147"/>
      <c r="AZ188" s="147"/>
      <c r="BA188" s="147"/>
      <c r="BB188" s="147"/>
      <c r="BC188" s="147"/>
      <c r="BD188" s="147"/>
      <c r="BE188" s="147"/>
      <c r="BF188" s="147"/>
      <c r="BG188" s="147"/>
      <c r="BH188" s="147"/>
      <c r="BI188" s="147"/>
      <c r="BJ188" s="147"/>
      <c r="BK188" s="147"/>
      <c r="BL188" s="147"/>
      <c r="BM188" s="147"/>
      <c r="BN188" s="147"/>
      <c r="BO188" s="147"/>
      <c r="BP188" s="147"/>
      <c r="BQ188" s="147"/>
      <c r="BR188" s="147"/>
      <c r="BS188" s="147"/>
      <c r="BT188" s="147"/>
      <c r="BU188" s="147"/>
      <c r="BV188" s="147"/>
      <c r="BW188" s="147"/>
      <c r="BX188" s="147"/>
      <c r="BY188" s="147"/>
      <c r="BZ188" s="147"/>
      <c r="CA188" s="147"/>
      <c r="CB188" s="147"/>
      <c r="CC188" s="147"/>
      <c r="CD188" s="147"/>
      <c r="CE188" s="147"/>
      <c r="CF188" s="424"/>
    </row>
    <row r="189" spans="1:84" s="4" customFormat="1"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78"/>
      <c r="AR189" s="147"/>
      <c r="AS189" s="147"/>
      <c r="AT189" s="147"/>
      <c r="AU189" s="147"/>
      <c r="AV189" s="147"/>
      <c r="AW189" s="147"/>
      <c r="AX189" s="147"/>
      <c r="AY189" s="147"/>
      <c r="AZ189" s="147"/>
      <c r="BA189" s="147"/>
      <c r="BB189" s="147"/>
      <c r="BC189" s="147"/>
      <c r="BD189" s="147"/>
      <c r="BE189" s="147"/>
      <c r="BF189" s="147"/>
      <c r="BG189" s="147"/>
      <c r="BH189" s="147"/>
      <c r="BI189" s="147"/>
      <c r="BJ189" s="147"/>
      <c r="BK189" s="147"/>
      <c r="BL189" s="147"/>
      <c r="BM189" s="147"/>
      <c r="BN189" s="147"/>
      <c r="BO189" s="147"/>
      <c r="BP189" s="147"/>
      <c r="BQ189" s="147"/>
      <c r="BR189" s="147"/>
      <c r="BS189" s="147"/>
      <c r="BT189" s="147"/>
      <c r="BU189" s="147"/>
      <c r="BV189" s="147"/>
      <c r="BW189" s="147"/>
      <c r="BX189" s="147"/>
      <c r="BY189" s="147"/>
      <c r="BZ189" s="147"/>
      <c r="CA189" s="147"/>
      <c r="CB189" s="147"/>
      <c r="CC189" s="147"/>
      <c r="CD189" s="147"/>
      <c r="CE189" s="147"/>
      <c r="CF189" s="424"/>
    </row>
    <row r="190" spans="1:84" s="4" customFormat="1"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78"/>
      <c r="AR190" s="147"/>
      <c r="AS190" s="147"/>
      <c r="AT190" s="147"/>
      <c r="AU190" s="147"/>
      <c r="AV190" s="147"/>
      <c r="AW190" s="147"/>
      <c r="AX190" s="147"/>
      <c r="AY190" s="147"/>
      <c r="AZ190" s="147"/>
      <c r="BA190" s="147"/>
      <c r="BB190" s="147"/>
      <c r="BC190" s="147"/>
      <c r="BD190" s="147"/>
      <c r="BE190" s="147"/>
      <c r="BF190" s="147"/>
      <c r="BG190" s="147"/>
      <c r="BH190" s="147"/>
      <c r="BI190" s="147"/>
      <c r="BJ190" s="147"/>
      <c r="BK190" s="147"/>
      <c r="BL190" s="147"/>
      <c r="BM190" s="147"/>
      <c r="BN190" s="147"/>
      <c r="BO190" s="147"/>
      <c r="BP190" s="147"/>
      <c r="BQ190" s="147"/>
      <c r="BR190" s="147"/>
      <c r="BS190" s="147"/>
      <c r="BT190" s="147"/>
      <c r="BU190" s="147"/>
      <c r="BV190" s="147"/>
      <c r="BW190" s="147"/>
      <c r="BX190" s="147"/>
      <c r="BY190" s="147"/>
      <c r="BZ190" s="147"/>
      <c r="CA190" s="147"/>
      <c r="CB190" s="147"/>
      <c r="CC190" s="147"/>
      <c r="CD190" s="147"/>
      <c r="CE190" s="147"/>
      <c r="CF190" s="424"/>
    </row>
    <row r="191" spans="1:84" s="4" customFormat="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78"/>
      <c r="CF191" s="424"/>
    </row>
    <row r="192" spans="1:84" s="4" customFormat="1"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77" t="s">
        <v>519</v>
      </c>
      <c r="AQ192" s="146" t="s">
        <v>341</v>
      </c>
      <c r="AR192" s="146"/>
      <c r="AS192" s="146"/>
      <c r="AT192" s="146"/>
      <c r="AU192" s="146"/>
      <c r="AV192" s="146"/>
      <c r="AW192" s="146"/>
      <c r="AX192" s="146"/>
      <c r="AY192" s="146"/>
      <c r="AZ192" s="146"/>
      <c r="BA192" s="146"/>
      <c r="BB192" s="146"/>
      <c r="BC192" s="146"/>
      <c r="BD192" s="146"/>
      <c r="BE192" s="146"/>
      <c r="BF192" s="146"/>
      <c r="BG192" s="146"/>
      <c r="BH192" s="146"/>
      <c r="BI192" s="146"/>
      <c r="BJ192" s="146"/>
      <c r="BK192" s="146"/>
      <c r="BL192" s="146"/>
      <c r="BM192" s="146"/>
      <c r="BN192" s="146"/>
      <c r="BO192" s="146"/>
      <c r="BP192" s="146"/>
      <c r="BQ192" s="146"/>
      <c r="BR192" s="146"/>
      <c r="BS192" s="146"/>
      <c r="BT192" s="146"/>
      <c r="BU192" s="146"/>
      <c r="BV192" s="146"/>
      <c r="BW192" s="146"/>
      <c r="BX192" s="146"/>
      <c r="BY192" s="146"/>
      <c r="BZ192" s="146"/>
      <c r="CA192" s="146"/>
      <c r="CB192" s="146"/>
      <c r="CC192" s="146"/>
      <c r="CD192" s="146"/>
      <c r="CE192" s="146"/>
      <c r="CF192" s="424"/>
    </row>
    <row r="193" spans="1:112" s="4" customFormat="1"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79"/>
      <c r="CF193" s="424"/>
    </row>
    <row r="194" spans="1:112" s="4" customFormat="1"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79"/>
      <c r="AR194" s="147" t="s">
        <v>195</v>
      </c>
      <c r="AS194" s="216"/>
      <c r="AT194" s="216"/>
      <c r="AU194" s="216"/>
      <c r="AV194" s="216"/>
      <c r="AW194" s="216"/>
      <c r="AX194" s="216"/>
      <c r="AY194" s="216"/>
      <c r="AZ194" s="216"/>
      <c r="BA194" s="216"/>
      <c r="BB194" s="216"/>
      <c r="BC194" s="216"/>
      <c r="BD194" s="216"/>
      <c r="BE194" s="216"/>
      <c r="BF194" s="216"/>
      <c r="BG194" s="216"/>
      <c r="BH194" s="216"/>
      <c r="BI194" s="216"/>
      <c r="BJ194" s="216"/>
      <c r="BK194" s="216"/>
      <c r="BL194" s="216"/>
      <c r="BM194" s="216"/>
      <c r="BN194" s="216"/>
      <c r="BO194" s="216"/>
      <c r="BP194" s="216"/>
      <c r="BQ194" s="216"/>
      <c r="BR194" s="216"/>
      <c r="BS194" s="216"/>
      <c r="BT194" s="216"/>
      <c r="BU194" s="216"/>
      <c r="BV194" s="216"/>
      <c r="BW194" s="216"/>
      <c r="BX194" s="216"/>
      <c r="BY194" s="216"/>
      <c r="BZ194" s="216"/>
      <c r="CA194" s="216"/>
      <c r="CB194" s="216"/>
      <c r="CC194" s="216"/>
      <c r="CD194" s="216"/>
      <c r="CE194" s="214"/>
      <c r="CF194" s="423"/>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row>
    <row r="195" spans="1:112" s="4" customFormat="1"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79"/>
      <c r="AR195" s="216"/>
      <c r="AS195" s="216"/>
      <c r="AT195" s="216"/>
      <c r="AU195" s="216"/>
      <c r="AV195" s="216"/>
      <c r="AW195" s="216"/>
      <c r="AX195" s="216"/>
      <c r="AY195" s="216"/>
      <c r="AZ195" s="216"/>
      <c r="BA195" s="216"/>
      <c r="BB195" s="216"/>
      <c r="BC195" s="216"/>
      <c r="BD195" s="216"/>
      <c r="BE195" s="216"/>
      <c r="BF195" s="216"/>
      <c r="BG195" s="216"/>
      <c r="BH195" s="216"/>
      <c r="BI195" s="216"/>
      <c r="BJ195" s="216"/>
      <c r="BK195" s="216"/>
      <c r="BL195" s="216"/>
      <c r="BM195" s="216"/>
      <c r="BN195" s="216"/>
      <c r="BO195" s="216"/>
      <c r="BP195" s="216"/>
      <c r="BQ195" s="216"/>
      <c r="BR195" s="216"/>
      <c r="BS195" s="216"/>
      <c r="BT195" s="216"/>
      <c r="BU195" s="216"/>
      <c r="BV195" s="216"/>
      <c r="BW195" s="216"/>
      <c r="BX195" s="216"/>
      <c r="BY195" s="216"/>
      <c r="BZ195" s="216"/>
      <c r="CA195" s="216"/>
      <c r="CB195" s="216"/>
      <c r="CC195" s="216"/>
      <c r="CD195" s="216"/>
      <c r="CE195" s="214"/>
      <c r="CF195" s="423"/>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row>
    <row r="196" spans="1:112" s="5" customFormat="1"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79"/>
      <c r="AQ196" s="4"/>
      <c r="AR196" s="216"/>
      <c r="AS196" s="216"/>
      <c r="AT196" s="216"/>
      <c r="AU196" s="216"/>
      <c r="AV196" s="216"/>
      <c r="AW196" s="216"/>
      <c r="AX196" s="216"/>
      <c r="AY196" s="216"/>
      <c r="AZ196" s="216"/>
      <c r="BA196" s="216"/>
      <c r="BB196" s="216"/>
      <c r="BC196" s="216"/>
      <c r="BD196" s="216"/>
      <c r="BE196" s="216"/>
      <c r="BF196" s="216"/>
      <c r="BG196" s="216"/>
      <c r="BH196" s="216"/>
      <c r="BI196" s="216"/>
      <c r="BJ196" s="216"/>
      <c r="BK196" s="216"/>
      <c r="BL196" s="216"/>
      <c r="BM196" s="216"/>
      <c r="BN196" s="216"/>
      <c r="BO196" s="216"/>
      <c r="BP196" s="216"/>
      <c r="BQ196" s="216"/>
      <c r="BR196" s="216"/>
      <c r="BS196" s="216"/>
      <c r="BT196" s="216"/>
      <c r="BU196" s="216"/>
      <c r="BV196" s="216"/>
      <c r="BW196" s="216"/>
      <c r="BX196" s="216"/>
      <c r="BY196" s="216"/>
      <c r="BZ196" s="216"/>
      <c r="CA196" s="216"/>
      <c r="CB196" s="216"/>
      <c r="CC196" s="216"/>
      <c r="CD196" s="216"/>
      <c r="CE196" s="214"/>
      <c r="CF196" s="423"/>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row>
    <row r="197" spans="1:112" s="5" customFormat="1"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79"/>
      <c r="AQ197" s="4"/>
      <c r="AR197" s="216"/>
      <c r="AS197" s="216"/>
      <c r="AT197" s="216"/>
      <c r="AU197" s="216"/>
      <c r="AV197" s="216"/>
      <c r="AW197" s="216"/>
      <c r="AX197" s="216"/>
      <c r="AY197" s="216"/>
      <c r="AZ197" s="216"/>
      <c r="BA197" s="216"/>
      <c r="BB197" s="216"/>
      <c r="BC197" s="216"/>
      <c r="BD197" s="216"/>
      <c r="BE197" s="216"/>
      <c r="BF197" s="216"/>
      <c r="BG197" s="216"/>
      <c r="BH197" s="216"/>
      <c r="BI197" s="216"/>
      <c r="BJ197" s="216"/>
      <c r="BK197" s="216"/>
      <c r="BL197" s="216"/>
      <c r="BM197" s="216"/>
      <c r="BN197" s="216"/>
      <c r="BO197" s="216"/>
      <c r="BP197" s="216"/>
      <c r="BQ197" s="216"/>
      <c r="BR197" s="216"/>
      <c r="BS197" s="216"/>
      <c r="BT197" s="216"/>
      <c r="BU197" s="216"/>
      <c r="BV197" s="216"/>
      <c r="BW197" s="216"/>
      <c r="BX197" s="216"/>
      <c r="BY197" s="216"/>
      <c r="BZ197" s="216"/>
      <c r="CA197" s="216"/>
      <c r="CB197" s="216"/>
      <c r="CC197" s="216"/>
      <c r="CD197" s="216"/>
      <c r="CE197" s="214"/>
      <c r="CF197" s="423"/>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row>
    <row r="198" spans="1:112" s="5" customFormat="1"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79"/>
      <c r="AQ198" s="154"/>
      <c r="AR198" s="154"/>
      <c r="AS198" s="154"/>
      <c r="AT198" s="154"/>
      <c r="AU198" s="154"/>
      <c r="AV198" s="154"/>
      <c r="AW198" s="154"/>
      <c r="AX198" s="154"/>
      <c r="AY198" s="154"/>
      <c r="AZ198" s="154"/>
      <c r="BA198" s="154"/>
      <c r="BB198" s="154"/>
      <c r="BC198" s="154"/>
      <c r="BD198" s="154"/>
      <c r="BE198" s="154"/>
      <c r="BF198" s="154"/>
      <c r="BG198" s="154"/>
      <c r="BH198" s="154"/>
      <c r="BI198" s="154"/>
      <c r="BJ198" s="154"/>
      <c r="BK198" s="154"/>
      <c r="BL198" s="154"/>
      <c r="BM198" s="154"/>
      <c r="BN198" s="154"/>
      <c r="BO198" s="154"/>
      <c r="BP198" s="154"/>
      <c r="BQ198" s="154"/>
      <c r="BR198" s="154"/>
      <c r="BS198" s="154"/>
      <c r="BT198" s="154"/>
      <c r="BU198" s="154"/>
      <c r="BV198" s="154"/>
      <c r="BW198" s="154"/>
      <c r="BX198" s="154"/>
      <c r="BY198" s="154"/>
      <c r="BZ198" s="154"/>
      <c r="CA198" s="154"/>
      <c r="CB198" s="154"/>
      <c r="CC198" s="154"/>
      <c r="CD198" s="154"/>
      <c r="CE198" s="154"/>
      <c r="CF198" s="423"/>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row>
    <row r="199" spans="1:112" s="5" customFormat="1"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79"/>
      <c r="AQ199" s="154"/>
      <c r="AR199" s="147"/>
      <c r="AS199" s="147"/>
      <c r="AT199" s="147"/>
      <c r="AU199" s="147"/>
      <c r="AV199" s="147"/>
      <c r="AW199" s="147"/>
      <c r="AX199" s="147"/>
      <c r="AY199" s="147"/>
      <c r="AZ199" s="147"/>
      <c r="BA199" s="147"/>
      <c r="BB199" s="147"/>
      <c r="BC199" s="147"/>
      <c r="BD199" s="147"/>
      <c r="BE199" s="147"/>
      <c r="BF199" s="147"/>
      <c r="BG199" s="147"/>
      <c r="BH199" s="147"/>
      <c r="BI199" s="147"/>
      <c r="BJ199" s="147"/>
      <c r="BK199" s="147"/>
      <c r="BL199" s="147"/>
      <c r="BM199" s="147"/>
      <c r="BN199" s="147"/>
      <c r="BO199" s="147"/>
      <c r="BP199" s="147"/>
      <c r="BQ199" s="147"/>
      <c r="BR199" s="147"/>
      <c r="BS199" s="147"/>
      <c r="BT199" s="147"/>
      <c r="BU199" s="147"/>
      <c r="BV199" s="147"/>
      <c r="BW199" s="147"/>
      <c r="BX199" s="147"/>
      <c r="BY199" s="147"/>
      <c r="BZ199" s="147"/>
      <c r="CA199" s="147"/>
      <c r="CB199" s="147"/>
      <c r="CC199" s="147"/>
      <c r="CD199" s="147"/>
      <c r="CE199" s="147"/>
      <c r="CF199" s="423"/>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row>
    <row r="200" spans="1:112" s="5" customFormat="1"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1">
        <v>0</v>
      </c>
      <c r="AA200" s="1"/>
      <c r="AB200" s="11"/>
      <c r="AC200" s="1"/>
      <c r="AD200" s="1"/>
      <c r="AE200" s="1"/>
      <c r="AF200" s="1"/>
      <c r="AG200" s="1"/>
      <c r="AH200" s="1"/>
      <c r="AI200" s="1"/>
      <c r="AJ200" s="1"/>
      <c r="AK200" s="1"/>
      <c r="AL200" s="1"/>
      <c r="AM200" s="1"/>
      <c r="AN200" s="1"/>
      <c r="AO200" s="1"/>
      <c r="AP200" s="80"/>
      <c r="AQ200" s="151"/>
      <c r="AR200" s="217"/>
      <c r="AS200" s="217"/>
      <c r="AT200" s="217"/>
      <c r="AU200" s="217"/>
      <c r="AV200" s="217"/>
      <c r="AW200" s="217"/>
      <c r="AX200" s="217"/>
      <c r="AY200" s="217"/>
      <c r="AZ200" s="217"/>
      <c r="BA200" s="217"/>
      <c r="BB200" s="217"/>
      <c r="BC200" s="217"/>
      <c r="BD200" s="217"/>
      <c r="BE200" s="217"/>
      <c r="BF200" s="217"/>
      <c r="BG200" s="217"/>
      <c r="BH200" s="217"/>
      <c r="BI200" s="217"/>
      <c r="BJ200" s="217"/>
      <c r="BK200" s="217"/>
      <c r="BL200" s="217"/>
      <c r="BM200" s="217"/>
      <c r="BN200" s="217"/>
      <c r="BO200" s="217"/>
      <c r="BP200" s="217"/>
      <c r="BQ200" s="217"/>
      <c r="BR200" s="217"/>
      <c r="BS200" s="217"/>
      <c r="BT200" s="217"/>
      <c r="BU200" s="217"/>
      <c r="BV200" s="217"/>
      <c r="BW200" s="217"/>
      <c r="BX200" s="217"/>
      <c r="BY200" s="217"/>
      <c r="BZ200" s="217"/>
      <c r="CA200" s="217"/>
      <c r="CB200" s="217"/>
      <c r="CC200" s="217"/>
      <c r="CD200" s="217"/>
      <c r="CE200" s="217"/>
      <c r="CF200" s="428"/>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row>
    <row r="201" spans="1:112" s="5" customFormat="1" ht="13.5" customHeight="1">
      <c r="A201" s="1"/>
      <c r="B201" s="10" t="s">
        <v>56</v>
      </c>
      <c r="C201" s="1"/>
      <c r="D201" s="1" t="s">
        <v>29</v>
      </c>
      <c r="E201" s="1"/>
      <c r="F201" s="1"/>
      <c r="G201" s="1"/>
      <c r="H201" s="1"/>
      <c r="I201" s="1"/>
      <c r="J201" s="1"/>
      <c r="K201" s="1"/>
      <c r="L201" s="1"/>
      <c r="M201" s="1"/>
      <c r="N201" s="1"/>
      <c r="O201" s="1"/>
      <c r="P201" s="1"/>
      <c r="Q201" s="1"/>
      <c r="R201" s="1"/>
      <c r="S201" s="1"/>
      <c r="T201" s="1"/>
      <c r="U201" s="1"/>
      <c r="V201" s="1"/>
      <c r="W201" s="1"/>
      <c r="X201" s="1"/>
      <c r="Y201" s="1"/>
      <c r="Z201" s="11">
        <v>1</v>
      </c>
      <c r="AA201" s="1"/>
      <c r="AB201" s="11" t="s">
        <v>131</v>
      </c>
      <c r="AC201" s="1"/>
      <c r="AD201" s="1"/>
      <c r="AE201" s="1"/>
      <c r="AF201" s="1"/>
      <c r="AG201" s="1"/>
      <c r="AH201" s="1"/>
      <c r="AI201" s="1"/>
      <c r="AJ201" s="1"/>
      <c r="AK201" s="1"/>
      <c r="AL201" s="1"/>
      <c r="AM201" s="1"/>
      <c r="AN201" s="1"/>
      <c r="AO201" s="1"/>
      <c r="AP201" s="82"/>
      <c r="AQ201" s="155"/>
      <c r="AR201" s="218"/>
      <c r="AS201" s="218"/>
      <c r="AT201" s="218"/>
      <c r="AU201" s="218"/>
      <c r="AV201" s="218"/>
      <c r="AW201" s="218"/>
      <c r="AX201" s="218"/>
      <c r="AY201" s="218"/>
      <c r="AZ201" s="218"/>
      <c r="BA201" s="218"/>
      <c r="BB201" s="218"/>
      <c r="BC201" s="218"/>
      <c r="BD201" s="218"/>
      <c r="BE201" s="218"/>
      <c r="BF201" s="218"/>
      <c r="BG201" s="218"/>
      <c r="BH201" s="218"/>
      <c r="BI201" s="218"/>
      <c r="BJ201" s="218"/>
      <c r="BK201" s="218"/>
      <c r="BL201" s="218"/>
      <c r="BM201" s="218"/>
      <c r="BN201" s="218"/>
      <c r="BO201" s="218"/>
      <c r="BP201" s="218"/>
      <c r="BQ201" s="375"/>
      <c r="BR201" s="375"/>
      <c r="BS201" s="375"/>
      <c r="BT201" s="375"/>
      <c r="BU201" s="375"/>
      <c r="BV201" s="375"/>
      <c r="BW201" s="375"/>
      <c r="BX201" s="375"/>
      <c r="BY201" s="375"/>
      <c r="BZ201" s="375"/>
      <c r="CA201" s="375"/>
      <c r="CB201" s="375"/>
      <c r="CC201" s="375"/>
      <c r="CD201" s="375"/>
      <c r="CE201" s="416" t="s">
        <v>555</v>
      </c>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row>
    <row r="202" spans="1:112" s="5" customFormat="1" ht="13.5" customHeight="1">
      <c r="A202" s="1"/>
      <c r="B202" s="5"/>
      <c r="C202" s="5"/>
      <c r="D202" s="5"/>
      <c r="E202" s="5"/>
      <c r="F202" s="5"/>
      <c r="G202" s="5"/>
      <c r="H202" s="5"/>
      <c r="I202" s="5"/>
      <c r="J202" s="5"/>
      <c r="K202" s="5"/>
      <c r="L202" s="5"/>
      <c r="M202" s="5"/>
      <c r="N202" s="5"/>
      <c r="O202" s="5"/>
      <c r="P202" s="5"/>
      <c r="Q202" s="5"/>
      <c r="R202" s="5"/>
      <c r="S202" s="5"/>
      <c r="T202" s="5"/>
      <c r="U202" s="5"/>
      <c r="V202" s="5"/>
      <c r="W202" s="1"/>
      <c r="X202" s="1"/>
      <c r="Y202" s="1"/>
      <c r="Z202" s="1"/>
      <c r="AA202" s="1"/>
      <c r="AB202" s="1"/>
      <c r="AC202" s="1"/>
      <c r="AD202" s="1"/>
      <c r="AE202" s="1"/>
      <c r="AF202" s="1"/>
      <c r="AG202" s="1"/>
      <c r="AH202" s="1"/>
      <c r="AI202" s="1"/>
      <c r="AJ202" s="1"/>
      <c r="AK202" s="1"/>
      <c r="AL202" s="1"/>
      <c r="AM202" s="1"/>
      <c r="AN202" s="53"/>
      <c r="AO202" s="1"/>
      <c r="AP202" s="74"/>
      <c r="AQ202" s="144"/>
      <c r="AR202" s="144"/>
      <c r="AS202" s="144"/>
      <c r="AT202" s="144"/>
      <c r="AU202" s="144"/>
      <c r="AV202" s="144"/>
      <c r="AW202" s="144"/>
      <c r="AX202" s="144"/>
      <c r="AY202" s="144"/>
      <c r="AZ202" s="144"/>
      <c r="BA202" s="144"/>
      <c r="BB202" s="347" t="s">
        <v>549</v>
      </c>
      <c r="BC202" s="347"/>
      <c r="BD202" s="347"/>
      <c r="BE202" s="347"/>
      <c r="BF202" s="347"/>
      <c r="BG202" s="347"/>
      <c r="BH202" s="347"/>
      <c r="BI202" s="347"/>
      <c r="BJ202" s="347"/>
      <c r="BK202" s="347"/>
      <c r="BL202" s="347"/>
      <c r="BM202" s="347"/>
      <c r="BN202" s="347"/>
      <c r="BO202" s="347"/>
      <c r="BP202" s="144"/>
      <c r="BQ202" s="347"/>
      <c r="BR202" s="378" t="str">
        <f>L203</f>
        <v>令和8年8月19日</v>
      </c>
      <c r="BS202" s="378"/>
      <c r="BT202" s="378"/>
      <c r="BU202" s="378"/>
      <c r="BV202" s="378"/>
      <c r="BW202" s="378"/>
      <c r="BX202" s="378"/>
      <c r="BY202" s="378"/>
      <c r="BZ202" s="400" t="s">
        <v>71</v>
      </c>
      <c r="CA202" s="400"/>
      <c r="CB202" s="400"/>
      <c r="CC202" s="400"/>
      <c r="CD202" s="400"/>
      <c r="CE202" s="400"/>
      <c r="CF202" s="421"/>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row>
    <row r="203" spans="1:112" s="5" customFormat="1" ht="13.5" customHeight="1">
      <c r="A203" s="1"/>
      <c r="B203" s="10"/>
      <c r="C203" s="1"/>
      <c r="D203" s="1" t="s">
        <v>46</v>
      </c>
      <c r="E203" s="1"/>
      <c r="F203" s="1"/>
      <c r="G203" s="1"/>
      <c r="H203" s="1"/>
      <c r="I203" s="1"/>
      <c r="J203" s="1"/>
      <c r="K203" s="1"/>
      <c r="L203" s="42" t="s">
        <v>600</v>
      </c>
      <c r="M203" s="49"/>
      <c r="N203" s="49"/>
      <c r="O203" s="49"/>
      <c r="P203" s="49"/>
      <c r="Q203" s="49"/>
      <c r="R203" s="51"/>
      <c r="S203" s="1"/>
      <c r="T203" s="52" t="s">
        <v>449</v>
      </c>
      <c r="U203" s="1"/>
      <c r="V203" s="1"/>
      <c r="W203" s="1"/>
      <c r="X203" s="1"/>
      <c r="Y203" s="1"/>
      <c r="Z203" s="1"/>
      <c r="AA203" s="1"/>
      <c r="AB203" s="1"/>
      <c r="AC203" s="1"/>
      <c r="AD203" s="1"/>
      <c r="AE203" s="1"/>
      <c r="AF203" s="1"/>
      <c r="AG203" s="1"/>
      <c r="AH203" s="1"/>
      <c r="AI203" s="1"/>
      <c r="AJ203" s="1"/>
      <c r="AK203" s="1"/>
      <c r="AL203" s="1"/>
      <c r="AM203" s="1"/>
      <c r="AN203" s="53"/>
      <c r="AO203" s="1"/>
      <c r="AP203" s="75"/>
      <c r="AQ203" s="145"/>
      <c r="AR203" s="145"/>
      <c r="AS203" s="145"/>
      <c r="AT203" s="145"/>
      <c r="AU203" s="145"/>
      <c r="AV203" s="145"/>
      <c r="AW203" s="145"/>
      <c r="AX203" s="145"/>
      <c r="AY203" s="145"/>
      <c r="AZ203" s="145"/>
      <c r="BA203" s="145"/>
      <c r="BB203" s="348"/>
      <c r="BC203" s="348"/>
      <c r="BD203" s="348"/>
      <c r="BE203" s="348"/>
      <c r="BF203" s="348"/>
      <c r="BG203" s="348"/>
      <c r="BH203" s="348"/>
      <c r="BI203" s="348"/>
      <c r="BJ203" s="348"/>
      <c r="BK203" s="348"/>
      <c r="BL203" s="348"/>
      <c r="BM203" s="348"/>
      <c r="BN203" s="348"/>
      <c r="BO203" s="348"/>
      <c r="BP203" s="145"/>
      <c r="BQ203" s="348"/>
      <c r="BR203" s="379"/>
      <c r="BS203" s="379"/>
      <c r="BT203" s="379"/>
      <c r="BU203" s="379"/>
      <c r="BV203" s="379"/>
      <c r="BW203" s="379"/>
      <c r="BX203" s="379"/>
      <c r="BY203" s="379"/>
      <c r="BZ203" s="401"/>
      <c r="CA203" s="401"/>
      <c r="CB203" s="401"/>
      <c r="CC203" s="401"/>
      <c r="CD203" s="401"/>
      <c r="CE203" s="401"/>
      <c r="CF203" s="422"/>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row>
    <row r="204" spans="1:112" s="5" customFormat="1" ht="9.9499999999999993" hidden="1" customHeight="1">
      <c r="A204" s="1"/>
      <c r="B204" s="1"/>
      <c r="C204" s="1"/>
      <c r="D204" s="10"/>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53"/>
      <c r="AO204" s="1"/>
      <c r="AP204" s="83" t="s">
        <v>352</v>
      </c>
      <c r="AQ204" s="156"/>
      <c r="AR204" s="219"/>
      <c r="AS204" s="219"/>
      <c r="AT204" s="219"/>
      <c r="AU204" s="219"/>
      <c r="AV204" s="219"/>
      <c r="AW204" s="219"/>
      <c r="AX204" s="219"/>
      <c r="AY204" s="219"/>
      <c r="AZ204" s="219"/>
      <c r="BA204" s="219"/>
      <c r="BB204" s="219"/>
      <c r="BC204" s="219"/>
      <c r="BD204" s="219"/>
      <c r="BE204" s="219"/>
      <c r="BF204" s="219"/>
      <c r="BG204" s="219"/>
      <c r="BH204" s="219"/>
      <c r="BI204" s="219"/>
      <c r="BJ204" s="219"/>
      <c r="BK204" s="219"/>
      <c r="BL204" s="219"/>
      <c r="BM204" s="219"/>
      <c r="BN204" s="219"/>
      <c r="BO204" s="219"/>
      <c r="BP204" s="219"/>
      <c r="BQ204" s="219"/>
      <c r="BR204" s="219"/>
      <c r="BS204" s="219"/>
      <c r="BT204" s="219"/>
      <c r="BU204" s="219"/>
      <c r="BV204" s="219"/>
      <c r="BW204" s="219"/>
      <c r="BX204" s="219"/>
      <c r="BY204" s="219"/>
      <c r="BZ204" s="219"/>
      <c r="CA204" s="219"/>
      <c r="CB204" s="219"/>
      <c r="CC204" s="219"/>
      <c r="CD204" s="219"/>
      <c r="CE204" s="219"/>
      <c r="CF204" s="423"/>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row>
    <row r="205" spans="1:112" s="5" customFormat="1" ht="13.5" hidden="1" customHeight="1">
      <c r="A205" s="1"/>
      <c r="B205" s="1"/>
      <c r="C205" s="1"/>
      <c r="D205" s="1" t="s">
        <v>219</v>
      </c>
      <c r="E205" s="1"/>
      <c r="F205" s="1"/>
      <c r="G205" s="1"/>
      <c r="H205" s="1"/>
      <c r="I205" s="36" t="s">
        <v>591</v>
      </c>
      <c r="J205" s="1"/>
      <c r="K205" s="1"/>
      <c r="L205" s="1"/>
      <c r="M205" s="1"/>
      <c r="N205" s="1"/>
      <c r="O205" s="1"/>
      <c r="P205" s="1"/>
      <c r="Q205" s="1"/>
      <c r="R205" s="1" t="s">
        <v>300</v>
      </c>
      <c r="S205" s="1"/>
      <c r="T205" s="1"/>
      <c r="U205" s="1"/>
      <c r="V205" s="1"/>
      <c r="W205" s="1"/>
      <c r="X205" s="1"/>
      <c r="Y205" s="1"/>
      <c r="Z205" s="1"/>
      <c r="AA205" s="1"/>
      <c r="AB205" s="1"/>
      <c r="AC205" s="1"/>
      <c r="AD205" s="1"/>
      <c r="AE205" s="1"/>
      <c r="AF205" s="1"/>
      <c r="AG205" s="1"/>
      <c r="AH205" s="1"/>
      <c r="AI205" s="1"/>
      <c r="AJ205" s="1"/>
      <c r="AK205" s="1"/>
      <c r="AL205" s="1"/>
      <c r="AM205" s="1"/>
      <c r="AN205" s="1"/>
      <c r="AO205" s="1"/>
      <c r="AP205" s="84"/>
      <c r="AQ205" s="157"/>
      <c r="AR205" s="12" t="s">
        <v>94</v>
      </c>
      <c r="AS205" s="53" t="str">
        <f>CONCATENATE(I205,"時点で最新の仕様書によること。")</f>
        <v>調達公告日時点時点で最新の仕様書によること。</v>
      </c>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423"/>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row>
    <row r="206" spans="1:112" s="5" customFormat="1" ht="14.25" hidden="1" customHeight="1">
      <c r="A206" s="1"/>
      <c r="B206" s="1"/>
      <c r="C206" s="1"/>
      <c r="D206" s="1"/>
      <c r="E206" s="1"/>
      <c r="F206" s="1"/>
      <c r="G206" s="1"/>
      <c r="H206" s="1"/>
      <c r="I206" s="36"/>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84"/>
      <c r="AQ206" s="157"/>
      <c r="AR206" s="1"/>
      <c r="AS206" s="247" t="s">
        <v>537</v>
      </c>
      <c r="AT206" s="247"/>
      <c r="AU206" s="247"/>
      <c r="AV206" s="247"/>
      <c r="AW206" s="247"/>
      <c r="AX206" s="247"/>
      <c r="AY206" s="247"/>
      <c r="AZ206" s="247"/>
      <c r="BA206" s="247"/>
      <c r="BB206" s="247"/>
      <c r="BC206" s="247"/>
      <c r="BD206" s="247"/>
      <c r="BE206" s="247"/>
      <c r="BF206" s="247"/>
      <c r="BG206" s="247"/>
      <c r="BH206" s="247"/>
      <c r="BI206" s="247"/>
      <c r="BJ206" s="247"/>
      <c r="BK206" s="247"/>
      <c r="BL206" s="247"/>
      <c r="BM206" s="247"/>
      <c r="BN206" s="247"/>
      <c r="BO206" s="247"/>
      <c r="BP206" s="247"/>
      <c r="BQ206" s="247"/>
      <c r="BR206" s="247"/>
      <c r="BS206" s="247"/>
      <c r="BT206" s="247"/>
      <c r="BU206" s="247"/>
      <c r="BV206" s="247"/>
      <c r="BW206" s="247"/>
      <c r="BX206" s="247"/>
      <c r="BY206" s="247"/>
      <c r="BZ206" s="247"/>
      <c r="CA206" s="247"/>
      <c r="CB206" s="247"/>
      <c r="CC206" s="247"/>
      <c r="CD206" s="247"/>
      <c r="CE206" s="247"/>
      <c r="CF206" s="423"/>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row>
    <row r="207" spans="1:112" s="5" customFormat="1" ht="9.9499999999999993" hidden="1"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85"/>
      <c r="AQ207" s="158"/>
      <c r="AR207" s="220"/>
      <c r="AS207" s="220"/>
      <c r="AT207" s="220"/>
      <c r="AU207" s="220"/>
      <c r="AV207" s="220"/>
      <c r="AW207" s="220"/>
      <c r="AX207" s="220"/>
      <c r="AY207" s="220"/>
      <c r="AZ207" s="220"/>
      <c r="BA207" s="220"/>
      <c r="BB207" s="220"/>
      <c r="BC207" s="220"/>
      <c r="BD207" s="220"/>
      <c r="BE207" s="220"/>
      <c r="BF207" s="220"/>
      <c r="BG207" s="220"/>
      <c r="BH207" s="220"/>
      <c r="BI207" s="220"/>
      <c r="BJ207" s="220"/>
      <c r="BK207" s="220"/>
      <c r="BL207" s="220"/>
      <c r="BM207" s="220"/>
      <c r="BN207" s="220"/>
      <c r="BO207" s="220"/>
      <c r="BP207" s="220"/>
      <c r="BQ207" s="220"/>
      <c r="BR207" s="220"/>
      <c r="BS207" s="220"/>
      <c r="BT207" s="220"/>
      <c r="BU207" s="220"/>
      <c r="BV207" s="220"/>
      <c r="BW207" s="220"/>
      <c r="BX207" s="220"/>
      <c r="BY207" s="220"/>
      <c r="BZ207" s="220"/>
      <c r="CA207" s="220"/>
      <c r="CB207" s="220"/>
      <c r="CC207" s="220"/>
      <c r="CD207" s="220"/>
      <c r="CE207" s="220"/>
      <c r="CF207" s="422"/>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row>
    <row r="208" spans="1:112" s="5" customFormat="1" ht="9.9499999999999993"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86" t="s">
        <v>206</v>
      </c>
      <c r="AQ208" s="159"/>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69"/>
      <c r="CF208" s="423"/>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row>
    <row r="209" spans="1:90" s="5" customFormat="1" ht="13.5" customHeight="1">
      <c r="A209" s="1"/>
      <c r="B209" s="11">
        <v>1</v>
      </c>
      <c r="C209" s="1"/>
      <c r="D209" s="1" t="s">
        <v>113</v>
      </c>
      <c r="E209" s="1"/>
      <c r="F209" s="1"/>
      <c r="G209" s="1"/>
      <c r="H209" s="1"/>
      <c r="I209" s="1"/>
      <c r="J209" s="1"/>
      <c r="K209" s="1"/>
      <c r="L209" s="1" t="s">
        <v>452</v>
      </c>
      <c r="M209" s="1"/>
      <c r="N209" s="1"/>
      <c r="O209" s="1"/>
      <c r="P209" s="32"/>
      <c r="Q209" s="34"/>
      <c r="R209" s="34"/>
      <c r="S209" s="34"/>
      <c r="T209" s="34"/>
      <c r="U209" s="34"/>
      <c r="V209" s="34"/>
      <c r="W209" s="34"/>
      <c r="X209" s="34"/>
      <c r="Y209" s="43"/>
      <c r="Z209" s="1"/>
      <c r="AA209" s="1" t="s">
        <v>324</v>
      </c>
      <c r="AB209" s="1"/>
      <c r="AC209" s="1"/>
      <c r="AD209" s="1"/>
      <c r="AE209" s="32"/>
      <c r="AF209" s="34"/>
      <c r="AG209" s="34"/>
      <c r="AH209" s="34"/>
      <c r="AI209" s="34"/>
      <c r="AJ209" s="34"/>
      <c r="AK209" s="34"/>
      <c r="AL209" s="34"/>
      <c r="AM209" s="34"/>
      <c r="AN209" s="43"/>
      <c r="AO209" s="1"/>
      <c r="AP209" s="87"/>
      <c r="AQ209" s="160"/>
      <c r="AR209" s="12" t="s">
        <v>94</v>
      </c>
      <c r="AS209" s="248" t="str">
        <f>CONCATENATE("（",D209,"）")</f>
        <v>（他工事等との調整）</v>
      </c>
      <c r="AT209" s="248"/>
      <c r="AU209" s="248"/>
      <c r="AV209" s="248"/>
      <c r="AW209" s="248"/>
      <c r="AX209" s="248"/>
      <c r="AY209" s="248"/>
      <c r="AZ209" s="248"/>
      <c r="BA209" s="253" t="str">
        <f>CONCATENATE("　",P209,"については、",AE209,"と関連するので、相互の連絡調整を密にすること。")</f>
        <v>　については、と関連するので、相互の連絡調整を密にすること。</v>
      </c>
      <c r="BB209" s="214"/>
      <c r="BC209" s="214"/>
      <c r="BD209" s="214"/>
      <c r="BE209" s="214"/>
      <c r="BF209" s="214"/>
      <c r="BG209" s="214"/>
      <c r="BH209" s="214"/>
      <c r="BI209" s="214"/>
      <c r="BJ209" s="214"/>
      <c r="BK209" s="214"/>
      <c r="BL209" s="214"/>
      <c r="BM209" s="214"/>
      <c r="BN209" s="214"/>
      <c r="BO209" s="214"/>
      <c r="BP209" s="214"/>
      <c r="BQ209" s="214"/>
      <c r="BR209" s="214"/>
      <c r="BS209" s="214"/>
      <c r="BT209" s="214"/>
      <c r="BU209" s="214"/>
      <c r="BV209" s="214"/>
      <c r="BW209" s="214"/>
      <c r="BX209" s="214"/>
      <c r="BY209" s="214"/>
      <c r="BZ209" s="214"/>
      <c r="CA209" s="214"/>
      <c r="CB209" s="214"/>
      <c r="CC209" s="214"/>
      <c r="CD209" s="214"/>
      <c r="CE209" s="214"/>
      <c r="CF209" s="423"/>
      <c r="CG209" s="5"/>
      <c r="CH209" s="5"/>
      <c r="CI209" s="5"/>
      <c r="CJ209" s="5"/>
      <c r="CK209" s="5"/>
      <c r="CL209" s="5"/>
    </row>
    <row r="210" spans="1:90" s="5" customFormat="1" ht="13.5" customHeight="1">
      <c r="A210" s="1"/>
      <c r="B210" s="12"/>
      <c r="C210" s="1"/>
      <c r="D210" s="1"/>
      <c r="E210" s="1"/>
      <c r="F210" s="1"/>
      <c r="G210" s="1"/>
      <c r="H210" s="1"/>
      <c r="I210" s="1"/>
      <c r="J210" s="1"/>
      <c r="K210" s="1"/>
      <c r="L210" s="1"/>
      <c r="M210" s="1"/>
      <c r="N210" s="1"/>
      <c r="O210" s="53"/>
      <c r="P210" s="53"/>
      <c r="Q210" s="53"/>
      <c r="R210" s="53"/>
      <c r="S210" s="53"/>
      <c r="T210" s="53"/>
      <c r="U210" s="53"/>
      <c r="V210" s="53"/>
      <c r="W210" s="53"/>
      <c r="X210" s="53"/>
      <c r="Y210" s="1"/>
      <c r="Z210" s="1"/>
      <c r="AA210" s="1"/>
      <c r="AB210" s="1"/>
      <c r="AC210" s="1"/>
      <c r="AD210" s="1"/>
      <c r="AE210" s="1"/>
      <c r="AF210" s="1"/>
      <c r="AG210" s="1"/>
      <c r="AH210" s="1"/>
      <c r="AI210" s="1"/>
      <c r="AJ210" s="1"/>
      <c r="AK210" s="1"/>
      <c r="AL210" s="1"/>
      <c r="AM210" s="1"/>
      <c r="AN210" s="1"/>
      <c r="AO210" s="1"/>
      <c r="AP210" s="87"/>
      <c r="AQ210" s="160"/>
      <c r="AR210" s="221"/>
      <c r="AS210" s="221"/>
      <c r="AT210" s="221"/>
      <c r="AU210" s="221"/>
      <c r="AV210" s="221"/>
      <c r="AW210" s="221"/>
      <c r="AX210" s="221"/>
      <c r="AY210" s="221"/>
      <c r="AZ210" s="221"/>
      <c r="BA210" s="214"/>
      <c r="BB210" s="214"/>
      <c r="BC210" s="214"/>
      <c r="BD210" s="214"/>
      <c r="BE210" s="214"/>
      <c r="BF210" s="214"/>
      <c r="BG210" s="214"/>
      <c r="BH210" s="214"/>
      <c r="BI210" s="214"/>
      <c r="BJ210" s="214"/>
      <c r="BK210" s="214"/>
      <c r="BL210" s="214"/>
      <c r="BM210" s="214"/>
      <c r="BN210" s="214"/>
      <c r="BO210" s="214"/>
      <c r="BP210" s="214"/>
      <c r="BQ210" s="214"/>
      <c r="BR210" s="214"/>
      <c r="BS210" s="214"/>
      <c r="BT210" s="214"/>
      <c r="BU210" s="214"/>
      <c r="BV210" s="214"/>
      <c r="BW210" s="214"/>
      <c r="BX210" s="214"/>
      <c r="BY210" s="214"/>
      <c r="BZ210" s="214"/>
      <c r="CA210" s="214"/>
      <c r="CB210" s="214"/>
      <c r="CC210" s="214"/>
      <c r="CD210" s="214"/>
      <c r="CE210" s="214"/>
      <c r="CF210" s="423"/>
      <c r="CG210" s="5"/>
      <c r="CH210" s="5"/>
      <c r="CI210" s="5"/>
      <c r="CJ210" s="5"/>
      <c r="CK210" s="5"/>
      <c r="CL210" s="5"/>
    </row>
    <row r="211" spans="1:90" s="5" customFormat="1" ht="13.5" customHeight="1">
      <c r="A211" s="1"/>
      <c r="B211" s="11">
        <v>1</v>
      </c>
      <c r="C211" s="1"/>
      <c r="D211" s="1" t="s">
        <v>337</v>
      </c>
      <c r="E211" s="1"/>
      <c r="F211" s="1"/>
      <c r="G211" s="1"/>
      <c r="H211" s="1"/>
      <c r="I211" s="1"/>
      <c r="J211" s="1"/>
      <c r="K211" s="1"/>
      <c r="L211" s="5" t="s">
        <v>387</v>
      </c>
      <c r="M211" s="5"/>
      <c r="N211" s="50"/>
      <c r="O211" s="54"/>
      <c r="P211" s="54"/>
      <c r="Q211" s="60"/>
      <c r="R211" s="5"/>
      <c r="S211" s="1" t="s">
        <v>12</v>
      </c>
      <c r="T211" s="5"/>
      <c r="U211" s="1"/>
      <c r="V211" s="1"/>
      <c r="W211" s="38" t="s">
        <v>22</v>
      </c>
      <c r="X211" s="39"/>
      <c r="Y211" s="39"/>
      <c r="Z211" s="39"/>
      <c r="AA211" s="39"/>
      <c r="AB211" s="39"/>
      <c r="AC211" s="39"/>
      <c r="AD211" s="44"/>
      <c r="AE211" s="5"/>
      <c r="AF211" s="1" t="s">
        <v>16</v>
      </c>
      <c r="AG211" s="5"/>
      <c r="AH211" s="42" t="s">
        <v>483</v>
      </c>
      <c r="AI211" s="49"/>
      <c r="AJ211" s="49"/>
      <c r="AK211" s="49"/>
      <c r="AL211" s="49"/>
      <c r="AM211" s="49"/>
      <c r="AN211" s="51"/>
      <c r="AO211" s="1"/>
      <c r="AP211" s="87"/>
      <c r="AQ211" s="160"/>
      <c r="AR211" s="12" t="s">
        <v>102</v>
      </c>
      <c r="AS211" s="53" t="str">
        <f>CONCATENATE("（",D211,"）")</f>
        <v>（部分完成・着工保留）</v>
      </c>
      <c r="AT211" s="286"/>
      <c r="AU211" s="286"/>
      <c r="AV211" s="286"/>
      <c r="AW211" s="286"/>
      <c r="AX211" s="286"/>
      <c r="AY211" s="286"/>
      <c r="AZ211" s="286"/>
      <c r="BA211" s="286"/>
      <c r="BB211" s="252" t="str">
        <f>IF(N211="",CONCATENATE(W211,"については、令和　年　月　日まで　　　（すること・しないこと）"),IF(N211=CG211,CONCATENATE(W211,"については、",AH211,CK211),IF(N211=CG212,CONCATENATE(W211,"については、",AH211,CK212),"")))</f>
        <v>　　　　については、令和　年　月　日まで　　　（すること・しないこと）</v>
      </c>
      <c r="BC211" s="252"/>
      <c r="BD211" s="252"/>
      <c r="BE211" s="252"/>
      <c r="BF211" s="252"/>
      <c r="BG211" s="252"/>
      <c r="BH211" s="252"/>
      <c r="BI211" s="252"/>
      <c r="BJ211" s="252"/>
      <c r="BK211" s="252"/>
      <c r="BL211" s="252"/>
      <c r="BM211" s="252"/>
      <c r="BN211" s="252"/>
      <c r="BO211" s="252"/>
      <c r="BP211" s="252"/>
      <c r="BQ211" s="252"/>
      <c r="BR211" s="252"/>
      <c r="BS211" s="252"/>
      <c r="BT211" s="252"/>
      <c r="BU211" s="252"/>
      <c r="BV211" s="252"/>
      <c r="BW211" s="252"/>
      <c r="BX211" s="252"/>
      <c r="BY211" s="252"/>
      <c r="BZ211" s="252"/>
      <c r="CA211" s="252"/>
      <c r="CB211" s="252"/>
      <c r="CC211" s="252"/>
      <c r="CD211" s="252"/>
      <c r="CE211" s="252"/>
      <c r="CF211" s="423"/>
      <c r="CG211" s="5" t="s">
        <v>560</v>
      </c>
      <c r="CH211" s="5"/>
      <c r="CI211" s="5"/>
      <c r="CJ211" s="5"/>
      <c r="CK211" s="5" t="s">
        <v>203</v>
      </c>
      <c r="CL211" s="5"/>
    </row>
    <row r="212" spans="1:90" s="5" customFormat="1" ht="13.5" customHeight="1">
      <c r="A212" s="1"/>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1"/>
      <c r="AK212" s="1"/>
      <c r="AL212" s="1"/>
      <c r="AM212" s="1"/>
      <c r="AN212" s="1"/>
      <c r="AO212" s="1"/>
      <c r="AP212" s="87"/>
      <c r="AQ212" s="160"/>
      <c r="AR212" s="12" t="s">
        <v>298</v>
      </c>
      <c r="AS212" s="249" t="str">
        <f>CONCATENATE("（",D213,"）")</f>
        <v>（施工時間）</v>
      </c>
      <c r="AT212" s="249"/>
      <c r="AU212" s="249"/>
      <c r="AV212" s="249"/>
      <c r="AW212" s="249"/>
      <c r="AX212" s="249"/>
      <c r="AY212" s="249"/>
      <c r="AZ212" s="249"/>
      <c r="BA212" s="252" t="str">
        <f>CONCATENATE("　本工事の施工時間帯は、昼間施工（",P213,"～",+Y213,")を見込んでいる。")</f>
        <v>　本工事の施工時間帯は、昼間施工（8：30～17：00)を見込んでいる。</v>
      </c>
      <c r="BB212" s="252"/>
      <c r="BC212" s="252"/>
      <c r="BD212" s="252"/>
      <c r="BE212" s="252"/>
      <c r="BF212" s="252"/>
      <c r="BG212" s="252"/>
      <c r="BH212" s="252"/>
      <c r="BI212" s="252"/>
      <c r="BJ212" s="252"/>
      <c r="BK212" s="252"/>
      <c r="BL212" s="252"/>
      <c r="BM212" s="252"/>
      <c r="BN212" s="252"/>
      <c r="BO212" s="252"/>
      <c r="BP212" s="252"/>
      <c r="BQ212" s="252"/>
      <c r="BR212" s="252"/>
      <c r="BS212" s="252"/>
      <c r="BT212" s="252"/>
      <c r="BU212" s="252"/>
      <c r="BV212" s="252"/>
      <c r="BW212" s="252"/>
      <c r="BX212" s="252"/>
      <c r="BY212" s="252"/>
      <c r="BZ212" s="252"/>
      <c r="CA212" s="252"/>
      <c r="CB212" s="252"/>
      <c r="CC212" s="252"/>
      <c r="CD212" s="252"/>
      <c r="CE212" s="252"/>
      <c r="CF212" s="423"/>
      <c r="CG212" s="5" t="s">
        <v>264</v>
      </c>
      <c r="CH212" s="5"/>
      <c r="CI212" s="5"/>
      <c r="CJ212" s="5"/>
      <c r="CK212" s="5" t="s">
        <v>38</v>
      </c>
      <c r="CL212" s="5"/>
    </row>
    <row r="213" spans="1:90" s="5" customFormat="1" ht="13.5" customHeight="1">
      <c r="A213" s="1"/>
      <c r="B213" s="11">
        <v>1</v>
      </c>
      <c r="C213" s="1"/>
      <c r="D213" s="1" t="s">
        <v>437</v>
      </c>
      <c r="E213" s="1"/>
      <c r="F213" s="1"/>
      <c r="G213" s="1"/>
      <c r="H213" s="1"/>
      <c r="I213" s="1"/>
      <c r="J213" s="1"/>
      <c r="K213" s="1"/>
      <c r="L213" s="1" t="s">
        <v>169</v>
      </c>
      <c r="M213" s="1"/>
      <c r="N213" s="1"/>
      <c r="O213" s="1"/>
      <c r="P213" s="42" t="s">
        <v>217</v>
      </c>
      <c r="Q213" s="49"/>
      <c r="R213" s="49"/>
      <c r="S213" s="51"/>
      <c r="T213" s="1"/>
      <c r="U213" s="1" t="s">
        <v>501</v>
      </c>
      <c r="V213" s="1"/>
      <c r="W213" s="1"/>
      <c r="X213" s="1"/>
      <c r="Y213" s="42" t="s">
        <v>377</v>
      </c>
      <c r="Z213" s="49"/>
      <c r="AA213" s="49"/>
      <c r="AB213" s="51"/>
      <c r="AC213" s="1"/>
      <c r="AD213" s="1"/>
      <c r="AE213" s="1"/>
      <c r="AF213" s="1"/>
      <c r="AG213" s="1"/>
      <c r="AH213" s="1"/>
      <c r="AI213" s="1"/>
      <c r="AJ213" s="1"/>
      <c r="AK213" s="1"/>
      <c r="AL213" s="1"/>
      <c r="AM213" s="1"/>
      <c r="AN213" s="1"/>
      <c r="AO213" s="1"/>
      <c r="AP213" s="87"/>
      <c r="AQ213" s="160"/>
      <c r="AR213" s="12"/>
      <c r="AS213" s="249"/>
      <c r="AT213" s="249"/>
      <c r="AU213" s="249"/>
      <c r="AV213" s="249"/>
      <c r="AW213" s="249"/>
      <c r="AX213" s="249"/>
      <c r="AY213" s="249"/>
      <c r="AZ213" s="249"/>
      <c r="BA213" s="252" t="str">
        <f>CONCATENATE("　",P215,"の施工時間は、",Z215,"～",+AI215,"とする。")</f>
        <v>　　　　　　の施工時間は、　：　　～　：　　とする。</v>
      </c>
      <c r="BB213" s="252"/>
      <c r="BC213" s="252"/>
      <c r="BD213" s="252"/>
      <c r="BE213" s="252"/>
      <c r="BF213" s="252"/>
      <c r="BG213" s="252"/>
      <c r="BH213" s="252"/>
      <c r="BI213" s="252"/>
      <c r="BJ213" s="252"/>
      <c r="BK213" s="252"/>
      <c r="BL213" s="252"/>
      <c r="BM213" s="252"/>
      <c r="BN213" s="252"/>
      <c r="BO213" s="252"/>
      <c r="BP213" s="252"/>
      <c r="BQ213" s="252"/>
      <c r="BR213" s="252"/>
      <c r="BS213" s="252"/>
      <c r="BT213" s="252"/>
      <c r="BU213" s="252"/>
      <c r="BV213" s="252"/>
      <c r="BW213" s="252"/>
      <c r="BX213" s="252"/>
      <c r="BY213" s="252"/>
      <c r="BZ213" s="252"/>
      <c r="CA213" s="252"/>
      <c r="CB213" s="252"/>
      <c r="CC213" s="252"/>
      <c r="CD213" s="252"/>
      <c r="CE213" s="252"/>
      <c r="CF213" s="423"/>
      <c r="CG213" s="5"/>
      <c r="CH213" s="5"/>
      <c r="CI213" s="5"/>
      <c r="CJ213" s="5"/>
      <c r="CK213" s="5"/>
      <c r="CL213" s="5"/>
    </row>
    <row r="214" spans="1:90" s="5" customFormat="1"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87"/>
      <c r="AQ214" s="160"/>
      <c r="AR214" s="12" t="s">
        <v>322</v>
      </c>
      <c r="AS214" s="250" t="s">
        <v>61</v>
      </c>
      <c r="AT214" s="250"/>
      <c r="AU214" s="250"/>
      <c r="AV214" s="250"/>
      <c r="AW214" s="250"/>
      <c r="AX214" s="250"/>
      <c r="AY214" s="250"/>
      <c r="AZ214" s="250"/>
      <c r="BA214" s="250"/>
      <c r="BB214" s="250"/>
      <c r="BC214" s="250"/>
      <c r="BD214" s="250"/>
      <c r="BE214" s="250"/>
      <c r="BF214" s="250"/>
      <c r="BG214" s="250"/>
      <c r="BH214" s="250"/>
      <c r="BI214" s="250"/>
      <c r="BJ214" s="250"/>
      <c r="BK214" s="250"/>
      <c r="BL214" s="250"/>
      <c r="BM214" s="250"/>
      <c r="BN214" s="250"/>
      <c r="BO214" s="250"/>
      <c r="BP214" s="250"/>
      <c r="BQ214" s="250"/>
      <c r="BR214" s="250"/>
      <c r="BS214" s="250"/>
      <c r="BT214" s="250"/>
      <c r="BU214" s="250"/>
      <c r="BV214" s="250"/>
      <c r="BW214" s="250"/>
      <c r="BX214" s="250"/>
      <c r="BY214" s="250"/>
      <c r="BZ214" s="250"/>
      <c r="CA214" s="250"/>
      <c r="CB214" s="250"/>
      <c r="CC214" s="250"/>
      <c r="CD214" s="250"/>
      <c r="CE214" s="250"/>
      <c r="CF214" s="423"/>
      <c r="CG214" s="5"/>
      <c r="CH214" s="5"/>
      <c r="CI214" s="5"/>
      <c r="CJ214" s="5"/>
      <c r="CK214" s="5"/>
      <c r="CL214" s="5"/>
    </row>
    <row r="215" spans="1:90" s="5" customFormat="1" ht="13.5" customHeight="1">
      <c r="A215" s="5"/>
      <c r="B215" s="5"/>
      <c r="C215" s="5"/>
      <c r="D215" s="5"/>
      <c r="E215" s="5"/>
      <c r="F215" s="5"/>
      <c r="G215" s="5"/>
      <c r="H215" s="5"/>
      <c r="I215" s="5"/>
      <c r="J215" s="11">
        <v>1</v>
      </c>
      <c r="K215" s="5"/>
      <c r="L215" s="5" t="s">
        <v>227</v>
      </c>
      <c r="M215" s="5"/>
      <c r="N215" s="5"/>
      <c r="O215" s="5"/>
      <c r="P215" s="50" t="s">
        <v>494</v>
      </c>
      <c r="Q215" s="54"/>
      <c r="R215" s="54"/>
      <c r="S215" s="54"/>
      <c r="T215" s="60"/>
      <c r="U215" s="5"/>
      <c r="V215" s="5" t="s">
        <v>504</v>
      </c>
      <c r="W215" s="1"/>
      <c r="X215" s="1"/>
      <c r="Y215" s="1"/>
      <c r="Z215" s="42" t="s">
        <v>180</v>
      </c>
      <c r="AA215" s="49"/>
      <c r="AB215" s="49"/>
      <c r="AC215" s="51"/>
      <c r="AD215" s="1"/>
      <c r="AE215" s="1" t="s">
        <v>501</v>
      </c>
      <c r="AF215" s="1"/>
      <c r="AG215" s="1"/>
      <c r="AH215" s="1"/>
      <c r="AI215" s="42" t="s">
        <v>180</v>
      </c>
      <c r="AJ215" s="49"/>
      <c r="AK215" s="49"/>
      <c r="AL215" s="51"/>
      <c r="AM215" s="5"/>
      <c r="AN215" s="5"/>
      <c r="AO215" s="5"/>
      <c r="AP215" s="87"/>
      <c r="AQ215" s="160"/>
      <c r="AR215" s="5"/>
      <c r="AS215" s="250"/>
      <c r="AT215" s="250"/>
      <c r="AU215" s="250"/>
      <c r="AV215" s="250"/>
      <c r="AW215" s="250"/>
      <c r="AX215" s="250"/>
      <c r="AY215" s="250"/>
      <c r="AZ215" s="250"/>
      <c r="BA215" s="250"/>
      <c r="BB215" s="250"/>
      <c r="BC215" s="250"/>
      <c r="BD215" s="250"/>
      <c r="BE215" s="250"/>
      <c r="BF215" s="250"/>
      <c r="BG215" s="250"/>
      <c r="BH215" s="250"/>
      <c r="BI215" s="250"/>
      <c r="BJ215" s="250"/>
      <c r="BK215" s="250"/>
      <c r="BL215" s="250"/>
      <c r="BM215" s="250"/>
      <c r="BN215" s="250"/>
      <c r="BO215" s="250"/>
      <c r="BP215" s="250"/>
      <c r="BQ215" s="250"/>
      <c r="BR215" s="250"/>
      <c r="BS215" s="250"/>
      <c r="BT215" s="250"/>
      <c r="BU215" s="250"/>
      <c r="BV215" s="250"/>
      <c r="BW215" s="250"/>
      <c r="BX215" s="250"/>
      <c r="BY215" s="250"/>
      <c r="BZ215" s="250"/>
      <c r="CA215" s="250"/>
      <c r="CB215" s="250"/>
      <c r="CC215" s="250"/>
      <c r="CD215" s="250"/>
      <c r="CE215" s="250"/>
      <c r="CF215" s="423"/>
      <c r="CG215" s="5"/>
      <c r="CH215" s="5"/>
      <c r="CI215" s="5"/>
      <c r="CJ215" s="5"/>
      <c r="CK215" s="5"/>
      <c r="CL215" s="5"/>
    </row>
    <row r="216" spans="1:90" s="5" customFormat="1" ht="13.5" customHeight="1">
      <c r="A216" s="1"/>
      <c r="B216" s="1"/>
      <c r="C216" s="1"/>
      <c r="D216" s="1"/>
      <c r="E216" s="1"/>
      <c r="F216" s="1"/>
      <c r="G216" s="1"/>
      <c r="H216" s="1"/>
      <c r="I216" s="1"/>
      <c r="J216" s="1"/>
      <c r="K216" s="1"/>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87"/>
      <c r="AQ216" s="160"/>
      <c r="AR216" s="12"/>
      <c r="AS216" s="250"/>
      <c r="AT216" s="250"/>
      <c r="AU216" s="250"/>
      <c r="AV216" s="250"/>
      <c r="AW216" s="250"/>
      <c r="AX216" s="250"/>
      <c r="AY216" s="250"/>
      <c r="AZ216" s="250"/>
      <c r="BA216" s="250"/>
      <c r="BB216" s="250"/>
      <c r="BC216" s="250"/>
      <c r="BD216" s="250"/>
      <c r="BE216" s="250"/>
      <c r="BF216" s="250"/>
      <c r="BG216" s="250"/>
      <c r="BH216" s="250"/>
      <c r="BI216" s="250"/>
      <c r="BJ216" s="250"/>
      <c r="BK216" s="250"/>
      <c r="BL216" s="250"/>
      <c r="BM216" s="250"/>
      <c r="BN216" s="250"/>
      <c r="BO216" s="250"/>
      <c r="BP216" s="250"/>
      <c r="BQ216" s="250"/>
      <c r="BR216" s="250"/>
      <c r="BS216" s="250"/>
      <c r="BT216" s="250"/>
      <c r="BU216" s="250"/>
      <c r="BV216" s="250"/>
      <c r="BW216" s="250"/>
      <c r="BX216" s="250"/>
      <c r="BY216" s="250"/>
      <c r="BZ216" s="250"/>
      <c r="CA216" s="250"/>
      <c r="CB216" s="250"/>
      <c r="CC216" s="250"/>
      <c r="CD216" s="250"/>
      <c r="CE216" s="250"/>
      <c r="CF216" s="423"/>
      <c r="CG216" s="5"/>
      <c r="CH216" s="5"/>
      <c r="CI216" s="5"/>
      <c r="CJ216" s="5"/>
      <c r="CK216" s="5"/>
      <c r="CL216" s="5"/>
    </row>
    <row r="217" spans="1:90" s="5" customFormat="1" ht="13.5" customHeight="1">
      <c r="A217" s="5"/>
      <c r="B217" s="11">
        <v>1</v>
      </c>
      <c r="C217" s="1"/>
      <c r="D217" s="1" t="s">
        <v>395</v>
      </c>
      <c r="E217" s="1"/>
      <c r="F217" s="1"/>
      <c r="G217" s="1"/>
      <c r="H217" s="1"/>
      <c r="I217" s="1"/>
      <c r="J217" s="1"/>
      <c r="K217" s="1"/>
      <c r="L217" s="1" t="s">
        <v>214</v>
      </c>
      <c r="M217" s="1"/>
      <c r="N217" s="1"/>
      <c r="O217" s="1"/>
      <c r="P217" s="56" t="s">
        <v>483</v>
      </c>
      <c r="Q217" s="61"/>
      <c r="R217" s="61"/>
      <c r="S217" s="61"/>
      <c r="T217" s="61"/>
      <c r="U217" s="61"/>
      <c r="V217" s="61"/>
      <c r="W217" s="61"/>
      <c r="X217" s="61"/>
      <c r="Y217" s="65"/>
      <c r="Z217" s="1"/>
      <c r="AA217" s="1" t="s">
        <v>157</v>
      </c>
      <c r="AB217" s="1"/>
      <c r="AC217" s="1"/>
      <c r="AD217" s="1"/>
      <c r="AE217" s="38" t="s">
        <v>211</v>
      </c>
      <c r="AF217" s="39"/>
      <c r="AG217" s="44"/>
      <c r="AH217" s="1" t="s">
        <v>11</v>
      </c>
      <c r="AI217" s="1"/>
      <c r="AJ217" s="5"/>
      <c r="AK217" s="5"/>
      <c r="AL217" s="5"/>
      <c r="AM217" s="5"/>
      <c r="AN217" s="5"/>
      <c r="AO217" s="5"/>
      <c r="AP217" s="87"/>
      <c r="AQ217" s="160"/>
      <c r="AR217" s="222" t="s">
        <v>122</v>
      </c>
      <c r="AS217" s="251" t="str">
        <f>CONCATENATE("（",D220,"）")</f>
        <v>（鋼材の調達の遅れによる工期の延長）</v>
      </c>
      <c r="AT217" s="287"/>
      <c r="AU217" s="287"/>
      <c r="AV217" s="287"/>
      <c r="AW217" s="287"/>
      <c r="AX217" s="287"/>
      <c r="AY217" s="287"/>
      <c r="AZ217" s="287"/>
      <c r="BA217" s="287"/>
      <c r="BB217" s="287"/>
      <c r="BC217" s="287"/>
      <c r="BD217" s="287"/>
      <c r="BE217" s="287"/>
      <c r="BF217" s="287"/>
      <c r="BG217" s="287"/>
      <c r="BH217" s="252" t="str">
        <f>CONCATENATE("　","この工事の工期には、鋼材調達期間として、",X220,"ヶ月を見込んで")</f>
        <v>　この工事の工期には、鋼材調達期間として、  ヶ月を見込んで</v>
      </c>
      <c r="BI217" s="252"/>
      <c r="BJ217" s="252"/>
      <c r="BK217" s="252"/>
      <c r="BL217" s="252"/>
      <c r="BM217" s="252"/>
      <c r="BN217" s="252"/>
      <c r="BO217" s="252"/>
      <c r="BP217" s="252"/>
      <c r="BQ217" s="252"/>
      <c r="BR217" s="252"/>
      <c r="BS217" s="252"/>
      <c r="BT217" s="252"/>
      <c r="BU217" s="252"/>
      <c r="BV217" s="252"/>
      <c r="BW217" s="252"/>
      <c r="BX217" s="252"/>
      <c r="BY217" s="252"/>
      <c r="BZ217" s="252"/>
      <c r="CA217" s="252"/>
      <c r="CB217" s="252"/>
      <c r="CC217" s="252"/>
      <c r="CD217" s="252"/>
      <c r="CE217" s="252"/>
      <c r="CF217" s="423"/>
      <c r="CG217" s="5"/>
      <c r="CH217" s="5"/>
      <c r="CI217" s="5"/>
      <c r="CJ217" s="5"/>
      <c r="CK217" s="5"/>
      <c r="CL217" s="5"/>
    </row>
    <row r="218" spans="1:90" s="5" customFormat="1"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87"/>
      <c r="AQ218" s="160"/>
      <c r="AR218" s="5"/>
      <c r="AS218" s="250" t="s">
        <v>53</v>
      </c>
      <c r="AT218" s="250"/>
      <c r="AU218" s="250"/>
      <c r="AV218" s="250"/>
      <c r="AW218" s="250"/>
      <c r="AX218" s="250"/>
      <c r="AY218" s="250"/>
      <c r="AZ218" s="250"/>
      <c r="BA218" s="250"/>
      <c r="BB218" s="250"/>
      <c r="BC218" s="250"/>
      <c r="BD218" s="250"/>
      <c r="BE218" s="250"/>
      <c r="BF218" s="250"/>
      <c r="BG218" s="250"/>
      <c r="BH218" s="250"/>
      <c r="BI218" s="250"/>
      <c r="BJ218" s="250"/>
      <c r="BK218" s="250"/>
      <c r="BL218" s="250"/>
      <c r="BM218" s="250"/>
      <c r="BN218" s="250"/>
      <c r="BO218" s="250"/>
      <c r="BP218" s="250"/>
      <c r="BQ218" s="250"/>
      <c r="BR218" s="250"/>
      <c r="BS218" s="250"/>
      <c r="BT218" s="250"/>
      <c r="BU218" s="250"/>
      <c r="BV218" s="250"/>
      <c r="BW218" s="250"/>
      <c r="BX218" s="250"/>
      <c r="BY218" s="250"/>
      <c r="BZ218" s="250"/>
      <c r="CA218" s="250"/>
      <c r="CB218" s="250"/>
      <c r="CC218" s="250"/>
      <c r="CD218" s="250"/>
      <c r="CE218" s="250"/>
      <c r="CF218" s="423"/>
      <c r="CG218" s="5"/>
      <c r="CH218" s="5"/>
      <c r="CI218" s="5"/>
      <c r="CJ218" s="5"/>
      <c r="CK218" s="5"/>
      <c r="CL218" s="5"/>
    </row>
    <row r="219" spans="1:90" s="5" customFormat="1"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87"/>
      <c r="AQ219" s="160"/>
      <c r="AR219" s="5"/>
      <c r="AS219" s="250"/>
      <c r="AT219" s="250"/>
      <c r="AU219" s="250"/>
      <c r="AV219" s="250"/>
      <c r="AW219" s="250"/>
      <c r="AX219" s="250"/>
      <c r="AY219" s="250"/>
      <c r="AZ219" s="250"/>
      <c r="BA219" s="250"/>
      <c r="BB219" s="250"/>
      <c r="BC219" s="250"/>
      <c r="BD219" s="250"/>
      <c r="BE219" s="250"/>
      <c r="BF219" s="250"/>
      <c r="BG219" s="250"/>
      <c r="BH219" s="250"/>
      <c r="BI219" s="250"/>
      <c r="BJ219" s="250"/>
      <c r="BK219" s="250"/>
      <c r="BL219" s="250"/>
      <c r="BM219" s="250"/>
      <c r="BN219" s="250"/>
      <c r="BO219" s="250"/>
      <c r="BP219" s="250"/>
      <c r="BQ219" s="250"/>
      <c r="BR219" s="250"/>
      <c r="BS219" s="250"/>
      <c r="BT219" s="250"/>
      <c r="BU219" s="250"/>
      <c r="BV219" s="250"/>
      <c r="BW219" s="250"/>
      <c r="BX219" s="250"/>
      <c r="BY219" s="250"/>
      <c r="BZ219" s="250"/>
      <c r="CA219" s="250"/>
      <c r="CB219" s="250"/>
      <c r="CC219" s="250"/>
      <c r="CD219" s="250"/>
      <c r="CE219" s="250"/>
      <c r="CF219" s="423"/>
      <c r="CG219" s="5"/>
      <c r="CH219" s="5"/>
      <c r="CI219" s="5"/>
      <c r="CJ219" s="5"/>
      <c r="CK219" s="5"/>
      <c r="CL219" s="5"/>
    </row>
    <row r="220" spans="1:90" s="5" customFormat="1" ht="13.5" customHeight="1">
      <c r="A220" s="1"/>
      <c r="B220" s="11">
        <v>1</v>
      </c>
      <c r="C220" s="13"/>
      <c r="D220" s="13" t="s">
        <v>58</v>
      </c>
      <c r="E220" s="13"/>
      <c r="F220" s="13"/>
      <c r="G220" s="13"/>
      <c r="H220" s="13"/>
      <c r="I220" s="13"/>
      <c r="J220" s="13"/>
      <c r="K220" s="13"/>
      <c r="L220" s="13"/>
      <c r="M220" s="13"/>
      <c r="N220" s="13"/>
      <c r="O220" s="13"/>
      <c r="P220" s="13"/>
      <c r="Q220" s="13"/>
      <c r="R220" s="13"/>
      <c r="S220" s="13"/>
      <c r="T220" s="13" t="s">
        <v>354</v>
      </c>
      <c r="U220" s="13"/>
      <c r="V220" s="13"/>
      <c r="W220" s="13"/>
      <c r="X220" s="42" t="s">
        <v>480</v>
      </c>
      <c r="Y220" s="51"/>
      <c r="Z220" s="13" t="s">
        <v>237</v>
      </c>
      <c r="AA220" s="13"/>
      <c r="AB220" s="13"/>
      <c r="AC220" s="13"/>
      <c r="AD220" s="13"/>
      <c r="AE220" s="13"/>
      <c r="AF220" s="13"/>
      <c r="AG220" s="13"/>
      <c r="AH220" s="13"/>
      <c r="AI220" s="13"/>
      <c r="AJ220" s="13"/>
      <c r="AK220" s="13"/>
      <c r="AL220" s="13"/>
      <c r="AM220" s="13"/>
      <c r="AN220" s="13"/>
      <c r="AO220" s="13"/>
      <c r="AP220" s="87"/>
      <c r="AQ220" s="160"/>
      <c r="AR220" s="13" t="s">
        <v>521</v>
      </c>
      <c r="AS220" s="250" t="s">
        <v>594</v>
      </c>
      <c r="AT220" s="250"/>
      <c r="AU220" s="250"/>
      <c r="AV220" s="250"/>
      <c r="AW220" s="250"/>
      <c r="AX220" s="250"/>
      <c r="AY220" s="250"/>
      <c r="AZ220" s="250"/>
      <c r="BA220" s="250"/>
      <c r="BB220" s="250"/>
      <c r="BC220" s="250"/>
      <c r="BD220" s="250"/>
      <c r="BE220" s="250"/>
      <c r="BF220" s="250"/>
      <c r="BG220" s="250"/>
      <c r="BH220" s="250"/>
      <c r="BI220" s="250"/>
      <c r="BJ220" s="250"/>
      <c r="BK220" s="250"/>
      <c r="BL220" s="250"/>
      <c r="BM220" s="250"/>
      <c r="BN220" s="250"/>
      <c r="BO220" s="250"/>
      <c r="BP220" s="250"/>
      <c r="BQ220" s="250"/>
      <c r="BR220" s="250"/>
      <c r="BS220" s="250"/>
      <c r="BT220" s="250"/>
      <c r="BU220" s="250"/>
      <c r="BV220" s="250"/>
      <c r="BW220" s="250"/>
      <c r="BX220" s="250"/>
      <c r="BY220" s="250"/>
      <c r="BZ220" s="250"/>
      <c r="CA220" s="250"/>
      <c r="CB220" s="250"/>
      <c r="CC220" s="250"/>
      <c r="CD220" s="250"/>
      <c r="CE220" s="250"/>
      <c r="CF220" s="423"/>
      <c r="CG220" s="5"/>
      <c r="CH220" s="5"/>
      <c r="CI220" s="5"/>
      <c r="CJ220" s="5"/>
      <c r="CK220" s="5"/>
      <c r="CL220" s="5"/>
    </row>
    <row r="221" spans="1:90" s="5" customFormat="1" ht="13.5" customHeight="1">
      <c r="A221" s="1"/>
      <c r="B221" s="13"/>
      <c r="C221" s="13"/>
      <c r="D221" s="13"/>
      <c r="E221" s="13"/>
      <c r="F221" s="13"/>
      <c r="G221" s="13"/>
      <c r="H221" s="13"/>
      <c r="I221" s="13"/>
      <c r="J221" s="13"/>
      <c r="K221" s="13"/>
      <c r="L221" s="13"/>
      <c r="M221" s="13"/>
      <c r="N221" s="13"/>
      <c r="O221" s="13"/>
      <c r="P221" s="13"/>
      <c r="Q221" s="13"/>
      <c r="R221" s="13"/>
      <c r="S221" s="13"/>
      <c r="T221" s="13"/>
      <c r="U221" s="13"/>
      <c r="V221" s="13"/>
      <c r="W221" s="13"/>
      <c r="X221" s="55"/>
      <c r="Y221" s="55"/>
      <c r="Z221" s="13"/>
      <c r="AA221" s="13"/>
      <c r="AB221" s="13"/>
      <c r="AC221" s="13"/>
      <c r="AD221" s="13"/>
      <c r="AE221" s="13"/>
      <c r="AF221" s="13"/>
      <c r="AG221" s="13"/>
      <c r="AH221" s="13"/>
      <c r="AI221" s="13"/>
      <c r="AJ221" s="13"/>
      <c r="AK221" s="13"/>
      <c r="AL221" s="13"/>
      <c r="AM221" s="13"/>
      <c r="AN221" s="13"/>
      <c r="AO221" s="13"/>
      <c r="AP221" s="87"/>
      <c r="AQ221" s="160"/>
      <c r="AR221" s="5"/>
      <c r="AS221" s="250"/>
      <c r="AT221" s="250"/>
      <c r="AU221" s="250"/>
      <c r="AV221" s="250"/>
      <c r="AW221" s="250"/>
      <c r="AX221" s="250"/>
      <c r="AY221" s="250"/>
      <c r="AZ221" s="250"/>
      <c r="BA221" s="250"/>
      <c r="BB221" s="250"/>
      <c r="BC221" s="250"/>
      <c r="BD221" s="250"/>
      <c r="BE221" s="250"/>
      <c r="BF221" s="250"/>
      <c r="BG221" s="250"/>
      <c r="BH221" s="250"/>
      <c r="BI221" s="250"/>
      <c r="BJ221" s="250"/>
      <c r="BK221" s="250"/>
      <c r="BL221" s="250"/>
      <c r="BM221" s="250"/>
      <c r="BN221" s="250"/>
      <c r="BO221" s="250"/>
      <c r="BP221" s="250"/>
      <c r="BQ221" s="250"/>
      <c r="BR221" s="250"/>
      <c r="BS221" s="250"/>
      <c r="BT221" s="250"/>
      <c r="BU221" s="250"/>
      <c r="BV221" s="250"/>
      <c r="BW221" s="250"/>
      <c r="BX221" s="250"/>
      <c r="BY221" s="250"/>
      <c r="BZ221" s="250"/>
      <c r="CA221" s="250"/>
      <c r="CB221" s="250"/>
      <c r="CC221" s="250"/>
      <c r="CD221" s="250"/>
      <c r="CE221" s="250"/>
      <c r="CF221" s="423"/>
      <c r="CG221" s="5"/>
      <c r="CH221" s="5"/>
      <c r="CI221" s="5" t="s">
        <v>590</v>
      </c>
      <c r="CJ221" s="5"/>
      <c r="CK221" s="5"/>
      <c r="CL221" s="5" t="s">
        <v>340</v>
      </c>
    </row>
    <row r="222" spans="1:90" s="5" customFormat="1" ht="13.5" customHeight="1">
      <c r="A222" s="1"/>
      <c r="B222" s="11">
        <v>1</v>
      </c>
      <c r="C222" s="13"/>
      <c r="D222" s="13" t="s">
        <v>91</v>
      </c>
      <c r="E222" s="13"/>
      <c r="F222" s="13"/>
      <c r="G222" s="13"/>
      <c r="H222" s="13"/>
      <c r="I222" s="13"/>
      <c r="J222" s="13"/>
      <c r="K222" s="13"/>
      <c r="L222" s="13"/>
      <c r="M222" s="13"/>
      <c r="N222" s="13"/>
      <c r="O222" s="13"/>
      <c r="P222" s="13"/>
      <c r="Q222" s="13"/>
      <c r="R222" s="13"/>
      <c r="S222" s="13"/>
      <c r="T222" s="13"/>
      <c r="U222" s="13"/>
      <c r="V222" s="13"/>
      <c r="W222" s="13"/>
      <c r="X222" s="55"/>
      <c r="Y222" s="55"/>
      <c r="Z222" s="13"/>
      <c r="AA222" s="13"/>
      <c r="AB222" s="13"/>
      <c r="AC222" s="13"/>
      <c r="AD222" s="13"/>
      <c r="AE222" s="13"/>
      <c r="AF222" s="13"/>
      <c r="AG222" s="13"/>
      <c r="AH222" s="13"/>
      <c r="AI222" s="13"/>
      <c r="AJ222" s="13"/>
      <c r="AK222" s="13"/>
      <c r="AL222" s="13"/>
      <c r="AM222" s="13"/>
      <c r="AN222" s="13"/>
      <c r="AO222" s="13"/>
      <c r="AP222" s="87"/>
      <c r="AQ222" s="160"/>
      <c r="AR222" s="13"/>
      <c r="AS222" s="250"/>
      <c r="AT222" s="250"/>
      <c r="AU222" s="250"/>
      <c r="AV222" s="250"/>
      <c r="AW222" s="250"/>
      <c r="AX222" s="250"/>
      <c r="AY222" s="250"/>
      <c r="AZ222" s="250"/>
      <c r="BA222" s="250"/>
      <c r="BB222" s="250"/>
      <c r="BC222" s="250"/>
      <c r="BD222" s="250"/>
      <c r="BE222" s="250"/>
      <c r="BF222" s="250"/>
      <c r="BG222" s="250"/>
      <c r="BH222" s="250"/>
      <c r="BI222" s="250"/>
      <c r="BJ222" s="250"/>
      <c r="BK222" s="250"/>
      <c r="BL222" s="250"/>
      <c r="BM222" s="250"/>
      <c r="BN222" s="250"/>
      <c r="BO222" s="250"/>
      <c r="BP222" s="250"/>
      <c r="BQ222" s="250"/>
      <c r="BR222" s="250"/>
      <c r="BS222" s="250"/>
      <c r="BT222" s="250"/>
      <c r="BU222" s="250"/>
      <c r="BV222" s="250"/>
      <c r="BW222" s="250"/>
      <c r="BX222" s="250"/>
      <c r="BY222" s="250"/>
      <c r="BZ222" s="250"/>
      <c r="CA222" s="250"/>
      <c r="CB222" s="250"/>
      <c r="CC222" s="250"/>
      <c r="CD222" s="250"/>
      <c r="CE222" s="250"/>
      <c r="CF222" s="423"/>
      <c r="CG222" s="5"/>
      <c r="CH222" s="5"/>
      <c r="CI222" s="5" t="s">
        <v>409</v>
      </c>
      <c r="CJ222" s="5"/>
      <c r="CK222" s="5"/>
      <c r="CL222" s="5" t="s">
        <v>340</v>
      </c>
    </row>
    <row r="223" spans="1:90" s="5" customFormat="1" ht="13.5" customHeight="1">
      <c r="A223" s="1"/>
      <c r="B223" s="1"/>
      <c r="C223" s="13"/>
      <c r="D223" s="13"/>
      <c r="E223" s="13"/>
      <c r="F223" s="13"/>
      <c r="G223" s="13"/>
      <c r="H223" s="13"/>
      <c r="I223" s="13"/>
      <c r="J223" s="13"/>
      <c r="K223" s="13"/>
      <c r="L223" s="13"/>
      <c r="M223" s="13"/>
      <c r="N223" s="13"/>
      <c r="O223" s="13"/>
      <c r="P223" s="13"/>
      <c r="Q223" s="13"/>
      <c r="R223" s="13"/>
      <c r="S223" s="13"/>
      <c r="T223" s="13"/>
      <c r="U223" s="13"/>
      <c r="V223" s="13"/>
      <c r="W223" s="13"/>
      <c r="X223" s="55"/>
      <c r="Y223" s="55"/>
      <c r="Z223" s="13"/>
      <c r="AA223" s="13"/>
      <c r="AB223" s="13"/>
      <c r="AC223" s="13"/>
      <c r="AD223" s="13"/>
      <c r="AE223" s="13"/>
      <c r="AF223" s="13"/>
      <c r="AG223" s="13"/>
      <c r="AH223" s="13"/>
      <c r="AI223" s="13"/>
      <c r="AJ223" s="13"/>
      <c r="AK223" s="13"/>
      <c r="AL223" s="13"/>
      <c r="AM223" s="13"/>
      <c r="AN223" s="13"/>
      <c r="AO223" s="13"/>
      <c r="AP223" s="87"/>
      <c r="AQ223" s="160"/>
      <c r="AR223" s="13"/>
      <c r="AS223" s="5" t="s">
        <v>595</v>
      </c>
      <c r="AT223" s="250"/>
      <c r="AU223" s="250"/>
      <c r="AV223" s="250"/>
      <c r="AW223" s="250"/>
      <c r="AX223" s="250"/>
      <c r="AY223" s="250"/>
      <c r="AZ223" s="250"/>
      <c r="BA223" s="250"/>
      <c r="BB223" s="250"/>
      <c r="BC223" s="250"/>
      <c r="BD223" s="250"/>
      <c r="BE223" s="250"/>
      <c r="BF223" s="250"/>
      <c r="BG223" s="250"/>
      <c r="BH223" s="250"/>
      <c r="BI223" s="250"/>
      <c r="BJ223" s="250"/>
      <c r="BK223" s="250"/>
      <c r="BL223" s="250"/>
      <c r="BM223" s="250"/>
      <c r="BN223" s="250"/>
      <c r="BO223" s="250"/>
      <c r="BP223" s="250"/>
      <c r="BQ223" s="250"/>
      <c r="BR223" s="250"/>
      <c r="BS223" s="250"/>
      <c r="BT223" s="250"/>
      <c r="BU223" s="250"/>
      <c r="BV223" s="250"/>
      <c r="BW223" s="250"/>
      <c r="BX223" s="250"/>
      <c r="BY223" s="250"/>
      <c r="BZ223" s="250"/>
      <c r="CA223" s="250"/>
      <c r="CB223" s="250"/>
      <c r="CC223" s="250"/>
      <c r="CD223" s="250"/>
      <c r="CE223" s="250"/>
      <c r="CF223" s="423"/>
      <c r="CG223" s="5"/>
      <c r="CH223" s="5"/>
      <c r="CI223" s="5"/>
      <c r="CJ223" s="5"/>
      <c r="CK223" s="5"/>
      <c r="CL223" s="5"/>
    </row>
    <row r="224" spans="1:90" s="5" customFormat="1" ht="13.5" customHeight="1">
      <c r="A224" s="1"/>
      <c r="B224" s="1"/>
      <c r="C224" s="13"/>
      <c r="D224" s="13"/>
      <c r="E224" s="13"/>
      <c r="F224" s="13"/>
      <c r="G224" s="13"/>
      <c r="H224" s="13"/>
      <c r="I224" s="13"/>
      <c r="J224" s="13"/>
      <c r="K224" s="13"/>
      <c r="L224" s="13"/>
      <c r="M224" s="13"/>
      <c r="N224" s="13"/>
      <c r="O224" s="13"/>
      <c r="P224" s="13"/>
      <c r="Q224" s="13"/>
      <c r="R224" s="13"/>
      <c r="S224" s="13"/>
      <c r="T224" s="13"/>
      <c r="U224" s="13"/>
      <c r="V224" s="13"/>
      <c r="W224" s="13"/>
      <c r="X224" s="55"/>
      <c r="Y224" s="55"/>
      <c r="Z224" s="13"/>
      <c r="AA224" s="13"/>
      <c r="AB224" s="13"/>
      <c r="AC224" s="13"/>
      <c r="AD224" s="13"/>
      <c r="AE224" s="13"/>
      <c r="AF224" s="13"/>
      <c r="AG224" s="13"/>
      <c r="AH224" s="13"/>
      <c r="AI224" s="13"/>
      <c r="AJ224" s="13"/>
      <c r="AK224" s="13"/>
      <c r="AL224" s="13"/>
      <c r="AM224" s="13"/>
      <c r="AN224" s="13"/>
      <c r="AO224" s="13"/>
      <c r="AP224" s="87"/>
      <c r="AQ224" s="160"/>
      <c r="AR224" s="13"/>
      <c r="AS224" s="252" t="s">
        <v>596</v>
      </c>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BQ224" s="250"/>
      <c r="BR224" s="250"/>
      <c r="BS224" s="250"/>
      <c r="BT224" s="250"/>
      <c r="BU224" s="250"/>
      <c r="BV224" s="250"/>
      <c r="BW224" s="250"/>
      <c r="BX224" s="250"/>
      <c r="BY224" s="250"/>
      <c r="BZ224" s="250"/>
      <c r="CA224" s="250"/>
      <c r="CB224" s="250"/>
      <c r="CC224" s="250"/>
      <c r="CD224" s="250"/>
      <c r="CE224" s="250"/>
      <c r="CF224" s="423"/>
      <c r="CG224" s="5"/>
      <c r="CH224" s="5"/>
      <c r="CI224" s="5"/>
      <c r="CJ224" s="5"/>
      <c r="CK224" s="5"/>
      <c r="CL224" s="5"/>
    </row>
    <row r="225" spans="1:90" s="5" customFormat="1" ht="13.5" customHeight="1">
      <c r="A225" s="1"/>
      <c r="B225" s="1"/>
      <c r="C225" s="13"/>
      <c r="D225" s="13"/>
      <c r="E225" s="13"/>
      <c r="F225" s="13"/>
      <c r="G225" s="13"/>
      <c r="H225" s="13"/>
      <c r="I225" s="13"/>
      <c r="J225" s="13"/>
      <c r="K225" s="13"/>
      <c r="L225" s="13"/>
      <c r="M225" s="13"/>
      <c r="N225" s="13"/>
      <c r="O225" s="13"/>
      <c r="P225" s="13"/>
      <c r="Q225" s="13"/>
      <c r="R225" s="13"/>
      <c r="S225" s="13"/>
      <c r="T225" s="13"/>
      <c r="U225" s="13"/>
      <c r="V225" s="13"/>
      <c r="W225" s="13"/>
      <c r="X225" s="55"/>
      <c r="Y225" s="55"/>
      <c r="Z225" s="13"/>
      <c r="AA225" s="13"/>
      <c r="AB225" s="13"/>
      <c r="AC225" s="13"/>
      <c r="AD225" s="13"/>
      <c r="AE225" s="13"/>
      <c r="AF225" s="13"/>
      <c r="AG225" s="13"/>
      <c r="AH225" s="13"/>
      <c r="AI225" s="13"/>
      <c r="AJ225" s="13"/>
      <c r="AK225" s="13"/>
      <c r="AL225" s="13"/>
      <c r="AM225" s="13"/>
      <c r="AN225" s="13"/>
      <c r="AO225" s="13"/>
      <c r="AP225" s="87"/>
      <c r="AQ225" s="160"/>
      <c r="AR225" s="13" t="s">
        <v>344</v>
      </c>
      <c r="AS225" s="5" t="s">
        <v>375</v>
      </c>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423"/>
      <c r="CG225" s="5"/>
      <c r="CH225" s="5"/>
      <c r="CI225" s="5"/>
      <c r="CJ225" s="5"/>
      <c r="CK225" s="5"/>
      <c r="CL225" s="5"/>
    </row>
    <row r="226" spans="1:90" s="5" customFormat="1" ht="13.5" customHeight="1">
      <c r="A226" s="1"/>
      <c r="B226" s="1"/>
      <c r="C226" s="13"/>
      <c r="D226" s="13"/>
      <c r="E226" s="13"/>
      <c r="F226" s="13"/>
      <c r="G226" s="13"/>
      <c r="H226" s="13"/>
      <c r="I226" s="13"/>
      <c r="J226" s="13"/>
      <c r="K226" s="13"/>
      <c r="L226" s="13"/>
      <c r="M226" s="13"/>
      <c r="N226" s="13"/>
      <c r="O226" s="13"/>
      <c r="P226" s="13"/>
      <c r="Q226" s="13"/>
      <c r="R226" s="13"/>
      <c r="S226" s="13"/>
      <c r="T226" s="13"/>
      <c r="U226" s="13"/>
      <c r="V226" s="13"/>
      <c r="W226" s="13"/>
      <c r="X226" s="55"/>
      <c r="Y226" s="55"/>
      <c r="Z226" s="13"/>
      <c r="AA226" s="13"/>
      <c r="AB226" s="13"/>
      <c r="AC226" s="13"/>
      <c r="AD226" s="13"/>
      <c r="AE226" s="13"/>
      <c r="AF226" s="13"/>
      <c r="AG226" s="13"/>
      <c r="AH226" s="13"/>
      <c r="AI226" s="13"/>
      <c r="AJ226" s="13"/>
      <c r="AK226" s="13"/>
      <c r="AL226" s="13"/>
      <c r="AM226" s="13"/>
      <c r="AN226" s="13"/>
      <c r="AO226" s="13"/>
      <c r="AP226" s="87"/>
      <c r="AQ226" s="160"/>
      <c r="AR226" s="13"/>
      <c r="AS226" s="5" t="s">
        <v>541</v>
      </c>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423"/>
      <c r="CG226" s="5"/>
      <c r="CH226" s="5"/>
      <c r="CI226" s="5"/>
      <c r="CJ226" s="5"/>
      <c r="CK226" s="5"/>
      <c r="CL226" s="5"/>
    </row>
    <row r="227" spans="1:90" s="5" customFormat="1" ht="13.5" customHeight="1">
      <c r="A227" s="1"/>
      <c r="B227" s="1"/>
      <c r="C227" s="13"/>
      <c r="D227" s="13"/>
      <c r="E227" s="13"/>
      <c r="F227" s="13"/>
      <c r="G227" s="13"/>
      <c r="H227" s="13"/>
      <c r="I227" s="13"/>
      <c r="J227" s="13"/>
      <c r="K227" s="13"/>
      <c r="L227" s="13"/>
      <c r="M227" s="13"/>
      <c r="N227" s="13"/>
      <c r="O227" s="13"/>
      <c r="P227" s="13"/>
      <c r="Q227" s="13"/>
      <c r="R227" s="13"/>
      <c r="S227" s="13"/>
      <c r="T227" s="13"/>
      <c r="U227" s="13"/>
      <c r="V227" s="13"/>
      <c r="W227" s="13"/>
      <c r="X227" s="55"/>
      <c r="Y227" s="55"/>
      <c r="Z227" s="13"/>
      <c r="AA227" s="13"/>
      <c r="AB227" s="13"/>
      <c r="AC227" s="13"/>
      <c r="AD227" s="13"/>
      <c r="AE227" s="13"/>
      <c r="AF227" s="13"/>
      <c r="AG227" s="13"/>
      <c r="AH227" s="13"/>
      <c r="AI227" s="13"/>
      <c r="AJ227" s="13"/>
      <c r="AK227" s="13"/>
      <c r="AL227" s="13"/>
      <c r="AM227" s="13"/>
      <c r="AN227" s="13"/>
      <c r="AO227" s="13"/>
      <c r="AP227" s="87"/>
      <c r="AQ227" s="160"/>
      <c r="AR227" s="13"/>
      <c r="AS227" s="69" t="s">
        <v>268</v>
      </c>
      <c r="AT227" s="69"/>
      <c r="AU227" s="69"/>
      <c r="AV227" s="69"/>
      <c r="AW227" s="69"/>
      <c r="AX227" s="69"/>
      <c r="AY227" s="69"/>
      <c r="AZ227" s="69"/>
      <c r="BA227" s="69"/>
      <c r="BB227" s="69"/>
      <c r="BC227" s="69"/>
      <c r="BD227" s="69"/>
      <c r="BE227" s="69"/>
      <c r="BF227" s="69"/>
      <c r="BG227" s="69"/>
      <c r="BH227" s="69"/>
      <c r="BI227" s="69"/>
      <c r="BJ227" s="69"/>
      <c r="BK227" s="69"/>
      <c r="BL227" s="69"/>
      <c r="BM227" s="69"/>
      <c r="BN227" s="69"/>
      <c r="BO227" s="69"/>
      <c r="BP227" s="69"/>
      <c r="BQ227" s="69"/>
      <c r="BR227" s="69"/>
      <c r="BS227" s="69"/>
      <c r="BT227" s="69"/>
      <c r="BU227" s="69"/>
      <c r="BV227" s="69"/>
      <c r="BW227" s="69"/>
      <c r="BX227" s="69"/>
      <c r="BY227" s="69"/>
      <c r="BZ227" s="69"/>
      <c r="CA227" s="69"/>
      <c r="CB227" s="69"/>
      <c r="CC227" s="69"/>
      <c r="CD227" s="69"/>
      <c r="CE227" s="69"/>
      <c r="CF227" s="423"/>
      <c r="CG227" s="5"/>
      <c r="CH227" s="5"/>
      <c r="CI227" s="5"/>
      <c r="CJ227" s="5"/>
      <c r="CK227" s="5"/>
      <c r="CL227" s="5"/>
    </row>
    <row r="228" spans="1:90" s="5" customFormat="1" ht="13.5" customHeight="1">
      <c r="A228" s="1"/>
      <c r="B228" s="1"/>
      <c r="C228" s="13"/>
      <c r="D228" s="13"/>
      <c r="E228" s="13"/>
      <c r="F228" s="13"/>
      <c r="G228" s="13"/>
      <c r="H228" s="13"/>
      <c r="I228" s="13"/>
      <c r="J228" s="13"/>
      <c r="K228" s="13"/>
      <c r="L228" s="13"/>
      <c r="M228" s="13"/>
      <c r="N228" s="13"/>
      <c r="O228" s="13"/>
      <c r="P228" s="13"/>
      <c r="Q228" s="13"/>
      <c r="R228" s="13"/>
      <c r="S228" s="13"/>
      <c r="T228" s="13"/>
      <c r="U228" s="13"/>
      <c r="V228" s="13"/>
      <c r="W228" s="13"/>
      <c r="X228" s="55"/>
      <c r="Y228" s="55"/>
      <c r="Z228" s="13"/>
      <c r="AA228" s="13"/>
      <c r="AB228" s="13"/>
      <c r="AC228" s="13"/>
      <c r="AD228" s="13"/>
      <c r="AE228" s="13"/>
      <c r="AF228" s="13"/>
      <c r="AG228" s="13"/>
      <c r="AH228" s="13"/>
      <c r="AI228" s="13"/>
      <c r="AJ228" s="13"/>
      <c r="AK228" s="13"/>
      <c r="AL228" s="13"/>
      <c r="AM228" s="13"/>
      <c r="AN228" s="13"/>
      <c r="AO228" s="13"/>
      <c r="AP228" s="87"/>
      <c r="AQ228" s="160"/>
      <c r="AR228" s="13"/>
      <c r="AS228" s="253" t="s">
        <v>381</v>
      </c>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423"/>
      <c r="CG228" s="5"/>
      <c r="CH228" s="5"/>
      <c r="CI228" s="5"/>
      <c r="CJ228" s="5"/>
      <c r="CK228" s="5"/>
      <c r="CL228" s="5"/>
    </row>
    <row r="229" spans="1:90" s="5" customFormat="1" ht="13.5" customHeight="1">
      <c r="A229" s="1"/>
      <c r="B229" s="1"/>
      <c r="C229" s="13"/>
      <c r="D229" s="13"/>
      <c r="E229" s="13"/>
      <c r="F229" s="13"/>
      <c r="G229" s="13"/>
      <c r="H229" s="13"/>
      <c r="I229" s="13"/>
      <c r="J229" s="13"/>
      <c r="K229" s="13"/>
      <c r="L229" s="13"/>
      <c r="M229" s="13"/>
      <c r="N229" s="13"/>
      <c r="O229" s="13"/>
      <c r="P229" s="13"/>
      <c r="Q229" s="13"/>
      <c r="R229" s="13"/>
      <c r="S229" s="13"/>
      <c r="T229" s="13"/>
      <c r="U229" s="13"/>
      <c r="V229" s="13"/>
      <c r="W229" s="13"/>
      <c r="X229" s="55"/>
      <c r="Y229" s="55"/>
      <c r="Z229" s="13"/>
      <c r="AA229" s="13"/>
      <c r="AB229" s="13"/>
      <c r="AC229" s="13"/>
      <c r="AD229" s="13"/>
      <c r="AE229" s="13"/>
      <c r="AF229" s="13"/>
      <c r="AG229" s="13"/>
      <c r="AH229" s="13"/>
      <c r="AI229" s="13"/>
      <c r="AJ229" s="13"/>
      <c r="AK229" s="13"/>
      <c r="AL229" s="13"/>
      <c r="AM229" s="13"/>
      <c r="AN229" s="13"/>
      <c r="AO229" s="13"/>
      <c r="AP229" s="87"/>
      <c r="AQ229" s="160"/>
      <c r="AR229" s="13"/>
      <c r="AS229" s="69"/>
      <c r="AT229" s="69"/>
      <c r="AU229" s="69"/>
      <c r="AV229" s="69"/>
      <c r="AW229" s="69"/>
      <c r="AX229" s="69"/>
      <c r="AY229" s="69"/>
      <c r="AZ229" s="69"/>
      <c r="BA229" s="69"/>
      <c r="BB229" s="69"/>
      <c r="BC229" s="69"/>
      <c r="BD229" s="69"/>
      <c r="BE229" s="69"/>
      <c r="BF229" s="69"/>
      <c r="BG229" s="69"/>
      <c r="BH229" s="69"/>
      <c r="BI229" s="69"/>
      <c r="BJ229" s="69"/>
      <c r="BK229" s="69"/>
      <c r="BL229" s="69"/>
      <c r="BM229" s="69"/>
      <c r="BN229" s="69"/>
      <c r="BO229" s="69"/>
      <c r="BP229" s="69"/>
      <c r="BQ229" s="69"/>
      <c r="BR229" s="69"/>
      <c r="BS229" s="69"/>
      <c r="BT229" s="69"/>
      <c r="BU229" s="69"/>
      <c r="BV229" s="69"/>
      <c r="BW229" s="69"/>
      <c r="BX229" s="69"/>
      <c r="BY229" s="69"/>
      <c r="BZ229" s="69"/>
      <c r="CA229" s="69"/>
      <c r="CB229" s="69"/>
      <c r="CC229" s="69"/>
      <c r="CD229" s="69"/>
      <c r="CE229" s="69"/>
      <c r="CF229" s="423"/>
      <c r="CG229" s="5"/>
      <c r="CH229" s="5"/>
      <c r="CI229" s="5"/>
      <c r="CJ229" s="5"/>
      <c r="CK229" s="5"/>
      <c r="CL229" s="5"/>
    </row>
    <row r="230" spans="1:90" s="5" customFormat="1" ht="13.5" customHeight="1">
      <c r="A230" s="1"/>
      <c r="B230" s="1"/>
      <c r="C230" s="13"/>
      <c r="D230" s="13"/>
      <c r="E230" s="13"/>
      <c r="F230" s="13"/>
      <c r="G230" s="13"/>
      <c r="H230" s="13"/>
      <c r="I230" s="13"/>
      <c r="J230" s="13"/>
      <c r="K230" s="13"/>
      <c r="L230" s="13"/>
      <c r="M230" s="13"/>
      <c r="N230" s="13"/>
      <c r="O230" s="13"/>
      <c r="P230" s="13"/>
      <c r="Q230" s="13"/>
      <c r="R230" s="13"/>
      <c r="S230" s="13"/>
      <c r="T230" s="13"/>
      <c r="U230" s="13"/>
      <c r="V230" s="13"/>
      <c r="W230" s="13"/>
      <c r="X230" s="55"/>
      <c r="Y230" s="55"/>
      <c r="Z230" s="13"/>
      <c r="AA230" s="13"/>
      <c r="AB230" s="13"/>
      <c r="AC230" s="13"/>
      <c r="AD230" s="13"/>
      <c r="AE230" s="13"/>
      <c r="AF230" s="13"/>
      <c r="AG230" s="13"/>
      <c r="AH230" s="13"/>
      <c r="AI230" s="13"/>
      <c r="AJ230" s="13"/>
      <c r="AK230" s="13"/>
      <c r="AL230" s="13"/>
      <c r="AM230" s="13"/>
      <c r="AN230" s="13"/>
      <c r="AO230" s="13"/>
      <c r="AP230" s="87"/>
      <c r="AQ230" s="160"/>
      <c r="AR230" s="13"/>
      <c r="AS230" s="69"/>
      <c r="AT230" s="69"/>
      <c r="AU230" s="69"/>
      <c r="AV230" s="69"/>
      <c r="AW230" s="69"/>
      <c r="AX230" s="69"/>
      <c r="AY230" s="69"/>
      <c r="AZ230" s="69"/>
      <c r="BA230" s="69"/>
      <c r="BB230" s="69"/>
      <c r="BC230" s="69"/>
      <c r="BD230" s="69"/>
      <c r="BE230" s="69"/>
      <c r="BF230" s="69"/>
      <c r="BG230" s="69"/>
      <c r="BH230" s="69"/>
      <c r="BI230" s="69"/>
      <c r="BJ230" s="69"/>
      <c r="BK230" s="69"/>
      <c r="BL230" s="69"/>
      <c r="BM230" s="69"/>
      <c r="BN230" s="69"/>
      <c r="BO230" s="69"/>
      <c r="BP230" s="69"/>
      <c r="BQ230" s="69"/>
      <c r="BR230" s="69"/>
      <c r="BS230" s="69"/>
      <c r="BT230" s="69"/>
      <c r="BU230" s="69"/>
      <c r="BV230" s="69"/>
      <c r="BW230" s="69"/>
      <c r="BX230" s="69"/>
      <c r="BY230" s="69"/>
      <c r="BZ230" s="69"/>
      <c r="CA230" s="69"/>
      <c r="CB230" s="69"/>
      <c r="CC230" s="69"/>
      <c r="CD230" s="69"/>
      <c r="CE230" s="69"/>
      <c r="CF230" s="423"/>
      <c r="CG230" s="5"/>
      <c r="CH230" s="5"/>
      <c r="CI230" s="5"/>
      <c r="CJ230" s="5"/>
      <c r="CK230" s="5"/>
      <c r="CL230" s="5"/>
    </row>
    <row r="231" spans="1:90" s="5" customFormat="1" ht="13.5" customHeight="1">
      <c r="A231" s="1"/>
      <c r="B231" s="1"/>
      <c r="C231" s="13"/>
      <c r="D231" s="13"/>
      <c r="E231" s="13"/>
      <c r="F231" s="13"/>
      <c r="G231" s="13"/>
      <c r="H231" s="13"/>
      <c r="I231" s="13"/>
      <c r="J231" s="13"/>
      <c r="K231" s="13"/>
      <c r="L231" s="13"/>
      <c r="M231" s="13"/>
      <c r="N231" s="13"/>
      <c r="O231" s="13"/>
      <c r="P231" s="13"/>
      <c r="Q231" s="13"/>
      <c r="R231" s="13"/>
      <c r="S231" s="13"/>
      <c r="T231" s="13"/>
      <c r="U231" s="13"/>
      <c r="V231" s="13"/>
      <c r="W231" s="13"/>
      <c r="X231" s="55"/>
      <c r="Y231" s="55"/>
      <c r="Z231" s="13"/>
      <c r="AA231" s="13"/>
      <c r="AB231" s="13"/>
      <c r="AC231" s="13"/>
      <c r="AD231" s="13"/>
      <c r="AE231" s="13"/>
      <c r="AF231" s="13"/>
      <c r="AG231" s="13"/>
      <c r="AH231" s="13"/>
      <c r="AI231" s="13"/>
      <c r="AJ231" s="13"/>
      <c r="AK231" s="13"/>
      <c r="AL231" s="13"/>
      <c r="AM231" s="13"/>
      <c r="AN231" s="13"/>
      <c r="AO231" s="13"/>
      <c r="AP231" s="87"/>
      <c r="AQ231" s="160"/>
      <c r="AR231" s="13"/>
      <c r="AS231" s="69"/>
      <c r="AT231" s="69"/>
      <c r="AU231" s="69"/>
      <c r="AV231" s="69"/>
      <c r="AW231" s="69"/>
      <c r="AX231" s="69"/>
      <c r="AY231" s="69"/>
      <c r="AZ231" s="69"/>
      <c r="BA231" s="69"/>
      <c r="BB231" s="69"/>
      <c r="BC231" s="69"/>
      <c r="BD231" s="69"/>
      <c r="BE231" s="69"/>
      <c r="BF231" s="69"/>
      <c r="BG231" s="69"/>
      <c r="BH231" s="69"/>
      <c r="BI231" s="69"/>
      <c r="BJ231" s="69"/>
      <c r="BK231" s="69"/>
      <c r="BL231" s="69"/>
      <c r="BM231" s="69"/>
      <c r="BN231" s="69"/>
      <c r="BO231" s="69"/>
      <c r="BP231" s="69"/>
      <c r="BQ231" s="69"/>
      <c r="BR231" s="69"/>
      <c r="BS231" s="69"/>
      <c r="BT231" s="69"/>
      <c r="BU231" s="69"/>
      <c r="BV231" s="69"/>
      <c r="BW231" s="69"/>
      <c r="BX231" s="69"/>
      <c r="BY231" s="69"/>
      <c r="BZ231" s="69"/>
      <c r="CA231" s="69"/>
      <c r="CB231" s="69"/>
      <c r="CC231" s="69"/>
      <c r="CD231" s="69"/>
      <c r="CE231" s="69"/>
      <c r="CF231" s="423"/>
      <c r="CG231" s="5"/>
      <c r="CH231" s="5"/>
      <c r="CI231" s="5"/>
      <c r="CJ231" s="5"/>
      <c r="CK231" s="5"/>
      <c r="CL231" s="5"/>
    </row>
    <row r="232" spans="1:90" s="5" customFormat="1" ht="13.5" customHeight="1">
      <c r="A232" s="1"/>
      <c r="B232" s="1"/>
      <c r="C232" s="13"/>
      <c r="D232" s="13"/>
      <c r="E232" s="13"/>
      <c r="F232" s="13"/>
      <c r="G232" s="13"/>
      <c r="H232" s="13"/>
      <c r="I232" s="13"/>
      <c r="J232" s="13"/>
      <c r="K232" s="13"/>
      <c r="L232" s="13"/>
      <c r="M232" s="13"/>
      <c r="N232" s="13"/>
      <c r="O232" s="13"/>
      <c r="P232" s="13"/>
      <c r="Q232" s="13"/>
      <c r="R232" s="13"/>
      <c r="S232" s="13"/>
      <c r="T232" s="13"/>
      <c r="U232" s="13"/>
      <c r="V232" s="13"/>
      <c r="W232" s="13"/>
      <c r="X232" s="55"/>
      <c r="Y232" s="55"/>
      <c r="Z232" s="13"/>
      <c r="AA232" s="13"/>
      <c r="AB232" s="13"/>
      <c r="AC232" s="13"/>
      <c r="AD232" s="13"/>
      <c r="AE232" s="13"/>
      <c r="AF232" s="13"/>
      <c r="AG232" s="13"/>
      <c r="AH232" s="13"/>
      <c r="AI232" s="13"/>
      <c r="AJ232" s="13"/>
      <c r="AK232" s="13"/>
      <c r="AL232" s="13"/>
      <c r="AM232" s="13"/>
      <c r="AN232" s="13"/>
      <c r="AO232" s="13"/>
      <c r="AP232" s="87"/>
      <c r="AQ232" s="160"/>
      <c r="AR232" s="13"/>
      <c r="AS232" s="69"/>
      <c r="AT232" s="69"/>
      <c r="AU232" s="69"/>
      <c r="AV232" s="69"/>
      <c r="AW232" s="69"/>
      <c r="AX232" s="69"/>
      <c r="AY232" s="69"/>
      <c r="AZ232" s="69"/>
      <c r="BA232" s="69"/>
      <c r="BB232" s="69"/>
      <c r="BC232" s="69"/>
      <c r="BD232" s="69"/>
      <c r="BE232" s="69"/>
      <c r="BF232" s="69"/>
      <c r="BG232" s="69"/>
      <c r="BH232" s="69"/>
      <c r="BI232" s="69"/>
      <c r="BJ232" s="69"/>
      <c r="BK232" s="69"/>
      <c r="BL232" s="69"/>
      <c r="BM232" s="69"/>
      <c r="BN232" s="69"/>
      <c r="BO232" s="69"/>
      <c r="BP232" s="69"/>
      <c r="BQ232" s="69"/>
      <c r="BR232" s="69"/>
      <c r="BS232" s="69"/>
      <c r="BT232" s="69"/>
      <c r="BU232" s="69"/>
      <c r="BV232" s="69"/>
      <c r="BW232" s="69"/>
      <c r="BX232" s="69"/>
      <c r="BY232" s="69"/>
      <c r="BZ232" s="69"/>
      <c r="CA232" s="69"/>
      <c r="CB232" s="69"/>
      <c r="CC232" s="69"/>
      <c r="CD232" s="69"/>
      <c r="CE232" s="69"/>
      <c r="CF232" s="423"/>
      <c r="CG232" s="5"/>
      <c r="CH232" s="5"/>
      <c r="CI232" s="5"/>
      <c r="CJ232" s="5"/>
      <c r="CK232" s="5"/>
      <c r="CL232" s="5"/>
    </row>
    <row r="233" spans="1:90" s="5" customFormat="1" ht="13.5" customHeight="1">
      <c r="A233" s="1"/>
      <c r="B233" s="1"/>
      <c r="C233" s="13"/>
      <c r="D233" s="13"/>
      <c r="E233" s="13"/>
      <c r="F233" s="13"/>
      <c r="G233" s="13"/>
      <c r="H233" s="13"/>
      <c r="I233" s="13"/>
      <c r="J233" s="13"/>
      <c r="K233" s="13"/>
      <c r="L233" s="13"/>
      <c r="M233" s="13"/>
      <c r="N233" s="13"/>
      <c r="O233" s="13"/>
      <c r="P233" s="13"/>
      <c r="Q233" s="13"/>
      <c r="R233" s="13"/>
      <c r="S233" s="13"/>
      <c r="T233" s="13"/>
      <c r="U233" s="13"/>
      <c r="V233" s="13"/>
      <c r="W233" s="13"/>
      <c r="X233" s="55"/>
      <c r="Y233" s="55"/>
      <c r="Z233" s="13"/>
      <c r="AA233" s="13"/>
      <c r="AB233" s="13"/>
      <c r="AC233" s="13"/>
      <c r="AD233" s="13"/>
      <c r="AE233" s="13"/>
      <c r="AF233" s="13"/>
      <c r="AG233" s="13"/>
      <c r="AH233" s="13"/>
      <c r="AI233" s="13"/>
      <c r="AJ233" s="13"/>
      <c r="AK233" s="13"/>
      <c r="AL233" s="13"/>
      <c r="AM233" s="13"/>
      <c r="AN233" s="13"/>
      <c r="AO233" s="13"/>
      <c r="AP233" s="87"/>
      <c r="AQ233" s="160"/>
      <c r="AR233" s="13"/>
      <c r="AS233" s="253" t="s">
        <v>593</v>
      </c>
      <c r="AT233" s="253"/>
      <c r="AU233" s="253"/>
      <c r="AV233" s="253"/>
      <c r="AW233" s="253"/>
      <c r="AX233" s="253"/>
      <c r="AY233" s="253"/>
      <c r="AZ233" s="253"/>
      <c r="BA233" s="253"/>
      <c r="BB233" s="253"/>
      <c r="BC233" s="253"/>
      <c r="BD233" s="253"/>
      <c r="BE233" s="253"/>
      <c r="BF233" s="253"/>
      <c r="BG233" s="253"/>
      <c r="BH233" s="253"/>
      <c r="BI233" s="253"/>
      <c r="BJ233" s="253"/>
      <c r="BK233" s="253"/>
      <c r="BL233" s="253"/>
      <c r="BM233" s="253"/>
      <c r="BN233" s="253"/>
      <c r="BO233" s="253"/>
      <c r="BP233" s="253"/>
      <c r="BQ233" s="253"/>
      <c r="BR233" s="253"/>
      <c r="BS233" s="253"/>
      <c r="BT233" s="253"/>
      <c r="BU233" s="253"/>
      <c r="BV233" s="253"/>
      <c r="BW233" s="253"/>
      <c r="BX233" s="253"/>
      <c r="BY233" s="253"/>
      <c r="BZ233" s="253"/>
      <c r="CA233" s="253"/>
      <c r="CB233" s="253"/>
      <c r="CC233" s="253"/>
      <c r="CD233" s="253"/>
      <c r="CE233" s="253"/>
      <c r="CF233" s="423"/>
      <c r="CG233" s="5"/>
      <c r="CH233" s="5"/>
      <c r="CI233" s="5"/>
      <c r="CJ233" s="5"/>
      <c r="CK233" s="5"/>
      <c r="CL233" s="5"/>
    </row>
    <row r="234" spans="1:90" s="5" customFormat="1" ht="13.5" customHeight="1">
      <c r="A234" s="1"/>
      <c r="B234" s="1"/>
      <c r="C234" s="13"/>
      <c r="D234" s="13"/>
      <c r="E234" s="13"/>
      <c r="F234" s="13"/>
      <c r="G234" s="13"/>
      <c r="H234" s="13"/>
      <c r="I234" s="13"/>
      <c r="J234" s="13"/>
      <c r="K234" s="13"/>
      <c r="L234" s="13"/>
      <c r="M234" s="13"/>
      <c r="N234" s="13"/>
      <c r="O234" s="13"/>
      <c r="P234" s="13"/>
      <c r="Q234" s="13"/>
      <c r="R234" s="13"/>
      <c r="S234" s="13"/>
      <c r="T234" s="13"/>
      <c r="U234" s="13"/>
      <c r="V234" s="13"/>
      <c r="W234" s="13"/>
      <c r="X234" s="55"/>
      <c r="Y234" s="55"/>
      <c r="Z234" s="13"/>
      <c r="AA234" s="13"/>
      <c r="AB234" s="13"/>
      <c r="AC234" s="13"/>
      <c r="AD234" s="13"/>
      <c r="AE234" s="13"/>
      <c r="AF234" s="13"/>
      <c r="AG234" s="13"/>
      <c r="AH234" s="13"/>
      <c r="AI234" s="13"/>
      <c r="AJ234" s="13"/>
      <c r="AK234" s="13"/>
      <c r="AL234" s="13"/>
      <c r="AM234" s="13"/>
      <c r="AN234" s="13"/>
      <c r="AO234" s="13"/>
      <c r="AP234" s="87"/>
      <c r="AQ234" s="160"/>
      <c r="AR234" s="13"/>
      <c r="AS234" s="253"/>
      <c r="AT234" s="253"/>
      <c r="AU234" s="253"/>
      <c r="AV234" s="253"/>
      <c r="AW234" s="253"/>
      <c r="AX234" s="253"/>
      <c r="AY234" s="253"/>
      <c r="AZ234" s="253"/>
      <c r="BA234" s="253"/>
      <c r="BB234" s="253"/>
      <c r="BC234" s="253"/>
      <c r="BD234" s="253"/>
      <c r="BE234" s="253"/>
      <c r="BF234" s="253"/>
      <c r="BG234" s="253"/>
      <c r="BH234" s="253"/>
      <c r="BI234" s="253"/>
      <c r="BJ234" s="253"/>
      <c r="BK234" s="253"/>
      <c r="BL234" s="253"/>
      <c r="BM234" s="253"/>
      <c r="BN234" s="253"/>
      <c r="BO234" s="253"/>
      <c r="BP234" s="253"/>
      <c r="BQ234" s="253"/>
      <c r="BR234" s="253"/>
      <c r="BS234" s="253"/>
      <c r="BT234" s="253"/>
      <c r="BU234" s="253"/>
      <c r="BV234" s="253"/>
      <c r="BW234" s="253"/>
      <c r="BX234" s="253"/>
      <c r="BY234" s="253"/>
      <c r="BZ234" s="253"/>
      <c r="CA234" s="253"/>
      <c r="CB234" s="253"/>
      <c r="CC234" s="253"/>
      <c r="CD234" s="253"/>
      <c r="CE234" s="253"/>
      <c r="CF234" s="423"/>
      <c r="CG234" s="5"/>
      <c r="CH234" s="5"/>
      <c r="CI234" s="5"/>
      <c r="CJ234" s="5"/>
      <c r="CK234" s="5"/>
      <c r="CL234" s="5"/>
    </row>
    <row r="235" spans="1:90" s="5" customFormat="1" ht="13.5" customHeight="1">
      <c r="A235" s="1"/>
      <c r="B235" s="1"/>
      <c r="C235" s="13"/>
      <c r="D235" s="13"/>
      <c r="E235" s="13"/>
      <c r="F235" s="13"/>
      <c r="G235" s="13"/>
      <c r="H235" s="13"/>
      <c r="I235" s="13"/>
      <c r="J235" s="13"/>
      <c r="K235" s="13"/>
      <c r="L235" s="13"/>
      <c r="M235" s="13"/>
      <c r="N235" s="13"/>
      <c r="O235" s="13"/>
      <c r="P235" s="13"/>
      <c r="Q235" s="13"/>
      <c r="R235" s="13"/>
      <c r="S235" s="13"/>
      <c r="T235" s="13"/>
      <c r="U235" s="13"/>
      <c r="V235" s="13"/>
      <c r="W235" s="13"/>
      <c r="X235" s="55"/>
      <c r="Y235" s="55"/>
      <c r="Z235" s="13"/>
      <c r="AA235" s="13"/>
      <c r="AB235" s="13"/>
      <c r="AC235" s="13"/>
      <c r="AD235" s="13"/>
      <c r="AE235" s="13"/>
      <c r="AF235" s="13"/>
      <c r="AG235" s="13"/>
      <c r="AH235" s="13"/>
      <c r="AI235" s="13"/>
      <c r="AJ235" s="13"/>
      <c r="AK235" s="13"/>
      <c r="AL235" s="13"/>
      <c r="AM235" s="13"/>
      <c r="AN235" s="13"/>
      <c r="AO235" s="13"/>
      <c r="AP235" s="87"/>
      <c r="AQ235" s="160"/>
      <c r="AR235" s="13"/>
      <c r="AS235" s="253"/>
      <c r="AT235" s="253"/>
      <c r="AU235" s="253"/>
      <c r="AV235" s="253"/>
      <c r="AW235" s="253"/>
      <c r="AX235" s="253"/>
      <c r="AY235" s="253"/>
      <c r="AZ235" s="253"/>
      <c r="BA235" s="253"/>
      <c r="BB235" s="253"/>
      <c r="BC235" s="253"/>
      <c r="BD235" s="253"/>
      <c r="BE235" s="253"/>
      <c r="BF235" s="253"/>
      <c r="BG235" s="253"/>
      <c r="BH235" s="253"/>
      <c r="BI235" s="253"/>
      <c r="BJ235" s="253"/>
      <c r="BK235" s="253"/>
      <c r="BL235" s="253"/>
      <c r="BM235" s="253"/>
      <c r="BN235" s="253"/>
      <c r="BO235" s="253"/>
      <c r="BP235" s="253"/>
      <c r="BQ235" s="253"/>
      <c r="BR235" s="253"/>
      <c r="BS235" s="253"/>
      <c r="BT235" s="253"/>
      <c r="BU235" s="253"/>
      <c r="BV235" s="253"/>
      <c r="BW235" s="253"/>
      <c r="BX235" s="253"/>
      <c r="BY235" s="253"/>
      <c r="BZ235" s="253"/>
      <c r="CA235" s="253"/>
      <c r="CB235" s="253"/>
      <c r="CC235" s="253"/>
      <c r="CD235" s="253"/>
      <c r="CE235" s="253"/>
      <c r="CF235" s="423"/>
      <c r="CG235" s="5"/>
      <c r="CH235" s="5"/>
      <c r="CI235" s="5"/>
      <c r="CJ235" s="5"/>
      <c r="CK235" s="5"/>
      <c r="CL235" s="5"/>
    </row>
    <row r="236" spans="1:90" s="5" customFormat="1" ht="13.5" customHeight="1">
      <c r="A236" s="1"/>
      <c r="B236" s="1"/>
      <c r="C236" s="13"/>
      <c r="D236" s="13"/>
      <c r="E236" s="13"/>
      <c r="F236" s="13"/>
      <c r="G236" s="13"/>
      <c r="H236" s="13"/>
      <c r="I236" s="13"/>
      <c r="J236" s="13"/>
      <c r="K236" s="13"/>
      <c r="L236" s="13"/>
      <c r="M236" s="13"/>
      <c r="N236" s="13"/>
      <c r="O236" s="13"/>
      <c r="P236" s="13"/>
      <c r="Q236" s="13"/>
      <c r="R236" s="13"/>
      <c r="S236" s="13"/>
      <c r="T236" s="13"/>
      <c r="U236" s="13"/>
      <c r="V236" s="13"/>
      <c r="W236" s="13"/>
      <c r="X236" s="55"/>
      <c r="Y236" s="55"/>
      <c r="Z236" s="13"/>
      <c r="AA236" s="13"/>
      <c r="AB236" s="13"/>
      <c r="AC236" s="13"/>
      <c r="AD236" s="13"/>
      <c r="AE236" s="13"/>
      <c r="AF236" s="13"/>
      <c r="AG236" s="13"/>
      <c r="AH236" s="13"/>
      <c r="AI236" s="13"/>
      <c r="AJ236" s="13"/>
      <c r="AK236" s="13"/>
      <c r="AL236" s="13"/>
      <c r="AM236" s="13"/>
      <c r="AN236" s="13"/>
      <c r="AO236" s="13"/>
      <c r="AP236" s="87"/>
      <c r="AQ236" s="160"/>
      <c r="AR236" s="13"/>
      <c r="AS236" s="253"/>
      <c r="AT236" s="253"/>
      <c r="AU236" s="253"/>
      <c r="AV236" s="253"/>
      <c r="AW236" s="253"/>
      <c r="AX236" s="253"/>
      <c r="AY236" s="253"/>
      <c r="AZ236" s="253"/>
      <c r="BA236" s="253"/>
      <c r="BB236" s="253"/>
      <c r="BC236" s="253"/>
      <c r="BD236" s="253"/>
      <c r="BE236" s="253"/>
      <c r="BF236" s="253"/>
      <c r="BG236" s="253"/>
      <c r="BH236" s="253"/>
      <c r="BI236" s="253"/>
      <c r="BJ236" s="253"/>
      <c r="BK236" s="253"/>
      <c r="BL236" s="253"/>
      <c r="BM236" s="253"/>
      <c r="BN236" s="253"/>
      <c r="BO236" s="253"/>
      <c r="BP236" s="253"/>
      <c r="BQ236" s="253"/>
      <c r="BR236" s="253"/>
      <c r="BS236" s="253"/>
      <c r="BT236" s="253"/>
      <c r="BU236" s="253"/>
      <c r="BV236" s="253"/>
      <c r="BW236" s="253"/>
      <c r="BX236" s="253"/>
      <c r="BY236" s="253"/>
      <c r="BZ236" s="253"/>
      <c r="CA236" s="253"/>
      <c r="CB236" s="253"/>
      <c r="CC236" s="253"/>
      <c r="CD236" s="253"/>
      <c r="CE236" s="253"/>
      <c r="CF236" s="423"/>
      <c r="CG236" s="5"/>
      <c r="CH236" s="5"/>
      <c r="CI236" s="5"/>
      <c r="CJ236" s="5"/>
      <c r="CK236" s="5"/>
      <c r="CL236" s="5"/>
    </row>
    <row r="237" spans="1:90" s="5" customFormat="1" ht="13.5" customHeight="1">
      <c r="A237" s="1"/>
      <c r="B237" s="1"/>
      <c r="C237" s="13"/>
      <c r="D237" s="13"/>
      <c r="E237" s="13"/>
      <c r="F237" s="13"/>
      <c r="G237" s="13"/>
      <c r="H237" s="13"/>
      <c r="I237" s="13"/>
      <c r="J237" s="13"/>
      <c r="K237" s="13"/>
      <c r="L237" s="13"/>
      <c r="M237" s="13"/>
      <c r="N237" s="13"/>
      <c r="O237" s="13"/>
      <c r="P237" s="13"/>
      <c r="Q237" s="13"/>
      <c r="R237" s="13"/>
      <c r="S237" s="13"/>
      <c r="T237" s="13"/>
      <c r="U237" s="13"/>
      <c r="V237" s="13"/>
      <c r="W237" s="13"/>
      <c r="X237" s="55"/>
      <c r="Y237" s="55"/>
      <c r="Z237" s="13"/>
      <c r="AA237" s="13"/>
      <c r="AB237" s="13"/>
      <c r="AC237" s="13"/>
      <c r="AD237" s="13"/>
      <c r="AE237" s="13"/>
      <c r="AF237" s="13"/>
      <c r="AG237" s="13"/>
      <c r="AH237" s="13"/>
      <c r="AI237" s="13"/>
      <c r="AJ237" s="13"/>
      <c r="AK237" s="13"/>
      <c r="AL237" s="13"/>
      <c r="AM237" s="13"/>
      <c r="AN237" s="13"/>
      <c r="AO237" s="13"/>
      <c r="AP237" s="87"/>
      <c r="AQ237" s="160"/>
      <c r="AR237" s="13"/>
      <c r="AS237" s="253"/>
      <c r="AT237" s="253"/>
      <c r="AU237" s="253"/>
      <c r="AV237" s="253"/>
      <c r="AW237" s="253"/>
      <c r="AX237" s="253"/>
      <c r="AY237" s="253"/>
      <c r="AZ237" s="253"/>
      <c r="BA237" s="253"/>
      <c r="BB237" s="253"/>
      <c r="BC237" s="253"/>
      <c r="BD237" s="253"/>
      <c r="BE237" s="253"/>
      <c r="BF237" s="253"/>
      <c r="BG237" s="253"/>
      <c r="BH237" s="253"/>
      <c r="BI237" s="253"/>
      <c r="BJ237" s="253"/>
      <c r="BK237" s="253"/>
      <c r="BL237" s="253"/>
      <c r="BM237" s="253"/>
      <c r="BN237" s="253"/>
      <c r="BO237" s="253"/>
      <c r="BP237" s="253"/>
      <c r="BQ237" s="253"/>
      <c r="BR237" s="253"/>
      <c r="BS237" s="253"/>
      <c r="BT237" s="253"/>
      <c r="BU237" s="253"/>
      <c r="BV237" s="253"/>
      <c r="BW237" s="253"/>
      <c r="BX237" s="253"/>
      <c r="BY237" s="253"/>
      <c r="BZ237" s="253"/>
      <c r="CA237" s="253"/>
      <c r="CB237" s="253"/>
      <c r="CC237" s="253"/>
      <c r="CD237" s="253"/>
      <c r="CE237" s="253"/>
      <c r="CF237" s="423"/>
      <c r="CG237" s="5"/>
      <c r="CH237" s="5"/>
      <c r="CI237" s="5"/>
      <c r="CJ237" s="5"/>
      <c r="CK237" s="5"/>
      <c r="CL237" s="5"/>
    </row>
    <row r="238" spans="1:90" s="5" customFormat="1" ht="9.9499999999999993"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88"/>
      <c r="AQ238" s="161"/>
      <c r="AR238" s="223"/>
      <c r="AS238" s="223"/>
      <c r="AT238" s="223"/>
      <c r="AU238" s="223"/>
      <c r="AV238" s="223"/>
      <c r="AW238" s="223"/>
      <c r="AX238" s="223"/>
      <c r="AY238" s="223"/>
      <c r="AZ238" s="223"/>
      <c r="BA238" s="260"/>
      <c r="BB238" s="260"/>
      <c r="BC238" s="260"/>
      <c r="BD238" s="260"/>
      <c r="BE238" s="260"/>
      <c r="BF238" s="260"/>
      <c r="BG238" s="260"/>
      <c r="BH238" s="260"/>
      <c r="BI238" s="260"/>
      <c r="BJ238" s="260"/>
      <c r="BK238" s="260"/>
      <c r="BL238" s="260"/>
      <c r="BM238" s="260"/>
      <c r="BN238" s="260"/>
      <c r="BO238" s="260"/>
      <c r="BP238" s="260"/>
      <c r="BQ238" s="260"/>
      <c r="BR238" s="260"/>
      <c r="BS238" s="260"/>
      <c r="BT238" s="260"/>
      <c r="BU238" s="260"/>
      <c r="BV238" s="260"/>
      <c r="BW238" s="260"/>
      <c r="BX238" s="260"/>
      <c r="BY238" s="260"/>
      <c r="BZ238" s="260"/>
      <c r="CA238" s="260"/>
      <c r="CB238" s="260"/>
      <c r="CC238" s="260"/>
      <c r="CD238" s="260"/>
      <c r="CE238" s="260"/>
      <c r="CF238" s="422"/>
      <c r="CG238" s="5"/>
      <c r="CH238" s="5"/>
      <c r="CI238" s="5"/>
      <c r="CJ238" s="5"/>
      <c r="CK238" s="5"/>
      <c r="CL238" s="5"/>
    </row>
    <row r="239" spans="1:90" s="5" customFormat="1" ht="9.9499999999999993"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89" t="s">
        <v>152</v>
      </c>
      <c r="AQ239" s="162"/>
      <c r="AR239" s="219"/>
      <c r="AS239" s="225"/>
      <c r="AT239" s="225"/>
      <c r="AU239" s="225"/>
      <c r="AV239" s="225"/>
      <c r="AW239" s="225"/>
      <c r="AX239" s="225"/>
      <c r="AY239" s="225"/>
      <c r="AZ239" s="225"/>
      <c r="BA239" s="225"/>
      <c r="BB239" s="219"/>
      <c r="BC239" s="219"/>
      <c r="BD239" s="219"/>
      <c r="BE239" s="219"/>
      <c r="BF239" s="219"/>
      <c r="BG239" s="342"/>
      <c r="BH239" s="342"/>
      <c r="BI239" s="342"/>
      <c r="BJ239" s="342"/>
      <c r="BK239" s="342"/>
      <c r="BL239" s="342"/>
      <c r="BM239" s="342"/>
      <c r="BN239" s="342"/>
      <c r="BO239" s="342"/>
      <c r="BP239" s="342"/>
      <c r="BQ239" s="342"/>
      <c r="BR239" s="342"/>
      <c r="BS239" s="342"/>
      <c r="BT239" s="342"/>
      <c r="BU239" s="342"/>
      <c r="BV239" s="342"/>
      <c r="BW239" s="342"/>
      <c r="BX239" s="342"/>
      <c r="BY239" s="342"/>
      <c r="BZ239" s="342"/>
      <c r="CA239" s="342"/>
      <c r="CB239" s="342"/>
      <c r="CC239" s="342"/>
      <c r="CD239" s="342"/>
      <c r="CE239" s="342"/>
      <c r="CF239" s="423"/>
      <c r="CG239" s="5"/>
      <c r="CH239" s="5"/>
      <c r="CI239" s="5"/>
      <c r="CJ239" s="5"/>
      <c r="CK239" s="5"/>
      <c r="CL239" s="5"/>
    </row>
    <row r="240" spans="1:90" s="5" customFormat="1" ht="13.5" customHeight="1">
      <c r="A240" s="1"/>
      <c r="B240" s="11">
        <v>1</v>
      </c>
      <c r="C240" s="1"/>
      <c r="D240" s="1" t="s">
        <v>457</v>
      </c>
      <c r="E240" s="1"/>
      <c r="F240" s="1"/>
      <c r="G240" s="1"/>
      <c r="H240" s="1"/>
      <c r="I240" s="1"/>
      <c r="J240" s="1"/>
      <c r="K240" s="1"/>
      <c r="L240" s="1"/>
      <c r="M240" s="1" t="s">
        <v>489</v>
      </c>
      <c r="N240" s="1"/>
      <c r="O240" s="1"/>
      <c r="P240" s="32" t="s">
        <v>141</v>
      </c>
      <c r="Q240" s="34"/>
      <c r="R240" s="34"/>
      <c r="S240" s="34"/>
      <c r="T240" s="34"/>
      <c r="U240" s="34"/>
      <c r="V240" s="34"/>
      <c r="W240" s="34"/>
      <c r="X240" s="34"/>
      <c r="Y240" s="43"/>
      <c r="Z240" s="1"/>
      <c r="AA240" s="1" t="s">
        <v>154</v>
      </c>
      <c r="AB240" s="1"/>
      <c r="AC240" s="1"/>
      <c r="AD240" s="32" t="s">
        <v>141</v>
      </c>
      <c r="AE240" s="34"/>
      <c r="AF240" s="34"/>
      <c r="AG240" s="34"/>
      <c r="AH240" s="34"/>
      <c r="AI240" s="34"/>
      <c r="AJ240" s="34"/>
      <c r="AK240" s="34"/>
      <c r="AL240" s="34"/>
      <c r="AM240" s="43"/>
      <c r="AN240" s="1"/>
      <c r="AO240" s="1"/>
      <c r="AP240" s="90"/>
      <c r="AQ240" s="163"/>
      <c r="AR240" s="69" t="s">
        <v>94</v>
      </c>
      <c r="AS240" s="53" t="str">
        <f>CONCATENATE("（",D240,"）")</f>
        <v>（用地、物件等未処理）</v>
      </c>
      <c r="AT240" s="53"/>
      <c r="AU240" s="53"/>
      <c r="AV240" s="53"/>
      <c r="AW240" s="53"/>
      <c r="AX240" s="53"/>
      <c r="AY240" s="53"/>
      <c r="AZ240" s="53"/>
      <c r="BA240" s="53"/>
      <c r="BB240" s="252" t="str">
        <f>CONCATENATE("　","本工事範囲内の",P240,"には",AD240,"があるので、監督員と")</f>
        <v>　本工事範囲内の　　　　　　　　には　　　　　　　　があるので、監督員と</v>
      </c>
      <c r="BC240" s="252"/>
      <c r="BD240" s="252"/>
      <c r="BE240" s="252"/>
      <c r="BF240" s="252"/>
      <c r="BG240" s="252"/>
      <c r="BH240" s="252"/>
      <c r="BI240" s="252"/>
      <c r="BJ240" s="252"/>
      <c r="BK240" s="252"/>
      <c r="BL240" s="252"/>
      <c r="BM240" s="252"/>
      <c r="BN240" s="252"/>
      <c r="BO240" s="252"/>
      <c r="BP240" s="252"/>
      <c r="BQ240" s="252"/>
      <c r="BR240" s="252"/>
      <c r="BS240" s="252"/>
      <c r="BT240" s="252"/>
      <c r="BU240" s="252"/>
      <c r="BV240" s="252"/>
      <c r="BW240" s="252"/>
      <c r="BX240" s="252"/>
      <c r="BY240" s="252"/>
      <c r="BZ240" s="252"/>
      <c r="CA240" s="252"/>
      <c r="CB240" s="252"/>
      <c r="CC240" s="252"/>
      <c r="CD240" s="252"/>
      <c r="CE240" s="252"/>
      <c r="CF240" s="423"/>
      <c r="CG240" s="5"/>
      <c r="CH240" s="5"/>
      <c r="CI240" s="5"/>
      <c r="CJ240" s="5"/>
      <c r="CK240" s="5"/>
      <c r="CL240" s="5"/>
    </row>
    <row r="241" spans="1:113" s="5" customFormat="1" ht="13.5" customHeight="1">
      <c r="A241" s="1"/>
      <c r="B241" s="12"/>
      <c r="C241" s="1"/>
      <c r="D241" s="1"/>
      <c r="E241" s="1"/>
      <c r="F241" s="1"/>
      <c r="G241" s="1"/>
      <c r="H241" s="1"/>
      <c r="I241" s="1"/>
      <c r="J241" s="1"/>
      <c r="K241" s="1"/>
      <c r="L241" s="1"/>
      <c r="M241" s="1"/>
      <c r="N241" s="1"/>
      <c r="O241" s="1"/>
      <c r="P241" s="53"/>
      <c r="Q241" s="53"/>
      <c r="R241" s="53"/>
      <c r="S241" s="53"/>
      <c r="T241" s="53"/>
      <c r="U241" s="53"/>
      <c r="V241" s="53"/>
      <c r="W241" s="53"/>
      <c r="X241" s="53"/>
      <c r="Y241" s="53"/>
      <c r="Z241" s="1"/>
      <c r="AA241" s="1"/>
      <c r="AB241" s="1"/>
      <c r="AC241" s="1"/>
      <c r="AD241" s="53"/>
      <c r="AE241" s="53"/>
      <c r="AF241" s="53"/>
      <c r="AG241" s="53"/>
      <c r="AH241" s="53"/>
      <c r="AI241" s="53"/>
      <c r="AJ241" s="53"/>
      <c r="AK241" s="53"/>
      <c r="AL241" s="53"/>
      <c r="AM241" s="53"/>
      <c r="AN241" s="1"/>
      <c r="AO241" s="1"/>
      <c r="AP241" s="91"/>
      <c r="AQ241" s="163"/>
      <c r="AR241" s="224"/>
      <c r="AS241" s="250" t="str">
        <f>CONCATENATE("打合せのうえ施工を行うこと。","なお、",P244,"頃",AD244,"の予定である。")</f>
        <v>打合せのうえ施工を行うこと。なお、　　　　　　　　頃　　　　　　　　の予定である。</v>
      </c>
      <c r="AT241" s="250"/>
      <c r="AU241" s="250"/>
      <c r="AV241" s="250"/>
      <c r="AW241" s="250"/>
      <c r="AX241" s="250"/>
      <c r="AY241" s="250"/>
      <c r="AZ241" s="250"/>
      <c r="BA241" s="250"/>
      <c r="BB241" s="250"/>
      <c r="BC241" s="250"/>
      <c r="BD241" s="250"/>
      <c r="BE241" s="250"/>
      <c r="BF241" s="250"/>
      <c r="BG241" s="250"/>
      <c r="BH241" s="250"/>
      <c r="BI241" s="250"/>
      <c r="BJ241" s="250"/>
      <c r="BK241" s="250"/>
      <c r="BL241" s="250"/>
      <c r="BM241" s="250"/>
      <c r="BN241" s="250"/>
      <c r="BO241" s="250"/>
      <c r="BP241" s="250"/>
      <c r="BQ241" s="250"/>
      <c r="BR241" s="250"/>
      <c r="BS241" s="250"/>
      <c r="BT241" s="250"/>
      <c r="BU241" s="250"/>
      <c r="BV241" s="250"/>
      <c r="BW241" s="250"/>
      <c r="BX241" s="250"/>
      <c r="BY241" s="250"/>
      <c r="BZ241" s="250"/>
      <c r="CA241" s="250"/>
      <c r="CB241" s="250"/>
      <c r="CC241" s="250"/>
      <c r="CD241" s="250"/>
      <c r="CE241" s="250"/>
      <c r="CF241" s="423"/>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row>
    <row r="242" spans="1:113" s="5" customFormat="1" ht="9.9499999999999993" customHeight="1">
      <c r="A242" s="1"/>
      <c r="B242" s="12"/>
      <c r="C242" s="1"/>
      <c r="D242" s="1"/>
      <c r="E242" s="1"/>
      <c r="F242" s="1"/>
      <c r="G242" s="1"/>
      <c r="H242" s="1"/>
      <c r="I242" s="1"/>
      <c r="J242" s="1"/>
      <c r="K242" s="1"/>
      <c r="L242" s="1"/>
      <c r="M242" s="1"/>
      <c r="N242" s="1"/>
      <c r="O242" s="1"/>
      <c r="P242" s="53"/>
      <c r="Q242" s="53"/>
      <c r="R242" s="53"/>
      <c r="S242" s="53"/>
      <c r="T242" s="53"/>
      <c r="U242" s="53"/>
      <c r="V242" s="53"/>
      <c r="W242" s="53"/>
      <c r="X242" s="53"/>
      <c r="Y242" s="53"/>
      <c r="Z242" s="1"/>
      <c r="AA242" s="1"/>
      <c r="AB242" s="1"/>
      <c r="AC242" s="1"/>
      <c r="AD242" s="53"/>
      <c r="AE242" s="53"/>
      <c r="AF242" s="53"/>
      <c r="AG242" s="53"/>
      <c r="AH242" s="53"/>
      <c r="AI242" s="53"/>
      <c r="AJ242" s="53"/>
      <c r="AK242" s="53"/>
      <c r="AL242" s="53"/>
      <c r="AM242" s="53"/>
      <c r="AN242" s="1"/>
      <c r="AO242" s="1"/>
      <c r="AP242" s="92"/>
      <c r="AQ242" s="164"/>
      <c r="AR242" s="220"/>
      <c r="AS242" s="223"/>
      <c r="AT242" s="223"/>
      <c r="AU242" s="223"/>
      <c r="AV242" s="223"/>
      <c r="AW242" s="223"/>
      <c r="AX242" s="223"/>
      <c r="AY242" s="223"/>
      <c r="AZ242" s="223"/>
      <c r="BA242" s="223"/>
      <c r="BB242" s="220"/>
      <c r="BC242" s="220"/>
      <c r="BD242" s="220"/>
      <c r="BE242" s="220"/>
      <c r="BF242" s="220"/>
      <c r="BG242" s="220"/>
      <c r="BH242" s="220"/>
      <c r="BI242" s="220"/>
      <c r="BJ242" s="220"/>
      <c r="BK242" s="220"/>
      <c r="BL242" s="220"/>
      <c r="BM242" s="220"/>
      <c r="BN242" s="220"/>
      <c r="BO242" s="220"/>
      <c r="BP242" s="220"/>
      <c r="BQ242" s="220"/>
      <c r="BR242" s="220"/>
      <c r="BS242" s="220"/>
      <c r="BT242" s="220"/>
      <c r="BU242" s="220"/>
      <c r="BV242" s="220"/>
      <c r="BW242" s="220"/>
      <c r="BX242" s="220"/>
      <c r="BY242" s="220"/>
      <c r="BZ242" s="220"/>
      <c r="CA242" s="220"/>
      <c r="CB242" s="220"/>
      <c r="CC242" s="220"/>
      <c r="CD242" s="220"/>
      <c r="CE242" s="220"/>
      <c r="CF242" s="422"/>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row>
    <row r="243" spans="1:113" s="5" customFormat="1" ht="9.9499999999999993" customHeight="1">
      <c r="A243" s="1"/>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3"/>
      <c r="AO243" s="1"/>
      <c r="AP243" s="93" t="s">
        <v>99</v>
      </c>
      <c r="AQ243" s="165"/>
      <c r="AR243" s="225"/>
      <c r="AS243" s="225"/>
      <c r="AT243" s="225"/>
      <c r="AU243" s="225"/>
      <c r="AV243" s="225"/>
      <c r="AW243" s="225"/>
      <c r="AX243" s="225"/>
      <c r="AY243" s="225"/>
      <c r="AZ243" s="225"/>
      <c r="BA243" s="225"/>
      <c r="BB243" s="219"/>
      <c r="BC243" s="219"/>
      <c r="BD243" s="219"/>
      <c r="BE243" s="219"/>
      <c r="BF243" s="219"/>
      <c r="BG243" s="219"/>
      <c r="BH243" s="219"/>
      <c r="BI243" s="219"/>
      <c r="BJ243" s="219"/>
      <c r="BK243" s="219"/>
      <c r="BL243" s="219"/>
      <c r="BM243" s="219"/>
      <c r="BN243" s="219"/>
      <c r="BO243" s="219"/>
      <c r="BP243" s="219"/>
      <c r="BQ243" s="219"/>
      <c r="BR243" s="219"/>
      <c r="BS243" s="219"/>
      <c r="BT243" s="219"/>
      <c r="BU243" s="219"/>
      <c r="BV243" s="219"/>
      <c r="BW243" s="219"/>
      <c r="BX243" s="219"/>
      <c r="BY243" s="219"/>
      <c r="BZ243" s="219"/>
      <c r="CA243" s="219"/>
      <c r="CB243" s="219"/>
      <c r="CC243" s="219"/>
      <c r="CD243" s="219"/>
      <c r="CE243" s="219"/>
      <c r="CF243" s="423"/>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row>
    <row r="244" spans="1:113" s="5" customFormat="1" ht="13.5" customHeight="1">
      <c r="A244" s="1"/>
      <c r="B244" s="1"/>
      <c r="C244" s="1"/>
      <c r="D244" s="1"/>
      <c r="E244" s="1"/>
      <c r="F244" s="1"/>
      <c r="G244" s="1"/>
      <c r="H244" s="1"/>
      <c r="I244" s="1"/>
      <c r="J244" s="1"/>
      <c r="K244" s="1"/>
      <c r="L244" s="1"/>
      <c r="M244" s="1" t="s">
        <v>291</v>
      </c>
      <c r="N244" s="1"/>
      <c r="O244" s="1"/>
      <c r="P244" s="32" t="s">
        <v>141</v>
      </c>
      <c r="Q244" s="34"/>
      <c r="R244" s="34"/>
      <c r="S244" s="34"/>
      <c r="T244" s="34"/>
      <c r="U244" s="34"/>
      <c r="V244" s="34"/>
      <c r="W244" s="34"/>
      <c r="X244" s="34"/>
      <c r="Y244" s="43"/>
      <c r="Z244" s="1"/>
      <c r="AA244" s="1" t="s">
        <v>506</v>
      </c>
      <c r="AB244" s="1"/>
      <c r="AC244" s="1"/>
      <c r="AD244" s="32" t="s">
        <v>141</v>
      </c>
      <c r="AE244" s="34"/>
      <c r="AF244" s="34"/>
      <c r="AG244" s="34"/>
      <c r="AH244" s="34"/>
      <c r="AI244" s="34"/>
      <c r="AJ244" s="34"/>
      <c r="AK244" s="34"/>
      <c r="AL244" s="34"/>
      <c r="AM244" s="43"/>
      <c r="AN244" s="1"/>
      <c r="AO244" s="1"/>
      <c r="AP244" s="94"/>
      <c r="AQ244" s="166"/>
      <c r="AR244" s="12" t="s">
        <v>94</v>
      </c>
      <c r="AS244" s="53" t="str">
        <f>CONCATENATE("（",D246,"）")</f>
        <v>（埋設物等の事前調査）</v>
      </c>
      <c r="AT244" s="286"/>
      <c r="AU244" s="286"/>
      <c r="AV244" s="286"/>
      <c r="AW244" s="286"/>
      <c r="AX244" s="286"/>
      <c r="AY244" s="286"/>
      <c r="AZ244" s="286"/>
      <c r="BA244" s="286"/>
      <c r="BB244" s="250" t="str">
        <f>IF(P246=CG244,CONCATENATE(CL244,CG244,DI244),IF(P246=CG245,CONCATENATE(CL244,CM245,CO245,CP245,CS245,CT245,CV245,CW245,CY245,CZ245,DB245,DC245,DE244,CG245,DI244),CONCATENATE(CL244,"（",CG244,"・",CG245,"）",DI244)))</f>
        <v>　工事に係る地下埋設物等の事前調査については、未調査である。</v>
      </c>
      <c r="BC244" s="250"/>
      <c r="BD244" s="250"/>
      <c r="BE244" s="250"/>
      <c r="BF244" s="250"/>
      <c r="BG244" s="250"/>
      <c r="BH244" s="250"/>
      <c r="BI244" s="250"/>
      <c r="BJ244" s="250"/>
      <c r="BK244" s="250"/>
      <c r="BL244" s="250"/>
      <c r="BM244" s="250"/>
      <c r="BN244" s="250"/>
      <c r="BO244" s="250"/>
      <c r="BP244" s="250"/>
      <c r="BQ244" s="250"/>
      <c r="BR244" s="250"/>
      <c r="BS244" s="250"/>
      <c r="BT244" s="250"/>
      <c r="BU244" s="250"/>
      <c r="BV244" s="250"/>
      <c r="BW244" s="250"/>
      <c r="BX244" s="250"/>
      <c r="BY244" s="250"/>
      <c r="BZ244" s="250"/>
      <c r="CA244" s="250"/>
      <c r="CB244" s="250"/>
      <c r="CC244" s="250"/>
      <c r="CD244" s="250"/>
      <c r="CE244" s="250"/>
      <c r="CF244" s="423"/>
      <c r="CG244" s="5" t="s">
        <v>496</v>
      </c>
      <c r="CH244" s="5"/>
      <c r="CI244" s="5"/>
      <c r="CJ244" s="5"/>
      <c r="CK244" s="5" t="s">
        <v>131</v>
      </c>
      <c r="CL244" s="5" t="s">
        <v>292</v>
      </c>
      <c r="CM244" s="5"/>
      <c r="CN244" s="5"/>
      <c r="CO244" s="5"/>
      <c r="CP244" s="5"/>
      <c r="CQ244" s="5"/>
      <c r="CR244" s="5"/>
      <c r="CS244" s="5"/>
      <c r="CT244" s="5"/>
      <c r="CU244" s="5"/>
      <c r="CV244" s="5"/>
      <c r="CW244" s="5"/>
      <c r="CX244" s="5"/>
      <c r="CY244" s="5"/>
      <c r="CZ244" s="5"/>
      <c r="DA244" s="5"/>
      <c r="DB244" s="5"/>
      <c r="DC244" s="5"/>
      <c r="DD244" s="5"/>
      <c r="DE244" s="5" t="s">
        <v>578</v>
      </c>
      <c r="DF244" s="5"/>
      <c r="DG244" s="5"/>
      <c r="DH244" s="5"/>
      <c r="DI244" s="5" t="s">
        <v>106</v>
      </c>
    </row>
    <row r="245" spans="1:113" s="5" customFormat="1" ht="13.5" customHeight="1">
      <c r="A245" s="1"/>
      <c r="B245" s="1"/>
      <c r="C245" s="1"/>
      <c r="D245" s="1"/>
      <c r="E245" s="1"/>
      <c r="F245" s="1"/>
      <c r="G245" s="1"/>
      <c r="H245" s="1"/>
      <c r="I245" s="1"/>
      <c r="J245" s="1"/>
      <c r="K245" s="1"/>
      <c r="L245" s="1"/>
      <c r="M245" s="1"/>
      <c r="N245" s="1"/>
      <c r="O245" s="1"/>
      <c r="P245" s="53"/>
      <c r="Q245" s="53"/>
      <c r="R245" s="53"/>
      <c r="S245" s="53"/>
      <c r="T245" s="53"/>
      <c r="U245" s="53"/>
      <c r="V245" s="53"/>
      <c r="W245" s="53"/>
      <c r="X245" s="53"/>
      <c r="Y245" s="53"/>
      <c r="Z245" s="1"/>
      <c r="AA245" s="1"/>
      <c r="AB245" s="1"/>
      <c r="AC245" s="1"/>
      <c r="AD245" s="53"/>
      <c r="AE245" s="53"/>
      <c r="AF245" s="53"/>
      <c r="AG245" s="53"/>
      <c r="AH245" s="53"/>
      <c r="AI245" s="53"/>
      <c r="AJ245" s="53"/>
      <c r="AK245" s="53"/>
      <c r="AL245" s="53"/>
      <c r="AM245" s="53"/>
      <c r="AN245" s="1"/>
      <c r="AO245" s="1"/>
      <c r="AP245" s="94"/>
      <c r="AQ245" s="166"/>
      <c r="AR245" s="12"/>
      <c r="AS245" s="249"/>
      <c r="AT245" s="288"/>
      <c r="AU245" s="288"/>
      <c r="AV245" s="288"/>
      <c r="AW245" s="288"/>
      <c r="AX245" s="288"/>
      <c r="AY245" s="288"/>
      <c r="AZ245" s="288"/>
      <c r="BA245" s="288"/>
      <c r="BB245" s="250"/>
      <c r="BC245" s="250"/>
      <c r="BD245" s="250"/>
      <c r="BE245" s="250"/>
      <c r="BF245" s="250"/>
      <c r="BG245" s="250"/>
      <c r="BH245" s="250"/>
      <c r="BI245" s="250"/>
      <c r="BJ245" s="250"/>
      <c r="BK245" s="250"/>
      <c r="BL245" s="250"/>
      <c r="BM245" s="250"/>
      <c r="BN245" s="250"/>
      <c r="BO245" s="250"/>
      <c r="BP245" s="250"/>
      <c r="BQ245" s="250"/>
      <c r="BR245" s="250"/>
      <c r="BS245" s="250"/>
      <c r="BT245" s="250"/>
      <c r="BU245" s="250"/>
      <c r="BV245" s="250"/>
      <c r="BW245" s="250"/>
      <c r="BX245" s="250"/>
      <c r="BY245" s="250"/>
      <c r="BZ245" s="250"/>
      <c r="CA245" s="250"/>
      <c r="CB245" s="250"/>
      <c r="CC245" s="250"/>
      <c r="CD245" s="250"/>
      <c r="CE245" s="250"/>
      <c r="CF245" s="423"/>
      <c r="CG245" s="5" t="s">
        <v>459</v>
      </c>
      <c r="CH245" s="5"/>
      <c r="CI245" s="5"/>
      <c r="CJ245" s="5"/>
      <c r="CK245" s="5"/>
      <c r="CL245" s="5"/>
      <c r="CM245" s="5" t="str">
        <f>IF(L248=CK244,M248,"")</f>
        <v/>
      </c>
      <c r="CN245" s="5"/>
      <c r="CO245" s="5" t="str">
        <f>IF(CM245="","",IF(CP245="","","・"))</f>
        <v/>
      </c>
      <c r="CP245" s="5" t="str">
        <f>IF(P248=CK244,Q248,"")</f>
        <v/>
      </c>
      <c r="CQ245" s="5"/>
      <c r="CR245" s="5"/>
      <c r="CS245" s="5" t="str">
        <f>IF(AND(CM245="",CP245=""),"",IF(CT245="","","・"))</f>
        <v/>
      </c>
      <c r="CT245" s="5" t="str">
        <f>IF(T248=CK244,U248,"")</f>
        <v/>
      </c>
      <c r="CU245" s="5"/>
      <c r="CV245" s="5" t="str">
        <f>IF(AND(CM245="",CP245="",CT245=""),"",IF(CW245="","","・"))</f>
        <v/>
      </c>
      <c r="CW245" s="5" t="str">
        <f>IF(X248=CK244,Y248,"")</f>
        <v/>
      </c>
      <c r="CX245" s="5"/>
      <c r="CY245" s="5" t="str">
        <f>IF(AND(CM245="",CP245="",CT245="",CW245=""),"",IF(CZ245="","","・"))</f>
        <v/>
      </c>
      <c r="CZ245" s="5" t="str">
        <f>IF(AB248=CK244,AC248,"")</f>
        <v/>
      </c>
      <c r="DA245" s="5"/>
      <c r="DB245" s="269" t="str">
        <f>IF(AND(CM245="",CP245="",CT245="",CW245="",CZ245=""),"",IF(DC245="","","・"))</f>
        <v/>
      </c>
      <c r="DC245" s="5" t="str">
        <f>IF(AF248=CK244,AJ248,"")</f>
        <v/>
      </c>
      <c r="DD245" s="5"/>
      <c r="DE245" s="5"/>
      <c r="DF245" s="5"/>
      <c r="DG245" s="5"/>
      <c r="DH245" s="5"/>
      <c r="DI245" s="5"/>
    </row>
    <row r="246" spans="1:113" s="5" customFormat="1" ht="13.5" customHeight="1">
      <c r="A246" s="1"/>
      <c r="B246" s="11">
        <v>1</v>
      </c>
      <c r="C246" s="1"/>
      <c r="D246" s="1" t="s">
        <v>179</v>
      </c>
      <c r="E246" s="1"/>
      <c r="F246" s="1"/>
      <c r="G246" s="1"/>
      <c r="H246" s="1"/>
      <c r="I246" s="1"/>
      <c r="J246" s="1"/>
      <c r="K246" s="1"/>
      <c r="L246" s="1"/>
      <c r="M246" s="1" t="s">
        <v>188</v>
      </c>
      <c r="N246" s="1"/>
      <c r="O246" s="1"/>
      <c r="P246" s="38" t="s">
        <v>496</v>
      </c>
      <c r="Q246" s="39"/>
      <c r="R246" s="39"/>
      <c r="S246" s="39"/>
      <c r="T246" s="44"/>
      <c r="U246" s="1"/>
      <c r="V246" s="5"/>
      <c r="W246" s="1"/>
      <c r="X246" s="1"/>
      <c r="Y246" s="1"/>
      <c r="Z246" s="1"/>
      <c r="AA246" s="1"/>
      <c r="AB246" s="1"/>
      <c r="AC246" s="1"/>
      <c r="AD246" s="5"/>
      <c r="AE246" s="5"/>
      <c r="AF246" s="5"/>
      <c r="AG246" s="5"/>
      <c r="AH246" s="5"/>
      <c r="AI246" s="5"/>
      <c r="AJ246" s="5"/>
      <c r="AK246" s="1"/>
      <c r="AL246" s="1"/>
      <c r="AM246" s="1"/>
      <c r="AN246" s="1"/>
      <c r="AO246" s="1"/>
      <c r="AP246" s="94"/>
      <c r="AQ246" s="166"/>
      <c r="AR246" s="12"/>
      <c r="AS246" s="254" t="str">
        <f>IF(AND(L250="",P250="",T250="",X250="",AB250="",AF250=""),CONCATENATE(CL247,"　　　",CL248),CONCATENATE(CL247,CM246,CO246,CP246,CS246,CT246,CV246,CW246,CY246,CZ246,DB246,DC246,CL248))</f>
        <v>　事前調査済みのうち本工事区域内で埋設が確認されている地下埋設物等は、　　　であるため、各管理者の立会を求めて埋設位置等の確認を行うこと。</v>
      </c>
      <c r="AT246" s="255"/>
      <c r="AU246" s="255"/>
      <c r="AV246" s="255"/>
      <c r="AW246" s="255"/>
      <c r="AX246" s="255"/>
      <c r="AY246" s="255"/>
      <c r="AZ246" s="255"/>
      <c r="BA246" s="255"/>
      <c r="BB246" s="255"/>
      <c r="BC246" s="255"/>
      <c r="BD246" s="255"/>
      <c r="BE246" s="255"/>
      <c r="BF246" s="255"/>
      <c r="BG246" s="255"/>
      <c r="BH246" s="255"/>
      <c r="BI246" s="255"/>
      <c r="BJ246" s="255"/>
      <c r="BK246" s="255"/>
      <c r="BL246" s="255"/>
      <c r="BM246" s="255"/>
      <c r="BN246" s="255"/>
      <c r="BO246" s="255"/>
      <c r="BP246" s="255"/>
      <c r="BQ246" s="255"/>
      <c r="BR246" s="255"/>
      <c r="BS246" s="255"/>
      <c r="BT246" s="255"/>
      <c r="BU246" s="255"/>
      <c r="BV246" s="255"/>
      <c r="BW246" s="255"/>
      <c r="BX246" s="255"/>
      <c r="BY246" s="255"/>
      <c r="BZ246" s="255"/>
      <c r="CA246" s="255"/>
      <c r="CB246" s="255"/>
      <c r="CC246" s="255"/>
      <c r="CD246" s="255"/>
      <c r="CE246" s="417"/>
      <c r="CF246" s="423"/>
      <c r="CG246" s="5"/>
      <c r="CH246" s="5"/>
      <c r="CI246" s="5"/>
      <c r="CJ246" s="5"/>
      <c r="CK246" s="5"/>
      <c r="CL246" s="5"/>
      <c r="CM246" s="5" t="str">
        <f>IF(L250=CK244,M250,"")</f>
        <v/>
      </c>
      <c r="CN246" s="5"/>
      <c r="CO246" s="5" t="str">
        <f>IF(CP246="","","・")</f>
        <v/>
      </c>
      <c r="CP246" s="5" t="str">
        <f>IF(P250=CK244,Q250,"")</f>
        <v/>
      </c>
      <c r="CQ246" s="5"/>
      <c r="CR246" s="5"/>
      <c r="CS246" s="5" t="str">
        <f>IF(CT246="","","・")</f>
        <v/>
      </c>
      <c r="CT246" s="5" t="str">
        <f>IF(T250=CK244,U250,"")</f>
        <v/>
      </c>
      <c r="CU246" s="5"/>
      <c r="CV246" s="5" t="str">
        <f>IF(CW246="","","・")</f>
        <v/>
      </c>
      <c r="CW246" s="5" t="str">
        <f>IF(X250=CK244,Y250,"")</f>
        <v/>
      </c>
      <c r="CX246" s="5"/>
      <c r="CY246" s="5" t="str">
        <f>IF(CZ246="","","・")</f>
        <v/>
      </c>
      <c r="CZ246" s="5" t="str">
        <f>IF(AB250=CK244,AC250,"")</f>
        <v/>
      </c>
      <c r="DA246" s="5"/>
      <c r="DB246" s="5" t="str">
        <f>IF(DC246="","","・")</f>
        <v/>
      </c>
      <c r="DC246" s="5" t="str">
        <f>IF(AF250=CK244,AJ250,"")</f>
        <v/>
      </c>
      <c r="DD246" s="5"/>
      <c r="DE246" s="5"/>
      <c r="DF246" s="5"/>
      <c r="DG246" s="5"/>
      <c r="DH246" s="5"/>
      <c r="DI246" s="5"/>
    </row>
    <row r="247" spans="1:113" s="5" customFormat="1" ht="13.5" customHeight="1">
      <c r="A247" s="5"/>
      <c r="B247" s="5"/>
      <c r="C247" s="5"/>
      <c r="D247" s="5"/>
      <c r="E247" s="5"/>
      <c r="F247" s="29" t="s">
        <v>327</v>
      </c>
      <c r="G247" s="5"/>
      <c r="H247" s="5"/>
      <c r="I247" s="5"/>
      <c r="J247" s="5"/>
      <c r="K247" s="5"/>
      <c r="L247" s="5"/>
      <c r="M247" s="5"/>
      <c r="N247" s="5"/>
      <c r="O247" s="5"/>
      <c r="P247" s="5"/>
      <c r="Q247" s="5"/>
      <c r="R247" s="5"/>
      <c r="S247" s="5"/>
      <c r="T247" s="5"/>
      <c r="U247" s="5"/>
      <c r="V247" s="5"/>
      <c r="W247" s="5"/>
      <c r="X247" s="5"/>
      <c r="Y247" s="5"/>
      <c r="Z247" s="1"/>
      <c r="AA247" s="1"/>
      <c r="AB247" s="1"/>
      <c r="AC247" s="1"/>
      <c r="AD247" s="5"/>
      <c r="AE247" s="5"/>
      <c r="AF247" s="5"/>
      <c r="AG247" s="5"/>
      <c r="AH247" s="5"/>
      <c r="AI247" s="5"/>
      <c r="AJ247" s="5"/>
      <c r="AK247" s="5"/>
      <c r="AL247" s="5"/>
      <c r="AM247" s="5"/>
      <c r="AN247" s="1"/>
      <c r="AO247" s="1"/>
      <c r="AP247" s="94"/>
      <c r="AQ247" s="166"/>
      <c r="AR247" s="12"/>
      <c r="AS247" s="255"/>
      <c r="AT247" s="255"/>
      <c r="AU247" s="255"/>
      <c r="AV247" s="255"/>
      <c r="AW247" s="255"/>
      <c r="AX247" s="255"/>
      <c r="AY247" s="255"/>
      <c r="AZ247" s="255"/>
      <c r="BA247" s="255"/>
      <c r="BB247" s="255"/>
      <c r="BC247" s="255"/>
      <c r="BD247" s="255"/>
      <c r="BE247" s="255"/>
      <c r="BF247" s="255"/>
      <c r="BG247" s="255"/>
      <c r="BH247" s="255"/>
      <c r="BI247" s="255"/>
      <c r="BJ247" s="255"/>
      <c r="BK247" s="255"/>
      <c r="BL247" s="255"/>
      <c r="BM247" s="255"/>
      <c r="BN247" s="255"/>
      <c r="BO247" s="255"/>
      <c r="BP247" s="255"/>
      <c r="BQ247" s="255"/>
      <c r="BR247" s="255"/>
      <c r="BS247" s="255"/>
      <c r="BT247" s="255"/>
      <c r="BU247" s="255"/>
      <c r="BV247" s="255"/>
      <c r="BW247" s="255"/>
      <c r="BX247" s="255"/>
      <c r="BY247" s="255"/>
      <c r="BZ247" s="255"/>
      <c r="CA247" s="255"/>
      <c r="CB247" s="255"/>
      <c r="CC247" s="255"/>
      <c r="CD247" s="255"/>
      <c r="CE247" s="417"/>
      <c r="CF247" s="423"/>
      <c r="CG247" s="5"/>
      <c r="CH247" s="5"/>
      <c r="CI247" s="5"/>
      <c r="CJ247" s="5"/>
      <c r="CK247" s="5"/>
      <c r="CL247" s="5" t="s">
        <v>132</v>
      </c>
      <c r="CM247" s="5"/>
      <c r="CN247" s="5"/>
      <c r="CO247" s="5"/>
      <c r="CP247" s="5"/>
      <c r="CQ247" s="5"/>
      <c r="CR247" s="5"/>
      <c r="CS247" s="5"/>
      <c r="CT247" s="5"/>
      <c r="CU247" s="5"/>
      <c r="CV247" s="5"/>
      <c r="CW247" s="5"/>
      <c r="CX247" s="5"/>
      <c r="CY247" s="5"/>
      <c r="CZ247" s="5"/>
      <c r="DA247" s="5"/>
      <c r="DB247" s="5"/>
      <c r="DC247" s="5"/>
      <c r="DD247" s="5"/>
      <c r="DE247" s="5"/>
      <c r="DF247" s="5"/>
      <c r="DG247" s="5"/>
      <c r="DH247" s="5"/>
      <c r="DI247" s="5"/>
    </row>
    <row r="248" spans="1:113" s="5" customFormat="1" ht="13.5" customHeight="1">
      <c r="A248" s="5"/>
      <c r="B248" s="5"/>
      <c r="C248" s="5"/>
      <c r="D248" s="11" t="s">
        <v>131</v>
      </c>
      <c r="E248" s="5"/>
      <c r="F248" s="1" t="s">
        <v>48</v>
      </c>
      <c r="G248" s="5"/>
      <c r="H248" s="5"/>
      <c r="I248" s="5"/>
      <c r="J248" s="5"/>
      <c r="K248" s="5"/>
      <c r="L248" s="11"/>
      <c r="M248" s="1" t="s">
        <v>282</v>
      </c>
      <c r="N248" s="1"/>
      <c r="O248" s="1"/>
      <c r="P248" s="11"/>
      <c r="Q248" s="1" t="s">
        <v>283</v>
      </c>
      <c r="R248" s="1"/>
      <c r="S248" s="1"/>
      <c r="T248" s="11"/>
      <c r="U248" s="1" t="s">
        <v>69</v>
      </c>
      <c r="V248" s="1"/>
      <c r="W248" s="1"/>
      <c r="X248" s="11"/>
      <c r="Y248" s="1" t="s">
        <v>31</v>
      </c>
      <c r="Z248" s="1"/>
      <c r="AA248" s="1"/>
      <c r="AB248" s="11"/>
      <c r="AC248" s="1" t="s">
        <v>428</v>
      </c>
      <c r="AD248" s="1"/>
      <c r="AE248" s="1"/>
      <c r="AF248" s="11"/>
      <c r="AG248" s="1" t="s">
        <v>175</v>
      </c>
      <c r="AH248" s="1"/>
      <c r="AI248" s="1"/>
      <c r="AJ248" s="70"/>
      <c r="AK248" s="70"/>
      <c r="AL248" s="70"/>
      <c r="AM248" s="70"/>
      <c r="AN248" s="70"/>
      <c r="AO248" s="1"/>
      <c r="AP248" s="94"/>
      <c r="AQ248" s="166"/>
      <c r="AR248" s="12"/>
      <c r="AS248" s="254" t="s">
        <v>126</v>
      </c>
      <c r="AT248" s="255"/>
      <c r="AU248" s="255"/>
      <c r="AV248" s="255"/>
      <c r="AW248" s="255"/>
      <c r="AX248" s="255"/>
      <c r="AY248" s="255"/>
      <c r="AZ248" s="255"/>
      <c r="BA248" s="255"/>
      <c r="BB248" s="255"/>
      <c r="BC248" s="255"/>
      <c r="BD248" s="255"/>
      <c r="BE248" s="255"/>
      <c r="BF248" s="255"/>
      <c r="BG248" s="255"/>
      <c r="BH248" s="255"/>
      <c r="BI248" s="255"/>
      <c r="BJ248" s="255"/>
      <c r="BK248" s="255"/>
      <c r="BL248" s="255"/>
      <c r="BM248" s="255"/>
      <c r="BN248" s="255"/>
      <c r="BO248" s="255"/>
      <c r="BP248" s="255"/>
      <c r="BQ248" s="255"/>
      <c r="BR248" s="255"/>
      <c r="BS248" s="255"/>
      <c r="BT248" s="255"/>
      <c r="BU248" s="255"/>
      <c r="BV248" s="255"/>
      <c r="BW248" s="255"/>
      <c r="BX248" s="255"/>
      <c r="BY248" s="255"/>
      <c r="BZ248" s="255"/>
      <c r="CA248" s="255"/>
      <c r="CB248" s="255"/>
      <c r="CC248" s="255"/>
      <c r="CD248" s="255"/>
      <c r="CE248" s="417"/>
      <c r="CF248" s="423"/>
      <c r="CG248" s="5"/>
      <c r="CH248" s="5"/>
      <c r="CI248" s="5"/>
      <c r="CJ248" s="5"/>
      <c r="CK248" s="5"/>
      <c r="CL248" s="5" t="s">
        <v>390</v>
      </c>
      <c r="CM248" s="5"/>
      <c r="CN248" s="5"/>
      <c r="CO248" s="5"/>
      <c r="CP248" s="5"/>
      <c r="CQ248" s="5"/>
      <c r="CR248" s="5"/>
      <c r="CS248" s="5"/>
      <c r="CT248" s="5"/>
      <c r="CU248" s="5"/>
      <c r="CV248" s="5"/>
      <c r="CW248" s="5"/>
      <c r="CX248" s="5"/>
      <c r="CY248" s="5"/>
      <c r="CZ248" s="5"/>
      <c r="DA248" s="5"/>
      <c r="DB248" s="5"/>
      <c r="DC248" s="5"/>
      <c r="DD248" s="5"/>
      <c r="DE248" s="5"/>
      <c r="DF248" s="5"/>
      <c r="DG248" s="5"/>
      <c r="DH248" s="5"/>
      <c r="DI248" s="5"/>
    </row>
    <row r="249" spans="1:113" s="5" customFormat="1" ht="13.5" customHeight="1">
      <c r="A249" s="5"/>
      <c r="B249" s="5"/>
      <c r="C249" s="5"/>
      <c r="D249" s="5"/>
      <c r="E249" s="5"/>
      <c r="F249" s="29" t="s">
        <v>351</v>
      </c>
      <c r="G249" s="5"/>
      <c r="H249" s="5"/>
      <c r="I249" s="5"/>
      <c r="J249" s="5"/>
      <c r="K249" s="5"/>
      <c r="L249" s="5"/>
      <c r="M249" s="5"/>
      <c r="N249" s="5"/>
      <c r="O249" s="5"/>
      <c r="P249" s="5"/>
      <c r="Q249" s="5"/>
      <c r="R249" s="5"/>
      <c r="S249" s="5"/>
      <c r="T249" s="5"/>
      <c r="U249" s="5"/>
      <c r="V249" s="5"/>
      <c r="W249" s="5"/>
      <c r="X249" s="5"/>
      <c r="Y249" s="5"/>
      <c r="Z249" s="1"/>
      <c r="AA249" s="1"/>
      <c r="AB249" s="1"/>
      <c r="AC249" s="1"/>
      <c r="AD249" s="1"/>
      <c r="AE249" s="1"/>
      <c r="AF249" s="1"/>
      <c r="AG249" s="1"/>
      <c r="AH249" s="1"/>
      <c r="AI249" s="1"/>
      <c r="AJ249" s="1"/>
      <c r="AK249" s="1"/>
      <c r="AL249" s="1"/>
      <c r="AM249" s="1"/>
      <c r="AN249" s="1"/>
      <c r="AO249" s="1"/>
      <c r="AP249" s="94"/>
      <c r="AQ249" s="166"/>
      <c r="AR249" s="12"/>
      <c r="AS249" s="255"/>
      <c r="AT249" s="255"/>
      <c r="AU249" s="255"/>
      <c r="AV249" s="255"/>
      <c r="AW249" s="255"/>
      <c r="AX249" s="255"/>
      <c r="AY249" s="255"/>
      <c r="AZ249" s="255"/>
      <c r="BA249" s="255"/>
      <c r="BB249" s="255"/>
      <c r="BC249" s="255"/>
      <c r="BD249" s="255"/>
      <c r="BE249" s="255"/>
      <c r="BF249" s="255"/>
      <c r="BG249" s="255"/>
      <c r="BH249" s="255"/>
      <c r="BI249" s="255"/>
      <c r="BJ249" s="255"/>
      <c r="BK249" s="255"/>
      <c r="BL249" s="255"/>
      <c r="BM249" s="255"/>
      <c r="BN249" s="255"/>
      <c r="BO249" s="255"/>
      <c r="BP249" s="255"/>
      <c r="BQ249" s="255"/>
      <c r="BR249" s="255"/>
      <c r="BS249" s="255"/>
      <c r="BT249" s="255"/>
      <c r="BU249" s="255"/>
      <c r="BV249" s="255"/>
      <c r="BW249" s="255"/>
      <c r="BX249" s="255"/>
      <c r="BY249" s="255"/>
      <c r="BZ249" s="255"/>
      <c r="CA249" s="255"/>
      <c r="CB249" s="255"/>
      <c r="CC249" s="255"/>
      <c r="CD249" s="255"/>
      <c r="CE249" s="417"/>
      <c r="CF249" s="423"/>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row>
    <row r="250" spans="1:113" s="5" customFormat="1" ht="13.5" customHeight="1">
      <c r="A250" s="5"/>
      <c r="B250" s="5"/>
      <c r="C250" s="5"/>
      <c r="D250" s="11" t="s">
        <v>131</v>
      </c>
      <c r="E250" s="5"/>
      <c r="F250" s="5" t="s">
        <v>140</v>
      </c>
      <c r="G250" s="5"/>
      <c r="H250" s="5"/>
      <c r="I250" s="5"/>
      <c r="J250" s="5"/>
      <c r="K250" s="5"/>
      <c r="L250" s="11"/>
      <c r="M250" s="1" t="s">
        <v>282</v>
      </c>
      <c r="N250" s="1"/>
      <c r="O250" s="1"/>
      <c r="P250" s="11"/>
      <c r="Q250" s="1" t="s">
        <v>283</v>
      </c>
      <c r="R250" s="1"/>
      <c r="S250" s="1"/>
      <c r="T250" s="11"/>
      <c r="U250" s="1" t="s">
        <v>69</v>
      </c>
      <c r="V250" s="1"/>
      <c r="W250" s="1"/>
      <c r="X250" s="11"/>
      <c r="Y250" s="1" t="s">
        <v>31</v>
      </c>
      <c r="Z250" s="1"/>
      <c r="AA250" s="1"/>
      <c r="AB250" s="11"/>
      <c r="AC250" s="1" t="s">
        <v>428</v>
      </c>
      <c r="AD250" s="1"/>
      <c r="AE250" s="1"/>
      <c r="AF250" s="11"/>
      <c r="AG250" s="1" t="s">
        <v>175</v>
      </c>
      <c r="AH250" s="1"/>
      <c r="AI250" s="1"/>
      <c r="AJ250" s="70"/>
      <c r="AK250" s="70"/>
      <c r="AL250" s="70"/>
      <c r="AM250" s="70"/>
      <c r="AN250" s="70"/>
      <c r="AO250" s="1"/>
      <c r="AP250" s="94"/>
      <c r="AQ250" s="166"/>
      <c r="AR250" s="12" t="s">
        <v>102</v>
      </c>
      <c r="AS250" s="249" t="str">
        <f>CONCATENATE("（",D252,"）")</f>
        <v>（支障物件）</v>
      </c>
      <c r="AT250" s="249"/>
      <c r="AU250" s="249"/>
      <c r="AV250" s="249"/>
      <c r="AW250" s="249"/>
      <c r="AX250" s="249"/>
      <c r="AY250" s="249"/>
      <c r="AZ250" s="249"/>
      <c r="BA250" s="253" t="str">
        <f>CONCATENATE("　",J252,"の施工に当って、",U252,"が支障となっているが、",AF252,"までに移設が完了する見込である。")</f>
        <v>　　　　　　　　　の施工に当って、　　　　　　　　が支障となっているが、      までに移設が完了する見込である。</v>
      </c>
      <c r="BB250" s="253"/>
      <c r="BC250" s="253"/>
      <c r="BD250" s="253"/>
      <c r="BE250" s="253"/>
      <c r="BF250" s="253"/>
      <c r="BG250" s="253"/>
      <c r="BH250" s="253"/>
      <c r="BI250" s="253"/>
      <c r="BJ250" s="253"/>
      <c r="BK250" s="253"/>
      <c r="BL250" s="253"/>
      <c r="BM250" s="253"/>
      <c r="BN250" s="253"/>
      <c r="BO250" s="253"/>
      <c r="BP250" s="253"/>
      <c r="BQ250" s="253"/>
      <c r="BR250" s="253"/>
      <c r="BS250" s="253"/>
      <c r="BT250" s="253"/>
      <c r="BU250" s="253"/>
      <c r="BV250" s="253"/>
      <c r="BW250" s="253"/>
      <c r="BX250" s="253"/>
      <c r="BY250" s="253"/>
      <c r="BZ250" s="253"/>
      <c r="CA250" s="253"/>
      <c r="CB250" s="253"/>
      <c r="CC250" s="253"/>
      <c r="CD250" s="253"/>
      <c r="CE250" s="253"/>
      <c r="CF250" s="423"/>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row>
    <row r="251" spans="1:113" s="5" customFormat="1"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1"/>
      <c r="AA251" s="1"/>
      <c r="AB251" s="1"/>
      <c r="AC251" s="1"/>
      <c r="AD251" s="1"/>
      <c r="AE251" s="1"/>
      <c r="AF251" s="1"/>
      <c r="AG251" s="1"/>
      <c r="AH251" s="1"/>
      <c r="AI251" s="1"/>
      <c r="AJ251" s="1"/>
      <c r="AK251" s="1"/>
      <c r="AL251" s="1"/>
      <c r="AM251" s="1"/>
      <c r="AN251" s="1"/>
      <c r="AO251" s="1"/>
      <c r="AP251" s="94"/>
      <c r="AQ251" s="166"/>
      <c r="AR251" s="12"/>
      <c r="AS251" s="12"/>
      <c r="AT251" s="12"/>
      <c r="AU251" s="12"/>
      <c r="AV251" s="12"/>
      <c r="AW251" s="12"/>
      <c r="AX251" s="12"/>
      <c r="AY251" s="12"/>
      <c r="AZ251" s="12"/>
      <c r="BA251" s="253"/>
      <c r="BB251" s="253"/>
      <c r="BC251" s="253"/>
      <c r="BD251" s="253"/>
      <c r="BE251" s="253"/>
      <c r="BF251" s="253"/>
      <c r="BG251" s="253"/>
      <c r="BH251" s="253"/>
      <c r="BI251" s="253"/>
      <c r="BJ251" s="253"/>
      <c r="BK251" s="253"/>
      <c r="BL251" s="253"/>
      <c r="BM251" s="253"/>
      <c r="BN251" s="253"/>
      <c r="BO251" s="253"/>
      <c r="BP251" s="253"/>
      <c r="BQ251" s="253"/>
      <c r="BR251" s="253"/>
      <c r="BS251" s="253"/>
      <c r="BT251" s="253"/>
      <c r="BU251" s="253"/>
      <c r="BV251" s="253"/>
      <c r="BW251" s="253"/>
      <c r="BX251" s="253"/>
      <c r="BY251" s="253"/>
      <c r="BZ251" s="253"/>
      <c r="CA251" s="253"/>
      <c r="CB251" s="253"/>
      <c r="CC251" s="253"/>
      <c r="CD251" s="253"/>
      <c r="CE251" s="253"/>
      <c r="CF251" s="423"/>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row>
    <row r="252" spans="1:113" s="5" customFormat="1" ht="13.5" customHeight="1">
      <c r="A252" s="1"/>
      <c r="B252" s="11">
        <v>1</v>
      </c>
      <c r="C252" s="1"/>
      <c r="D252" s="1" t="s">
        <v>323</v>
      </c>
      <c r="E252" s="1"/>
      <c r="F252" s="1"/>
      <c r="G252" s="1"/>
      <c r="H252" s="1" t="s">
        <v>135</v>
      </c>
      <c r="I252" s="1"/>
      <c r="J252" s="38" t="s">
        <v>141</v>
      </c>
      <c r="K252" s="39"/>
      <c r="L252" s="39"/>
      <c r="M252" s="39"/>
      <c r="N252" s="39"/>
      <c r="O252" s="39"/>
      <c r="P252" s="39"/>
      <c r="Q252" s="44"/>
      <c r="R252" s="5"/>
      <c r="S252" s="1" t="s">
        <v>154</v>
      </c>
      <c r="T252" s="5"/>
      <c r="U252" s="38" t="s">
        <v>141</v>
      </c>
      <c r="V252" s="39"/>
      <c r="W252" s="39"/>
      <c r="X252" s="39"/>
      <c r="Y252" s="39"/>
      <c r="Z252" s="39"/>
      <c r="AA252" s="39"/>
      <c r="AB252" s="44"/>
      <c r="AC252" s="1"/>
      <c r="AD252" s="1" t="s">
        <v>291</v>
      </c>
      <c r="AE252" s="5"/>
      <c r="AF252" s="42" t="s">
        <v>306</v>
      </c>
      <c r="AG252" s="49"/>
      <c r="AH252" s="49"/>
      <c r="AI252" s="49"/>
      <c r="AJ252" s="49"/>
      <c r="AK252" s="49"/>
      <c r="AL252" s="49"/>
      <c r="AM252" s="51"/>
      <c r="AN252" s="1"/>
      <c r="AO252" s="1"/>
      <c r="AP252" s="94"/>
      <c r="AQ252" s="166"/>
      <c r="AR252" s="226" t="s">
        <v>298</v>
      </c>
      <c r="AS252" s="251" t="str">
        <f>CONCATENATE("（",D255,"）")</f>
        <v>（立木の置き場所）</v>
      </c>
      <c r="AT252" s="251"/>
      <c r="AU252" s="251"/>
      <c r="AV252" s="251"/>
      <c r="AW252" s="251"/>
      <c r="AX252" s="251"/>
      <c r="AY252" s="251"/>
      <c r="AZ252" s="251"/>
      <c r="BA252" s="334" t="str">
        <f>CONCATENATE("　工事用地内の立木は伐採し、",P255,"に置くこと。")</f>
        <v>　工事用地内の立木は伐採し、　　　　　　　　に置くこと。</v>
      </c>
      <c r="BB252" s="334"/>
      <c r="BC252" s="334"/>
      <c r="BD252" s="334"/>
      <c r="BE252" s="334"/>
      <c r="BF252" s="334"/>
      <c r="BG252" s="334"/>
      <c r="BH252" s="334"/>
      <c r="BI252" s="334"/>
      <c r="BJ252" s="334"/>
      <c r="BK252" s="334"/>
      <c r="BL252" s="334"/>
      <c r="BM252" s="334"/>
      <c r="BN252" s="334"/>
      <c r="BO252" s="334"/>
      <c r="BP252" s="334"/>
      <c r="BQ252" s="334"/>
      <c r="BR252" s="334"/>
      <c r="BS252" s="334"/>
      <c r="BT252" s="334"/>
      <c r="BU252" s="334"/>
      <c r="BV252" s="334"/>
      <c r="BW252" s="334"/>
      <c r="BX252" s="334"/>
      <c r="BY252" s="334"/>
      <c r="BZ252" s="334"/>
      <c r="CA252" s="334"/>
      <c r="CB252" s="334"/>
      <c r="CC252" s="334"/>
      <c r="CD252" s="334"/>
      <c r="CE252" s="334"/>
      <c r="CF252" s="423"/>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row>
    <row r="253" spans="1:113" s="5" customFormat="1" ht="9.9499999999999993" customHeight="1">
      <c r="A253" s="1"/>
      <c r="B253" s="12"/>
      <c r="C253" s="1"/>
      <c r="D253" s="1"/>
      <c r="E253" s="1"/>
      <c r="F253" s="1"/>
      <c r="G253" s="1"/>
      <c r="H253" s="1"/>
      <c r="I253" s="1"/>
      <c r="J253" s="14"/>
      <c r="K253" s="14"/>
      <c r="L253" s="14"/>
      <c r="M253" s="14"/>
      <c r="N253" s="14"/>
      <c r="O253" s="14"/>
      <c r="P253" s="14"/>
      <c r="Q253" s="14"/>
      <c r="R253" s="5"/>
      <c r="S253" s="1"/>
      <c r="T253" s="5"/>
      <c r="U253" s="14"/>
      <c r="V253" s="14"/>
      <c r="W253" s="14"/>
      <c r="X253" s="14"/>
      <c r="Y253" s="14"/>
      <c r="Z253" s="14"/>
      <c r="AA253" s="14"/>
      <c r="AB253" s="14"/>
      <c r="AC253" s="1"/>
      <c r="AD253" s="1"/>
      <c r="AE253" s="5"/>
      <c r="AF253" s="57"/>
      <c r="AG253" s="57"/>
      <c r="AH253" s="57"/>
      <c r="AI253" s="57"/>
      <c r="AJ253" s="57"/>
      <c r="AK253" s="57"/>
      <c r="AL253" s="57"/>
      <c r="AM253" s="57"/>
      <c r="AN253" s="1"/>
      <c r="AO253" s="1"/>
      <c r="AP253" s="95"/>
      <c r="AQ253" s="167"/>
      <c r="AR253" s="223"/>
      <c r="AS253" s="223"/>
      <c r="AT253" s="223"/>
      <c r="AU253" s="223"/>
      <c r="AV253" s="223"/>
      <c r="AW253" s="223"/>
      <c r="AX253" s="223"/>
      <c r="AY253" s="223"/>
      <c r="AZ253" s="223"/>
      <c r="BA253" s="220"/>
      <c r="BB253" s="220"/>
      <c r="BC253" s="220"/>
      <c r="BD253" s="220"/>
      <c r="BE253" s="220"/>
      <c r="BF253" s="220"/>
      <c r="BG253" s="220"/>
      <c r="BH253" s="220"/>
      <c r="BI253" s="220"/>
      <c r="BJ253" s="220"/>
      <c r="BK253" s="220"/>
      <c r="BL253" s="220"/>
      <c r="BM253" s="220"/>
      <c r="BN253" s="220"/>
      <c r="BO253" s="220"/>
      <c r="BP253" s="220"/>
      <c r="BQ253" s="220"/>
      <c r="BR253" s="220"/>
      <c r="BS253" s="220"/>
      <c r="BT253" s="220"/>
      <c r="BU253" s="220"/>
      <c r="BV253" s="220"/>
      <c r="BW253" s="220"/>
      <c r="BX253" s="220"/>
      <c r="BY253" s="220"/>
      <c r="BZ253" s="220"/>
      <c r="CA253" s="220"/>
      <c r="CB253" s="220"/>
      <c r="CC253" s="220"/>
      <c r="CD253" s="220"/>
      <c r="CE253" s="220"/>
      <c r="CF253" s="422"/>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row>
    <row r="254" spans="1:113" s="5" customFormat="1" ht="9.9499999999999993"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1"/>
      <c r="AA254" s="1"/>
      <c r="AB254" s="1"/>
      <c r="AC254" s="1"/>
      <c r="AD254" s="1"/>
      <c r="AE254" s="1"/>
      <c r="AF254" s="1"/>
      <c r="AG254" s="1"/>
      <c r="AH254" s="1"/>
      <c r="AI254" s="1"/>
      <c r="AJ254" s="1"/>
      <c r="AK254" s="1"/>
      <c r="AL254" s="1"/>
      <c r="AM254" s="1"/>
      <c r="AN254" s="1"/>
      <c r="AO254" s="1"/>
      <c r="AP254" s="96" t="s">
        <v>39</v>
      </c>
      <c r="AQ254" s="162"/>
      <c r="AR254" s="225"/>
      <c r="AS254" s="225"/>
      <c r="AT254" s="225"/>
      <c r="AU254" s="225"/>
      <c r="AV254" s="225"/>
      <c r="AW254" s="225"/>
      <c r="AX254" s="225"/>
      <c r="AY254" s="225"/>
      <c r="AZ254" s="225"/>
      <c r="BA254" s="335"/>
      <c r="BB254" s="335"/>
      <c r="BC254" s="335"/>
      <c r="BD254" s="335"/>
      <c r="BE254" s="335"/>
      <c r="BF254" s="335"/>
      <c r="BG254" s="335"/>
      <c r="BH254" s="335"/>
      <c r="BI254" s="335"/>
      <c r="BJ254" s="335"/>
      <c r="BK254" s="335"/>
      <c r="BL254" s="335"/>
      <c r="BM254" s="335"/>
      <c r="BN254" s="335"/>
      <c r="BO254" s="335"/>
      <c r="BP254" s="335"/>
      <c r="BQ254" s="335"/>
      <c r="BR254" s="335"/>
      <c r="BS254" s="335"/>
      <c r="BT254" s="335"/>
      <c r="BU254" s="335"/>
      <c r="BV254" s="335"/>
      <c r="BW254" s="335"/>
      <c r="BX254" s="335"/>
      <c r="BY254" s="335"/>
      <c r="BZ254" s="335"/>
      <c r="CA254" s="335"/>
      <c r="CB254" s="335"/>
      <c r="CC254" s="335"/>
      <c r="CD254" s="335"/>
      <c r="CE254" s="335"/>
      <c r="CF254" s="423"/>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row>
    <row r="255" spans="1:113" s="5" customFormat="1" ht="13.5" customHeight="1">
      <c r="A255" s="5"/>
      <c r="B255" s="11">
        <v>1</v>
      </c>
      <c r="C255" s="1"/>
      <c r="D255" s="1" t="s">
        <v>44</v>
      </c>
      <c r="E255" s="1"/>
      <c r="F255" s="1"/>
      <c r="G255" s="1"/>
      <c r="H255" s="1"/>
      <c r="I255" s="1"/>
      <c r="J255" s="1"/>
      <c r="K255" s="1"/>
      <c r="L255" s="1"/>
      <c r="M255" s="1" t="s">
        <v>489</v>
      </c>
      <c r="N255" s="1"/>
      <c r="O255" s="1"/>
      <c r="P255" s="32" t="s">
        <v>141</v>
      </c>
      <c r="Q255" s="34"/>
      <c r="R255" s="34"/>
      <c r="S255" s="34"/>
      <c r="T255" s="34"/>
      <c r="U255" s="34"/>
      <c r="V255" s="34"/>
      <c r="W255" s="34"/>
      <c r="X255" s="34"/>
      <c r="Y255" s="43"/>
      <c r="Z255" s="1"/>
      <c r="AA255" s="1"/>
      <c r="AB255" s="1"/>
      <c r="AC255" s="1"/>
      <c r="AD255" s="1"/>
      <c r="AE255" s="1"/>
      <c r="AF255" s="1"/>
      <c r="AG255" s="1"/>
      <c r="AH255" s="1"/>
      <c r="AI255" s="1"/>
      <c r="AJ255" s="1"/>
      <c r="AK255" s="1"/>
      <c r="AL255" s="1"/>
      <c r="AM255" s="1"/>
      <c r="AN255" s="1"/>
      <c r="AO255" s="1"/>
      <c r="AP255" s="90"/>
      <c r="AQ255" s="163"/>
      <c r="AR255" s="12" t="s">
        <v>94</v>
      </c>
      <c r="AS255" s="53" t="str">
        <f>CONCATENATE("（",D257,"）")</f>
        <v>（低騒音型・低振動型建設機械）</v>
      </c>
      <c r="AT255" s="53"/>
      <c r="AU255" s="53"/>
      <c r="AV255" s="53"/>
      <c r="AW255" s="53"/>
      <c r="AX255" s="53"/>
      <c r="AY255" s="53"/>
      <c r="AZ255" s="53"/>
      <c r="BA255" s="53"/>
      <c r="BB255" s="53"/>
      <c r="BC255" s="53"/>
      <c r="BD255" s="53"/>
      <c r="BE255" s="254" t="str">
        <f>CONCATENATE("　本工事のうち",G261,"については、特に",U257,"する必要が")</f>
        <v>　本工事のうち     については、特にする必要が</v>
      </c>
      <c r="BF255" s="254"/>
      <c r="BG255" s="254"/>
      <c r="BH255" s="254"/>
      <c r="BI255" s="254"/>
      <c r="BJ255" s="254"/>
      <c r="BK255" s="254"/>
      <c r="BL255" s="254"/>
      <c r="BM255" s="254"/>
      <c r="BN255" s="254"/>
      <c r="BO255" s="254"/>
      <c r="BP255" s="254"/>
      <c r="BQ255" s="254"/>
      <c r="BR255" s="254"/>
      <c r="BS255" s="254"/>
      <c r="BT255" s="254"/>
      <c r="BU255" s="254"/>
      <c r="BV255" s="254"/>
      <c r="BW255" s="254"/>
      <c r="BX255" s="254"/>
      <c r="BY255" s="254"/>
      <c r="BZ255" s="254"/>
      <c r="CA255" s="254"/>
      <c r="CB255" s="254"/>
      <c r="CC255" s="254"/>
      <c r="CD255" s="254"/>
      <c r="CE255" s="254"/>
      <c r="CF255" s="423"/>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row>
    <row r="256" spans="1:113" s="5" customFormat="1" ht="13.5" customHeight="1">
      <c r="A256" s="5"/>
      <c r="B256" s="12"/>
      <c r="C256" s="1"/>
      <c r="D256" s="1"/>
      <c r="E256" s="1"/>
      <c r="F256" s="1"/>
      <c r="G256" s="1"/>
      <c r="H256" s="1"/>
      <c r="I256" s="1"/>
      <c r="J256" s="1"/>
      <c r="K256" s="1"/>
      <c r="L256" s="1"/>
      <c r="M256" s="1"/>
      <c r="N256" s="1"/>
      <c r="O256" s="1"/>
      <c r="P256" s="53"/>
      <c r="Q256" s="53"/>
      <c r="R256" s="53"/>
      <c r="S256" s="53"/>
      <c r="T256" s="53"/>
      <c r="U256" s="53"/>
      <c r="V256" s="53"/>
      <c r="W256" s="53"/>
      <c r="X256" s="53"/>
      <c r="Y256" s="53"/>
      <c r="Z256" s="1"/>
      <c r="AA256" s="1"/>
      <c r="AB256" s="1"/>
      <c r="AC256" s="1"/>
      <c r="AD256" s="1"/>
      <c r="AE256" s="1"/>
      <c r="AF256" s="1"/>
      <c r="AG256" s="1"/>
      <c r="AH256" s="1"/>
      <c r="AI256" s="1"/>
      <c r="AJ256" s="1"/>
      <c r="AK256" s="1"/>
      <c r="AL256" s="1"/>
      <c r="AM256" s="1"/>
      <c r="AN256" s="1"/>
      <c r="AO256" s="1"/>
      <c r="AP256" s="91"/>
      <c r="AQ256" s="163"/>
      <c r="AR256" s="12"/>
      <c r="AS256" s="250" t="s">
        <v>441</v>
      </c>
      <c r="AT256" s="250"/>
      <c r="AU256" s="250"/>
      <c r="AV256" s="250"/>
      <c r="AW256" s="250"/>
      <c r="AX256" s="250"/>
      <c r="AY256" s="250"/>
      <c r="AZ256" s="250"/>
      <c r="BA256" s="250"/>
      <c r="BB256" s="250"/>
      <c r="BC256" s="250"/>
      <c r="BD256" s="250"/>
      <c r="BE256" s="250"/>
      <c r="BF256" s="250"/>
      <c r="BG256" s="250"/>
      <c r="BH256" s="250"/>
      <c r="BI256" s="250"/>
      <c r="BJ256" s="250"/>
      <c r="BK256" s="250"/>
      <c r="BL256" s="250"/>
      <c r="BM256" s="250"/>
      <c r="BN256" s="250"/>
      <c r="BO256" s="250"/>
      <c r="BP256" s="250"/>
      <c r="BQ256" s="250"/>
      <c r="BR256" s="250"/>
      <c r="BS256" s="250"/>
      <c r="BT256" s="250"/>
      <c r="BU256" s="250"/>
      <c r="BV256" s="250"/>
      <c r="BW256" s="250"/>
      <c r="BX256" s="250"/>
      <c r="BY256" s="250"/>
      <c r="BZ256" s="250"/>
      <c r="CA256" s="250"/>
      <c r="CB256" s="250"/>
      <c r="CC256" s="250"/>
      <c r="CD256" s="250"/>
      <c r="CE256" s="250"/>
      <c r="CF256" s="423"/>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row>
    <row r="257" spans="1:125" s="5" customFormat="1" ht="13.5" customHeight="1">
      <c r="A257" s="1"/>
      <c r="B257" s="11">
        <v>1</v>
      </c>
      <c r="C257" s="1"/>
      <c r="D257" s="1" t="s">
        <v>348</v>
      </c>
      <c r="E257" s="1"/>
      <c r="F257" s="1"/>
      <c r="G257" s="1"/>
      <c r="H257" s="1"/>
      <c r="I257" s="1"/>
      <c r="J257" s="1"/>
      <c r="K257" s="1"/>
      <c r="L257" s="1"/>
      <c r="M257" s="1"/>
      <c r="N257" s="1"/>
      <c r="O257" s="1"/>
      <c r="P257" s="1" t="s">
        <v>295</v>
      </c>
      <c r="Q257" s="1"/>
      <c r="R257" s="1"/>
      <c r="S257" s="1" t="s">
        <v>188</v>
      </c>
      <c r="T257" s="1"/>
      <c r="U257" s="38"/>
      <c r="V257" s="39"/>
      <c r="W257" s="39"/>
      <c r="X257" s="39"/>
      <c r="Y257" s="39"/>
      <c r="Z257" s="44"/>
      <c r="AA257" s="5"/>
      <c r="AB257" s="5"/>
      <c r="AC257" s="1" t="s">
        <v>510</v>
      </c>
      <c r="AD257" s="5"/>
      <c r="AE257" s="5"/>
      <c r="AF257" s="12"/>
      <c r="AG257" s="69" t="s">
        <v>462</v>
      </c>
      <c r="AH257" s="12"/>
      <c r="AI257" s="12"/>
      <c r="AJ257" s="1"/>
      <c r="AK257" s="1"/>
      <c r="AL257" s="1"/>
      <c r="AM257" s="1"/>
      <c r="AN257" s="1"/>
      <c r="AO257" s="1"/>
      <c r="AP257" s="91"/>
      <c r="AQ257" s="163"/>
      <c r="AR257" s="12"/>
      <c r="AS257" s="250"/>
      <c r="AT257" s="250"/>
      <c r="AU257" s="250"/>
      <c r="AV257" s="250"/>
      <c r="AW257" s="250"/>
      <c r="AX257" s="250"/>
      <c r="AY257" s="250"/>
      <c r="AZ257" s="250"/>
      <c r="BA257" s="250"/>
      <c r="BB257" s="250"/>
      <c r="BC257" s="250"/>
      <c r="BD257" s="250"/>
      <c r="BE257" s="250"/>
      <c r="BF257" s="250"/>
      <c r="BG257" s="250"/>
      <c r="BH257" s="250"/>
      <c r="BI257" s="250"/>
      <c r="BJ257" s="250"/>
      <c r="BK257" s="250"/>
      <c r="BL257" s="250"/>
      <c r="BM257" s="250"/>
      <c r="BN257" s="250"/>
      <c r="BO257" s="250"/>
      <c r="BP257" s="250"/>
      <c r="BQ257" s="250"/>
      <c r="BR257" s="250"/>
      <c r="BS257" s="250"/>
      <c r="BT257" s="250"/>
      <c r="BU257" s="250"/>
      <c r="BV257" s="250"/>
      <c r="BW257" s="250"/>
      <c r="BX257" s="250"/>
      <c r="BY257" s="250"/>
      <c r="BZ257" s="250"/>
      <c r="CA257" s="250"/>
      <c r="CB257" s="250"/>
      <c r="CC257" s="250"/>
      <c r="CD257" s="250"/>
      <c r="CE257" s="250"/>
      <c r="CF257" s="423"/>
      <c r="CG257" s="5"/>
      <c r="CH257" s="5"/>
      <c r="CI257" s="5"/>
      <c r="CJ257" s="5"/>
      <c r="CK257" s="5"/>
      <c r="CL257" s="5"/>
      <c r="CM257" s="5"/>
      <c r="CN257" s="441"/>
      <c r="CO257" s="441"/>
      <c r="CP257" s="441"/>
      <c r="CQ257" s="441"/>
      <c r="CR257" s="441"/>
      <c r="CS257" s="441"/>
      <c r="CT257" s="441"/>
      <c r="CU257" s="441"/>
      <c r="CV257" s="441"/>
      <c r="CW257" s="441"/>
      <c r="CX257" s="441"/>
      <c r="CY257" s="441"/>
      <c r="CZ257" s="441"/>
      <c r="DA257" s="441"/>
      <c r="DB257" s="441"/>
      <c r="DC257" s="441"/>
      <c r="DD257" s="441"/>
      <c r="DE257" s="441"/>
      <c r="DF257" s="441"/>
      <c r="DG257" s="441"/>
      <c r="DH257" s="441"/>
      <c r="DI257" s="441"/>
      <c r="DJ257" s="441"/>
      <c r="DK257" s="441"/>
      <c r="DL257" s="441"/>
      <c r="DM257" s="441"/>
      <c r="DN257" s="441"/>
      <c r="DO257" s="5"/>
      <c r="DP257" s="5"/>
      <c r="DQ257" s="5"/>
      <c r="DR257" s="5"/>
      <c r="DS257" s="5"/>
      <c r="DT257" s="5"/>
      <c r="DU257" s="5"/>
    </row>
    <row r="258" spans="1:125" s="5" customFormat="1" ht="13.5" customHeight="1">
      <c r="A258" s="1"/>
      <c r="B258" s="12"/>
      <c r="C258" s="1"/>
      <c r="D258" s="1"/>
      <c r="E258" s="1"/>
      <c r="F258" s="1"/>
      <c r="G258" s="1"/>
      <c r="H258" s="1"/>
      <c r="I258" s="1"/>
      <c r="J258" s="1"/>
      <c r="K258" s="1"/>
      <c r="L258" s="1"/>
      <c r="M258" s="1"/>
      <c r="N258" s="1"/>
      <c r="O258" s="1"/>
      <c r="P258" s="1"/>
      <c r="Q258" s="1"/>
      <c r="R258" s="1"/>
      <c r="S258" s="1"/>
      <c r="T258" s="1"/>
      <c r="U258" s="14"/>
      <c r="V258" s="14"/>
      <c r="W258" s="14"/>
      <c r="X258" s="14"/>
      <c r="Y258" s="14"/>
      <c r="Z258" s="14"/>
      <c r="AA258" s="5"/>
      <c r="AB258" s="5"/>
      <c r="AC258" s="1" t="s">
        <v>511</v>
      </c>
      <c r="AD258" s="5"/>
      <c r="AE258" s="5"/>
      <c r="AF258" s="12"/>
      <c r="AG258" s="69" t="s">
        <v>77</v>
      </c>
      <c r="AH258" s="12"/>
      <c r="AI258" s="12"/>
      <c r="AJ258" s="1"/>
      <c r="AK258" s="1"/>
      <c r="AL258" s="1"/>
      <c r="AM258" s="1"/>
      <c r="AN258" s="1"/>
      <c r="AO258" s="1"/>
      <c r="AP258" s="91"/>
      <c r="AQ258" s="163"/>
      <c r="AR258" s="12"/>
      <c r="AS258" s="12"/>
      <c r="AT258" s="5"/>
      <c r="AU258" s="12"/>
      <c r="AV258" s="12"/>
      <c r="AW258" s="308" t="s">
        <v>7</v>
      </c>
      <c r="AX258" s="70" t="str">
        <f>T261</f>
        <v xml:space="preserve">      </v>
      </c>
      <c r="AY258" s="70"/>
      <c r="AZ258" s="70"/>
      <c r="BA258" s="70"/>
      <c r="BB258" s="70"/>
      <c r="BC258" s="70"/>
      <c r="BD258" s="70"/>
      <c r="BE258" s="70"/>
      <c r="BF258" s="12"/>
      <c r="BG258" s="12"/>
      <c r="BH258" s="5"/>
      <c r="BI258" s="12"/>
      <c r="BJ258" s="308" t="s">
        <v>54</v>
      </c>
      <c r="BK258" s="70" t="str">
        <f>AG261</f>
        <v xml:space="preserve">   </v>
      </c>
      <c r="BL258" s="70"/>
      <c r="BM258" s="70"/>
      <c r="BN258" s="70"/>
      <c r="BO258" s="70"/>
      <c r="BP258" s="70"/>
      <c r="BQ258" s="70"/>
      <c r="BR258" s="70"/>
      <c r="BS258" s="12"/>
      <c r="BT258" s="12"/>
      <c r="BU258" s="12"/>
      <c r="BV258" s="12"/>
      <c r="BW258" s="12"/>
      <c r="BX258" s="12"/>
      <c r="BY258" s="12"/>
      <c r="BZ258" s="12"/>
      <c r="CA258" s="14"/>
      <c r="CB258" s="14"/>
      <c r="CC258" s="14"/>
      <c r="CD258" s="14"/>
      <c r="CE258" s="12"/>
      <c r="CF258" s="423"/>
      <c r="CG258" s="5"/>
      <c r="CH258" s="5"/>
      <c r="CI258" s="5"/>
      <c r="CJ258" s="5"/>
      <c r="CK258" s="5"/>
      <c r="CL258" s="5"/>
      <c r="CM258" s="5"/>
      <c r="CN258" s="441"/>
      <c r="CO258" s="441"/>
      <c r="CP258" s="441"/>
      <c r="CQ258" s="441"/>
      <c r="CR258" s="441"/>
      <c r="CS258" s="441"/>
      <c r="CT258" s="441"/>
      <c r="CU258" s="441"/>
      <c r="CV258" s="441"/>
      <c r="CW258" s="441"/>
      <c r="CX258" s="441"/>
      <c r="CY258" s="441"/>
      <c r="CZ258" s="441"/>
      <c r="DA258" s="441"/>
      <c r="DB258" s="441"/>
      <c r="DC258" s="441"/>
      <c r="DD258" s="441"/>
      <c r="DE258" s="441"/>
      <c r="DF258" s="441"/>
      <c r="DG258" s="441"/>
      <c r="DH258" s="441"/>
      <c r="DI258" s="441"/>
      <c r="DJ258" s="441"/>
      <c r="DK258" s="441"/>
      <c r="DL258" s="441"/>
      <c r="DM258" s="441"/>
      <c r="DN258" s="441"/>
      <c r="DO258" s="5"/>
      <c r="DP258" s="5"/>
      <c r="DQ258" s="5"/>
      <c r="DR258" s="5"/>
      <c r="DS258" s="5"/>
      <c r="DT258" s="5"/>
      <c r="DU258" s="5"/>
    </row>
    <row r="259" spans="1:125" s="5" customFormat="1" ht="9.9499999999999993" customHeight="1">
      <c r="A259" s="1"/>
      <c r="B259" s="12"/>
      <c r="C259" s="1"/>
      <c r="D259" s="1"/>
      <c r="E259" s="1"/>
      <c r="F259" s="1"/>
      <c r="G259" s="1"/>
      <c r="H259" s="1"/>
      <c r="I259" s="1"/>
      <c r="J259" s="1"/>
      <c r="K259" s="1"/>
      <c r="L259" s="1"/>
      <c r="M259" s="1"/>
      <c r="N259" s="1"/>
      <c r="O259" s="1"/>
      <c r="P259" s="1"/>
      <c r="Q259" s="1"/>
      <c r="R259" s="1"/>
      <c r="S259" s="1"/>
      <c r="T259" s="1"/>
      <c r="U259" s="14"/>
      <c r="V259" s="14"/>
      <c r="W259" s="14"/>
      <c r="X259" s="14"/>
      <c r="Y259" s="14"/>
      <c r="Z259" s="14"/>
      <c r="AA259" s="5"/>
      <c r="AB259" s="5"/>
      <c r="AC259" s="1"/>
      <c r="AD259" s="5"/>
      <c r="AE259" s="5"/>
      <c r="AF259" s="12"/>
      <c r="AG259" s="5"/>
      <c r="AH259" s="12"/>
      <c r="AI259" s="12"/>
      <c r="AJ259" s="1"/>
      <c r="AK259" s="1"/>
      <c r="AL259" s="1"/>
      <c r="AM259" s="1"/>
      <c r="AN259" s="1"/>
      <c r="AO259" s="1"/>
      <c r="AP259" s="92"/>
      <c r="AQ259" s="164"/>
      <c r="AR259" s="223"/>
      <c r="AS259" s="223"/>
      <c r="AT259" s="223"/>
      <c r="AU259" s="223"/>
      <c r="AV259" s="223"/>
      <c r="AW259" s="223"/>
      <c r="AX259" s="223"/>
      <c r="AY259" s="223"/>
      <c r="AZ259" s="223"/>
      <c r="BA259" s="223"/>
      <c r="BB259" s="223"/>
      <c r="BC259" s="223"/>
      <c r="BD259" s="223"/>
      <c r="BE259" s="223"/>
      <c r="BF259" s="223"/>
      <c r="BG259" s="223"/>
      <c r="BH259" s="223"/>
      <c r="BI259" s="223"/>
      <c r="BJ259" s="223"/>
      <c r="BK259" s="223"/>
      <c r="BL259" s="223"/>
      <c r="BM259" s="223"/>
      <c r="BN259" s="223"/>
      <c r="BO259" s="223"/>
      <c r="BP259" s="223"/>
      <c r="BQ259" s="223"/>
      <c r="BR259" s="223"/>
      <c r="BS259" s="223"/>
      <c r="BT259" s="223"/>
      <c r="BU259" s="223"/>
      <c r="BV259" s="223"/>
      <c r="BW259" s="223"/>
      <c r="BX259" s="223"/>
      <c r="BY259" s="223"/>
      <c r="BZ259" s="223"/>
      <c r="CA259" s="223"/>
      <c r="CB259" s="223"/>
      <c r="CC259" s="223"/>
      <c r="CD259" s="223"/>
      <c r="CE259" s="223"/>
      <c r="CF259" s="422"/>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row>
    <row r="260" spans="1:125" s="5" customFormat="1" ht="9.9499999999999993"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1"/>
      <c r="AA260" s="1"/>
      <c r="AB260" s="1"/>
      <c r="AC260" s="5"/>
      <c r="AD260" s="5"/>
      <c r="AE260" s="5"/>
      <c r="AF260" s="5"/>
      <c r="AG260" s="5"/>
      <c r="AH260" s="5"/>
      <c r="AI260" s="5"/>
      <c r="AJ260" s="5"/>
      <c r="AK260" s="5"/>
      <c r="AL260" s="5"/>
      <c r="AM260" s="5"/>
      <c r="AN260" s="5"/>
      <c r="AO260" s="5"/>
      <c r="AP260" s="97" t="s">
        <v>516</v>
      </c>
      <c r="AQ260" s="168"/>
      <c r="AR260" s="225"/>
      <c r="AS260" s="225"/>
      <c r="AT260" s="225"/>
      <c r="AU260" s="225"/>
      <c r="AV260" s="225"/>
      <c r="AW260" s="225"/>
      <c r="AX260" s="225"/>
      <c r="AY260" s="225"/>
      <c r="AZ260" s="225"/>
      <c r="BA260" s="219"/>
      <c r="BB260" s="219"/>
      <c r="BC260" s="219"/>
      <c r="BD260" s="219"/>
      <c r="BE260" s="219"/>
      <c r="BF260" s="219"/>
      <c r="BG260" s="219"/>
      <c r="BH260" s="219"/>
      <c r="BI260" s="219"/>
      <c r="BJ260" s="219"/>
      <c r="BK260" s="219"/>
      <c r="BL260" s="219"/>
      <c r="BM260" s="219"/>
      <c r="BN260" s="219"/>
      <c r="BO260" s="219"/>
      <c r="BP260" s="219"/>
      <c r="BQ260" s="219"/>
      <c r="BR260" s="219"/>
      <c r="BS260" s="219"/>
      <c r="BT260" s="219"/>
      <c r="BU260" s="219"/>
      <c r="BV260" s="219"/>
      <c r="BW260" s="219"/>
      <c r="BX260" s="219"/>
      <c r="BY260" s="219"/>
      <c r="BZ260" s="219"/>
      <c r="CA260" s="219"/>
      <c r="CB260" s="219"/>
      <c r="CC260" s="219"/>
      <c r="CD260" s="219"/>
      <c r="CE260" s="219"/>
      <c r="CF260" s="423"/>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row>
    <row r="261" spans="1:125" s="5" customFormat="1" ht="13.5" customHeight="1">
      <c r="A261" s="1"/>
      <c r="B261" s="1"/>
      <c r="C261" s="1" t="s">
        <v>205</v>
      </c>
      <c r="D261" s="1"/>
      <c r="E261" s="1"/>
      <c r="F261" s="1"/>
      <c r="G261" s="32" t="s">
        <v>174</v>
      </c>
      <c r="H261" s="34"/>
      <c r="I261" s="34"/>
      <c r="J261" s="34"/>
      <c r="K261" s="34"/>
      <c r="L261" s="34"/>
      <c r="M261" s="34"/>
      <c r="N261" s="43"/>
      <c r="O261" s="5"/>
      <c r="P261" s="1" t="s">
        <v>497</v>
      </c>
      <c r="Q261" s="5"/>
      <c r="R261" s="5"/>
      <c r="S261" s="5"/>
      <c r="T261" s="32" t="s">
        <v>306</v>
      </c>
      <c r="U261" s="34"/>
      <c r="V261" s="34"/>
      <c r="W261" s="34"/>
      <c r="X261" s="34"/>
      <c r="Y261" s="34"/>
      <c r="Z261" s="34"/>
      <c r="AA261" s="43"/>
      <c r="AB261" s="5"/>
      <c r="AC261" s="1" t="s">
        <v>30</v>
      </c>
      <c r="AD261" s="5"/>
      <c r="AE261" s="5"/>
      <c r="AF261" s="5"/>
      <c r="AG261" s="32" t="s">
        <v>246</v>
      </c>
      <c r="AH261" s="34"/>
      <c r="AI261" s="34"/>
      <c r="AJ261" s="34"/>
      <c r="AK261" s="34"/>
      <c r="AL261" s="34"/>
      <c r="AM261" s="34"/>
      <c r="AN261" s="43"/>
      <c r="AO261" s="1"/>
      <c r="AP261" s="98"/>
      <c r="AQ261" s="169"/>
      <c r="AR261" s="12" t="s">
        <v>94</v>
      </c>
      <c r="AS261" s="251" t="str">
        <f>CONCATENATE("（",D263,"）")</f>
        <v>（交通安全施設等）</v>
      </c>
      <c r="AT261" s="251"/>
      <c r="AU261" s="251"/>
      <c r="AV261" s="251"/>
      <c r="AW261" s="251"/>
      <c r="AX261" s="251"/>
      <c r="AY261" s="251"/>
      <c r="AZ261" s="251"/>
      <c r="BA261" s="250" t="s">
        <v>279</v>
      </c>
      <c r="BB261" s="250"/>
      <c r="BC261" s="250"/>
      <c r="BD261" s="250"/>
      <c r="BE261" s="250"/>
      <c r="BF261" s="250"/>
      <c r="BG261" s="250"/>
      <c r="BH261" s="250"/>
      <c r="BI261" s="250"/>
      <c r="BJ261" s="250"/>
      <c r="BK261" s="250"/>
      <c r="BL261" s="250"/>
      <c r="BM261" s="250"/>
      <c r="BN261" s="250"/>
      <c r="BO261" s="250"/>
      <c r="BP261" s="250"/>
      <c r="BQ261" s="250"/>
      <c r="BR261" s="250"/>
      <c r="BS261" s="250"/>
      <c r="BT261" s="250"/>
      <c r="BU261" s="250"/>
      <c r="BV261" s="250"/>
      <c r="BW261" s="250"/>
      <c r="BX261" s="250"/>
      <c r="BY261" s="250"/>
      <c r="BZ261" s="250"/>
      <c r="CA261" s="250"/>
      <c r="CB261" s="250"/>
      <c r="CC261" s="250"/>
      <c r="CD261" s="250"/>
      <c r="CE261" s="250"/>
      <c r="CF261" s="423"/>
      <c r="CG261" s="5"/>
      <c r="CH261" s="5"/>
      <c r="CI261" s="5"/>
      <c r="CJ261" s="13" t="s">
        <v>205</v>
      </c>
      <c r="CK261" s="13"/>
      <c r="CL261" s="13"/>
      <c r="CM261" s="13"/>
      <c r="CN261" s="32" t="s">
        <v>588</v>
      </c>
      <c r="CO261" s="34"/>
      <c r="CP261" s="34"/>
      <c r="CQ261" s="34"/>
      <c r="CR261" s="34"/>
      <c r="CS261" s="34"/>
      <c r="CT261" s="34"/>
      <c r="CU261" s="43"/>
      <c r="CV261" s="5"/>
      <c r="CW261" s="13" t="s">
        <v>497</v>
      </c>
      <c r="CX261" s="5"/>
      <c r="CY261" s="5"/>
      <c r="CZ261" s="5"/>
      <c r="DA261" s="32" t="s">
        <v>502</v>
      </c>
      <c r="DB261" s="34"/>
      <c r="DC261" s="34"/>
      <c r="DD261" s="34"/>
      <c r="DE261" s="34"/>
      <c r="DF261" s="34"/>
      <c r="DG261" s="34"/>
      <c r="DH261" s="43"/>
      <c r="DI261" s="5"/>
      <c r="DJ261" s="13" t="s">
        <v>30</v>
      </c>
      <c r="DK261" s="5"/>
      <c r="DL261" s="5"/>
      <c r="DM261" s="5"/>
      <c r="DN261" s="32" t="s">
        <v>64</v>
      </c>
      <c r="DO261" s="34"/>
      <c r="DP261" s="34"/>
      <c r="DQ261" s="34"/>
      <c r="DR261" s="34"/>
      <c r="DS261" s="34"/>
      <c r="DT261" s="34"/>
      <c r="DU261" s="43"/>
    </row>
    <row r="262" spans="1:125" s="5" customFormat="1"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98"/>
      <c r="AQ262" s="169"/>
      <c r="AR262" s="12"/>
      <c r="AS262" s="250" t="s">
        <v>439</v>
      </c>
      <c r="AT262" s="250"/>
      <c r="AU262" s="250"/>
      <c r="AV262" s="250"/>
      <c r="AW262" s="250"/>
      <c r="AX262" s="250"/>
      <c r="AY262" s="250"/>
      <c r="AZ262" s="250"/>
      <c r="BA262" s="250"/>
      <c r="BB262" s="250"/>
      <c r="BC262" s="250"/>
      <c r="BD262" s="250"/>
      <c r="BE262" s="250"/>
      <c r="BF262" s="250"/>
      <c r="BG262" s="250"/>
      <c r="BH262" s="250"/>
      <c r="BI262" s="250"/>
      <c r="BJ262" s="250"/>
      <c r="BK262" s="250"/>
      <c r="BL262" s="250"/>
      <c r="BM262" s="250"/>
      <c r="BN262" s="250"/>
      <c r="BO262" s="250"/>
      <c r="BP262" s="250"/>
      <c r="BQ262" s="250"/>
      <c r="BR262" s="250"/>
      <c r="BS262" s="250"/>
      <c r="BT262" s="250"/>
      <c r="BU262" s="250"/>
      <c r="BV262" s="250"/>
      <c r="BW262" s="250"/>
      <c r="BX262" s="250"/>
      <c r="BY262" s="250"/>
      <c r="BZ262" s="250"/>
      <c r="CA262" s="250"/>
      <c r="CB262" s="250"/>
      <c r="CC262" s="250"/>
      <c r="CD262" s="250"/>
      <c r="CE262" s="250"/>
      <c r="CF262" s="423"/>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row>
    <row r="263" spans="1:125" s="5" customFormat="1" ht="13.5" customHeight="1">
      <c r="A263" s="1"/>
      <c r="B263" s="11">
        <v>1</v>
      </c>
      <c r="C263" s="1"/>
      <c r="D263" s="1" t="s">
        <v>207</v>
      </c>
      <c r="E263" s="1"/>
      <c r="F263" s="1"/>
      <c r="G263" s="1"/>
      <c r="H263" s="1"/>
      <c r="I263" s="1"/>
      <c r="J263" s="1"/>
      <c r="K263" s="1"/>
      <c r="L263" s="1"/>
      <c r="M263" s="1"/>
      <c r="N263" s="1"/>
      <c r="O263" s="1"/>
      <c r="P263" s="1"/>
      <c r="Q263" s="5"/>
      <c r="R263" s="5"/>
      <c r="S263" s="5"/>
      <c r="T263" s="1"/>
      <c r="U263" s="1"/>
      <c r="V263" s="1"/>
      <c r="W263" s="1"/>
      <c r="X263" s="1"/>
      <c r="Y263" s="1"/>
      <c r="Z263" s="1"/>
      <c r="AA263" s="1"/>
      <c r="AB263" s="1"/>
      <c r="AC263" s="1"/>
      <c r="AD263" s="1"/>
      <c r="AE263" s="1"/>
      <c r="AF263" s="1"/>
      <c r="AG263" s="1"/>
      <c r="AH263" s="1"/>
      <c r="AI263" s="1"/>
      <c r="AJ263" s="1"/>
      <c r="AK263" s="1"/>
      <c r="AL263" s="1"/>
      <c r="AM263" s="1"/>
      <c r="AN263" s="1"/>
      <c r="AO263" s="1"/>
      <c r="AP263" s="98"/>
      <c r="AQ263" s="169"/>
      <c r="AR263" s="12"/>
      <c r="AS263" s="250"/>
      <c r="AT263" s="250"/>
      <c r="AU263" s="250"/>
      <c r="AV263" s="250"/>
      <c r="AW263" s="250"/>
      <c r="AX263" s="250"/>
      <c r="AY263" s="250"/>
      <c r="AZ263" s="250"/>
      <c r="BA263" s="250"/>
      <c r="BB263" s="250"/>
      <c r="BC263" s="250"/>
      <c r="BD263" s="250"/>
      <c r="BE263" s="250"/>
      <c r="BF263" s="250"/>
      <c r="BG263" s="250"/>
      <c r="BH263" s="250"/>
      <c r="BI263" s="250"/>
      <c r="BJ263" s="250"/>
      <c r="BK263" s="250"/>
      <c r="BL263" s="250"/>
      <c r="BM263" s="250"/>
      <c r="BN263" s="250"/>
      <c r="BO263" s="250"/>
      <c r="BP263" s="250"/>
      <c r="BQ263" s="250"/>
      <c r="BR263" s="250"/>
      <c r="BS263" s="250"/>
      <c r="BT263" s="250"/>
      <c r="BU263" s="250"/>
      <c r="BV263" s="250"/>
      <c r="BW263" s="250"/>
      <c r="BX263" s="250"/>
      <c r="BY263" s="250"/>
      <c r="BZ263" s="250"/>
      <c r="CA263" s="250"/>
      <c r="CB263" s="250"/>
      <c r="CC263" s="250"/>
      <c r="CD263" s="250"/>
      <c r="CE263" s="250"/>
      <c r="CF263" s="423"/>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row>
    <row r="264" spans="1:125" s="5" customFormat="1"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98"/>
      <c r="AQ264" s="169"/>
      <c r="AR264" s="12"/>
      <c r="AS264" s="252" t="str">
        <f>CONCATENATE(K265," ",IF(Q265=""," ",Q265),S265,"、",U265," ",IF(Y265=""," ",Y265),AA265,"、一日あたり合計"," ",IF(Q265=""," ",Q265+Y265),S265,"、",+AC265," ",IF(AG265=""," ",AG265),AI265,"、工事全体合計"," ",IF(Q265="","　 ",(Q265+Y265)*AG265),"人・日")</f>
        <v>　交通誘導員Ａ  人、交代要員  人、一日あたり合計  人、配置日数  日、工事全体合計 　 人・日</v>
      </c>
      <c r="AT264" s="252"/>
      <c r="AU264" s="252"/>
      <c r="AV264" s="252"/>
      <c r="AW264" s="252"/>
      <c r="AX264" s="252"/>
      <c r="AY264" s="252"/>
      <c r="AZ264" s="252"/>
      <c r="BA264" s="252"/>
      <c r="BB264" s="252"/>
      <c r="BC264" s="252"/>
      <c r="BD264" s="252"/>
      <c r="BE264" s="252"/>
      <c r="BF264" s="252"/>
      <c r="BG264" s="252"/>
      <c r="BH264" s="252"/>
      <c r="BI264" s="252"/>
      <c r="BJ264" s="252"/>
      <c r="BK264" s="252"/>
      <c r="BL264" s="252"/>
      <c r="BM264" s="252"/>
      <c r="BN264" s="252"/>
      <c r="BO264" s="252"/>
      <c r="BP264" s="252"/>
      <c r="BQ264" s="252"/>
      <c r="BR264" s="252"/>
      <c r="BS264" s="252"/>
      <c r="BT264" s="252"/>
      <c r="BU264" s="252"/>
      <c r="BV264" s="252"/>
      <c r="BW264" s="252"/>
      <c r="BX264" s="252"/>
      <c r="BY264" s="252"/>
      <c r="BZ264" s="252"/>
      <c r="CA264" s="252"/>
      <c r="CB264" s="252"/>
      <c r="CC264" s="252"/>
      <c r="CD264" s="252"/>
      <c r="CE264" s="252"/>
      <c r="CF264" s="423"/>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row>
    <row r="265" spans="1:125" s="5" customFormat="1" ht="13.5" customHeight="1">
      <c r="A265" s="1"/>
      <c r="B265" s="1"/>
      <c r="C265" s="1"/>
      <c r="D265" s="11">
        <v>1</v>
      </c>
      <c r="E265" s="1"/>
      <c r="F265" s="1" t="s">
        <v>80</v>
      </c>
      <c r="G265" s="1"/>
      <c r="H265" s="1"/>
      <c r="I265" s="1"/>
      <c r="J265" s="1"/>
      <c r="K265" s="1" t="s">
        <v>8</v>
      </c>
      <c r="L265" s="1"/>
      <c r="M265" s="1"/>
      <c r="N265" s="1"/>
      <c r="O265" s="1"/>
      <c r="P265" s="1"/>
      <c r="Q265" s="38"/>
      <c r="R265" s="44"/>
      <c r="S265" s="1" t="s">
        <v>391</v>
      </c>
      <c r="T265" s="1"/>
      <c r="U265" s="1" t="s">
        <v>257</v>
      </c>
      <c r="V265" s="1"/>
      <c r="W265" s="1"/>
      <c r="X265" s="1"/>
      <c r="Y265" s="38"/>
      <c r="Z265" s="44"/>
      <c r="AA265" s="12" t="s">
        <v>391</v>
      </c>
      <c r="AB265" s="1"/>
      <c r="AC265" s="1" t="s">
        <v>236</v>
      </c>
      <c r="AD265" s="1"/>
      <c r="AE265" s="1"/>
      <c r="AF265" s="5"/>
      <c r="AG265" s="38"/>
      <c r="AH265" s="44"/>
      <c r="AI265" s="12" t="s">
        <v>230</v>
      </c>
      <c r="AJ265" s="1"/>
      <c r="AK265" s="1"/>
      <c r="AL265" s="1"/>
      <c r="AM265" s="1"/>
      <c r="AN265" s="1"/>
      <c r="AO265" s="1"/>
      <c r="AP265" s="98"/>
      <c r="AQ265" s="169"/>
      <c r="AR265" s="12"/>
      <c r="AS265" s="252" t="str">
        <f>CONCATENATE(K267," ",IF(Q267=""," ",Q267),S267,"、",U267," ",IF(Y267=""," ",Y267),AA267,"、一日あたり合計"," ",IF(Q267=""," ",Q267+Y267),S267,"、",+AC267," ",IF(AG267=""," ",AG267),AI267,"、工事全体合計"," ",IF(Q267=""," 　",(Q267+Y267)*AG267),"人・日")</f>
        <v>　交通誘導員Ｂ  人、交代要員  人、一日あたり合計  人、配置日数  日、工事全体合計  　人・日</v>
      </c>
      <c r="AT265" s="252"/>
      <c r="AU265" s="252"/>
      <c r="AV265" s="252"/>
      <c r="AW265" s="252"/>
      <c r="AX265" s="252"/>
      <c r="AY265" s="252"/>
      <c r="AZ265" s="252"/>
      <c r="BA265" s="252"/>
      <c r="BB265" s="252"/>
      <c r="BC265" s="252"/>
      <c r="BD265" s="252"/>
      <c r="BE265" s="252"/>
      <c r="BF265" s="252"/>
      <c r="BG265" s="252"/>
      <c r="BH265" s="252"/>
      <c r="BI265" s="252"/>
      <c r="BJ265" s="252"/>
      <c r="BK265" s="252"/>
      <c r="BL265" s="252"/>
      <c r="BM265" s="252"/>
      <c r="BN265" s="252"/>
      <c r="BO265" s="252"/>
      <c r="BP265" s="252"/>
      <c r="BQ265" s="252"/>
      <c r="BR265" s="252"/>
      <c r="BS265" s="252"/>
      <c r="BT265" s="252"/>
      <c r="BU265" s="252"/>
      <c r="BV265" s="252"/>
      <c r="BW265" s="252"/>
      <c r="BX265" s="252"/>
      <c r="BY265" s="252"/>
      <c r="BZ265" s="252"/>
      <c r="CA265" s="252"/>
      <c r="CB265" s="252"/>
      <c r="CC265" s="252"/>
      <c r="CD265" s="252"/>
      <c r="CE265" s="252"/>
      <c r="CF265" s="423"/>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row>
    <row r="266" spans="1:125" s="5" customFormat="1" ht="13.5" customHeight="1">
      <c r="A266" s="1"/>
      <c r="B266" s="1"/>
      <c r="C266" s="1"/>
      <c r="D266" s="1"/>
      <c r="E266" s="1"/>
      <c r="F266" s="1"/>
      <c r="G266" s="1"/>
      <c r="H266" s="1"/>
      <c r="I266" s="1"/>
      <c r="J266" s="1"/>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1"/>
      <c r="AK266" s="1"/>
      <c r="AL266" s="1"/>
      <c r="AM266" s="1"/>
      <c r="AN266" s="1"/>
      <c r="AO266" s="1"/>
      <c r="AP266" s="98"/>
      <c r="AQ266" s="169"/>
      <c r="AR266" s="12"/>
      <c r="AS266" s="250" t="s">
        <v>62</v>
      </c>
      <c r="AT266" s="250"/>
      <c r="AU266" s="250"/>
      <c r="AV266" s="250"/>
      <c r="AW266" s="250"/>
      <c r="AX266" s="250"/>
      <c r="AY266" s="250"/>
      <c r="AZ266" s="250"/>
      <c r="BA266" s="250"/>
      <c r="BB266" s="250"/>
      <c r="BC266" s="250"/>
      <c r="BD266" s="250"/>
      <c r="BE266" s="250"/>
      <c r="BF266" s="250"/>
      <c r="BG266" s="250"/>
      <c r="BH266" s="250"/>
      <c r="BI266" s="250"/>
      <c r="BJ266" s="250"/>
      <c r="BK266" s="250"/>
      <c r="BL266" s="250"/>
      <c r="BM266" s="250"/>
      <c r="BN266" s="250"/>
      <c r="BO266" s="250"/>
      <c r="BP266" s="250"/>
      <c r="BQ266" s="250"/>
      <c r="BR266" s="250"/>
      <c r="BS266" s="250"/>
      <c r="BT266" s="250"/>
      <c r="BU266" s="250"/>
      <c r="BV266" s="250"/>
      <c r="BW266" s="250"/>
      <c r="BX266" s="250"/>
      <c r="BY266" s="250"/>
      <c r="BZ266" s="250"/>
      <c r="CA266" s="250"/>
      <c r="CB266" s="250"/>
      <c r="CC266" s="250"/>
      <c r="CD266" s="250"/>
      <c r="CE266" s="250"/>
      <c r="CF266" s="423"/>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row>
    <row r="267" spans="1:125" s="5" customFormat="1" ht="13.5" customHeight="1">
      <c r="A267" s="1"/>
      <c r="B267" s="1"/>
      <c r="C267" s="1"/>
      <c r="D267" s="1"/>
      <c r="E267" s="1"/>
      <c r="F267" s="1"/>
      <c r="G267" s="1"/>
      <c r="H267" s="1"/>
      <c r="I267" s="1"/>
      <c r="J267" s="1"/>
      <c r="K267" s="1" t="s">
        <v>136</v>
      </c>
      <c r="L267" s="1"/>
      <c r="M267" s="1"/>
      <c r="N267" s="1"/>
      <c r="O267" s="1"/>
      <c r="P267" s="1"/>
      <c r="Q267" s="38"/>
      <c r="R267" s="44"/>
      <c r="S267" s="1" t="s">
        <v>391</v>
      </c>
      <c r="T267" s="1"/>
      <c r="U267" s="1" t="s">
        <v>257</v>
      </c>
      <c r="V267" s="1"/>
      <c r="W267" s="1"/>
      <c r="X267" s="1"/>
      <c r="Y267" s="38"/>
      <c r="Z267" s="44"/>
      <c r="AA267" s="12" t="s">
        <v>391</v>
      </c>
      <c r="AB267" s="1"/>
      <c r="AC267" s="1" t="s">
        <v>236</v>
      </c>
      <c r="AD267" s="1"/>
      <c r="AE267" s="1"/>
      <c r="AF267" s="5"/>
      <c r="AG267" s="38"/>
      <c r="AH267" s="44"/>
      <c r="AI267" s="12" t="s">
        <v>230</v>
      </c>
      <c r="AJ267" s="1"/>
      <c r="AK267" s="1"/>
      <c r="AL267" s="1"/>
      <c r="AM267" s="1"/>
      <c r="AN267" s="1"/>
      <c r="AO267" s="1"/>
      <c r="AP267" s="98"/>
      <c r="AQ267" s="169"/>
      <c r="AR267" s="12"/>
      <c r="AS267" s="250"/>
      <c r="AT267" s="250"/>
      <c r="AU267" s="250"/>
      <c r="AV267" s="250"/>
      <c r="AW267" s="250"/>
      <c r="AX267" s="250"/>
      <c r="AY267" s="250"/>
      <c r="AZ267" s="250"/>
      <c r="BA267" s="250"/>
      <c r="BB267" s="250"/>
      <c r="BC267" s="250"/>
      <c r="BD267" s="250"/>
      <c r="BE267" s="250"/>
      <c r="BF267" s="250"/>
      <c r="BG267" s="250"/>
      <c r="BH267" s="250"/>
      <c r="BI267" s="250"/>
      <c r="BJ267" s="250"/>
      <c r="BK267" s="250"/>
      <c r="BL267" s="250"/>
      <c r="BM267" s="250"/>
      <c r="BN267" s="250"/>
      <c r="BO267" s="250"/>
      <c r="BP267" s="250"/>
      <c r="BQ267" s="250"/>
      <c r="BR267" s="250"/>
      <c r="BS267" s="250"/>
      <c r="BT267" s="250"/>
      <c r="BU267" s="250"/>
      <c r="BV267" s="250"/>
      <c r="BW267" s="250"/>
      <c r="BX267" s="250"/>
      <c r="BY267" s="250"/>
      <c r="BZ267" s="250"/>
      <c r="CA267" s="250"/>
      <c r="CB267" s="250"/>
      <c r="CC267" s="250"/>
      <c r="CD267" s="250"/>
      <c r="CE267" s="250"/>
      <c r="CF267" s="423"/>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row>
    <row r="268" spans="1:125" s="5" customFormat="1" ht="13.5" customHeight="1">
      <c r="A268" s="1"/>
      <c r="B268" s="1"/>
      <c r="C268" s="1"/>
      <c r="D268" s="1"/>
      <c r="E268" s="1"/>
      <c r="F268" s="1"/>
      <c r="G268" s="1"/>
      <c r="H268" s="1"/>
      <c r="I268" s="1"/>
      <c r="J268" s="1"/>
      <c r="K268" s="1"/>
      <c r="L268" s="1"/>
      <c r="M268" s="1"/>
      <c r="N268" s="1"/>
      <c r="O268" s="1"/>
      <c r="P268" s="1"/>
      <c r="Q268" s="1"/>
      <c r="R268" s="1"/>
      <c r="S268" s="1"/>
      <c r="T268" s="1"/>
      <c r="U268" s="1"/>
      <c r="V268" s="1"/>
      <c r="W268" s="5"/>
      <c r="X268" s="5"/>
      <c r="Y268" s="5"/>
      <c r="Z268" s="5"/>
      <c r="AA268" s="5"/>
      <c r="AB268" s="5"/>
      <c r="AC268" s="5"/>
      <c r="AD268" s="5"/>
      <c r="AE268" s="1"/>
      <c r="AF268" s="1"/>
      <c r="AG268" s="1"/>
      <c r="AH268" s="1"/>
      <c r="AI268" s="1"/>
      <c r="AJ268" s="1"/>
      <c r="AK268" s="1"/>
      <c r="AL268" s="1"/>
      <c r="AM268" s="1"/>
      <c r="AN268" s="1"/>
      <c r="AO268" s="1"/>
      <c r="AP268" s="98"/>
      <c r="AQ268" s="169"/>
      <c r="AR268" s="12"/>
      <c r="AS268" s="250" t="s">
        <v>365</v>
      </c>
      <c r="AT268" s="250"/>
      <c r="AU268" s="250"/>
      <c r="AV268" s="250"/>
      <c r="AW268" s="250"/>
      <c r="AX268" s="250"/>
      <c r="AY268" s="250"/>
      <c r="AZ268" s="250"/>
      <c r="BA268" s="250"/>
      <c r="BB268" s="250"/>
      <c r="BC268" s="250"/>
      <c r="BD268" s="250"/>
      <c r="BE268" s="250"/>
      <c r="BF268" s="250"/>
      <c r="BG268" s="250"/>
      <c r="BH268" s="250"/>
      <c r="BI268" s="250"/>
      <c r="BJ268" s="250"/>
      <c r="BK268" s="250"/>
      <c r="BL268" s="250"/>
      <c r="BM268" s="250"/>
      <c r="BN268" s="250"/>
      <c r="BO268" s="250"/>
      <c r="BP268" s="250"/>
      <c r="BQ268" s="250"/>
      <c r="BR268" s="250"/>
      <c r="BS268" s="250"/>
      <c r="BT268" s="250"/>
      <c r="BU268" s="250"/>
      <c r="BV268" s="250"/>
      <c r="BW268" s="250"/>
      <c r="BX268" s="250"/>
      <c r="BY268" s="250"/>
      <c r="BZ268" s="250"/>
      <c r="CA268" s="250"/>
      <c r="CB268" s="250"/>
      <c r="CC268" s="250"/>
      <c r="CD268" s="250"/>
      <c r="CE268" s="250"/>
      <c r="CF268" s="423"/>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row>
    <row r="269" spans="1:125" s="5" customFormat="1"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98"/>
      <c r="AQ269" s="169"/>
      <c r="AR269" s="12"/>
      <c r="AS269" s="250"/>
      <c r="AT269" s="250"/>
      <c r="AU269" s="250"/>
      <c r="AV269" s="250"/>
      <c r="AW269" s="250"/>
      <c r="AX269" s="250"/>
      <c r="AY269" s="250"/>
      <c r="AZ269" s="250"/>
      <c r="BA269" s="250"/>
      <c r="BB269" s="250"/>
      <c r="BC269" s="250"/>
      <c r="BD269" s="250"/>
      <c r="BE269" s="250"/>
      <c r="BF269" s="250"/>
      <c r="BG269" s="250"/>
      <c r="BH269" s="250"/>
      <c r="BI269" s="250"/>
      <c r="BJ269" s="250"/>
      <c r="BK269" s="250"/>
      <c r="BL269" s="250"/>
      <c r="BM269" s="250"/>
      <c r="BN269" s="250"/>
      <c r="BO269" s="250"/>
      <c r="BP269" s="250"/>
      <c r="BQ269" s="250"/>
      <c r="BR269" s="250"/>
      <c r="BS269" s="250"/>
      <c r="BT269" s="250"/>
      <c r="BU269" s="250"/>
      <c r="BV269" s="250"/>
      <c r="BW269" s="250"/>
      <c r="BX269" s="250"/>
      <c r="BY269" s="250"/>
      <c r="BZ269" s="250"/>
      <c r="CA269" s="250"/>
      <c r="CB269" s="250"/>
      <c r="CC269" s="250"/>
      <c r="CD269" s="250"/>
      <c r="CE269" s="250"/>
      <c r="CF269" s="423"/>
      <c r="CG269" s="250"/>
      <c r="CH269" s="250"/>
      <c r="CI269" s="250"/>
      <c r="CJ269" s="250"/>
      <c r="CK269" s="250"/>
      <c r="CL269" s="250"/>
      <c r="CM269" s="250"/>
      <c r="CN269" s="250"/>
      <c r="CO269" s="250"/>
      <c r="CP269" s="250"/>
      <c r="CQ269" s="250"/>
      <c r="CR269" s="250"/>
      <c r="CS269" s="250"/>
      <c r="CT269" s="250"/>
      <c r="CU269" s="250"/>
      <c r="CV269" s="250"/>
      <c r="CW269" s="250"/>
      <c r="CX269" s="250"/>
      <c r="CY269" s="250"/>
      <c r="CZ269" s="250"/>
      <c r="DA269" s="250"/>
      <c r="DB269" s="250"/>
      <c r="DC269" s="250"/>
      <c r="DD269" s="250"/>
      <c r="DE269" s="250"/>
      <c r="DF269" s="250"/>
      <c r="DG269" s="250"/>
      <c r="DH269" s="5"/>
      <c r="DI269" s="5"/>
      <c r="DJ269" s="5"/>
      <c r="DK269" s="5"/>
      <c r="DL269" s="5"/>
      <c r="DM269" s="5"/>
      <c r="DN269" s="5"/>
      <c r="DO269" s="5"/>
      <c r="DP269" s="5"/>
      <c r="DQ269" s="5"/>
      <c r="DR269" s="5"/>
      <c r="DS269" s="5"/>
      <c r="DT269" s="5"/>
      <c r="DU269" s="5"/>
    </row>
    <row r="270" spans="1:125" s="5" customFormat="1" ht="13.5" customHeight="1">
      <c r="A270" s="1"/>
      <c r="B270" s="1"/>
      <c r="C270" s="1"/>
      <c r="D270" s="1"/>
      <c r="E270" s="1"/>
      <c r="F270" s="1"/>
      <c r="G270" s="1"/>
      <c r="H270" s="1"/>
      <c r="I270" s="1"/>
      <c r="J270" s="1"/>
      <c r="K270" s="1"/>
      <c r="L270" s="1"/>
      <c r="M270" s="1"/>
      <c r="N270" s="1"/>
      <c r="O270" s="14"/>
      <c r="P270" s="14"/>
      <c r="Q270" s="14"/>
      <c r="R270" s="14"/>
      <c r="S270" s="14"/>
      <c r="T270" s="14"/>
      <c r="U270" s="14"/>
      <c r="V270" s="14"/>
      <c r="W270" s="1"/>
      <c r="X270" s="1"/>
      <c r="Y270" s="1"/>
      <c r="Z270" s="1"/>
      <c r="AA270" s="1"/>
      <c r="AB270" s="5"/>
      <c r="AC270" s="5"/>
      <c r="AD270" s="5"/>
      <c r="AE270" s="5"/>
      <c r="AF270" s="5"/>
      <c r="AG270" s="5"/>
      <c r="AH270" s="5"/>
      <c r="AI270" s="5"/>
      <c r="AJ270" s="1"/>
      <c r="AK270" s="1"/>
      <c r="AL270" s="1"/>
      <c r="AM270" s="1"/>
      <c r="AN270" s="1"/>
      <c r="AO270" s="1"/>
      <c r="AP270" s="98"/>
      <c r="AQ270" s="169"/>
      <c r="AR270" s="12"/>
      <c r="AS270" s="250"/>
      <c r="AT270" s="250"/>
      <c r="AU270" s="250"/>
      <c r="AV270" s="250"/>
      <c r="AW270" s="250"/>
      <c r="AX270" s="250"/>
      <c r="AY270" s="250"/>
      <c r="AZ270" s="250"/>
      <c r="BA270" s="250"/>
      <c r="BB270" s="250"/>
      <c r="BC270" s="250"/>
      <c r="BD270" s="250"/>
      <c r="BE270" s="250"/>
      <c r="BF270" s="250"/>
      <c r="BG270" s="250"/>
      <c r="BH270" s="250"/>
      <c r="BI270" s="250"/>
      <c r="BJ270" s="250"/>
      <c r="BK270" s="250"/>
      <c r="BL270" s="250"/>
      <c r="BM270" s="250"/>
      <c r="BN270" s="250"/>
      <c r="BO270" s="250"/>
      <c r="BP270" s="250"/>
      <c r="BQ270" s="250"/>
      <c r="BR270" s="250"/>
      <c r="BS270" s="250"/>
      <c r="BT270" s="250"/>
      <c r="BU270" s="250"/>
      <c r="BV270" s="250"/>
      <c r="BW270" s="250"/>
      <c r="BX270" s="250"/>
      <c r="BY270" s="250"/>
      <c r="BZ270" s="250"/>
      <c r="CA270" s="250"/>
      <c r="CB270" s="250"/>
      <c r="CC270" s="250"/>
      <c r="CD270" s="250"/>
      <c r="CE270" s="250"/>
      <c r="CF270" s="423"/>
      <c r="CG270" s="250"/>
      <c r="CH270" s="250"/>
      <c r="CI270" s="250"/>
      <c r="CJ270" s="250"/>
      <c r="CK270" s="250"/>
      <c r="CL270" s="250"/>
      <c r="CM270" s="250"/>
      <c r="CN270" s="250"/>
      <c r="CO270" s="250"/>
      <c r="CP270" s="250"/>
      <c r="CQ270" s="250"/>
      <c r="CR270" s="250"/>
      <c r="CS270" s="250"/>
      <c r="CT270" s="250"/>
      <c r="CU270" s="250"/>
      <c r="CV270" s="250"/>
      <c r="CW270" s="250"/>
      <c r="CX270" s="250"/>
      <c r="CY270" s="250"/>
      <c r="CZ270" s="250"/>
      <c r="DA270" s="250"/>
      <c r="DB270" s="250"/>
      <c r="DC270" s="250"/>
      <c r="DD270" s="250"/>
      <c r="DE270" s="250"/>
      <c r="DF270" s="250"/>
      <c r="DG270" s="250"/>
      <c r="DH270" s="5"/>
      <c r="DI270" s="5"/>
      <c r="DJ270" s="5"/>
      <c r="DK270" s="5"/>
      <c r="DL270" s="5"/>
      <c r="DM270" s="5"/>
      <c r="DN270" s="5"/>
      <c r="DO270" s="5"/>
      <c r="DP270" s="5"/>
      <c r="DQ270" s="5"/>
      <c r="DR270" s="5"/>
      <c r="DS270" s="5"/>
      <c r="DT270" s="5"/>
      <c r="DU270" s="5"/>
    </row>
    <row r="271" spans="1:125" s="5" customFormat="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98"/>
      <c r="AQ271" s="169"/>
      <c r="AR271" s="12"/>
      <c r="AS271" s="250"/>
      <c r="AT271" s="250"/>
      <c r="AU271" s="250"/>
      <c r="AV271" s="250"/>
      <c r="AW271" s="250"/>
      <c r="AX271" s="250"/>
      <c r="AY271" s="250"/>
      <c r="AZ271" s="250"/>
      <c r="BA271" s="250"/>
      <c r="BB271" s="250"/>
      <c r="BC271" s="250"/>
      <c r="BD271" s="250"/>
      <c r="BE271" s="250"/>
      <c r="BF271" s="250"/>
      <c r="BG271" s="250"/>
      <c r="BH271" s="250"/>
      <c r="BI271" s="250"/>
      <c r="BJ271" s="250"/>
      <c r="BK271" s="250"/>
      <c r="BL271" s="250"/>
      <c r="BM271" s="250"/>
      <c r="BN271" s="250"/>
      <c r="BO271" s="250"/>
      <c r="BP271" s="250"/>
      <c r="BQ271" s="250"/>
      <c r="BR271" s="250"/>
      <c r="BS271" s="250"/>
      <c r="BT271" s="250"/>
      <c r="BU271" s="250"/>
      <c r="BV271" s="250"/>
      <c r="BW271" s="250"/>
      <c r="BX271" s="250"/>
      <c r="BY271" s="250"/>
      <c r="BZ271" s="250"/>
      <c r="CA271" s="250"/>
      <c r="CB271" s="250"/>
      <c r="CC271" s="250"/>
      <c r="CD271" s="250"/>
      <c r="CE271" s="250"/>
      <c r="CF271" s="423"/>
      <c r="CG271" s="250"/>
      <c r="CH271" s="250"/>
      <c r="CI271" s="250"/>
      <c r="CJ271" s="250"/>
      <c r="CK271" s="250"/>
      <c r="CL271" s="250"/>
      <c r="CM271" s="250"/>
      <c r="CN271" s="250"/>
      <c r="CO271" s="250"/>
      <c r="CP271" s="250"/>
      <c r="CQ271" s="250"/>
      <c r="CR271" s="250"/>
      <c r="CS271" s="250"/>
      <c r="CT271" s="250"/>
      <c r="CU271" s="250"/>
      <c r="CV271" s="250"/>
      <c r="CW271" s="250"/>
      <c r="CX271" s="250"/>
      <c r="CY271" s="250"/>
      <c r="CZ271" s="250"/>
      <c r="DA271" s="250"/>
      <c r="DB271" s="250"/>
      <c r="DC271" s="250"/>
      <c r="DD271" s="250"/>
      <c r="DE271" s="250"/>
      <c r="DF271" s="250"/>
      <c r="DG271" s="250"/>
      <c r="DH271" s="5"/>
      <c r="DI271" s="5"/>
      <c r="DJ271" s="5"/>
      <c r="DK271" s="5"/>
      <c r="DL271" s="5"/>
      <c r="DM271" s="5"/>
      <c r="DN271" s="5"/>
      <c r="DO271" s="5"/>
      <c r="DP271" s="5"/>
      <c r="DQ271" s="5"/>
      <c r="DR271" s="5"/>
      <c r="DS271" s="5"/>
      <c r="DT271" s="5"/>
      <c r="DU271" s="5"/>
    </row>
    <row r="272" spans="1:125" s="5" customFormat="1"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98"/>
      <c r="AQ272" s="169"/>
      <c r="AR272" s="12"/>
      <c r="AS272" s="250"/>
      <c r="AT272" s="250"/>
      <c r="AU272" s="250"/>
      <c r="AV272" s="250"/>
      <c r="AW272" s="250"/>
      <c r="AX272" s="250"/>
      <c r="AY272" s="250"/>
      <c r="AZ272" s="250"/>
      <c r="BA272" s="250"/>
      <c r="BB272" s="250"/>
      <c r="BC272" s="250"/>
      <c r="BD272" s="250"/>
      <c r="BE272" s="250"/>
      <c r="BF272" s="250"/>
      <c r="BG272" s="250"/>
      <c r="BH272" s="250"/>
      <c r="BI272" s="250"/>
      <c r="BJ272" s="250"/>
      <c r="BK272" s="250"/>
      <c r="BL272" s="250"/>
      <c r="BM272" s="250"/>
      <c r="BN272" s="250"/>
      <c r="BO272" s="250"/>
      <c r="BP272" s="250"/>
      <c r="BQ272" s="250"/>
      <c r="BR272" s="250"/>
      <c r="BS272" s="250"/>
      <c r="BT272" s="250"/>
      <c r="BU272" s="250"/>
      <c r="BV272" s="250"/>
      <c r="BW272" s="250"/>
      <c r="BX272" s="250"/>
      <c r="BY272" s="250"/>
      <c r="BZ272" s="250"/>
      <c r="CA272" s="250"/>
      <c r="CB272" s="250"/>
      <c r="CC272" s="250"/>
      <c r="CD272" s="250"/>
      <c r="CE272" s="250"/>
      <c r="CF272" s="423"/>
      <c r="CG272" s="250"/>
      <c r="CH272" s="250"/>
      <c r="CI272" s="250"/>
      <c r="CJ272" s="250"/>
      <c r="CK272" s="250"/>
      <c r="CL272" s="250"/>
      <c r="CM272" s="250"/>
      <c r="CN272" s="250"/>
      <c r="CO272" s="250"/>
      <c r="CP272" s="250"/>
      <c r="CQ272" s="250"/>
      <c r="CR272" s="250"/>
      <c r="CS272" s="250"/>
      <c r="CT272" s="250"/>
      <c r="CU272" s="250"/>
      <c r="CV272" s="250"/>
      <c r="CW272" s="250"/>
      <c r="CX272" s="250"/>
      <c r="CY272" s="250"/>
      <c r="CZ272" s="250"/>
      <c r="DA272" s="250"/>
      <c r="DB272" s="250"/>
      <c r="DC272" s="250"/>
      <c r="DD272" s="250"/>
      <c r="DE272" s="250"/>
      <c r="DF272" s="250"/>
      <c r="DG272" s="250"/>
      <c r="DH272" s="5"/>
      <c r="DI272" s="5"/>
      <c r="DJ272" s="5"/>
      <c r="DK272" s="5"/>
      <c r="DL272" s="5"/>
      <c r="DM272" s="5"/>
      <c r="DN272" s="5"/>
      <c r="DO272" s="5"/>
      <c r="DP272" s="5"/>
      <c r="DQ272" s="5"/>
      <c r="DR272" s="5"/>
      <c r="DS272" s="5"/>
      <c r="DT272" s="5"/>
      <c r="DU272" s="5"/>
    </row>
    <row r="273" spans="1:111" s="5" customFormat="1" ht="9.9499999999999993"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99"/>
      <c r="AQ273" s="170"/>
      <c r="AR273" s="227"/>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c r="BT273" s="256"/>
      <c r="BU273" s="256"/>
      <c r="BV273" s="256"/>
      <c r="BW273" s="256"/>
      <c r="BX273" s="256"/>
      <c r="BY273" s="256"/>
      <c r="BZ273" s="256"/>
      <c r="CA273" s="256"/>
      <c r="CB273" s="256"/>
      <c r="CC273" s="256"/>
      <c r="CD273" s="256"/>
      <c r="CE273" s="256"/>
      <c r="CF273" s="428"/>
      <c r="CG273" s="250"/>
      <c r="CH273" s="250"/>
      <c r="CI273" s="250"/>
      <c r="CJ273" s="250"/>
      <c r="CK273" s="250"/>
      <c r="CL273" s="250"/>
      <c r="CM273" s="250"/>
      <c r="CN273" s="250"/>
      <c r="CO273" s="250"/>
      <c r="CP273" s="250"/>
      <c r="CQ273" s="250"/>
      <c r="CR273" s="250"/>
      <c r="CS273" s="250"/>
      <c r="CT273" s="250"/>
      <c r="CU273" s="250"/>
      <c r="CV273" s="250"/>
      <c r="CW273" s="250"/>
      <c r="CX273" s="250"/>
      <c r="CY273" s="250"/>
      <c r="CZ273" s="250"/>
      <c r="DA273" s="250"/>
      <c r="DB273" s="250"/>
      <c r="DC273" s="250"/>
      <c r="DD273" s="250"/>
      <c r="DE273" s="250"/>
      <c r="DF273" s="250"/>
      <c r="DG273" s="250"/>
    </row>
    <row r="274" spans="1:111" s="5" customFormat="1" ht="9.9499999999999993"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00" t="s">
        <v>386</v>
      </c>
      <c r="AQ274" s="171"/>
      <c r="AR274" s="228"/>
      <c r="AS274" s="228"/>
      <c r="AT274" s="228"/>
      <c r="AU274" s="228"/>
      <c r="AV274" s="228"/>
      <c r="AW274" s="228"/>
      <c r="AX274" s="228"/>
      <c r="AY274" s="228"/>
      <c r="AZ274" s="228"/>
      <c r="BA274" s="228"/>
      <c r="BB274" s="228"/>
      <c r="BC274" s="232"/>
      <c r="BD274" s="232"/>
      <c r="BE274" s="232"/>
      <c r="BF274" s="232"/>
      <c r="BG274" s="232"/>
      <c r="BH274" s="232"/>
      <c r="BI274" s="232"/>
      <c r="BJ274" s="232"/>
      <c r="BK274" s="232"/>
      <c r="BL274" s="232"/>
      <c r="BM274" s="232"/>
      <c r="BN274" s="232"/>
      <c r="BO274" s="232"/>
      <c r="BP274" s="232"/>
      <c r="BQ274" s="232"/>
      <c r="BR274" s="232"/>
      <c r="BS274" s="232"/>
      <c r="BT274" s="232"/>
      <c r="BU274" s="232"/>
      <c r="BV274" s="232"/>
      <c r="BW274" s="232"/>
      <c r="BX274" s="232"/>
      <c r="BY274" s="232"/>
      <c r="BZ274" s="232"/>
      <c r="CA274" s="232"/>
      <c r="CB274" s="232"/>
      <c r="CC274" s="232"/>
      <c r="CD274" s="232"/>
      <c r="CE274" s="232"/>
      <c r="CF274" s="421"/>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row>
    <row r="275" spans="1:111" s="5" customFormat="1" ht="13.5" customHeight="1">
      <c r="A275" s="1"/>
      <c r="B275" s="11">
        <v>1</v>
      </c>
      <c r="C275" s="1"/>
      <c r="D275" s="1" t="s">
        <v>326</v>
      </c>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01"/>
      <c r="AQ275" s="172"/>
      <c r="AR275" s="12" t="s">
        <v>94</v>
      </c>
      <c r="AS275" s="250" t="s">
        <v>528</v>
      </c>
      <c r="AT275" s="250"/>
      <c r="AU275" s="250"/>
      <c r="AV275" s="250"/>
      <c r="AW275" s="250"/>
      <c r="AX275" s="250"/>
      <c r="AY275" s="250"/>
      <c r="AZ275" s="250"/>
      <c r="BA275" s="250"/>
      <c r="BB275" s="250"/>
      <c r="BC275" s="250"/>
      <c r="BD275" s="250"/>
      <c r="BE275" s="250"/>
      <c r="BF275" s="250"/>
      <c r="BG275" s="250"/>
      <c r="BH275" s="250"/>
      <c r="BI275" s="250"/>
      <c r="BJ275" s="250"/>
      <c r="BK275" s="250"/>
      <c r="BL275" s="250"/>
      <c r="BM275" s="250"/>
      <c r="BN275" s="250"/>
      <c r="BO275" s="250"/>
      <c r="BP275" s="250"/>
      <c r="BQ275" s="250"/>
      <c r="BR275" s="250"/>
      <c r="BS275" s="250"/>
      <c r="BT275" s="250"/>
      <c r="BU275" s="250"/>
      <c r="BV275" s="250"/>
      <c r="BW275" s="250"/>
      <c r="BX275" s="250"/>
      <c r="BY275" s="250"/>
      <c r="BZ275" s="250"/>
      <c r="CA275" s="250"/>
      <c r="CB275" s="250"/>
      <c r="CC275" s="250"/>
      <c r="CD275" s="250"/>
      <c r="CE275" s="250"/>
      <c r="CF275" s="423"/>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row>
    <row r="276" spans="1:111" s="5" customFormat="1"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01"/>
      <c r="AQ276" s="172"/>
      <c r="AR276" s="12"/>
      <c r="AS276" s="250"/>
      <c r="AT276" s="250"/>
      <c r="AU276" s="250"/>
      <c r="AV276" s="250"/>
      <c r="AW276" s="250"/>
      <c r="AX276" s="250"/>
      <c r="AY276" s="250"/>
      <c r="AZ276" s="250"/>
      <c r="BA276" s="250"/>
      <c r="BB276" s="250"/>
      <c r="BC276" s="250"/>
      <c r="BD276" s="250"/>
      <c r="BE276" s="250"/>
      <c r="BF276" s="250"/>
      <c r="BG276" s="250"/>
      <c r="BH276" s="250"/>
      <c r="BI276" s="250"/>
      <c r="BJ276" s="250"/>
      <c r="BK276" s="250"/>
      <c r="BL276" s="250"/>
      <c r="BM276" s="250"/>
      <c r="BN276" s="250"/>
      <c r="BO276" s="250"/>
      <c r="BP276" s="250"/>
      <c r="BQ276" s="250"/>
      <c r="BR276" s="250"/>
      <c r="BS276" s="250"/>
      <c r="BT276" s="250"/>
      <c r="BU276" s="250"/>
      <c r="BV276" s="250"/>
      <c r="BW276" s="250"/>
      <c r="BX276" s="250"/>
      <c r="BY276" s="250"/>
      <c r="BZ276" s="250"/>
      <c r="CA276" s="250"/>
      <c r="CB276" s="250"/>
      <c r="CC276" s="250"/>
      <c r="CD276" s="250"/>
      <c r="CE276" s="250"/>
      <c r="CF276" s="423"/>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row>
    <row r="277" spans="1:111" s="5" customFormat="1"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01"/>
      <c r="AQ277" s="172"/>
      <c r="AR277" s="12"/>
      <c r="AS277" s="250"/>
      <c r="AT277" s="250"/>
      <c r="AU277" s="250"/>
      <c r="AV277" s="250"/>
      <c r="AW277" s="250"/>
      <c r="AX277" s="250"/>
      <c r="AY277" s="250"/>
      <c r="AZ277" s="250"/>
      <c r="BA277" s="250"/>
      <c r="BB277" s="250"/>
      <c r="BC277" s="250"/>
      <c r="BD277" s="250"/>
      <c r="BE277" s="250"/>
      <c r="BF277" s="250"/>
      <c r="BG277" s="250"/>
      <c r="BH277" s="250"/>
      <c r="BI277" s="250"/>
      <c r="BJ277" s="250"/>
      <c r="BK277" s="250"/>
      <c r="BL277" s="250"/>
      <c r="BM277" s="250"/>
      <c r="BN277" s="250"/>
      <c r="BO277" s="250"/>
      <c r="BP277" s="250"/>
      <c r="BQ277" s="250"/>
      <c r="BR277" s="250"/>
      <c r="BS277" s="250"/>
      <c r="BT277" s="250"/>
      <c r="BU277" s="250"/>
      <c r="BV277" s="250"/>
      <c r="BW277" s="250"/>
      <c r="BX277" s="250"/>
      <c r="BY277" s="250"/>
      <c r="BZ277" s="250"/>
      <c r="CA277" s="250"/>
      <c r="CB277" s="250"/>
      <c r="CC277" s="250"/>
      <c r="CD277" s="250"/>
      <c r="CE277" s="250"/>
      <c r="CF277" s="423"/>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row>
    <row r="278" spans="1:111" s="5" customFormat="1"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01"/>
      <c r="AQ278" s="172"/>
      <c r="AR278" s="12"/>
      <c r="AS278" s="250"/>
      <c r="AT278" s="250"/>
      <c r="AU278" s="250"/>
      <c r="AV278" s="250"/>
      <c r="AW278" s="250"/>
      <c r="AX278" s="250"/>
      <c r="AY278" s="250"/>
      <c r="AZ278" s="250"/>
      <c r="BA278" s="250"/>
      <c r="BB278" s="250"/>
      <c r="BC278" s="250"/>
      <c r="BD278" s="250"/>
      <c r="BE278" s="250"/>
      <c r="BF278" s="250"/>
      <c r="BG278" s="250"/>
      <c r="BH278" s="250"/>
      <c r="BI278" s="250"/>
      <c r="BJ278" s="250"/>
      <c r="BK278" s="250"/>
      <c r="BL278" s="250"/>
      <c r="BM278" s="250"/>
      <c r="BN278" s="250"/>
      <c r="BO278" s="250"/>
      <c r="BP278" s="250"/>
      <c r="BQ278" s="250"/>
      <c r="BR278" s="250"/>
      <c r="BS278" s="250"/>
      <c r="BT278" s="250"/>
      <c r="BU278" s="250"/>
      <c r="BV278" s="250"/>
      <c r="BW278" s="250"/>
      <c r="BX278" s="250"/>
      <c r="BY278" s="250"/>
      <c r="BZ278" s="250"/>
      <c r="CA278" s="250"/>
      <c r="CB278" s="250"/>
      <c r="CC278" s="250"/>
      <c r="CD278" s="250"/>
      <c r="CE278" s="250"/>
      <c r="CF278" s="423"/>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row>
    <row r="279" spans="1:111" s="5" customFormat="1"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01"/>
      <c r="AQ279" s="172"/>
      <c r="AR279" s="12"/>
      <c r="AS279" s="250"/>
      <c r="AT279" s="250"/>
      <c r="AU279" s="250"/>
      <c r="AV279" s="250"/>
      <c r="AW279" s="250"/>
      <c r="AX279" s="250"/>
      <c r="AY279" s="250"/>
      <c r="AZ279" s="250"/>
      <c r="BA279" s="250"/>
      <c r="BB279" s="250"/>
      <c r="BC279" s="250"/>
      <c r="BD279" s="250"/>
      <c r="BE279" s="250"/>
      <c r="BF279" s="250"/>
      <c r="BG279" s="250"/>
      <c r="BH279" s="250"/>
      <c r="BI279" s="250"/>
      <c r="BJ279" s="250"/>
      <c r="BK279" s="250"/>
      <c r="BL279" s="250"/>
      <c r="BM279" s="250"/>
      <c r="BN279" s="250"/>
      <c r="BO279" s="250"/>
      <c r="BP279" s="250"/>
      <c r="BQ279" s="250"/>
      <c r="BR279" s="250"/>
      <c r="BS279" s="250"/>
      <c r="BT279" s="250"/>
      <c r="BU279" s="250"/>
      <c r="BV279" s="250"/>
      <c r="BW279" s="250"/>
      <c r="BX279" s="250"/>
      <c r="BY279" s="250"/>
      <c r="BZ279" s="250"/>
      <c r="CA279" s="250"/>
      <c r="CB279" s="250"/>
      <c r="CC279" s="250"/>
      <c r="CD279" s="250"/>
      <c r="CE279" s="250"/>
      <c r="CF279" s="423"/>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row>
    <row r="280" spans="1:111" s="5" customFormat="1" ht="13.5" customHeight="1">
      <c r="A280" s="1"/>
      <c r="B280" s="5"/>
      <c r="C280" s="5"/>
      <c r="D280" s="5"/>
      <c r="E280" s="5"/>
      <c r="F280" s="5"/>
      <c r="G280" s="5"/>
      <c r="H280" s="5"/>
      <c r="I280" s="5"/>
      <c r="J280" s="5"/>
      <c r="K280" s="5"/>
      <c r="L280" s="5"/>
      <c r="M280" s="5"/>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01"/>
      <c r="AQ280" s="172"/>
      <c r="AR280" s="69"/>
      <c r="AS280" s="250"/>
      <c r="AT280" s="250"/>
      <c r="AU280" s="250"/>
      <c r="AV280" s="250"/>
      <c r="AW280" s="250"/>
      <c r="AX280" s="250"/>
      <c r="AY280" s="250"/>
      <c r="AZ280" s="250"/>
      <c r="BA280" s="250"/>
      <c r="BB280" s="250"/>
      <c r="BC280" s="250"/>
      <c r="BD280" s="250"/>
      <c r="BE280" s="250"/>
      <c r="BF280" s="250"/>
      <c r="BG280" s="250"/>
      <c r="BH280" s="250"/>
      <c r="BI280" s="250"/>
      <c r="BJ280" s="250"/>
      <c r="BK280" s="250"/>
      <c r="BL280" s="250"/>
      <c r="BM280" s="250"/>
      <c r="BN280" s="250"/>
      <c r="BO280" s="250"/>
      <c r="BP280" s="250"/>
      <c r="BQ280" s="250"/>
      <c r="BR280" s="250"/>
      <c r="BS280" s="250"/>
      <c r="BT280" s="250"/>
      <c r="BU280" s="250"/>
      <c r="BV280" s="250"/>
      <c r="BW280" s="250"/>
      <c r="BX280" s="250"/>
      <c r="BY280" s="250"/>
      <c r="BZ280" s="250"/>
      <c r="CA280" s="250"/>
      <c r="CB280" s="250"/>
      <c r="CC280" s="250"/>
      <c r="CD280" s="250"/>
      <c r="CE280" s="250"/>
      <c r="CF280" s="423"/>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row>
    <row r="281" spans="1:111" s="5" customFormat="1" ht="9.9499999999999993"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01"/>
      <c r="AQ281" s="172"/>
      <c r="AR281" s="12"/>
      <c r="AS281" s="250"/>
      <c r="AT281" s="250"/>
      <c r="AU281" s="250"/>
      <c r="AV281" s="250"/>
      <c r="AW281" s="250"/>
      <c r="AX281" s="250"/>
      <c r="AY281" s="250"/>
      <c r="AZ281" s="250"/>
      <c r="BA281" s="250"/>
      <c r="BB281" s="250"/>
      <c r="BC281" s="250"/>
      <c r="BD281" s="250"/>
      <c r="BE281" s="250"/>
      <c r="BF281" s="250"/>
      <c r="BG281" s="250"/>
      <c r="BH281" s="250"/>
      <c r="BI281" s="250"/>
      <c r="BJ281" s="250"/>
      <c r="BK281" s="250"/>
      <c r="BL281" s="250"/>
      <c r="BM281" s="250"/>
      <c r="BN281" s="250"/>
      <c r="BO281" s="250"/>
      <c r="BP281" s="250"/>
      <c r="BQ281" s="250"/>
      <c r="BR281" s="250"/>
      <c r="BS281" s="250"/>
      <c r="BT281" s="250"/>
      <c r="BU281" s="250"/>
      <c r="BV281" s="250"/>
      <c r="BW281" s="250"/>
      <c r="BX281" s="250"/>
      <c r="BY281" s="250"/>
      <c r="BZ281" s="250"/>
      <c r="CA281" s="250"/>
      <c r="CB281" s="250"/>
      <c r="CC281" s="250"/>
      <c r="CD281" s="250"/>
      <c r="CE281" s="250"/>
      <c r="CF281" s="423"/>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row>
    <row r="282" spans="1:111" s="5" customFormat="1" ht="13.5" customHeight="1">
      <c r="A282" s="1"/>
      <c r="B282" s="11">
        <v>1</v>
      </c>
      <c r="C282" s="1"/>
      <c r="D282" s="1" t="s">
        <v>447</v>
      </c>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01"/>
      <c r="AQ282" s="172"/>
      <c r="AR282" s="12" t="s">
        <v>102</v>
      </c>
      <c r="AS282" s="12" t="str">
        <f>CONCATENATE("（",D282,"）")</f>
        <v>（農地の賃貸借）</v>
      </c>
      <c r="AT282" s="12"/>
      <c r="AU282" s="12"/>
      <c r="AV282" s="12"/>
      <c r="AW282" s="12"/>
      <c r="AX282" s="12"/>
      <c r="AY282" s="12"/>
      <c r="AZ282" s="12"/>
      <c r="BA282" s="69"/>
      <c r="BB282" s="69"/>
      <c r="BC282" s="69"/>
      <c r="BD282" s="69"/>
      <c r="BE282" s="69"/>
      <c r="BF282" s="69"/>
      <c r="BG282" s="69"/>
      <c r="BH282" s="69"/>
      <c r="BI282" s="69"/>
      <c r="BJ282" s="69"/>
      <c r="BK282" s="69"/>
      <c r="BL282" s="69"/>
      <c r="BM282" s="69"/>
      <c r="BN282" s="69"/>
      <c r="BO282" s="69"/>
      <c r="BP282" s="69"/>
      <c r="BQ282" s="69"/>
      <c r="BR282" s="69"/>
      <c r="BS282" s="69"/>
      <c r="BT282" s="69"/>
      <c r="BU282" s="69"/>
      <c r="BV282" s="69"/>
      <c r="BW282" s="69"/>
      <c r="BX282" s="69"/>
      <c r="BY282" s="69"/>
      <c r="BZ282" s="69"/>
      <c r="CA282" s="69"/>
      <c r="CB282" s="69"/>
      <c r="CC282" s="69"/>
      <c r="CD282" s="69"/>
      <c r="CE282" s="69"/>
      <c r="CF282" s="423"/>
      <c r="CG282" s="5"/>
      <c r="CH282" s="5"/>
      <c r="CI282" s="5" t="s">
        <v>281</v>
      </c>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row>
    <row r="283" spans="1:111" s="5" customFormat="1" ht="13.5" customHeight="1">
      <c r="A283" s="1"/>
      <c r="B283" s="1"/>
      <c r="C283" s="1"/>
      <c r="D283" s="25">
        <v>1</v>
      </c>
      <c r="E283" s="1" t="s">
        <v>335</v>
      </c>
      <c r="F283" s="1"/>
      <c r="G283" s="32"/>
      <c r="H283" s="34"/>
      <c r="I283" s="34"/>
      <c r="J283" s="34"/>
      <c r="K283" s="34"/>
      <c r="L283" s="43"/>
      <c r="M283" s="1" t="s">
        <v>97</v>
      </c>
      <c r="N283" s="1"/>
      <c r="O283" s="1"/>
      <c r="P283" s="1"/>
      <c r="Q283" s="1"/>
      <c r="R283" s="1"/>
      <c r="S283" s="1"/>
      <c r="T283" s="1"/>
      <c r="U283" s="38" t="s">
        <v>526</v>
      </c>
      <c r="V283" s="39"/>
      <c r="W283" s="39"/>
      <c r="X283" s="44"/>
      <c r="Y283" s="38"/>
      <c r="Z283" s="39"/>
      <c r="AA283" s="39"/>
      <c r="AB283" s="44"/>
      <c r="AC283" s="1" t="s">
        <v>262</v>
      </c>
      <c r="AD283" s="1"/>
      <c r="AE283" s="1"/>
      <c r="AF283" s="1"/>
      <c r="AG283" s="1"/>
      <c r="AH283" s="1"/>
      <c r="AI283" s="1"/>
      <c r="AJ283" s="1"/>
      <c r="AK283" s="1"/>
      <c r="AL283" s="1"/>
      <c r="AM283" s="1"/>
      <c r="AN283" s="1"/>
      <c r="AO283" s="1"/>
      <c r="AP283" s="101"/>
      <c r="AQ283" s="172"/>
      <c r="AR283" s="66"/>
      <c r="AS283" s="69" t="str">
        <f>CONCATENATE(E283,"　",IF(G283="","　　　　",G283),M283,U283,IF(Y283="","　　　　",Y283),AC283)</f>
        <v>ア　　　　　の用途に使用するため、倉吉市　　　　番地を賃貸借すること。</v>
      </c>
      <c r="AT283" s="69"/>
      <c r="AU283" s="69"/>
      <c r="AV283" s="69"/>
      <c r="AW283" s="69"/>
      <c r="AX283" s="69"/>
      <c r="AY283" s="69"/>
      <c r="AZ283" s="69"/>
      <c r="BA283" s="69"/>
      <c r="BB283" s="69"/>
      <c r="BC283" s="69"/>
      <c r="BD283" s="69"/>
      <c r="BE283" s="69"/>
      <c r="BF283" s="69"/>
      <c r="BG283" s="69"/>
      <c r="BH283" s="69"/>
      <c r="BI283" s="69"/>
      <c r="BJ283" s="69"/>
      <c r="BK283" s="69"/>
      <c r="BL283" s="69"/>
      <c r="BM283" s="69"/>
      <c r="BN283" s="69"/>
      <c r="BO283" s="69"/>
      <c r="BP283" s="69"/>
      <c r="BQ283" s="69"/>
      <c r="BR283" s="69"/>
      <c r="BS283" s="69"/>
      <c r="BT283" s="69"/>
      <c r="BU283" s="69"/>
      <c r="BV283" s="69"/>
      <c r="BW283" s="69"/>
      <c r="BX283" s="69"/>
      <c r="BY283" s="69"/>
      <c r="BZ283" s="69"/>
      <c r="CA283" s="69"/>
      <c r="CB283" s="69"/>
      <c r="CC283" s="69"/>
      <c r="CD283" s="69"/>
      <c r="CE283" s="69"/>
      <c r="CF283" s="423"/>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row>
    <row r="284" spans="1:111" s="5" customFormat="1" ht="13.5" customHeight="1">
      <c r="A284" s="1"/>
      <c r="B284" s="1"/>
      <c r="C284" s="1"/>
      <c r="D284" s="25">
        <v>1</v>
      </c>
      <c r="E284" s="1" t="s">
        <v>261</v>
      </c>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01"/>
      <c r="AQ284" s="172"/>
      <c r="AR284" s="66"/>
      <c r="AS284" s="250" t="s">
        <v>586</v>
      </c>
      <c r="AT284" s="250"/>
      <c r="AU284" s="250"/>
      <c r="AV284" s="250"/>
      <c r="AW284" s="250"/>
      <c r="AX284" s="250"/>
      <c r="AY284" s="250"/>
      <c r="AZ284" s="250"/>
      <c r="BA284" s="250"/>
      <c r="BB284" s="250"/>
      <c r="BC284" s="250"/>
      <c r="BD284" s="250"/>
      <c r="BE284" s="250"/>
      <c r="BF284" s="250"/>
      <c r="BG284" s="250"/>
      <c r="BH284" s="250"/>
      <c r="BI284" s="250"/>
      <c r="BJ284" s="250"/>
      <c r="BK284" s="250"/>
      <c r="BL284" s="250"/>
      <c r="BM284" s="250"/>
      <c r="BN284" s="250"/>
      <c r="BO284" s="250"/>
      <c r="BP284" s="250"/>
      <c r="BQ284" s="250"/>
      <c r="BR284" s="250"/>
      <c r="BS284" s="250"/>
      <c r="BT284" s="250"/>
      <c r="BU284" s="250"/>
      <c r="BV284" s="250"/>
      <c r="BW284" s="250"/>
      <c r="BX284" s="250"/>
      <c r="BY284" s="250"/>
      <c r="BZ284" s="250"/>
      <c r="CA284" s="250"/>
      <c r="CB284" s="250"/>
      <c r="CC284" s="250"/>
      <c r="CD284" s="250"/>
      <c r="CE284" s="250"/>
      <c r="CF284" s="423"/>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row>
    <row r="285" spans="1:111" s="5" customFormat="1" ht="13.5" customHeight="1">
      <c r="A285" s="1"/>
      <c r="B285" s="1"/>
      <c r="C285" s="1"/>
      <c r="D285" s="25">
        <v>1</v>
      </c>
      <c r="E285" s="1" t="s">
        <v>222</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01"/>
      <c r="AQ285" s="172"/>
      <c r="AR285" s="66"/>
      <c r="AS285" s="250"/>
      <c r="AT285" s="250"/>
      <c r="AU285" s="250"/>
      <c r="AV285" s="250"/>
      <c r="AW285" s="250"/>
      <c r="AX285" s="250"/>
      <c r="AY285" s="250"/>
      <c r="AZ285" s="250"/>
      <c r="BA285" s="250"/>
      <c r="BB285" s="250"/>
      <c r="BC285" s="250"/>
      <c r="BD285" s="250"/>
      <c r="BE285" s="250"/>
      <c r="BF285" s="250"/>
      <c r="BG285" s="250"/>
      <c r="BH285" s="250"/>
      <c r="BI285" s="250"/>
      <c r="BJ285" s="250"/>
      <c r="BK285" s="250"/>
      <c r="BL285" s="250"/>
      <c r="BM285" s="250"/>
      <c r="BN285" s="250"/>
      <c r="BO285" s="250"/>
      <c r="BP285" s="250"/>
      <c r="BQ285" s="250"/>
      <c r="BR285" s="250"/>
      <c r="BS285" s="250"/>
      <c r="BT285" s="250"/>
      <c r="BU285" s="250"/>
      <c r="BV285" s="250"/>
      <c r="BW285" s="250"/>
      <c r="BX285" s="250"/>
      <c r="BY285" s="250"/>
      <c r="BZ285" s="250"/>
      <c r="CA285" s="250"/>
      <c r="CB285" s="250"/>
      <c r="CC285" s="250"/>
      <c r="CD285" s="250"/>
      <c r="CE285" s="250"/>
      <c r="CF285" s="423"/>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row>
    <row r="286" spans="1:111" s="5" customFormat="1" ht="13.5" customHeight="1">
      <c r="A286" s="1"/>
      <c r="B286" s="1"/>
      <c r="C286" s="1"/>
      <c r="D286" s="25">
        <v>1</v>
      </c>
      <c r="E286" s="1" t="s">
        <v>396</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01"/>
      <c r="AQ286" s="172"/>
      <c r="AR286" s="66"/>
      <c r="AS286" s="69" t="s">
        <v>164</v>
      </c>
      <c r="AT286" s="69"/>
      <c r="AU286" s="69"/>
      <c r="AV286" s="69"/>
      <c r="AW286" s="69"/>
      <c r="AX286" s="69"/>
      <c r="AY286" s="69"/>
      <c r="AZ286" s="69"/>
      <c r="BA286" s="69"/>
      <c r="BB286" s="69"/>
      <c r="BC286" s="69"/>
      <c r="BD286" s="69"/>
      <c r="BE286" s="69"/>
      <c r="BF286" s="69"/>
      <c r="BG286" s="69"/>
      <c r="BH286" s="69"/>
      <c r="BI286" s="69"/>
      <c r="BJ286" s="69"/>
      <c r="BK286" s="69"/>
      <c r="BL286" s="69"/>
      <c r="BM286" s="69"/>
      <c r="BN286" s="69"/>
      <c r="BO286" s="69"/>
      <c r="BP286" s="69"/>
      <c r="BQ286" s="69"/>
      <c r="BR286" s="69"/>
      <c r="BS286" s="69"/>
      <c r="BT286" s="69"/>
      <c r="BU286" s="69"/>
      <c r="BV286" s="69"/>
      <c r="BW286" s="69"/>
      <c r="BX286" s="69"/>
      <c r="BY286" s="69"/>
      <c r="BZ286" s="69"/>
      <c r="CA286" s="69"/>
      <c r="CB286" s="69"/>
      <c r="CC286" s="69"/>
      <c r="CD286" s="69"/>
      <c r="CE286" s="69"/>
      <c r="CF286" s="423"/>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row>
    <row r="287" spans="1:111" s="5" customFormat="1" ht="13.5" customHeight="1">
      <c r="A287" s="1"/>
      <c r="B287" s="1"/>
      <c r="C287" s="1"/>
      <c r="D287" s="25">
        <v>1</v>
      </c>
      <c r="E287" s="1" t="s">
        <v>410</v>
      </c>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01"/>
      <c r="AQ287" s="172"/>
      <c r="AR287" s="66"/>
      <c r="AS287" s="69" t="s">
        <v>84</v>
      </c>
      <c r="AT287" s="69"/>
      <c r="AU287" s="69"/>
      <c r="AV287" s="69"/>
      <c r="AW287" s="69"/>
      <c r="AX287" s="69"/>
      <c r="AY287" s="69"/>
      <c r="AZ287" s="69"/>
      <c r="BA287" s="69"/>
      <c r="BB287" s="69"/>
      <c r="BC287" s="69"/>
      <c r="BD287" s="69"/>
      <c r="BE287" s="69"/>
      <c r="BF287" s="69"/>
      <c r="BG287" s="69"/>
      <c r="BH287" s="69"/>
      <c r="BI287" s="69"/>
      <c r="BJ287" s="69"/>
      <c r="BK287" s="69"/>
      <c r="BL287" s="69"/>
      <c r="BM287" s="69"/>
      <c r="BN287" s="69"/>
      <c r="BO287" s="69"/>
      <c r="BP287" s="69"/>
      <c r="BQ287" s="69"/>
      <c r="BR287" s="69"/>
      <c r="BS287" s="69"/>
      <c r="BT287" s="69"/>
      <c r="BU287" s="69"/>
      <c r="BV287" s="69"/>
      <c r="BW287" s="69"/>
      <c r="BX287" s="69"/>
      <c r="BY287" s="69"/>
      <c r="BZ287" s="69"/>
      <c r="CA287" s="69"/>
      <c r="CB287" s="69"/>
      <c r="CC287" s="69"/>
      <c r="CD287" s="69"/>
      <c r="CE287" s="69"/>
      <c r="CF287" s="423"/>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row>
    <row r="288" spans="1:111" s="5" customFormat="1"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01"/>
      <c r="AQ288" s="172"/>
      <c r="AR288" s="66"/>
      <c r="AS288" s="69" t="s">
        <v>68</v>
      </c>
      <c r="AT288" s="69"/>
      <c r="AU288" s="69"/>
      <c r="AV288" s="69"/>
      <c r="AW288" s="69"/>
      <c r="AX288" s="69"/>
      <c r="AY288" s="69"/>
      <c r="AZ288" s="69"/>
      <c r="BA288" s="69"/>
      <c r="BB288" s="69"/>
      <c r="BC288" s="69"/>
      <c r="BD288" s="69"/>
      <c r="BE288" s="69"/>
      <c r="BF288" s="69"/>
      <c r="BG288" s="69"/>
      <c r="BH288" s="69"/>
      <c r="BI288" s="69"/>
      <c r="BJ288" s="69"/>
      <c r="BK288" s="69"/>
      <c r="BL288" s="69"/>
      <c r="BM288" s="69"/>
      <c r="BN288" s="69"/>
      <c r="BO288" s="69"/>
      <c r="BP288" s="69"/>
      <c r="BQ288" s="69"/>
      <c r="BR288" s="69"/>
      <c r="BS288" s="69"/>
      <c r="BT288" s="69"/>
      <c r="BU288" s="69"/>
      <c r="BV288" s="69"/>
      <c r="BW288" s="69"/>
      <c r="BX288" s="69"/>
      <c r="BY288" s="69"/>
      <c r="BZ288" s="69"/>
      <c r="CA288" s="69"/>
      <c r="CB288" s="69"/>
      <c r="CC288" s="69"/>
      <c r="CD288" s="69"/>
      <c r="CE288" s="69"/>
      <c r="CF288" s="423"/>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row>
    <row r="289" spans="1:84" s="5" customFormat="1" ht="9.9499999999999993"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02"/>
      <c r="AQ289" s="173"/>
      <c r="AR289" s="227"/>
      <c r="AS289" s="257"/>
      <c r="AT289" s="257"/>
      <c r="AU289" s="257"/>
      <c r="AV289" s="257"/>
      <c r="AW289" s="257"/>
      <c r="AX289" s="257"/>
      <c r="AY289" s="257"/>
      <c r="AZ289" s="257"/>
      <c r="BA289" s="257"/>
      <c r="BB289" s="257"/>
      <c r="BC289" s="257"/>
      <c r="BD289" s="257"/>
      <c r="BE289" s="257"/>
      <c r="BF289" s="257"/>
      <c r="BG289" s="257"/>
      <c r="BH289" s="257"/>
      <c r="BI289" s="257"/>
      <c r="BJ289" s="257"/>
      <c r="BK289" s="257"/>
      <c r="BL289" s="257"/>
      <c r="BM289" s="257"/>
      <c r="BN289" s="257"/>
      <c r="BO289" s="257"/>
      <c r="BP289" s="257"/>
      <c r="BQ289" s="257"/>
      <c r="BR289" s="257"/>
      <c r="BS289" s="257"/>
      <c r="BT289" s="257"/>
      <c r="BU289" s="257"/>
      <c r="BV289" s="257"/>
      <c r="BW289" s="257"/>
      <c r="BX289" s="257"/>
      <c r="BY289" s="257"/>
      <c r="BZ289" s="257"/>
      <c r="CA289" s="257"/>
      <c r="CB289" s="257"/>
      <c r="CC289" s="257"/>
      <c r="CD289" s="257"/>
      <c r="CE289" s="257"/>
      <c r="CF289" s="428"/>
    </row>
    <row r="290" spans="1:84" s="5" customFormat="1"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03" t="s">
        <v>289</v>
      </c>
      <c r="AQ290" s="174"/>
      <c r="AR290" s="228"/>
      <c r="AS290" s="228"/>
      <c r="AT290" s="228"/>
      <c r="AU290" s="228"/>
      <c r="AV290" s="228"/>
      <c r="AW290" s="228"/>
      <c r="AX290" s="228"/>
      <c r="AY290" s="228"/>
      <c r="AZ290" s="228"/>
      <c r="BA290" s="228"/>
      <c r="BB290" s="228"/>
      <c r="BC290" s="356"/>
      <c r="BD290" s="356"/>
      <c r="BE290" s="356"/>
      <c r="BF290" s="356"/>
      <c r="BG290" s="356"/>
      <c r="BH290" s="356"/>
      <c r="BI290" s="356"/>
      <c r="BJ290" s="356"/>
      <c r="BK290" s="356"/>
      <c r="BL290" s="356"/>
      <c r="BM290" s="356"/>
      <c r="BN290" s="356"/>
      <c r="BO290" s="356"/>
      <c r="BP290" s="356"/>
      <c r="BQ290" s="356"/>
      <c r="BR290" s="356"/>
      <c r="BS290" s="356"/>
      <c r="BT290" s="356"/>
      <c r="BU290" s="356"/>
      <c r="BV290" s="356"/>
      <c r="BW290" s="356"/>
      <c r="BX290" s="356"/>
      <c r="BY290" s="356"/>
      <c r="BZ290" s="356"/>
      <c r="CA290" s="356"/>
      <c r="CB290" s="356"/>
      <c r="CC290" s="356"/>
      <c r="CD290" s="356"/>
      <c r="CE290" s="356"/>
      <c r="CF290" s="421"/>
    </row>
    <row r="291" spans="1:84" s="5" customFormat="1" ht="13.5" customHeight="1">
      <c r="A291" s="1"/>
      <c r="B291" s="11">
        <v>1</v>
      </c>
      <c r="C291" s="1"/>
      <c r="D291" s="1" t="s">
        <v>461</v>
      </c>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90"/>
      <c r="AQ291" s="175"/>
      <c r="AR291" s="12" t="s">
        <v>94</v>
      </c>
      <c r="AS291" s="14" t="str">
        <f>CONCATENATE("（",D291,"）")</f>
        <v>（仮囲い等の範囲、構造）</v>
      </c>
      <c r="AT291" s="14"/>
      <c r="AU291" s="14"/>
      <c r="AV291" s="14"/>
      <c r="AW291" s="14"/>
      <c r="AX291" s="14"/>
      <c r="AY291" s="14"/>
      <c r="AZ291" s="14"/>
      <c r="BA291" s="14"/>
      <c r="BB291" s="14"/>
      <c r="BC291" s="53" t="s">
        <v>550</v>
      </c>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423"/>
    </row>
    <row r="292" spans="1:84" s="5" customFormat="1" ht="13.5" customHeight="1">
      <c r="A292" s="1"/>
      <c r="B292" s="5"/>
      <c r="C292" s="5"/>
      <c r="D292" s="5"/>
      <c r="E292" s="5"/>
      <c r="F292" s="5"/>
      <c r="G292" s="5"/>
      <c r="H292" s="5"/>
      <c r="I292" s="5"/>
      <c r="J292" s="5"/>
      <c r="K292" s="5"/>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04"/>
      <c r="AQ292" s="175"/>
      <c r="AR292" s="229"/>
      <c r="AS292" s="250" t="s">
        <v>147</v>
      </c>
      <c r="AT292" s="250"/>
      <c r="AU292" s="250"/>
      <c r="AV292" s="250"/>
      <c r="AW292" s="250"/>
      <c r="AX292" s="250"/>
      <c r="AY292" s="250"/>
      <c r="AZ292" s="250"/>
      <c r="BA292" s="250"/>
      <c r="BB292" s="250"/>
      <c r="BC292" s="250"/>
      <c r="BD292" s="250"/>
      <c r="BE292" s="250"/>
      <c r="BF292" s="250"/>
      <c r="BG292" s="250"/>
      <c r="BH292" s="250"/>
      <c r="BI292" s="250"/>
      <c r="BJ292" s="250"/>
      <c r="BK292" s="250"/>
      <c r="BL292" s="250"/>
      <c r="BM292" s="250"/>
      <c r="BN292" s="250"/>
      <c r="BO292" s="250"/>
      <c r="BP292" s="250"/>
      <c r="BQ292" s="250"/>
      <c r="BR292" s="250"/>
      <c r="BS292" s="250"/>
      <c r="BT292" s="250"/>
      <c r="BU292" s="250"/>
      <c r="BV292" s="250"/>
      <c r="BW292" s="250"/>
      <c r="BX292" s="250"/>
      <c r="BY292" s="250"/>
      <c r="BZ292" s="250"/>
      <c r="CA292" s="250"/>
      <c r="CB292" s="250"/>
      <c r="CC292" s="250"/>
      <c r="CD292" s="250"/>
      <c r="CE292" s="250"/>
      <c r="CF292" s="423"/>
    </row>
    <row r="293" spans="1:84" s="5" customFormat="1" ht="13.5" customHeight="1">
      <c r="A293" s="1"/>
      <c r="B293" s="12"/>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04"/>
      <c r="AQ293" s="175"/>
      <c r="AR293" s="229"/>
      <c r="AS293" s="250"/>
      <c r="AT293" s="250"/>
      <c r="AU293" s="250"/>
      <c r="AV293" s="250"/>
      <c r="AW293" s="250"/>
      <c r="AX293" s="250"/>
      <c r="AY293" s="250"/>
      <c r="AZ293" s="250"/>
      <c r="BA293" s="250"/>
      <c r="BB293" s="250"/>
      <c r="BC293" s="250"/>
      <c r="BD293" s="250"/>
      <c r="BE293" s="250"/>
      <c r="BF293" s="250"/>
      <c r="BG293" s="250"/>
      <c r="BH293" s="250"/>
      <c r="BI293" s="250"/>
      <c r="BJ293" s="250"/>
      <c r="BK293" s="250"/>
      <c r="BL293" s="250"/>
      <c r="BM293" s="250"/>
      <c r="BN293" s="250"/>
      <c r="BO293" s="250"/>
      <c r="BP293" s="250"/>
      <c r="BQ293" s="250"/>
      <c r="BR293" s="250"/>
      <c r="BS293" s="250"/>
      <c r="BT293" s="250"/>
      <c r="BU293" s="250"/>
      <c r="BV293" s="250"/>
      <c r="BW293" s="250"/>
      <c r="BX293" s="250"/>
      <c r="BY293" s="250"/>
      <c r="BZ293" s="250"/>
      <c r="CA293" s="250"/>
      <c r="CB293" s="250"/>
      <c r="CC293" s="250"/>
      <c r="CD293" s="250"/>
      <c r="CE293" s="250"/>
      <c r="CF293" s="423"/>
    </row>
    <row r="294" spans="1:84" s="5" customFormat="1"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05"/>
      <c r="AQ294" s="176"/>
      <c r="AR294" s="230"/>
      <c r="AS294" s="258"/>
      <c r="AT294" s="258"/>
      <c r="AU294" s="258"/>
      <c r="AV294" s="258"/>
      <c r="AW294" s="258"/>
      <c r="AX294" s="258"/>
      <c r="AY294" s="258"/>
      <c r="AZ294" s="258"/>
      <c r="BA294" s="258"/>
      <c r="BB294" s="258"/>
      <c r="BC294" s="258"/>
      <c r="BD294" s="258"/>
      <c r="BE294" s="258"/>
      <c r="BF294" s="258"/>
      <c r="BG294" s="258"/>
      <c r="BH294" s="258"/>
      <c r="BI294" s="258"/>
      <c r="BJ294" s="258"/>
      <c r="BK294" s="258"/>
      <c r="BL294" s="258"/>
      <c r="BM294" s="258"/>
      <c r="BN294" s="258"/>
      <c r="BO294" s="258"/>
      <c r="BP294" s="258"/>
      <c r="BQ294" s="258"/>
      <c r="BR294" s="258"/>
      <c r="BS294" s="258"/>
      <c r="BT294" s="258"/>
      <c r="BU294" s="258"/>
      <c r="BV294" s="258"/>
      <c r="BW294" s="258"/>
      <c r="BX294" s="258"/>
      <c r="BY294" s="258"/>
      <c r="BZ294" s="258"/>
      <c r="CA294" s="258"/>
      <c r="CB294" s="258"/>
      <c r="CC294" s="258"/>
      <c r="CD294" s="258"/>
      <c r="CE294" s="258"/>
      <c r="CF294" s="422"/>
    </row>
    <row r="295" spans="1:84" s="5" customFormat="1"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06" t="s">
        <v>225</v>
      </c>
      <c r="AQ295" s="177" t="s">
        <v>10</v>
      </c>
      <c r="AR295" s="225"/>
      <c r="AS295" s="225"/>
      <c r="AT295" s="225"/>
      <c r="AU295" s="225"/>
      <c r="AV295" s="225"/>
      <c r="AW295" s="225"/>
      <c r="AX295" s="225"/>
      <c r="AY295" s="225"/>
      <c r="AZ295" s="225"/>
      <c r="BA295" s="219"/>
      <c r="BB295" s="219"/>
      <c r="BC295" s="219"/>
      <c r="BD295" s="219"/>
      <c r="BE295" s="219"/>
      <c r="BF295" s="219"/>
      <c r="BG295" s="219"/>
      <c r="BH295" s="219"/>
      <c r="BI295" s="219"/>
      <c r="BJ295" s="219"/>
      <c r="BK295" s="219"/>
      <c r="BL295" s="219"/>
      <c r="BM295" s="219"/>
      <c r="BN295" s="219"/>
      <c r="BO295" s="219"/>
      <c r="BP295" s="219"/>
      <c r="BQ295" s="219"/>
      <c r="BR295" s="219"/>
      <c r="BS295" s="219"/>
      <c r="BT295" s="219"/>
      <c r="BU295" s="219"/>
      <c r="BV295" s="219"/>
      <c r="BW295" s="219"/>
      <c r="BX295" s="219"/>
      <c r="BY295" s="219"/>
      <c r="BZ295" s="219"/>
      <c r="CA295" s="219"/>
      <c r="CB295" s="219"/>
      <c r="CC295" s="219"/>
      <c r="CD295" s="219"/>
      <c r="CE295" s="219"/>
      <c r="CF295" s="429"/>
    </row>
    <row r="296" spans="1:84" s="5" customFormat="1" ht="13.5" customHeight="1">
      <c r="A296" s="1"/>
      <c r="B296" s="11">
        <v>1</v>
      </c>
      <c r="C296" s="1"/>
      <c r="D296" s="1" t="s">
        <v>474</v>
      </c>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07"/>
      <c r="AQ296" s="178"/>
      <c r="AR296" s="12" t="s">
        <v>94</v>
      </c>
      <c r="AS296" s="249" t="str">
        <f>CONCATENATE("（",D296,"）")</f>
        <v>（濁水処理）</v>
      </c>
      <c r="AT296" s="249"/>
      <c r="AU296" s="249"/>
      <c r="AV296" s="249"/>
      <c r="AW296" s="249"/>
      <c r="AX296" s="249"/>
      <c r="AY296" s="249"/>
      <c r="AZ296" s="249"/>
      <c r="BA296" s="252" t="s">
        <v>43</v>
      </c>
      <c r="BB296" s="252"/>
      <c r="BC296" s="252"/>
      <c r="BD296" s="252"/>
      <c r="BE296" s="252"/>
      <c r="BF296" s="252"/>
      <c r="BG296" s="252"/>
      <c r="BH296" s="252"/>
      <c r="BI296" s="252"/>
      <c r="BJ296" s="252"/>
      <c r="BK296" s="252"/>
      <c r="BL296" s="252"/>
      <c r="BM296" s="252"/>
      <c r="BN296" s="252"/>
      <c r="BO296" s="252"/>
      <c r="BP296" s="252"/>
      <c r="BQ296" s="252"/>
      <c r="BR296" s="252"/>
      <c r="BS296" s="252"/>
      <c r="BT296" s="252"/>
      <c r="BU296" s="252"/>
      <c r="BV296" s="252"/>
      <c r="BW296" s="252"/>
      <c r="BX296" s="252"/>
      <c r="BY296" s="252"/>
      <c r="BZ296" s="252"/>
      <c r="CA296" s="252"/>
      <c r="CB296" s="252"/>
      <c r="CC296" s="252"/>
      <c r="CD296" s="252"/>
      <c r="CE296" s="252"/>
      <c r="CF296" s="423"/>
    </row>
    <row r="297" spans="1:84" s="5" customFormat="1" ht="13.5" customHeight="1">
      <c r="A297" s="1"/>
      <c r="B297" s="5"/>
      <c r="C297" s="5"/>
      <c r="D297" s="5"/>
      <c r="E297" s="5"/>
      <c r="F297" s="5"/>
      <c r="G297" s="5"/>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07"/>
      <c r="AQ297" s="178"/>
      <c r="AR297" s="5"/>
      <c r="AS297" s="250" t="s">
        <v>584</v>
      </c>
      <c r="AT297" s="250"/>
      <c r="AU297" s="250"/>
      <c r="AV297" s="250"/>
      <c r="AW297" s="250"/>
      <c r="AX297" s="250"/>
      <c r="AY297" s="250"/>
      <c r="AZ297" s="250"/>
      <c r="BA297" s="250"/>
      <c r="BB297" s="250"/>
      <c r="BC297" s="250"/>
      <c r="BD297" s="250"/>
      <c r="BE297" s="250"/>
      <c r="BF297" s="250"/>
      <c r="BG297" s="250"/>
      <c r="BH297" s="250"/>
      <c r="BI297" s="250"/>
      <c r="BJ297" s="250"/>
      <c r="BK297" s="250"/>
      <c r="BL297" s="250"/>
      <c r="BM297" s="250"/>
      <c r="BN297" s="250"/>
      <c r="BO297" s="250"/>
      <c r="BP297" s="250"/>
      <c r="BQ297" s="250"/>
      <c r="BR297" s="250"/>
      <c r="BS297" s="250"/>
      <c r="BT297" s="250"/>
      <c r="BU297" s="250"/>
      <c r="BV297" s="250"/>
      <c r="BW297" s="250"/>
      <c r="BX297" s="250"/>
      <c r="BY297" s="250"/>
      <c r="BZ297" s="250"/>
      <c r="CA297" s="250"/>
      <c r="CB297" s="250"/>
      <c r="CC297" s="250"/>
      <c r="CD297" s="250"/>
      <c r="CE297" s="250"/>
      <c r="CF297" s="423"/>
    </row>
    <row r="298" spans="1:84" s="5" customFormat="1" ht="13.5" customHeight="1">
      <c r="A298" s="1"/>
      <c r="B298" s="5"/>
      <c r="C298" s="5"/>
      <c r="D298" s="5"/>
      <c r="E298" s="5"/>
      <c r="F298" s="5"/>
      <c r="G298" s="5"/>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08" t="s">
        <v>463</v>
      </c>
      <c r="AQ298" s="179"/>
      <c r="AR298" s="5"/>
      <c r="AS298" s="250"/>
      <c r="AT298" s="250"/>
      <c r="AU298" s="250"/>
      <c r="AV298" s="250"/>
      <c r="AW298" s="250"/>
      <c r="AX298" s="250"/>
      <c r="AY298" s="250"/>
      <c r="AZ298" s="250"/>
      <c r="BA298" s="250"/>
      <c r="BB298" s="250"/>
      <c r="BC298" s="250"/>
      <c r="BD298" s="250"/>
      <c r="BE298" s="250"/>
      <c r="BF298" s="250"/>
      <c r="BG298" s="250"/>
      <c r="BH298" s="250"/>
      <c r="BI298" s="250"/>
      <c r="BJ298" s="250"/>
      <c r="BK298" s="250"/>
      <c r="BL298" s="250"/>
      <c r="BM298" s="250"/>
      <c r="BN298" s="250"/>
      <c r="BO298" s="250"/>
      <c r="BP298" s="250"/>
      <c r="BQ298" s="250"/>
      <c r="BR298" s="250"/>
      <c r="BS298" s="250"/>
      <c r="BT298" s="250"/>
      <c r="BU298" s="250"/>
      <c r="BV298" s="250"/>
      <c r="BW298" s="250"/>
      <c r="BX298" s="250"/>
      <c r="BY298" s="250"/>
      <c r="BZ298" s="250"/>
      <c r="CA298" s="250"/>
      <c r="CB298" s="250"/>
      <c r="CC298" s="250"/>
      <c r="CD298" s="250"/>
      <c r="CE298" s="250"/>
      <c r="CF298" s="423"/>
    </row>
    <row r="299" spans="1:84" s="5" customFormat="1" ht="13.5" customHeight="1">
      <c r="A299" s="1"/>
      <c r="B299" s="12"/>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08"/>
      <c r="AQ299" s="179"/>
      <c r="AR299" s="12"/>
      <c r="AS299" s="250"/>
      <c r="AT299" s="250"/>
      <c r="AU299" s="250"/>
      <c r="AV299" s="250"/>
      <c r="AW299" s="250"/>
      <c r="AX299" s="250"/>
      <c r="AY299" s="250"/>
      <c r="AZ299" s="250"/>
      <c r="BA299" s="250"/>
      <c r="BB299" s="250"/>
      <c r="BC299" s="250"/>
      <c r="BD299" s="250"/>
      <c r="BE299" s="250"/>
      <c r="BF299" s="250"/>
      <c r="BG299" s="250"/>
      <c r="BH299" s="250"/>
      <c r="BI299" s="250"/>
      <c r="BJ299" s="250"/>
      <c r="BK299" s="250"/>
      <c r="BL299" s="250"/>
      <c r="BM299" s="250"/>
      <c r="BN299" s="250"/>
      <c r="BO299" s="250"/>
      <c r="BP299" s="250"/>
      <c r="BQ299" s="250"/>
      <c r="BR299" s="250"/>
      <c r="BS299" s="250"/>
      <c r="BT299" s="250"/>
      <c r="BU299" s="250"/>
      <c r="BV299" s="250"/>
      <c r="BW299" s="250"/>
      <c r="BX299" s="250"/>
      <c r="BY299" s="250"/>
      <c r="BZ299" s="250"/>
      <c r="CA299" s="250"/>
      <c r="CB299" s="250"/>
      <c r="CC299" s="250"/>
      <c r="CD299" s="250"/>
      <c r="CE299" s="250"/>
      <c r="CF299" s="423"/>
    </row>
    <row r="300" spans="1:84" s="5" customFormat="1" ht="13.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08"/>
      <c r="AQ300" s="179"/>
      <c r="AR300" s="1"/>
      <c r="AS300" s="250"/>
      <c r="AT300" s="250"/>
      <c r="AU300" s="250"/>
      <c r="AV300" s="250"/>
      <c r="AW300" s="250"/>
      <c r="AX300" s="250"/>
      <c r="AY300" s="250"/>
      <c r="AZ300" s="250"/>
      <c r="BA300" s="250"/>
      <c r="BB300" s="250"/>
      <c r="BC300" s="250"/>
      <c r="BD300" s="250"/>
      <c r="BE300" s="250"/>
      <c r="BF300" s="250"/>
      <c r="BG300" s="250"/>
      <c r="BH300" s="250"/>
      <c r="BI300" s="250"/>
      <c r="BJ300" s="250"/>
      <c r="BK300" s="250"/>
      <c r="BL300" s="250"/>
      <c r="BM300" s="250"/>
      <c r="BN300" s="250"/>
      <c r="BO300" s="250"/>
      <c r="BP300" s="250"/>
      <c r="BQ300" s="250"/>
      <c r="BR300" s="250"/>
      <c r="BS300" s="250"/>
      <c r="BT300" s="250"/>
      <c r="BU300" s="250"/>
      <c r="BV300" s="250"/>
      <c r="BW300" s="250"/>
      <c r="BX300" s="250"/>
      <c r="BY300" s="250"/>
      <c r="BZ300" s="250"/>
      <c r="CA300" s="250"/>
      <c r="CB300" s="250"/>
      <c r="CC300" s="250"/>
      <c r="CD300" s="250"/>
      <c r="CE300" s="250"/>
      <c r="CF300" s="423"/>
    </row>
    <row r="301" spans="1:84" s="5" customFormat="1" ht="13.5" customHeight="1">
      <c r="A301" s="1"/>
      <c r="B301" s="11">
        <v>1</v>
      </c>
      <c r="C301" s="1"/>
      <c r="D301" s="1" t="s">
        <v>148</v>
      </c>
      <c r="E301" s="1"/>
      <c r="F301" s="1"/>
      <c r="G301" s="1"/>
      <c r="H301" s="1"/>
      <c r="I301" s="1"/>
      <c r="J301" s="26" t="s">
        <v>556</v>
      </c>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08"/>
      <c r="AQ301" s="179"/>
      <c r="AR301" s="12" t="s">
        <v>102</v>
      </c>
      <c r="AS301" s="259" t="str">
        <f>CONCATENATE("（",D301,"）")</f>
        <v>（魚協との調整）</v>
      </c>
      <c r="AT301" s="289"/>
      <c r="AU301" s="289"/>
      <c r="AV301" s="289"/>
      <c r="AW301" s="289"/>
      <c r="AX301" s="289"/>
      <c r="AY301" s="289"/>
      <c r="AZ301" s="289"/>
      <c r="BA301" s="336" t="s">
        <v>17</v>
      </c>
      <c r="BB301" s="349"/>
      <c r="BC301" s="349"/>
      <c r="BD301" s="349"/>
      <c r="BE301" s="349"/>
      <c r="BF301" s="349"/>
      <c r="BG301" s="349"/>
      <c r="BH301" s="349"/>
      <c r="BI301" s="349"/>
      <c r="BJ301" s="349"/>
      <c r="BK301" s="349"/>
      <c r="BL301" s="349"/>
      <c r="BM301" s="349"/>
      <c r="BN301" s="349"/>
      <c r="BO301" s="349"/>
      <c r="BP301" s="349"/>
      <c r="BQ301" s="349"/>
      <c r="BR301" s="349"/>
      <c r="BS301" s="349"/>
      <c r="BT301" s="349"/>
      <c r="BU301" s="349"/>
      <c r="BV301" s="349"/>
      <c r="BW301" s="349"/>
      <c r="BX301" s="349"/>
      <c r="BY301" s="349"/>
      <c r="BZ301" s="349"/>
      <c r="CA301" s="349"/>
      <c r="CB301" s="349"/>
      <c r="CC301" s="349"/>
      <c r="CD301" s="349"/>
      <c r="CE301" s="418"/>
      <c r="CF301" s="423"/>
    </row>
    <row r="302" spans="1:84" s="5" customFormat="1" ht="13.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09"/>
      <c r="AQ302" s="180"/>
      <c r="AR302" s="223"/>
      <c r="AS302" s="260"/>
      <c r="AT302" s="260"/>
      <c r="AU302" s="260"/>
      <c r="AV302" s="260"/>
      <c r="AW302" s="260"/>
      <c r="AX302" s="260"/>
      <c r="AY302" s="260"/>
      <c r="AZ302" s="260"/>
      <c r="BA302" s="260"/>
      <c r="BB302" s="260"/>
      <c r="BC302" s="260"/>
      <c r="BD302" s="260"/>
      <c r="BE302" s="260"/>
      <c r="BF302" s="260"/>
      <c r="BG302" s="260"/>
      <c r="BH302" s="260"/>
      <c r="BI302" s="260"/>
      <c r="BJ302" s="260"/>
      <c r="BK302" s="260"/>
      <c r="BL302" s="260"/>
      <c r="BM302" s="260"/>
      <c r="BN302" s="260"/>
      <c r="BO302" s="260"/>
      <c r="BP302" s="260"/>
      <c r="BQ302" s="260"/>
      <c r="BR302" s="260"/>
      <c r="BS302" s="260"/>
      <c r="BT302" s="260"/>
      <c r="BU302" s="260"/>
      <c r="BV302" s="260"/>
      <c r="BW302" s="260"/>
      <c r="BX302" s="260"/>
      <c r="BY302" s="260"/>
      <c r="BZ302" s="260"/>
      <c r="CA302" s="260"/>
      <c r="CB302" s="260"/>
      <c r="CC302" s="260"/>
      <c r="CD302" s="260"/>
      <c r="CE302" s="260"/>
      <c r="CF302" s="422"/>
    </row>
    <row r="303" spans="1:84" s="5" customFormat="1" ht="13.5" customHeight="1">
      <c r="A303" s="1"/>
      <c r="B303" s="1"/>
      <c r="C303" s="1"/>
      <c r="D303" s="1"/>
      <c r="E303" s="1"/>
      <c r="F303" s="1"/>
      <c r="G303" s="1"/>
      <c r="H303" s="1"/>
      <c r="I303" s="1"/>
      <c r="J303" s="1"/>
      <c r="K303" s="1"/>
      <c r="L303" s="1"/>
      <c r="M303" s="1"/>
      <c r="N303" s="1"/>
      <c r="O303" s="5"/>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2"/>
      <c r="AP303" s="110" t="s">
        <v>276</v>
      </c>
      <c r="AQ303" s="181"/>
      <c r="AR303" s="225"/>
      <c r="AS303" s="225"/>
      <c r="AT303" s="225"/>
      <c r="AU303" s="225"/>
      <c r="AV303" s="225"/>
      <c r="AW303" s="225"/>
      <c r="AX303" s="225"/>
      <c r="AY303" s="225"/>
      <c r="AZ303" s="225"/>
      <c r="BA303" s="219"/>
      <c r="BB303" s="219"/>
      <c r="BC303" s="219"/>
      <c r="BD303" s="219"/>
      <c r="BE303" s="219"/>
      <c r="BF303" s="219"/>
      <c r="BG303" s="219"/>
      <c r="BH303" s="219"/>
      <c r="BI303" s="219"/>
      <c r="BJ303" s="219"/>
      <c r="BK303" s="219"/>
      <c r="BL303" s="219"/>
      <c r="BM303" s="219"/>
      <c r="BN303" s="219"/>
      <c r="BO303" s="219"/>
      <c r="BP303" s="219"/>
      <c r="BQ303" s="219"/>
      <c r="BR303" s="219"/>
      <c r="BS303" s="219"/>
      <c r="BT303" s="219"/>
      <c r="BU303" s="219"/>
      <c r="BV303" s="219"/>
      <c r="BW303" s="219"/>
      <c r="BX303" s="219"/>
      <c r="BY303" s="219"/>
      <c r="BZ303" s="219"/>
      <c r="CA303" s="219"/>
      <c r="CB303" s="219"/>
      <c r="CC303" s="219"/>
      <c r="CD303" s="219"/>
      <c r="CE303" s="219"/>
      <c r="CF303" s="423"/>
    </row>
    <row r="304" spans="1:84" s="5" customFormat="1" ht="13.5" customHeight="1">
      <c r="A304" s="1"/>
      <c r="B304" s="1"/>
      <c r="C304" s="1"/>
      <c r="D304" s="1"/>
      <c r="E304" s="1"/>
      <c r="F304" s="1"/>
      <c r="G304" s="1"/>
      <c r="H304" s="1"/>
      <c r="I304" s="1"/>
      <c r="J304" s="1"/>
      <c r="K304" s="1"/>
      <c r="L304" s="1"/>
      <c r="M304" s="1"/>
      <c r="N304" s="1"/>
      <c r="O304" s="5"/>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2"/>
      <c r="AP304" s="111"/>
      <c r="AQ304" s="182"/>
      <c r="AR304" s="1" t="s">
        <v>320</v>
      </c>
      <c r="AS304" s="1"/>
      <c r="AT304" s="1"/>
      <c r="AU304" s="1"/>
      <c r="AV304" s="1"/>
      <c r="AW304" s="1"/>
      <c r="AX304" s="1"/>
      <c r="AY304" s="1"/>
      <c r="AZ304" s="1"/>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69"/>
      <c r="CF304" s="423"/>
    </row>
    <row r="305" spans="1:147" s="5" customFormat="1" ht="13.5" customHeight="1">
      <c r="A305" s="1"/>
      <c r="B305" s="1"/>
      <c r="C305" s="1"/>
      <c r="D305" s="1"/>
      <c r="E305" s="1"/>
      <c r="F305" s="1"/>
      <c r="G305" s="1"/>
      <c r="H305" s="1"/>
      <c r="I305" s="1"/>
      <c r="J305" s="1"/>
      <c r="K305" s="1"/>
      <c r="L305" s="1"/>
      <c r="M305" s="1"/>
      <c r="N305" s="1"/>
      <c r="O305" s="5"/>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11"/>
      <c r="AQ305" s="182"/>
      <c r="AR305" s="1"/>
      <c r="AS305" s="254" t="s">
        <v>311</v>
      </c>
      <c r="AT305" s="254"/>
      <c r="AU305" s="254"/>
      <c r="AV305" s="254"/>
      <c r="AW305" s="254"/>
      <c r="AX305" s="254"/>
      <c r="AY305" s="254"/>
      <c r="AZ305" s="254"/>
      <c r="BA305" s="254"/>
      <c r="BB305" s="254"/>
      <c r="BC305" s="254"/>
      <c r="BD305" s="254"/>
      <c r="BE305" s="254"/>
      <c r="BF305" s="254"/>
      <c r="BG305" s="254"/>
      <c r="BH305" s="254"/>
      <c r="BI305" s="254"/>
      <c r="BJ305" s="254"/>
      <c r="BK305" s="254"/>
      <c r="BL305" s="254"/>
      <c r="BM305" s="254"/>
      <c r="BN305" s="254"/>
      <c r="BO305" s="254"/>
      <c r="BP305" s="254"/>
      <c r="BQ305" s="254"/>
      <c r="BR305" s="254"/>
      <c r="BS305" s="254"/>
      <c r="BT305" s="254"/>
      <c r="BU305" s="254"/>
      <c r="BV305" s="254"/>
      <c r="BW305" s="254"/>
      <c r="BX305" s="254"/>
      <c r="BY305" s="254"/>
      <c r="BZ305" s="254"/>
      <c r="CA305" s="254"/>
      <c r="CB305" s="254"/>
      <c r="CC305" s="254"/>
      <c r="CD305" s="254"/>
      <c r="CE305" s="254"/>
      <c r="CF305" s="423"/>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row>
    <row r="306" spans="1:147" s="5" customFormat="1" ht="13.5" customHeight="1">
      <c r="A306" s="1"/>
      <c r="B306" s="1"/>
      <c r="C306" s="1"/>
      <c r="D306" s="1"/>
      <c r="E306" s="1"/>
      <c r="F306" s="1"/>
      <c r="G306" s="1"/>
      <c r="H306" s="1"/>
      <c r="I306" s="1"/>
      <c r="J306" s="1"/>
      <c r="K306" s="1"/>
      <c r="L306" s="1"/>
      <c r="M306" s="1"/>
      <c r="N306" s="1"/>
      <c r="O306" s="5"/>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11"/>
      <c r="AQ306" s="182"/>
      <c r="AR306" s="1"/>
      <c r="AS306" s="254"/>
      <c r="AT306" s="254"/>
      <c r="AU306" s="254"/>
      <c r="AV306" s="254"/>
      <c r="AW306" s="254"/>
      <c r="AX306" s="254"/>
      <c r="AY306" s="254"/>
      <c r="AZ306" s="254"/>
      <c r="BA306" s="254"/>
      <c r="BB306" s="254"/>
      <c r="BC306" s="254"/>
      <c r="BD306" s="254"/>
      <c r="BE306" s="254"/>
      <c r="BF306" s="254"/>
      <c r="BG306" s="254"/>
      <c r="BH306" s="254"/>
      <c r="BI306" s="254"/>
      <c r="BJ306" s="254"/>
      <c r="BK306" s="254"/>
      <c r="BL306" s="254"/>
      <c r="BM306" s="254"/>
      <c r="BN306" s="254"/>
      <c r="BO306" s="254"/>
      <c r="BP306" s="254"/>
      <c r="BQ306" s="254"/>
      <c r="BR306" s="254"/>
      <c r="BS306" s="254"/>
      <c r="BT306" s="254"/>
      <c r="BU306" s="254"/>
      <c r="BV306" s="254"/>
      <c r="BW306" s="254"/>
      <c r="BX306" s="254"/>
      <c r="BY306" s="254"/>
      <c r="BZ306" s="254"/>
      <c r="CA306" s="254"/>
      <c r="CB306" s="254"/>
      <c r="CC306" s="254"/>
      <c r="CD306" s="254"/>
      <c r="CE306" s="254"/>
      <c r="CF306" s="423"/>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row>
    <row r="307" spans="1:147" s="5" customFormat="1" ht="13.5" customHeight="1">
      <c r="A307" s="1"/>
      <c r="B307" s="11">
        <v>1</v>
      </c>
      <c r="C307" s="1"/>
      <c r="D307" s="1" t="s">
        <v>338</v>
      </c>
      <c r="E307" s="1"/>
      <c r="F307" s="1"/>
      <c r="G307" s="1"/>
      <c r="H307" s="1"/>
      <c r="I307" s="1"/>
      <c r="J307" s="1" t="s">
        <v>181</v>
      </c>
      <c r="K307" s="1"/>
      <c r="L307" s="1"/>
      <c r="M307" s="1"/>
      <c r="N307" s="1"/>
      <c r="O307" s="38"/>
      <c r="P307" s="39"/>
      <c r="Q307" s="39"/>
      <c r="R307" s="39"/>
      <c r="S307" s="39"/>
      <c r="T307" s="39"/>
      <c r="U307" s="39"/>
      <c r="V307" s="44"/>
      <c r="W307" s="12" t="s">
        <v>89</v>
      </c>
      <c r="X307" s="12"/>
      <c r="Y307" s="1"/>
      <c r="Z307" s="1" t="s">
        <v>127</v>
      </c>
      <c r="AA307" s="1"/>
      <c r="AB307" s="1"/>
      <c r="AC307" s="1"/>
      <c r="AD307" s="1"/>
      <c r="AE307" s="38" t="s">
        <v>392</v>
      </c>
      <c r="AF307" s="39"/>
      <c r="AG307" s="39"/>
      <c r="AH307" s="39"/>
      <c r="AI307" s="39"/>
      <c r="AJ307" s="39"/>
      <c r="AK307" s="39"/>
      <c r="AL307" s="44"/>
      <c r="AM307" s="12" t="s">
        <v>444</v>
      </c>
      <c r="AN307" s="12"/>
      <c r="AO307" s="1"/>
      <c r="AP307" s="111"/>
      <c r="AQ307" s="182"/>
      <c r="AR307" s="12" t="s">
        <v>94</v>
      </c>
      <c r="AS307" s="249" t="str">
        <f>"（"&amp;D307&amp;"）"</f>
        <v>（他工事等流用）</v>
      </c>
      <c r="AT307" s="249"/>
      <c r="AU307" s="249"/>
      <c r="AV307" s="249"/>
      <c r="AW307" s="249"/>
      <c r="AX307" s="249"/>
      <c r="AY307" s="249"/>
      <c r="AZ307" s="249"/>
      <c r="BA307" s="250" t="str">
        <f>IF(O307="",CONCATENATE("　建設発生土は、",AC310,"　　　　",O307,"地内の",AE307,"工事現場に運搬（片道運搬距離",P310,"km）とするものとする。"),CONCATENATE("　建設発生土は、",AC310,"",O307,"地内の",AE307,"工事現場に運搬（片道運搬距離",+P310,"km）とするものとする。"))</f>
        <v>　建設発生土は、　　　　地内の　　　　　　　　　　　　　工事現場に運搬（片道運搬距離　　　km）とするものとする。</v>
      </c>
      <c r="BB307" s="250"/>
      <c r="BC307" s="250"/>
      <c r="BD307" s="250"/>
      <c r="BE307" s="250"/>
      <c r="BF307" s="250"/>
      <c r="BG307" s="250"/>
      <c r="BH307" s="250"/>
      <c r="BI307" s="250"/>
      <c r="BJ307" s="250"/>
      <c r="BK307" s="250"/>
      <c r="BL307" s="250"/>
      <c r="BM307" s="250"/>
      <c r="BN307" s="250"/>
      <c r="BO307" s="250"/>
      <c r="BP307" s="250"/>
      <c r="BQ307" s="250"/>
      <c r="BR307" s="250"/>
      <c r="BS307" s="250"/>
      <c r="BT307" s="250"/>
      <c r="BU307" s="250"/>
      <c r="BV307" s="250"/>
      <c r="BW307" s="250"/>
      <c r="BX307" s="250"/>
      <c r="BY307" s="250"/>
      <c r="BZ307" s="250"/>
      <c r="CA307" s="250"/>
      <c r="CB307" s="250"/>
      <c r="CC307" s="250"/>
      <c r="CD307" s="250"/>
      <c r="CE307" s="250"/>
      <c r="CF307" s="423"/>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row>
    <row r="308" spans="1:147" s="5" customFormat="1" ht="13.5" customHeight="1">
      <c r="A308" s="1"/>
      <c r="B308" s="1"/>
      <c r="C308" s="1"/>
      <c r="D308" s="1"/>
      <c r="E308" s="1"/>
      <c r="F308" s="1"/>
      <c r="G308" s="1"/>
      <c r="H308" s="1"/>
      <c r="I308" s="1"/>
      <c r="J308" s="1"/>
      <c r="K308" s="1"/>
      <c r="L308" s="1"/>
      <c r="M308" s="1"/>
      <c r="N308" s="1"/>
      <c r="O308" s="1" t="s">
        <v>353</v>
      </c>
      <c r="P308" s="12"/>
      <c r="Q308" s="12"/>
      <c r="R308" s="12"/>
      <c r="S308" s="12"/>
      <c r="T308" s="12"/>
      <c r="U308" s="12"/>
      <c r="V308" s="12"/>
      <c r="W308" s="12"/>
      <c r="X308" s="12"/>
      <c r="Y308" s="1"/>
      <c r="Z308" s="1"/>
      <c r="AA308" s="1"/>
      <c r="AB308" s="1"/>
      <c r="AC308" s="1"/>
      <c r="AD308" s="1"/>
      <c r="AE308" s="1"/>
      <c r="AF308" s="1"/>
      <c r="AG308" s="1"/>
      <c r="AH308" s="1"/>
      <c r="AI308" s="1"/>
      <c r="AJ308" s="1"/>
      <c r="AK308" s="1"/>
      <c r="AL308" s="1"/>
      <c r="AM308" s="1"/>
      <c r="AN308" s="1"/>
      <c r="AO308" s="12"/>
      <c r="AP308" s="111"/>
      <c r="AQ308" s="182"/>
      <c r="AR308" s="12"/>
      <c r="AS308" s="12"/>
      <c r="AT308" s="12"/>
      <c r="AU308" s="12"/>
      <c r="AV308" s="12"/>
      <c r="AW308" s="12"/>
      <c r="AX308" s="12"/>
      <c r="AY308" s="12"/>
      <c r="AZ308" s="12"/>
      <c r="BA308" s="250"/>
      <c r="BB308" s="250"/>
      <c r="BC308" s="250"/>
      <c r="BD308" s="250"/>
      <c r="BE308" s="250"/>
      <c r="BF308" s="250"/>
      <c r="BG308" s="250"/>
      <c r="BH308" s="250"/>
      <c r="BI308" s="250"/>
      <c r="BJ308" s="250"/>
      <c r="BK308" s="250"/>
      <c r="BL308" s="250"/>
      <c r="BM308" s="250"/>
      <c r="BN308" s="250"/>
      <c r="BO308" s="250"/>
      <c r="BP308" s="250"/>
      <c r="BQ308" s="250"/>
      <c r="BR308" s="250"/>
      <c r="BS308" s="250"/>
      <c r="BT308" s="250"/>
      <c r="BU308" s="250"/>
      <c r="BV308" s="250"/>
      <c r="BW308" s="250"/>
      <c r="BX308" s="250"/>
      <c r="BY308" s="250"/>
      <c r="BZ308" s="250"/>
      <c r="CA308" s="250"/>
      <c r="CB308" s="250"/>
      <c r="CC308" s="250"/>
      <c r="CD308" s="250"/>
      <c r="CE308" s="250"/>
      <c r="CF308" s="423"/>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row>
    <row r="309" spans="1:147" s="5" customFormat="1" ht="13.5" customHeight="1">
      <c r="A309" s="1"/>
      <c r="B309" s="1"/>
      <c r="C309" s="1"/>
      <c r="D309" s="1"/>
      <c r="E309" s="1"/>
      <c r="F309" s="1"/>
      <c r="G309" s="1"/>
      <c r="H309" s="1"/>
      <c r="I309" s="1"/>
      <c r="J309" s="1"/>
      <c r="K309" s="1"/>
      <c r="L309" s="5"/>
      <c r="M309" s="1"/>
      <c r="N309" s="1"/>
      <c r="O309" s="1"/>
      <c r="P309" s="5"/>
      <c r="Q309" s="5"/>
      <c r="R309" s="5"/>
      <c r="S309" s="5"/>
      <c r="T309" s="1"/>
      <c r="U309" s="1"/>
      <c r="V309" s="1"/>
      <c r="W309" s="1"/>
      <c r="X309" s="1"/>
      <c r="Y309" s="5"/>
      <c r="Z309" s="5"/>
      <c r="AA309" s="5"/>
      <c r="AB309" s="5"/>
      <c r="AC309" s="5"/>
      <c r="AD309" s="5"/>
      <c r="AE309" s="5"/>
      <c r="AF309" s="5"/>
      <c r="AG309" s="5"/>
      <c r="AH309" s="5"/>
      <c r="AI309" s="5"/>
      <c r="AJ309" s="5"/>
      <c r="AK309" s="5"/>
      <c r="AL309" s="5"/>
      <c r="AM309" s="5"/>
      <c r="AN309" s="5"/>
      <c r="AO309" s="12"/>
      <c r="AP309" s="111"/>
      <c r="AQ309" s="182"/>
      <c r="AR309" s="12" t="s">
        <v>102</v>
      </c>
      <c r="AS309" s="249" t="str">
        <f>"（"&amp;D312&amp;"）"</f>
        <v>（建設技術センター）</v>
      </c>
      <c r="AT309" s="249"/>
      <c r="AU309" s="249"/>
      <c r="AV309" s="249"/>
      <c r="AW309" s="249"/>
      <c r="AX309" s="249"/>
      <c r="AY309" s="249"/>
      <c r="AZ309" s="249"/>
      <c r="BA309" s="288"/>
      <c r="BB309" s="252"/>
      <c r="BC309" s="252"/>
      <c r="BD309" s="252"/>
      <c r="BE309" s="252"/>
      <c r="BF309" s="252"/>
      <c r="BG309" s="252"/>
      <c r="BH309" s="252"/>
      <c r="BI309" s="252"/>
      <c r="BJ309" s="252"/>
      <c r="BK309" s="252"/>
      <c r="BL309" s="252"/>
      <c r="BM309" s="252"/>
      <c r="BN309" s="252"/>
      <c r="BO309" s="252"/>
      <c r="BP309" s="252"/>
      <c r="BQ309" s="252"/>
      <c r="BR309" s="252"/>
      <c r="BS309" s="252"/>
      <c r="BT309" s="252"/>
      <c r="BU309" s="252"/>
      <c r="BV309" s="252"/>
      <c r="BW309" s="252"/>
      <c r="BX309" s="252"/>
      <c r="BY309" s="252"/>
      <c r="BZ309" s="252"/>
      <c r="CA309" s="252"/>
      <c r="CB309" s="252"/>
      <c r="CC309" s="252"/>
      <c r="CD309" s="252"/>
      <c r="CE309" s="252"/>
      <c r="CF309" s="423"/>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row>
    <row r="310" spans="1:147" s="5" customFormat="1" ht="13.5" customHeight="1">
      <c r="A310" s="1"/>
      <c r="B310" s="1"/>
      <c r="C310" s="1"/>
      <c r="D310" s="1"/>
      <c r="E310" s="1"/>
      <c r="F310" s="1"/>
      <c r="G310" s="1"/>
      <c r="H310" s="1"/>
      <c r="I310" s="1"/>
      <c r="J310" s="1" t="s">
        <v>399</v>
      </c>
      <c r="K310" s="1"/>
      <c r="L310" s="1"/>
      <c r="M310" s="1"/>
      <c r="N310" s="1"/>
      <c r="O310" s="1"/>
      <c r="P310" s="42" t="s">
        <v>487</v>
      </c>
      <c r="Q310" s="49"/>
      <c r="R310" s="51"/>
      <c r="S310" s="1" t="s">
        <v>404</v>
      </c>
      <c r="T310" s="1"/>
      <c r="U310" s="1"/>
      <c r="V310" s="1"/>
      <c r="W310" s="1"/>
      <c r="X310" s="1"/>
      <c r="Y310" s="1"/>
      <c r="Z310" s="1"/>
      <c r="AA310" s="1"/>
      <c r="AB310" s="1"/>
      <c r="AC310" s="38"/>
      <c r="AD310" s="39"/>
      <c r="AE310" s="39"/>
      <c r="AF310" s="39"/>
      <c r="AG310" s="39"/>
      <c r="AH310" s="39"/>
      <c r="AI310" s="39"/>
      <c r="AJ310" s="44"/>
      <c r="AK310" s="1" t="s">
        <v>186</v>
      </c>
      <c r="AL310" s="1"/>
      <c r="AM310" s="1"/>
      <c r="AN310" s="1"/>
      <c r="AO310" s="1"/>
      <c r="AP310" s="111"/>
      <c r="AQ310" s="182"/>
      <c r="AR310" s="5"/>
      <c r="AS310" s="250" t="str">
        <f>IF(B312=0,CONCATENATE("　建設発生土は、",AC310,"　　　","地内のセンター事業所に運搬（片道運搬距離",AD312,"km）とするものとする。","なお、処理費として１㎥当たり","　　　","円をセンターに支払うこと。"),CONCATENATE("　建設発生土は、",AC310,"",N312,"地内のセンター事業所に運搬（片道運搬距離",AD312,"km）とするものとする。","なお、処理費として１㎥当たり",+AL312,"円をセンターに支払うこと。"))</f>
        <v>　建設発生土は、東伯郡琴浦町八橋地内のセンター事業所に運搬（片道運搬距離km）とするものとする。なお、処理費として１㎥当たり1,650円をセンターに支払うこと。</v>
      </c>
      <c r="AT310" s="250"/>
      <c r="AU310" s="250"/>
      <c r="AV310" s="250"/>
      <c r="AW310" s="250"/>
      <c r="AX310" s="250"/>
      <c r="AY310" s="250"/>
      <c r="AZ310" s="250"/>
      <c r="BA310" s="250"/>
      <c r="BB310" s="250"/>
      <c r="BC310" s="250"/>
      <c r="BD310" s="250"/>
      <c r="BE310" s="250"/>
      <c r="BF310" s="250"/>
      <c r="BG310" s="250"/>
      <c r="BH310" s="250"/>
      <c r="BI310" s="250"/>
      <c r="BJ310" s="250"/>
      <c r="BK310" s="250"/>
      <c r="BL310" s="250"/>
      <c r="BM310" s="250"/>
      <c r="BN310" s="250"/>
      <c r="BO310" s="250"/>
      <c r="BP310" s="250"/>
      <c r="BQ310" s="250"/>
      <c r="BR310" s="250"/>
      <c r="BS310" s="250"/>
      <c r="BT310" s="250"/>
      <c r="BU310" s="250"/>
      <c r="BV310" s="250"/>
      <c r="BW310" s="250"/>
      <c r="BX310" s="250"/>
      <c r="BY310" s="250"/>
      <c r="BZ310" s="250"/>
      <c r="CA310" s="250"/>
      <c r="CB310" s="250"/>
      <c r="CC310" s="250"/>
      <c r="CD310" s="250"/>
      <c r="CE310" s="250"/>
      <c r="CF310" s="423"/>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row>
    <row r="311" spans="1:147" s="5" customFormat="1" ht="13.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11"/>
      <c r="AQ311" s="182"/>
      <c r="AR311" s="12"/>
      <c r="AS311" s="250"/>
      <c r="AT311" s="250"/>
      <c r="AU311" s="250"/>
      <c r="AV311" s="250"/>
      <c r="AW311" s="250"/>
      <c r="AX311" s="250"/>
      <c r="AY311" s="250"/>
      <c r="AZ311" s="250"/>
      <c r="BA311" s="250"/>
      <c r="BB311" s="250"/>
      <c r="BC311" s="250"/>
      <c r="BD311" s="250"/>
      <c r="BE311" s="250"/>
      <c r="BF311" s="250"/>
      <c r="BG311" s="250"/>
      <c r="BH311" s="250"/>
      <c r="BI311" s="250"/>
      <c r="BJ311" s="250"/>
      <c r="BK311" s="250"/>
      <c r="BL311" s="250"/>
      <c r="BM311" s="250"/>
      <c r="BN311" s="250"/>
      <c r="BO311" s="250"/>
      <c r="BP311" s="250"/>
      <c r="BQ311" s="250"/>
      <c r="BR311" s="250"/>
      <c r="BS311" s="250"/>
      <c r="BT311" s="250"/>
      <c r="BU311" s="250"/>
      <c r="BV311" s="250"/>
      <c r="BW311" s="250"/>
      <c r="BX311" s="250"/>
      <c r="BY311" s="250"/>
      <c r="BZ311" s="250"/>
      <c r="CA311" s="250"/>
      <c r="CB311" s="250"/>
      <c r="CC311" s="250"/>
      <c r="CD311" s="250"/>
      <c r="CE311" s="250"/>
      <c r="CF311" s="423"/>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row>
    <row r="312" spans="1:147" s="5" customFormat="1" ht="13.5" customHeight="1">
      <c r="A312" s="1"/>
      <c r="B312" s="11">
        <v>1</v>
      </c>
      <c r="C312" s="1"/>
      <c r="D312" s="1" t="s">
        <v>312</v>
      </c>
      <c r="E312" s="1"/>
      <c r="F312" s="1"/>
      <c r="G312" s="1"/>
      <c r="H312" s="1"/>
      <c r="I312" s="1"/>
      <c r="J312" s="1"/>
      <c r="K312" s="1" t="s">
        <v>258</v>
      </c>
      <c r="L312" s="5"/>
      <c r="M312" s="1"/>
      <c r="N312" s="38" t="s">
        <v>45</v>
      </c>
      <c r="O312" s="39"/>
      <c r="P312" s="39"/>
      <c r="Q312" s="39"/>
      <c r="R312" s="39"/>
      <c r="S312" s="39"/>
      <c r="T312" s="39"/>
      <c r="U312" s="44"/>
      <c r="V312" s="12" t="s">
        <v>89</v>
      </c>
      <c r="W312" s="12"/>
      <c r="X312" s="1"/>
      <c r="Y312" s="1" t="s">
        <v>399</v>
      </c>
      <c r="Z312" s="1"/>
      <c r="AA312" s="1"/>
      <c r="AB312" s="1"/>
      <c r="AC312" s="1"/>
      <c r="AD312" s="42"/>
      <c r="AE312" s="49"/>
      <c r="AF312" s="51"/>
      <c r="AG312" s="1" t="s">
        <v>404</v>
      </c>
      <c r="AH312" s="5"/>
      <c r="AI312" s="1" t="s">
        <v>403</v>
      </c>
      <c r="AJ312" s="5"/>
      <c r="AK312" s="1"/>
      <c r="AL312" s="42" t="s">
        <v>455</v>
      </c>
      <c r="AM312" s="49"/>
      <c r="AN312" s="51"/>
      <c r="AO312" s="12" t="s">
        <v>83</v>
      </c>
      <c r="AP312" s="111"/>
      <c r="AQ312" s="182"/>
      <c r="AR312" s="12"/>
      <c r="AS312" s="250" t="s">
        <v>63</v>
      </c>
      <c r="AT312" s="250"/>
      <c r="AU312" s="250"/>
      <c r="AV312" s="250"/>
      <c r="AW312" s="250"/>
      <c r="AX312" s="250"/>
      <c r="AY312" s="250"/>
      <c r="AZ312" s="250"/>
      <c r="BA312" s="250"/>
      <c r="BB312" s="250"/>
      <c r="BC312" s="250"/>
      <c r="BD312" s="250"/>
      <c r="BE312" s="250"/>
      <c r="BF312" s="250"/>
      <c r="BG312" s="250"/>
      <c r="BH312" s="250"/>
      <c r="BI312" s="250"/>
      <c r="BJ312" s="250"/>
      <c r="BK312" s="250"/>
      <c r="BL312" s="250"/>
      <c r="BM312" s="250"/>
      <c r="BN312" s="250"/>
      <c r="BO312" s="250"/>
      <c r="BP312" s="250"/>
      <c r="BQ312" s="250"/>
      <c r="BR312" s="250"/>
      <c r="BS312" s="250"/>
      <c r="BT312" s="250"/>
      <c r="BU312" s="250"/>
      <c r="BV312" s="250"/>
      <c r="BW312" s="250"/>
      <c r="BX312" s="250"/>
      <c r="BY312" s="250"/>
      <c r="BZ312" s="250"/>
      <c r="CA312" s="250"/>
      <c r="CB312" s="250"/>
      <c r="CC312" s="250"/>
      <c r="CD312" s="250"/>
      <c r="CE312" s="250"/>
      <c r="CF312" s="423"/>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row>
    <row r="313" spans="1:147" s="5" customFormat="1" ht="13.5" customHeight="1">
      <c r="A313" s="1"/>
      <c r="B313" s="1"/>
      <c r="C313" s="1"/>
      <c r="D313" s="1"/>
      <c r="E313" s="1"/>
      <c r="F313" s="1"/>
      <c r="G313" s="1"/>
      <c r="H313" s="1"/>
      <c r="I313" s="1"/>
      <c r="J313" s="1"/>
      <c r="K313" s="1"/>
      <c r="L313" s="1"/>
      <c r="M313" s="1"/>
      <c r="N313" s="1" t="s">
        <v>87</v>
      </c>
      <c r="O313" s="1"/>
      <c r="P313" s="1"/>
      <c r="Q313" s="1"/>
      <c r="R313" s="1"/>
      <c r="S313" s="1"/>
      <c r="T313" s="1"/>
      <c r="U313" s="1"/>
      <c r="V313" s="1"/>
      <c r="W313" s="1"/>
      <c r="X313" s="1"/>
      <c r="Y313" s="1"/>
      <c r="Z313" s="1"/>
      <c r="AA313" s="1"/>
      <c r="AB313" s="1"/>
      <c r="AC313" s="1"/>
      <c r="AD313" s="1"/>
      <c r="AE313" s="1"/>
      <c r="AF313" s="1"/>
      <c r="AG313" s="1"/>
      <c r="AH313" s="1"/>
      <c r="AI313" s="1"/>
      <c r="AJ313" s="1"/>
      <c r="AK313" s="5"/>
      <c r="AL313" s="5"/>
      <c r="AM313" s="5"/>
      <c r="AN313" s="5"/>
      <c r="AO313" s="1"/>
      <c r="AP313" s="111"/>
      <c r="AQ313" s="182"/>
      <c r="AR313" s="12"/>
      <c r="AS313" s="12"/>
      <c r="AT313" s="12"/>
      <c r="AU313" s="252" t="s">
        <v>57</v>
      </c>
      <c r="AV313" s="252"/>
      <c r="AW313" s="252"/>
      <c r="AX313" s="252"/>
      <c r="AY313" s="252"/>
      <c r="AZ313" s="252"/>
      <c r="BA313" s="252"/>
      <c r="BB313" s="252"/>
      <c r="BC313" s="252"/>
      <c r="BD313" s="252"/>
      <c r="BE313" s="252"/>
      <c r="BF313" s="252"/>
      <c r="BG313" s="252"/>
      <c r="BH313" s="252"/>
      <c r="BI313" s="252"/>
      <c r="BJ313" s="252"/>
      <c r="BK313" s="252"/>
      <c r="BL313" s="252"/>
      <c r="BM313" s="252"/>
      <c r="BN313" s="252"/>
      <c r="BO313" s="252"/>
      <c r="BP313" s="252"/>
      <c r="BQ313" s="252"/>
      <c r="BR313" s="252"/>
      <c r="BS313" s="252"/>
      <c r="BT313" s="252"/>
      <c r="BU313" s="252"/>
      <c r="BV313" s="252"/>
      <c r="BW313" s="252"/>
      <c r="BX313" s="252"/>
      <c r="BY313" s="252"/>
      <c r="BZ313" s="252"/>
      <c r="CA313" s="252"/>
      <c r="CB313" s="252"/>
      <c r="CC313" s="252"/>
      <c r="CD313" s="252"/>
      <c r="CE313" s="252"/>
      <c r="CF313" s="423"/>
      <c r="CG313" s="1"/>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row>
    <row r="314" spans="1:147" s="5" customFormat="1" ht="13.5" customHeight="1">
      <c r="A314" s="1"/>
      <c r="B314" s="11">
        <v>1</v>
      </c>
      <c r="C314" s="1"/>
      <c r="D314" s="1" t="s">
        <v>235</v>
      </c>
      <c r="E314" s="1"/>
      <c r="F314" s="1"/>
      <c r="G314" s="1"/>
      <c r="H314" s="1"/>
      <c r="I314" s="1"/>
      <c r="J314" s="1" t="s">
        <v>399</v>
      </c>
      <c r="K314" s="1"/>
      <c r="L314" s="1"/>
      <c r="M314" s="1"/>
      <c r="N314" s="1"/>
      <c r="O314" s="1"/>
      <c r="P314" s="42" t="s">
        <v>487</v>
      </c>
      <c r="Q314" s="49"/>
      <c r="R314" s="51"/>
      <c r="S314" s="1" t="s">
        <v>404</v>
      </c>
      <c r="T314" s="1"/>
      <c r="U314" s="1"/>
      <c r="V314" s="1"/>
      <c r="W314" s="1"/>
      <c r="X314" s="1"/>
      <c r="Y314" s="5"/>
      <c r="Z314" s="5"/>
      <c r="AA314" s="5"/>
      <c r="AB314" s="5"/>
      <c r="AC314" s="5"/>
      <c r="AD314" s="5"/>
      <c r="AE314" s="5"/>
      <c r="AF314" s="5"/>
      <c r="AG314" s="5"/>
      <c r="AH314" s="5"/>
      <c r="AI314" s="5"/>
      <c r="AJ314" s="5"/>
      <c r="AK314" s="5"/>
      <c r="AL314" s="5"/>
      <c r="AM314" s="5"/>
      <c r="AN314" s="5"/>
      <c r="AO314" s="12"/>
      <c r="AP314" s="111"/>
      <c r="AQ314" s="182"/>
      <c r="AR314" s="12" t="s">
        <v>298</v>
      </c>
      <c r="AS314" s="249" t="s">
        <v>167</v>
      </c>
      <c r="AT314" s="249"/>
      <c r="AU314" s="249"/>
      <c r="AV314" s="249"/>
      <c r="AW314" s="249"/>
      <c r="AX314" s="249"/>
      <c r="AY314" s="249"/>
      <c r="AZ314" s="249"/>
      <c r="BA314" s="69" t="str">
        <f>CONCATENATE("　2㎥以下の建設発生土は自由処分とし、片道運搬距離",P314,"kmを見込んでいる。")</f>
        <v>　2㎥以下の建設発生土は自由処分とし、片道運搬距離　　　kmを見込んでいる。</v>
      </c>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69"/>
      <c r="CF314" s="423"/>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row>
    <row r="315" spans="1:147" s="5" customFormat="1" ht="13.5" customHeight="1">
      <c r="A315" s="1"/>
      <c r="B315" s="1"/>
      <c r="C315" s="1"/>
      <c r="D315" s="1"/>
      <c r="E315" s="1"/>
      <c r="F315" s="1"/>
      <c r="G315" s="1"/>
      <c r="H315" s="1"/>
      <c r="I315" s="1"/>
      <c r="J315" s="1"/>
      <c r="K315" s="1"/>
      <c r="L315" s="5"/>
      <c r="M315" s="1"/>
      <c r="N315" s="1"/>
      <c r="O315" s="1"/>
      <c r="P315" s="5"/>
      <c r="Q315" s="5"/>
      <c r="R315" s="5"/>
      <c r="S315" s="5"/>
      <c r="T315" s="1"/>
      <c r="U315" s="1"/>
      <c r="V315" s="1"/>
      <c r="W315" s="1"/>
      <c r="X315" s="1"/>
      <c r="Y315" s="5"/>
      <c r="Z315" s="5"/>
      <c r="AA315" s="5"/>
      <c r="AB315" s="5"/>
      <c r="AC315" s="5"/>
      <c r="AD315" s="5"/>
      <c r="AE315" s="5"/>
      <c r="AF315" s="5"/>
      <c r="AG315" s="5"/>
      <c r="AH315" s="5"/>
      <c r="AI315" s="5"/>
      <c r="AJ315" s="5"/>
      <c r="AK315" s="5"/>
      <c r="AL315" s="5"/>
      <c r="AM315" s="5"/>
      <c r="AN315" s="5"/>
      <c r="AO315" s="12"/>
      <c r="AP315" s="112"/>
      <c r="AQ315" s="183"/>
      <c r="AR315" s="231"/>
      <c r="AS315" s="227"/>
      <c r="AT315" s="227"/>
      <c r="AU315" s="227"/>
      <c r="AV315" s="227"/>
      <c r="AW315" s="227"/>
      <c r="AX315" s="227"/>
      <c r="AY315" s="227"/>
      <c r="AZ315" s="227"/>
      <c r="BA315" s="257"/>
      <c r="BB315" s="257"/>
      <c r="BC315" s="257"/>
      <c r="BD315" s="257"/>
      <c r="BE315" s="257"/>
      <c r="BF315" s="257"/>
      <c r="BG315" s="257"/>
      <c r="BH315" s="257"/>
      <c r="BI315" s="257"/>
      <c r="BJ315" s="257"/>
      <c r="BK315" s="257"/>
      <c r="BL315" s="257"/>
      <c r="BM315" s="257"/>
      <c r="BN315" s="257"/>
      <c r="BO315" s="257"/>
      <c r="BP315" s="257"/>
      <c r="BQ315" s="257"/>
      <c r="BR315" s="257"/>
      <c r="BS315" s="257"/>
      <c r="BT315" s="257"/>
      <c r="BU315" s="257"/>
      <c r="BV315" s="257"/>
      <c r="BW315" s="257"/>
      <c r="BX315" s="257"/>
      <c r="BY315" s="257"/>
      <c r="BZ315" s="257"/>
      <c r="CA315" s="257"/>
      <c r="CB315" s="257"/>
      <c r="CC315" s="257"/>
      <c r="CD315" s="257"/>
      <c r="CE315" s="257"/>
      <c r="CF315" s="428"/>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row>
    <row r="316" spans="1:147" s="5" customFormat="1" ht="13.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2"/>
      <c r="AP316" s="113"/>
      <c r="AQ316" s="113"/>
      <c r="AR316" s="12"/>
      <c r="AS316" s="257"/>
      <c r="AT316" s="257"/>
      <c r="AU316" s="257"/>
      <c r="AV316" s="257"/>
      <c r="AW316" s="257"/>
      <c r="AX316" s="257"/>
      <c r="AY316" s="257"/>
      <c r="AZ316" s="257"/>
      <c r="BA316" s="257"/>
      <c r="BB316" s="257"/>
      <c r="BC316" s="357"/>
      <c r="BD316" s="357"/>
      <c r="BE316" s="357"/>
      <c r="BF316" s="357"/>
      <c r="BG316" s="357"/>
      <c r="BH316" s="357"/>
      <c r="BI316" s="357"/>
      <c r="BJ316" s="357"/>
      <c r="BK316" s="357"/>
      <c r="BL316" s="357"/>
      <c r="BM316" s="357"/>
      <c r="BN316" s="357"/>
      <c r="BO316" s="357"/>
      <c r="BP316" s="357"/>
      <c r="BQ316" s="357"/>
      <c r="BR316" s="357"/>
      <c r="BS316" s="357"/>
      <c r="BT316" s="357"/>
      <c r="BU316" s="357"/>
      <c r="BV316" s="357"/>
      <c r="BW316" s="357"/>
      <c r="BX316" s="357"/>
      <c r="BY316" s="357"/>
      <c r="BZ316" s="357"/>
      <c r="CA316" s="357"/>
      <c r="CB316" s="357"/>
      <c r="CC316" s="357"/>
      <c r="CD316" s="357"/>
      <c r="CE316" s="416" t="s">
        <v>333</v>
      </c>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row>
    <row r="317" spans="1:147" s="5" customFormat="1" ht="13.5" customHeight="1">
      <c r="A317" s="1"/>
      <c r="B317" s="1"/>
      <c r="C317" s="1"/>
      <c r="D317" s="26" t="s">
        <v>355</v>
      </c>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2"/>
      <c r="AP317" s="114" t="s">
        <v>276</v>
      </c>
      <c r="AQ317" s="184"/>
      <c r="AR317" s="232"/>
      <c r="AS317" s="232"/>
      <c r="AT317" s="232"/>
      <c r="AU317" s="232"/>
      <c r="AV317" s="232"/>
      <c r="AW317" s="232"/>
      <c r="AX317" s="232"/>
      <c r="AY317" s="232"/>
      <c r="AZ317" s="232"/>
      <c r="BA317" s="232"/>
      <c r="BB317" s="232"/>
      <c r="BC317" s="358"/>
      <c r="BD317" s="358"/>
      <c r="BE317" s="358"/>
      <c r="BF317" s="358"/>
      <c r="BG317" s="358"/>
      <c r="BH317" s="358"/>
      <c r="BI317" s="358"/>
      <c r="BJ317" s="358"/>
      <c r="BK317" s="358"/>
      <c r="BL317" s="358"/>
      <c r="BM317" s="358"/>
      <c r="BN317" s="358"/>
      <c r="BO317" s="358"/>
      <c r="BP317" s="358"/>
      <c r="BQ317" s="358"/>
      <c r="BR317" s="358"/>
      <c r="BS317" s="358"/>
      <c r="BT317" s="358"/>
      <c r="BU317" s="358"/>
      <c r="BV317" s="358"/>
      <c r="BW317" s="358"/>
      <c r="BX317" s="358"/>
      <c r="BY317" s="358"/>
      <c r="BZ317" s="358"/>
      <c r="CA317" s="358"/>
      <c r="CB317" s="358"/>
      <c r="CC317" s="358"/>
      <c r="CD317" s="358"/>
      <c r="CE317" s="419"/>
      <c r="CF317" s="421"/>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row>
    <row r="318" spans="1:147" s="5" customFormat="1" ht="13.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2"/>
      <c r="AP318" s="111"/>
      <c r="AQ318" s="182"/>
      <c r="AR318" s="12" t="s">
        <v>322</v>
      </c>
      <c r="AS318" s="251" t="str">
        <f>"（"&amp;D319&amp;"）"</f>
        <v>（民間残土受入地）</v>
      </c>
      <c r="AT318" s="251"/>
      <c r="AU318" s="251"/>
      <c r="AV318" s="251"/>
      <c r="AW318" s="251"/>
      <c r="AX318" s="251"/>
      <c r="AY318" s="251"/>
      <c r="AZ318" s="251"/>
      <c r="BA318" s="69"/>
      <c r="BB318" s="69"/>
      <c r="BC318" s="254"/>
      <c r="BD318" s="254"/>
      <c r="BE318" s="254"/>
      <c r="BF318" s="254"/>
      <c r="BG318" s="254"/>
      <c r="BH318" s="254"/>
      <c r="BI318" s="254"/>
      <c r="BJ318" s="254"/>
      <c r="BK318" s="254"/>
      <c r="BL318" s="254"/>
      <c r="BM318" s="254"/>
      <c r="BN318" s="254"/>
      <c r="BO318" s="254"/>
      <c r="BP318" s="254"/>
      <c r="BQ318" s="254"/>
      <c r="BR318" s="254"/>
      <c r="BS318" s="254"/>
      <c r="BT318" s="254"/>
      <c r="BU318" s="254"/>
      <c r="BV318" s="254"/>
      <c r="BW318" s="254"/>
      <c r="BX318" s="254"/>
      <c r="BY318" s="254"/>
      <c r="BZ318" s="254"/>
      <c r="CA318" s="254"/>
      <c r="CB318" s="254"/>
      <c r="CC318" s="254"/>
      <c r="CD318" s="254"/>
      <c r="CE318" s="150"/>
      <c r="CF318" s="423"/>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row>
    <row r="319" spans="1:147" s="5" customFormat="1" ht="13.5" customHeight="1">
      <c r="A319" s="1"/>
      <c r="B319" s="11">
        <v>1</v>
      </c>
      <c r="C319" s="1"/>
      <c r="D319" s="1" t="s">
        <v>287</v>
      </c>
      <c r="E319" s="1"/>
      <c r="F319" s="1"/>
      <c r="G319" s="1"/>
      <c r="H319" s="1"/>
      <c r="I319" s="1"/>
      <c r="J319" s="1" t="s">
        <v>258</v>
      </c>
      <c r="K319" s="5"/>
      <c r="L319" s="1"/>
      <c r="M319" s="38"/>
      <c r="N319" s="39"/>
      <c r="O319" s="39"/>
      <c r="P319" s="39"/>
      <c r="Q319" s="39"/>
      <c r="R319" s="39"/>
      <c r="S319" s="39"/>
      <c r="T319" s="44"/>
      <c r="U319" s="12" t="s">
        <v>89</v>
      </c>
      <c r="V319" s="12"/>
      <c r="W319" s="1"/>
      <c r="X319" s="1" t="s">
        <v>479</v>
      </c>
      <c r="Y319" s="1"/>
      <c r="Z319" s="1"/>
      <c r="AA319" s="1"/>
      <c r="AB319" s="38"/>
      <c r="AC319" s="39"/>
      <c r="AD319" s="39"/>
      <c r="AE319" s="39"/>
      <c r="AF319" s="39"/>
      <c r="AG319" s="39"/>
      <c r="AH319" s="39"/>
      <c r="AI319" s="44"/>
      <c r="AJ319" s="5"/>
      <c r="AK319" s="5"/>
      <c r="AL319" s="5"/>
      <c r="AM319" s="5"/>
      <c r="AN319" s="5"/>
      <c r="AO319" s="5"/>
      <c r="AP319" s="111"/>
      <c r="AQ319" s="182"/>
      <c r="AR319" s="5"/>
      <c r="AS319" s="261" t="str">
        <f>IF(B319=0,CONCATENATE("　建設発生土は、地内の",AB319,"に運搬（片道運搬距離",O321,"km）とするものとする。なお、処分費として１㎥当たり",W321,"円を",AB319,"に支払うこと。"),CONCATENATE("建設発生土は、",AC321,"",M319,"地内の",AB319,"に運搬（片道運搬距離",O321,"km）とするものとする。なお、処理費として１㎥当たり",W321,"円を",AB319,"に支払うこと。"))</f>
        <v>建設発生土は、　地内のに運搬（片道運搬距離km）とするものとする。なお、処理費として１㎥当たり円をに支払うこと。</v>
      </c>
      <c r="AT319" s="261"/>
      <c r="AU319" s="261"/>
      <c r="AV319" s="261"/>
      <c r="AW319" s="261"/>
      <c r="AX319" s="261"/>
      <c r="AY319" s="261"/>
      <c r="AZ319" s="261"/>
      <c r="BA319" s="261"/>
      <c r="BB319" s="261"/>
      <c r="BC319" s="261"/>
      <c r="BD319" s="261"/>
      <c r="BE319" s="261"/>
      <c r="BF319" s="261"/>
      <c r="BG319" s="261"/>
      <c r="BH319" s="261"/>
      <c r="BI319" s="261"/>
      <c r="BJ319" s="261"/>
      <c r="BK319" s="261"/>
      <c r="BL319" s="261"/>
      <c r="BM319" s="261"/>
      <c r="BN319" s="261"/>
      <c r="BO319" s="261"/>
      <c r="BP319" s="261"/>
      <c r="BQ319" s="261"/>
      <c r="BR319" s="261"/>
      <c r="BS319" s="261"/>
      <c r="BT319" s="261"/>
      <c r="BU319" s="261"/>
      <c r="BV319" s="261"/>
      <c r="BW319" s="261"/>
      <c r="BX319" s="261"/>
      <c r="BY319" s="261"/>
      <c r="BZ319" s="261"/>
      <c r="CA319" s="261"/>
      <c r="CB319" s="261"/>
      <c r="CC319" s="261"/>
      <c r="CD319" s="261"/>
      <c r="CE319" s="261"/>
      <c r="CF319" s="423"/>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row>
    <row r="320" spans="1:147" s="5" customFormat="1" ht="13.5" customHeight="1">
      <c r="A320" s="1"/>
      <c r="B320" s="12"/>
      <c r="C320" s="1"/>
      <c r="D320" s="1"/>
      <c r="E320" s="1"/>
      <c r="F320" s="1"/>
      <c r="G320" s="1"/>
      <c r="H320" s="1"/>
      <c r="I320" s="1"/>
      <c r="J320" s="1"/>
      <c r="K320" s="1"/>
      <c r="L320" s="1"/>
      <c r="M320" s="1" t="s">
        <v>490</v>
      </c>
      <c r="N320" s="1"/>
      <c r="O320" s="1"/>
      <c r="P320" s="1"/>
      <c r="Q320" s="1"/>
      <c r="R320" s="1"/>
      <c r="S320" s="1"/>
      <c r="T320" s="1"/>
      <c r="U320" s="1"/>
      <c r="V320" s="1"/>
      <c r="W320" s="1"/>
      <c r="X320" s="1"/>
      <c r="Y320" s="1"/>
      <c r="Z320" s="1"/>
      <c r="AA320" s="1"/>
      <c r="AB320" s="1"/>
      <c r="AC320" s="1"/>
      <c r="AD320" s="1"/>
      <c r="AE320" s="1"/>
      <c r="AF320" s="1"/>
      <c r="AG320" s="1"/>
      <c r="AH320" s="1"/>
      <c r="AI320" s="1"/>
      <c r="AJ320" s="5"/>
      <c r="AK320" s="5"/>
      <c r="AL320" s="5"/>
      <c r="AM320" s="5"/>
      <c r="AN320" s="1"/>
      <c r="AO320" s="1"/>
      <c r="AP320" s="111"/>
      <c r="AQ320" s="182"/>
      <c r="AR320" s="12"/>
      <c r="AS320" s="261"/>
      <c r="AT320" s="261"/>
      <c r="AU320" s="261"/>
      <c r="AV320" s="261"/>
      <c r="AW320" s="261"/>
      <c r="AX320" s="261"/>
      <c r="AY320" s="261"/>
      <c r="AZ320" s="261"/>
      <c r="BA320" s="261"/>
      <c r="BB320" s="261"/>
      <c r="BC320" s="261"/>
      <c r="BD320" s="261"/>
      <c r="BE320" s="261"/>
      <c r="BF320" s="261"/>
      <c r="BG320" s="261"/>
      <c r="BH320" s="261"/>
      <c r="BI320" s="261"/>
      <c r="BJ320" s="261"/>
      <c r="BK320" s="261"/>
      <c r="BL320" s="261"/>
      <c r="BM320" s="261"/>
      <c r="BN320" s="261"/>
      <c r="BO320" s="261"/>
      <c r="BP320" s="261"/>
      <c r="BQ320" s="261"/>
      <c r="BR320" s="261"/>
      <c r="BS320" s="261"/>
      <c r="BT320" s="261"/>
      <c r="BU320" s="261"/>
      <c r="BV320" s="261"/>
      <c r="BW320" s="261"/>
      <c r="BX320" s="261"/>
      <c r="BY320" s="261"/>
      <c r="BZ320" s="261"/>
      <c r="CA320" s="261"/>
      <c r="CB320" s="261"/>
      <c r="CC320" s="261"/>
      <c r="CD320" s="261"/>
      <c r="CE320" s="261"/>
      <c r="CF320" s="423"/>
      <c r="CG320" s="439"/>
      <c r="CH320" s="439"/>
      <c r="CI320" s="439"/>
      <c r="CJ320" s="439"/>
      <c r="CK320" s="439"/>
      <c r="CL320" s="439"/>
      <c r="CM320" s="439"/>
      <c r="CN320" s="439"/>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439"/>
      <c r="DR320" s="439"/>
      <c r="DS320" s="439"/>
      <c r="DT320" s="439"/>
      <c r="DU320" s="439"/>
      <c r="DV320" s="439"/>
      <c r="DW320" s="439"/>
      <c r="DX320" s="439"/>
      <c r="DY320" s="439"/>
      <c r="DZ320" s="439"/>
      <c r="EA320" s="439"/>
      <c r="EB320" s="439"/>
      <c r="EC320" s="439"/>
      <c r="ED320" s="439"/>
      <c r="EE320" s="439"/>
      <c r="EF320" s="439"/>
      <c r="EG320" s="439"/>
      <c r="EH320" s="439"/>
      <c r="EI320" s="439"/>
      <c r="EJ320" s="439"/>
      <c r="EK320" s="439"/>
      <c r="EL320" s="439"/>
      <c r="EM320" s="439"/>
      <c r="EN320" s="439"/>
      <c r="EO320" s="439"/>
      <c r="EP320" s="439"/>
      <c r="EQ320" s="439"/>
    </row>
    <row r="321" spans="1:120" s="5" customFormat="1" ht="13.5" customHeight="1">
      <c r="A321" s="1"/>
      <c r="B321" s="12"/>
      <c r="C321" s="1"/>
      <c r="D321" s="1"/>
      <c r="E321" s="1"/>
      <c r="F321" s="1"/>
      <c r="G321" s="1"/>
      <c r="H321" s="1"/>
      <c r="I321" s="1"/>
      <c r="J321" s="1" t="s">
        <v>399</v>
      </c>
      <c r="K321" s="1"/>
      <c r="L321" s="1"/>
      <c r="M321" s="1"/>
      <c r="N321" s="1"/>
      <c r="O321" s="42"/>
      <c r="P321" s="49"/>
      <c r="Q321" s="51"/>
      <c r="R321" s="1" t="s">
        <v>404</v>
      </c>
      <c r="S321" s="5"/>
      <c r="T321" s="1" t="s">
        <v>403</v>
      </c>
      <c r="U321" s="5"/>
      <c r="V321" s="1"/>
      <c r="W321" s="42"/>
      <c r="X321" s="49"/>
      <c r="Y321" s="51"/>
      <c r="Z321" s="1" t="s">
        <v>83</v>
      </c>
      <c r="AA321" s="1"/>
      <c r="AB321" s="1"/>
      <c r="AC321" s="25" t="s">
        <v>109</v>
      </c>
      <c r="AD321" s="25"/>
      <c r="AE321" s="25"/>
      <c r="AF321" s="25"/>
      <c r="AG321" s="25"/>
      <c r="AH321" s="25"/>
      <c r="AI321" s="25"/>
      <c r="AJ321" s="25"/>
      <c r="AK321" s="1" t="s">
        <v>305</v>
      </c>
      <c r="AL321" s="1"/>
      <c r="AM321" s="1"/>
      <c r="AN321" s="1"/>
      <c r="AO321" s="1"/>
      <c r="AP321" s="111"/>
      <c r="AQ321" s="182"/>
      <c r="AR321" s="12"/>
      <c r="AS321" s="53" t="s">
        <v>401</v>
      </c>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423"/>
      <c r="CG321" s="439"/>
      <c r="CH321" s="439"/>
      <c r="CI321" s="439"/>
      <c r="CJ321" s="439"/>
      <c r="CK321" s="439"/>
      <c r="CL321" s="439"/>
      <c r="CM321" s="439"/>
      <c r="CN321" s="439"/>
      <c r="CO321" s="439"/>
      <c r="CP321" s="439"/>
      <c r="CQ321" s="439"/>
      <c r="CR321" s="439"/>
      <c r="CS321" s="439"/>
      <c r="CT321" s="439"/>
      <c r="CU321" s="439"/>
      <c r="CV321" s="439"/>
      <c r="CW321" s="439"/>
      <c r="CX321" s="439"/>
      <c r="CY321" s="439"/>
      <c r="CZ321" s="439"/>
      <c r="DA321" s="439"/>
      <c r="DB321" s="439"/>
      <c r="DC321" s="439"/>
      <c r="DD321" s="439"/>
      <c r="DE321" s="439"/>
      <c r="DF321" s="439"/>
      <c r="DG321" s="439"/>
      <c r="DH321" s="439"/>
      <c r="DI321" s="439"/>
      <c r="DJ321" s="439"/>
      <c r="DK321" s="439"/>
      <c r="DL321" s="439"/>
      <c r="DM321" s="439"/>
      <c r="DN321" s="439"/>
      <c r="DO321" s="439"/>
      <c r="DP321" s="439"/>
    </row>
    <row r="322" spans="1:120" s="5" customFormat="1" ht="13.5" customHeight="1">
      <c r="A322" s="1"/>
      <c r="B322" s="1"/>
      <c r="C322" s="1"/>
      <c r="D322" s="1"/>
      <c r="E322" s="1"/>
      <c r="F322" s="1"/>
      <c r="G322" s="1"/>
      <c r="H322" s="1"/>
      <c r="I322" s="1"/>
      <c r="J322" s="1"/>
      <c r="K322" s="1"/>
      <c r="L322" s="1"/>
      <c r="M322" s="1"/>
      <c r="N322" s="1"/>
      <c r="O322" s="55"/>
      <c r="P322" s="55"/>
      <c r="Q322" s="55"/>
      <c r="R322" s="1"/>
      <c r="S322" s="5"/>
      <c r="T322" s="1"/>
      <c r="U322" s="5"/>
      <c r="V322" s="1"/>
      <c r="W322" s="55"/>
      <c r="X322" s="55"/>
      <c r="Y322" s="55"/>
      <c r="Z322" s="1"/>
      <c r="AA322" s="1"/>
      <c r="AB322" s="1"/>
      <c r="AC322" s="1"/>
      <c r="AD322" s="1"/>
      <c r="AE322" s="1"/>
      <c r="AF322" s="1"/>
      <c r="AG322" s="1"/>
      <c r="AH322" s="1"/>
      <c r="AI322" s="1"/>
      <c r="AJ322" s="1"/>
      <c r="AK322" s="1"/>
      <c r="AL322" s="1"/>
      <c r="AM322" s="1"/>
      <c r="AN322" s="1"/>
      <c r="AO322" s="1"/>
      <c r="AP322" s="111"/>
      <c r="AQ322" s="182"/>
      <c r="AR322" s="1"/>
      <c r="AS322" s="247"/>
      <c r="AT322" s="247"/>
      <c r="AU322" s="247"/>
      <c r="AV322" s="247"/>
      <c r="AW322" s="247"/>
      <c r="AX322" s="247"/>
      <c r="AY322" s="247"/>
      <c r="AZ322" s="247"/>
      <c r="BA322" s="250" t="s">
        <v>304</v>
      </c>
      <c r="BB322" s="250"/>
      <c r="BC322" s="250"/>
      <c r="BD322" s="250"/>
      <c r="BE322" s="250"/>
      <c r="BF322" s="250"/>
      <c r="BG322" s="250"/>
      <c r="BH322" s="250"/>
      <c r="BI322" s="250"/>
      <c r="BJ322" s="250"/>
      <c r="BK322" s="250"/>
      <c r="BL322" s="250"/>
      <c r="BM322" s="250"/>
      <c r="BN322" s="250"/>
      <c r="BO322" s="250"/>
      <c r="BP322" s="250"/>
      <c r="BQ322" s="250"/>
      <c r="BR322" s="250"/>
      <c r="BS322" s="250"/>
      <c r="BT322" s="250"/>
      <c r="BU322" s="250"/>
      <c r="BV322" s="250"/>
      <c r="BW322" s="250"/>
      <c r="BX322" s="250"/>
      <c r="BY322" s="250"/>
      <c r="BZ322" s="250"/>
      <c r="CA322" s="250"/>
      <c r="CB322" s="250"/>
      <c r="CC322" s="250"/>
      <c r="CD322" s="250"/>
      <c r="CE322" s="250"/>
      <c r="CF322" s="423"/>
      <c r="CG322" s="439"/>
      <c r="CH322" s="439"/>
      <c r="CI322" s="439"/>
      <c r="CJ322" s="439"/>
      <c r="CK322" s="439"/>
      <c r="CL322" s="439"/>
      <c r="CM322" s="439"/>
      <c r="CN322" s="439"/>
      <c r="CO322" s="439"/>
      <c r="CP322" s="439"/>
      <c r="CQ322" s="439"/>
      <c r="CR322" s="439"/>
      <c r="CS322" s="439"/>
      <c r="CT322" s="439"/>
      <c r="CU322" s="439"/>
      <c r="CV322" s="439"/>
      <c r="CW322" s="439"/>
      <c r="CX322" s="439"/>
      <c r="CY322" s="439"/>
      <c r="CZ322" s="439"/>
      <c r="DA322" s="439"/>
      <c r="DB322" s="439"/>
      <c r="DC322" s="439"/>
      <c r="DD322" s="439"/>
      <c r="DE322" s="439"/>
      <c r="DF322" s="439"/>
      <c r="DG322" s="439"/>
      <c r="DH322" s="439"/>
      <c r="DI322" s="439"/>
      <c r="DJ322" s="439"/>
      <c r="DK322" s="439"/>
      <c r="DL322" s="439"/>
      <c r="DM322" s="439"/>
      <c r="DN322" s="439"/>
      <c r="DO322" s="439"/>
      <c r="DP322" s="439"/>
    </row>
    <row r="323" spans="1:120" s="5" customFormat="1" ht="13.5" customHeight="1">
      <c r="A323" s="1"/>
      <c r="B323" s="11">
        <v>1</v>
      </c>
      <c r="C323" s="1"/>
      <c r="D323" s="1" t="s">
        <v>339</v>
      </c>
      <c r="E323" s="1"/>
      <c r="F323" s="1"/>
      <c r="G323" s="1"/>
      <c r="H323" s="1"/>
      <c r="I323" s="1"/>
      <c r="J323" s="1"/>
      <c r="K323" s="1" t="s">
        <v>258</v>
      </c>
      <c r="L323" s="1"/>
      <c r="M323" s="1"/>
      <c r="N323" s="38"/>
      <c r="O323" s="39"/>
      <c r="P323" s="39"/>
      <c r="Q323" s="39"/>
      <c r="R323" s="39"/>
      <c r="S323" s="39"/>
      <c r="T323" s="39"/>
      <c r="U323" s="44"/>
      <c r="V323" s="1" t="s">
        <v>443</v>
      </c>
      <c r="W323" s="55"/>
      <c r="X323" s="55"/>
      <c r="Y323" s="55" t="s">
        <v>479</v>
      </c>
      <c r="Z323" s="1"/>
      <c r="AA323" s="1"/>
      <c r="AB323" s="38" t="s">
        <v>141</v>
      </c>
      <c r="AC323" s="39"/>
      <c r="AD323" s="39"/>
      <c r="AE323" s="39"/>
      <c r="AF323" s="39"/>
      <c r="AG323" s="39"/>
      <c r="AH323" s="39"/>
      <c r="AI323" s="44"/>
      <c r="AJ323" s="1"/>
      <c r="AK323" s="1"/>
      <c r="AL323" s="1"/>
      <c r="AM323" s="1"/>
      <c r="AN323" s="1"/>
      <c r="AO323" s="1"/>
      <c r="AP323" s="111"/>
      <c r="AQ323" s="182"/>
      <c r="AR323" s="1" t="s">
        <v>122</v>
      </c>
      <c r="AS323" s="247" t="str">
        <f>"（"&amp;D323&amp;"）"</f>
        <v>（土質改良プラント）</v>
      </c>
      <c r="AT323" s="247"/>
      <c r="AU323" s="247"/>
      <c r="AV323" s="247"/>
      <c r="AW323" s="247"/>
      <c r="AX323" s="247"/>
      <c r="AY323" s="247"/>
      <c r="AZ323" s="247"/>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250"/>
      <c r="CF323" s="423"/>
      <c r="CG323" s="439"/>
      <c r="CH323" s="439"/>
      <c r="CI323" s="439"/>
      <c r="CJ323" s="439"/>
      <c r="CK323" s="439"/>
      <c r="CL323" s="439"/>
      <c r="CM323" s="439"/>
      <c r="CN323" s="439"/>
      <c r="CO323" s="439"/>
      <c r="CP323" s="439"/>
      <c r="CQ323" s="439"/>
      <c r="CR323" s="439"/>
      <c r="CS323" s="439"/>
      <c r="CT323" s="439"/>
      <c r="CU323" s="439"/>
      <c r="CV323" s="439"/>
      <c r="CW323" s="439"/>
      <c r="CX323" s="439"/>
      <c r="CY323" s="439"/>
      <c r="CZ323" s="439"/>
      <c r="DA323" s="439"/>
      <c r="DB323" s="439"/>
      <c r="DC323" s="439"/>
      <c r="DD323" s="439"/>
      <c r="DE323" s="439"/>
      <c r="DF323" s="439"/>
      <c r="DG323" s="439"/>
      <c r="DH323" s="439"/>
      <c r="DI323" s="439"/>
      <c r="DJ323" s="439"/>
      <c r="DK323" s="439"/>
      <c r="DL323" s="439"/>
      <c r="DM323" s="439"/>
      <c r="DN323" s="439"/>
      <c r="DO323" s="439"/>
      <c r="DP323" s="439"/>
    </row>
    <row r="324" spans="1:120" s="5" customFormat="1" ht="13.5" customHeight="1">
      <c r="A324" s="1"/>
      <c r="B324" s="1"/>
      <c r="C324" s="1"/>
      <c r="D324" s="1"/>
      <c r="E324" s="1"/>
      <c r="F324" s="1"/>
      <c r="G324" s="1"/>
      <c r="H324" s="1"/>
      <c r="I324" s="1"/>
      <c r="J324" s="1"/>
      <c r="K324" s="1"/>
      <c r="L324" s="1"/>
      <c r="M324" s="1"/>
      <c r="N324" s="1"/>
      <c r="O324" s="55"/>
      <c r="P324" s="55"/>
      <c r="Q324" s="55"/>
      <c r="R324" s="1"/>
      <c r="S324" s="5"/>
      <c r="T324" s="1"/>
      <c r="U324" s="5"/>
      <c r="V324" s="1"/>
      <c r="W324" s="55"/>
      <c r="X324" s="55"/>
      <c r="Y324" s="55"/>
      <c r="Z324" s="1"/>
      <c r="AA324" s="1"/>
      <c r="AB324" s="1"/>
      <c r="AC324" s="1"/>
      <c r="AD324" s="1"/>
      <c r="AE324" s="1"/>
      <c r="AF324" s="1"/>
      <c r="AG324" s="1"/>
      <c r="AH324" s="1"/>
      <c r="AI324" s="1"/>
      <c r="AJ324" s="1"/>
      <c r="AK324" s="1"/>
      <c r="AL324" s="1"/>
      <c r="AM324" s="1"/>
      <c r="AN324" s="1"/>
      <c r="AO324" s="1"/>
      <c r="AP324" s="111"/>
      <c r="AQ324" s="182"/>
      <c r="AR324" s="1"/>
      <c r="AS324" s="250" t="str">
        <f>IF(B323=0,CONCATENATE("　建設発生土は、",N323,"地内の",AB323,"に運搬（片道運搬距離",P325,"km）とするものとする。なお、処分費として１㎥当たり",X325,"円を",AB323,"に支払うこと。"),CONCATENATE("建設発生土は、",AC325,"",N323,"地内の",AB323,"に運搬（片道運搬距離",P325,"km）とするものとする。なお、処理費として１㎥当たり",X325,"円を",AB323,"に支払うこと。"))</f>
        <v>建設発生土は、地内の　　　　　　　　に運搬（片道運搬距離　　　km）とするものとする。なお、処理費として１㎥当たり　　　円を　　　　　　　　に支払うこと。</v>
      </c>
      <c r="AT324" s="250"/>
      <c r="AU324" s="250"/>
      <c r="AV324" s="250"/>
      <c r="AW324" s="250"/>
      <c r="AX324" s="250"/>
      <c r="AY324" s="250"/>
      <c r="AZ324" s="250"/>
      <c r="BA324" s="250"/>
      <c r="BB324" s="250"/>
      <c r="BC324" s="250"/>
      <c r="BD324" s="250"/>
      <c r="BE324" s="250"/>
      <c r="BF324" s="250"/>
      <c r="BG324" s="250"/>
      <c r="BH324" s="250"/>
      <c r="BI324" s="250"/>
      <c r="BJ324" s="250"/>
      <c r="BK324" s="250"/>
      <c r="BL324" s="250"/>
      <c r="BM324" s="250"/>
      <c r="BN324" s="250"/>
      <c r="BO324" s="250"/>
      <c r="BP324" s="250"/>
      <c r="BQ324" s="250"/>
      <c r="BR324" s="250"/>
      <c r="BS324" s="250"/>
      <c r="BT324" s="250"/>
      <c r="BU324" s="250"/>
      <c r="BV324" s="250"/>
      <c r="BW324" s="250"/>
      <c r="BX324" s="250"/>
      <c r="BY324" s="250"/>
      <c r="BZ324" s="250"/>
      <c r="CA324" s="250"/>
      <c r="CB324" s="250"/>
      <c r="CC324" s="250"/>
      <c r="CD324" s="250"/>
      <c r="CE324" s="250"/>
      <c r="CF324" s="423"/>
      <c r="CG324" s="439"/>
      <c r="CH324" s="439"/>
      <c r="CI324" s="439"/>
      <c r="CJ324" s="439"/>
      <c r="CK324" s="439"/>
      <c r="CL324" s="439"/>
      <c r="CM324" s="439"/>
      <c r="CN324" s="439"/>
      <c r="CO324" s="439"/>
      <c r="CP324" s="439"/>
      <c r="CQ324" s="439"/>
      <c r="CR324" s="439"/>
      <c r="CS324" s="439"/>
      <c r="CT324" s="439"/>
      <c r="CU324" s="439"/>
      <c r="CV324" s="439"/>
      <c r="CW324" s="439"/>
      <c r="CX324" s="439"/>
      <c r="CY324" s="439"/>
      <c r="CZ324" s="439"/>
      <c r="DA324" s="439"/>
      <c r="DB324" s="439"/>
      <c r="DC324" s="439"/>
      <c r="DD324" s="439"/>
      <c r="DE324" s="439"/>
      <c r="DF324" s="439"/>
      <c r="DG324" s="439"/>
      <c r="DH324" s="439"/>
      <c r="DI324" s="439"/>
      <c r="DJ324" s="439"/>
      <c r="DK324" s="439"/>
      <c r="DL324" s="439"/>
      <c r="DM324" s="439"/>
      <c r="DN324" s="439"/>
      <c r="DO324" s="439"/>
      <c r="DP324" s="439"/>
    </row>
    <row r="325" spans="1:120" s="5" customFormat="1" ht="13.5" customHeight="1">
      <c r="A325" s="1"/>
      <c r="B325" s="12"/>
      <c r="C325" s="1"/>
      <c r="D325" s="1"/>
      <c r="E325" s="1"/>
      <c r="F325" s="1"/>
      <c r="G325" s="1"/>
      <c r="H325" s="1"/>
      <c r="I325" s="1"/>
      <c r="J325" s="1"/>
      <c r="K325" s="1" t="s">
        <v>228</v>
      </c>
      <c r="L325" s="1"/>
      <c r="M325" s="1"/>
      <c r="N325" s="1"/>
      <c r="O325" s="1"/>
      <c r="P325" s="42" t="s">
        <v>487</v>
      </c>
      <c r="Q325" s="49"/>
      <c r="R325" s="51"/>
      <c r="S325" s="1" t="s">
        <v>404</v>
      </c>
      <c r="T325" s="1"/>
      <c r="U325" s="1" t="s">
        <v>201</v>
      </c>
      <c r="V325" s="1"/>
      <c r="W325" s="1"/>
      <c r="X325" s="42" t="s">
        <v>487</v>
      </c>
      <c r="Y325" s="49"/>
      <c r="Z325" s="51"/>
      <c r="AA325" s="1" t="s">
        <v>83</v>
      </c>
      <c r="AB325" s="1"/>
      <c r="AC325" s="25"/>
      <c r="AD325" s="25"/>
      <c r="AE325" s="25"/>
      <c r="AF325" s="25"/>
      <c r="AG325" s="25"/>
      <c r="AH325" s="25"/>
      <c r="AI325" s="25"/>
      <c r="AJ325" s="25"/>
      <c r="AK325" s="1" t="s">
        <v>305</v>
      </c>
      <c r="AL325" s="1"/>
      <c r="AM325" s="1"/>
      <c r="AN325" s="1"/>
      <c r="AO325" s="1"/>
      <c r="AP325" s="111"/>
      <c r="AQ325" s="182"/>
      <c r="AR325" s="1"/>
      <c r="AS325" s="250"/>
      <c r="AT325" s="250"/>
      <c r="AU325" s="250"/>
      <c r="AV325" s="250"/>
      <c r="AW325" s="250"/>
      <c r="AX325" s="250"/>
      <c r="AY325" s="250"/>
      <c r="AZ325" s="250"/>
      <c r="BA325" s="250"/>
      <c r="BB325" s="250"/>
      <c r="BC325" s="250"/>
      <c r="BD325" s="250"/>
      <c r="BE325" s="250"/>
      <c r="BF325" s="250"/>
      <c r="BG325" s="250"/>
      <c r="BH325" s="250"/>
      <c r="BI325" s="250"/>
      <c r="BJ325" s="250"/>
      <c r="BK325" s="250"/>
      <c r="BL325" s="250"/>
      <c r="BM325" s="250"/>
      <c r="BN325" s="250"/>
      <c r="BO325" s="250"/>
      <c r="BP325" s="250"/>
      <c r="BQ325" s="250"/>
      <c r="BR325" s="250"/>
      <c r="BS325" s="250"/>
      <c r="BT325" s="250"/>
      <c r="BU325" s="250"/>
      <c r="BV325" s="250"/>
      <c r="BW325" s="250"/>
      <c r="BX325" s="250"/>
      <c r="BY325" s="250"/>
      <c r="BZ325" s="250"/>
      <c r="CA325" s="250"/>
      <c r="CB325" s="250"/>
      <c r="CC325" s="250"/>
      <c r="CD325" s="250"/>
      <c r="CE325" s="250"/>
      <c r="CF325" s="423"/>
      <c r="CG325" s="439"/>
      <c r="CH325" s="439"/>
      <c r="CI325" s="439"/>
      <c r="CJ325" s="439"/>
      <c r="CK325" s="439"/>
      <c r="CL325" s="439"/>
      <c r="CM325" s="439"/>
      <c r="CN325" s="439"/>
      <c r="CO325" s="439"/>
      <c r="CP325" s="439"/>
      <c r="CQ325" s="439"/>
      <c r="CR325" s="439"/>
      <c r="CS325" s="439"/>
      <c r="CT325" s="439"/>
      <c r="CU325" s="439"/>
      <c r="CV325" s="439"/>
      <c r="CW325" s="439"/>
      <c r="CX325" s="439"/>
      <c r="CY325" s="439"/>
      <c r="CZ325" s="439"/>
      <c r="DA325" s="439"/>
      <c r="DB325" s="439"/>
      <c r="DC325" s="439"/>
      <c r="DD325" s="439"/>
      <c r="DE325" s="439"/>
      <c r="DF325" s="439"/>
      <c r="DG325" s="439"/>
      <c r="DH325" s="439"/>
      <c r="DI325" s="439"/>
      <c r="DJ325" s="439"/>
      <c r="DK325" s="439"/>
      <c r="DL325" s="439"/>
      <c r="DM325" s="439"/>
      <c r="DN325" s="439"/>
      <c r="DO325" s="439"/>
      <c r="DP325" s="439"/>
    </row>
    <row r="326" spans="1:120" s="5" customFormat="1" ht="13.5" customHeight="1">
      <c r="A326" s="1"/>
      <c r="B326" s="12"/>
      <c r="C326" s="1"/>
      <c r="D326" s="1"/>
      <c r="E326" s="1"/>
      <c r="F326" s="1"/>
      <c r="G326" s="1"/>
      <c r="H326" s="1"/>
      <c r="I326" s="1"/>
      <c r="J326" s="1"/>
      <c r="K326" s="1"/>
      <c r="L326" s="1"/>
      <c r="M326" s="1"/>
      <c r="N326" s="1"/>
      <c r="O326" s="1"/>
      <c r="P326" s="57"/>
      <c r="Q326" s="57"/>
      <c r="R326" s="57"/>
      <c r="S326" s="1"/>
      <c r="T326" s="1"/>
      <c r="U326" s="1"/>
      <c r="V326" s="1"/>
      <c r="W326" s="1"/>
      <c r="X326" s="57"/>
      <c r="Y326" s="57"/>
      <c r="Z326" s="57"/>
      <c r="AA326" s="1"/>
      <c r="AB326" s="1"/>
      <c r="AC326" s="14"/>
      <c r="AD326" s="14"/>
      <c r="AE326" s="14"/>
      <c r="AF326" s="14"/>
      <c r="AG326" s="14"/>
      <c r="AH326" s="14"/>
      <c r="AI326" s="14"/>
      <c r="AJ326" s="14"/>
      <c r="AK326" s="1"/>
      <c r="AL326" s="1"/>
      <c r="AM326" s="1"/>
      <c r="AN326" s="1"/>
      <c r="AO326" s="1"/>
      <c r="AP326" s="111"/>
      <c r="AQ326" s="182"/>
      <c r="AR326" s="1"/>
      <c r="AS326" s="18"/>
      <c r="AT326" s="250" t="s">
        <v>427</v>
      </c>
      <c r="AU326" s="250"/>
      <c r="AV326" s="250"/>
      <c r="AW326" s="250"/>
      <c r="AX326" s="250"/>
      <c r="AY326" s="250"/>
      <c r="AZ326" s="250"/>
      <c r="BA326" s="250"/>
      <c r="BB326" s="250"/>
      <c r="BC326" s="250"/>
      <c r="BD326" s="250"/>
      <c r="BE326" s="250"/>
      <c r="BF326" s="250"/>
      <c r="BG326" s="250"/>
      <c r="BH326" s="250"/>
      <c r="BI326" s="250"/>
      <c r="BJ326" s="250"/>
      <c r="BK326" s="250"/>
      <c r="BL326" s="250"/>
      <c r="BM326" s="250"/>
      <c r="BN326" s="250"/>
      <c r="BO326" s="250"/>
      <c r="BP326" s="250"/>
      <c r="BQ326" s="250"/>
      <c r="BR326" s="250"/>
      <c r="BS326" s="250"/>
      <c r="BT326" s="250"/>
      <c r="BU326" s="250"/>
      <c r="BV326" s="250"/>
      <c r="BW326" s="250"/>
      <c r="BX326" s="250"/>
      <c r="BY326" s="250"/>
      <c r="BZ326" s="250"/>
      <c r="CA326" s="250"/>
      <c r="CB326" s="250"/>
      <c r="CC326" s="250"/>
      <c r="CD326" s="250"/>
      <c r="CE326" s="250"/>
      <c r="CF326" s="423"/>
      <c r="CG326" s="439"/>
      <c r="CH326" s="439"/>
      <c r="CI326" s="439"/>
      <c r="CJ326" s="439"/>
      <c r="CK326" s="439"/>
      <c r="CL326" s="439"/>
      <c r="CM326" s="439"/>
      <c r="CN326" s="439"/>
      <c r="CO326" s="439"/>
      <c r="CP326" s="439"/>
      <c r="CQ326" s="439"/>
      <c r="CR326" s="439"/>
      <c r="CS326" s="439"/>
      <c r="CT326" s="439"/>
      <c r="CU326" s="439"/>
      <c r="CV326" s="439"/>
      <c r="CW326" s="439"/>
      <c r="CX326" s="439"/>
      <c r="CY326" s="439"/>
      <c r="CZ326" s="439"/>
      <c r="DA326" s="439"/>
      <c r="DB326" s="439"/>
      <c r="DC326" s="439"/>
      <c r="DD326" s="439"/>
      <c r="DE326" s="439"/>
      <c r="DF326" s="439"/>
      <c r="DG326" s="439"/>
      <c r="DH326" s="439"/>
      <c r="DI326" s="439"/>
      <c r="DJ326" s="439"/>
      <c r="DK326" s="439"/>
      <c r="DL326" s="439"/>
      <c r="DM326" s="439"/>
      <c r="DN326" s="439"/>
      <c r="DO326" s="439"/>
      <c r="DP326" s="439"/>
    </row>
    <row r="327" spans="1:120" s="5" customFormat="1" ht="13.5" customHeight="1">
      <c r="A327" s="1"/>
      <c r="B327" s="12"/>
      <c r="C327" s="1"/>
      <c r="D327" s="1"/>
      <c r="E327" s="1"/>
      <c r="F327" s="1"/>
      <c r="G327" s="1"/>
      <c r="H327" s="1"/>
      <c r="I327" s="1"/>
      <c r="J327" s="1"/>
      <c r="K327" s="1"/>
      <c r="L327" s="1"/>
      <c r="M327" s="1"/>
      <c r="N327" s="1"/>
      <c r="O327" s="1"/>
      <c r="P327" s="57"/>
      <c r="Q327" s="57"/>
      <c r="R327" s="57"/>
      <c r="S327" s="1"/>
      <c r="T327" s="1"/>
      <c r="U327" s="1"/>
      <c r="V327" s="1"/>
      <c r="W327" s="1"/>
      <c r="X327" s="57"/>
      <c r="Y327" s="57"/>
      <c r="Z327" s="57"/>
      <c r="AA327" s="1"/>
      <c r="AB327" s="1"/>
      <c r="AC327" s="14"/>
      <c r="AD327" s="14"/>
      <c r="AE327" s="14"/>
      <c r="AF327" s="14"/>
      <c r="AG327" s="14"/>
      <c r="AH327" s="14"/>
      <c r="AI327" s="14"/>
      <c r="AJ327" s="14"/>
      <c r="AK327" s="1"/>
      <c r="AL327" s="1"/>
      <c r="AM327" s="1"/>
      <c r="AN327" s="1"/>
      <c r="AO327" s="1"/>
      <c r="AP327" s="111"/>
      <c r="AQ327" s="182"/>
      <c r="AR327" s="12"/>
      <c r="AS327" s="253"/>
      <c r="AT327" s="253"/>
      <c r="AU327" s="253"/>
      <c r="AV327" s="253"/>
      <c r="AW327" s="253"/>
      <c r="AX327" s="253"/>
      <c r="AY327" s="253"/>
      <c r="AZ327" s="253"/>
      <c r="BA327" s="337" t="s">
        <v>166</v>
      </c>
      <c r="BB327" s="337"/>
      <c r="BC327" s="337"/>
      <c r="BD327" s="337"/>
      <c r="BE327" s="337"/>
      <c r="BF327" s="337"/>
      <c r="BG327" s="337"/>
      <c r="BH327" s="337"/>
      <c r="BI327" s="337"/>
      <c r="BJ327" s="337"/>
      <c r="BK327" s="337"/>
      <c r="BL327" s="337"/>
      <c r="BM327" s="337"/>
      <c r="BN327" s="337"/>
      <c r="BO327" s="337"/>
      <c r="BP327" s="337"/>
      <c r="BQ327" s="337"/>
      <c r="BR327" s="337"/>
      <c r="BS327" s="337"/>
      <c r="BT327" s="337"/>
      <c r="BU327" s="337"/>
      <c r="BV327" s="337"/>
      <c r="BW327" s="337"/>
      <c r="BX327" s="337"/>
      <c r="BY327" s="337"/>
      <c r="BZ327" s="337"/>
      <c r="CA327" s="337"/>
      <c r="CB327" s="337"/>
      <c r="CC327" s="337"/>
      <c r="CD327" s="337"/>
      <c r="CE327" s="337"/>
      <c r="CF327" s="423"/>
      <c r="CG327" s="5"/>
      <c r="CH327" s="5"/>
      <c r="CI327" s="5"/>
      <c r="CJ327" s="5"/>
      <c r="CK327" s="5"/>
      <c r="CL327" s="5"/>
      <c r="CM327" s="5"/>
      <c r="CN327" s="5"/>
      <c r="CO327" s="439"/>
      <c r="CP327" s="439"/>
      <c r="CQ327" s="439"/>
      <c r="CR327" s="439"/>
      <c r="CS327" s="439"/>
      <c r="CT327" s="439"/>
      <c r="CU327" s="439"/>
      <c r="CV327" s="439"/>
      <c r="CW327" s="439"/>
      <c r="CX327" s="439"/>
      <c r="CY327" s="439"/>
      <c r="CZ327" s="439"/>
      <c r="DA327" s="439"/>
      <c r="DB327" s="439"/>
      <c r="DC327" s="439"/>
      <c r="DD327" s="439"/>
      <c r="DE327" s="439"/>
      <c r="DF327" s="439"/>
      <c r="DG327" s="439"/>
      <c r="DH327" s="439"/>
      <c r="DI327" s="439"/>
      <c r="DJ327" s="439"/>
      <c r="DK327" s="439"/>
      <c r="DL327" s="439"/>
      <c r="DM327" s="439"/>
      <c r="DN327" s="439"/>
      <c r="DO327" s="439"/>
      <c r="DP327" s="439"/>
    </row>
    <row r="328" spans="1:120" s="5" customFormat="1" ht="13.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11"/>
      <c r="AQ328" s="182"/>
      <c r="AR328" s="66" t="s">
        <v>398</v>
      </c>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423"/>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row>
    <row r="329" spans="1:120" s="5" customFormat="1" ht="13.5" customHeight="1">
      <c r="A329" s="1"/>
      <c r="B329" s="11">
        <v>1</v>
      </c>
      <c r="C329" s="1"/>
      <c r="D329" s="1" t="s">
        <v>232</v>
      </c>
      <c r="E329" s="1"/>
      <c r="F329" s="1"/>
      <c r="G329" s="1"/>
      <c r="H329" s="1"/>
      <c r="I329" s="1"/>
      <c r="J329" s="5" t="s">
        <v>125</v>
      </c>
      <c r="K329" s="5"/>
      <c r="L329" s="5"/>
      <c r="M329" s="5"/>
      <c r="N329" s="5" t="s">
        <v>188</v>
      </c>
      <c r="O329" s="1"/>
      <c r="P329" s="50"/>
      <c r="Q329" s="54"/>
      <c r="R329" s="60"/>
      <c r="S329" s="5"/>
      <c r="T329" s="5" t="s">
        <v>70</v>
      </c>
      <c r="U329" s="5"/>
      <c r="V329" s="5"/>
      <c r="W329" s="5" t="s">
        <v>104</v>
      </c>
      <c r="X329" s="5"/>
      <c r="Y329" s="1"/>
      <c r="Z329" s="5"/>
      <c r="AA329" s="5"/>
      <c r="AB329" s="5"/>
      <c r="AC329" s="5"/>
      <c r="AD329" s="5"/>
      <c r="AE329" s="5"/>
      <c r="AF329" s="1"/>
      <c r="AG329" s="5" t="s">
        <v>42</v>
      </c>
      <c r="AH329" s="5"/>
      <c r="AI329" s="5"/>
      <c r="AJ329" s="5"/>
      <c r="AK329" s="5"/>
      <c r="AL329" s="1"/>
      <c r="AM329" s="1"/>
      <c r="AN329" s="1"/>
      <c r="AO329" s="1"/>
      <c r="AP329" s="111"/>
      <c r="AQ329" s="182"/>
      <c r="AR329" s="12" t="s">
        <v>521</v>
      </c>
      <c r="AS329" s="249" t="str">
        <f>"（"&amp;D329&amp;"）"</f>
        <v>（分別解体等）</v>
      </c>
      <c r="AT329" s="249"/>
      <c r="AU329" s="249"/>
      <c r="AV329" s="249"/>
      <c r="AW329" s="249"/>
      <c r="AX329" s="249"/>
      <c r="AY329" s="249"/>
      <c r="AZ329" s="249"/>
      <c r="BA329" s="269" t="s">
        <v>187</v>
      </c>
      <c r="BB329" s="269"/>
      <c r="BC329" s="269"/>
      <c r="BD329" s="269"/>
      <c r="BE329" s="269"/>
      <c r="BF329" s="269"/>
      <c r="BG329" s="269"/>
      <c r="BH329" s="269"/>
      <c r="BI329" s="269"/>
      <c r="BJ329" s="269"/>
      <c r="BK329" s="269"/>
      <c r="BL329" s="269"/>
      <c r="BM329" s="269"/>
      <c r="BN329" s="269"/>
      <c r="BO329" s="269"/>
      <c r="BP329" s="269"/>
      <c r="BQ329" s="269"/>
      <c r="BR329" s="269"/>
      <c r="BS329" s="269"/>
      <c r="BT329" s="269"/>
      <c r="BU329" s="269"/>
      <c r="BV329" s="269"/>
      <c r="BW329" s="269"/>
      <c r="BX329" s="269"/>
      <c r="BY329" s="269"/>
      <c r="BZ329" s="269"/>
      <c r="CA329" s="269"/>
      <c r="CB329" s="269"/>
      <c r="CC329" s="269"/>
      <c r="CD329" s="269"/>
      <c r="CE329" s="252"/>
      <c r="CF329" s="423"/>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row>
    <row r="330" spans="1:120" s="5" customFormat="1" ht="13.5" customHeight="1">
      <c r="A330" s="1"/>
      <c r="B330" s="1"/>
      <c r="C330" s="1"/>
      <c r="D330" s="1"/>
      <c r="E330" s="1"/>
      <c r="F330" s="1"/>
      <c r="G330" s="1"/>
      <c r="H330" s="1"/>
      <c r="I330" s="1"/>
      <c r="J330" s="1"/>
      <c r="K330" s="1"/>
      <c r="L330" s="1"/>
      <c r="M330" s="1"/>
      <c r="N330" s="1"/>
      <c r="O330" s="1"/>
      <c r="P330" s="1"/>
      <c r="Q330" s="1"/>
      <c r="R330" s="1"/>
      <c r="S330" s="1"/>
      <c r="T330" s="1" t="s">
        <v>92</v>
      </c>
      <c r="U330" s="1"/>
      <c r="V330" s="1"/>
      <c r="W330" s="1" t="s">
        <v>356</v>
      </c>
      <c r="X330" s="5"/>
      <c r="Y330" s="1"/>
      <c r="Z330" s="5"/>
      <c r="AA330" s="5"/>
      <c r="AB330" s="1"/>
      <c r="AC330" s="5"/>
      <c r="AD330" s="1"/>
      <c r="AE330" s="1"/>
      <c r="AF330" s="67"/>
      <c r="AG330" s="67" t="s">
        <v>221</v>
      </c>
      <c r="AH330" s="67"/>
      <c r="AI330" s="1"/>
      <c r="AJ330" s="1"/>
      <c r="AK330" s="1"/>
      <c r="AL330" s="1"/>
      <c r="AM330" s="1"/>
      <c r="AN330" s="1"/>
      <c r="AO330" s="1"/>
      <c r="AP330" s="111"/>
      <c r="AQ330" s="182"/>
      <c r="AR330" s="5"/>
      <c r="AS330" s="250" t="str">
        <f>CONCATENATE("るものとする。その方法は、",P329,"のとおりとする。なお、その費用を下記のとおり見込んでいる。")</f>
        <v>るものとする。その方法は、のとおりとする。なお、その費用を下記のとおり見込んでいる。</v>
      </c>
      <c r="AT330" s="250"/>
      <c r="AU330" s="250"/>
      <c r="AV330" s="250"/>
      <c r="AW330" s="250"/>
      <c r="AX330" s="250"/>
      <c r="AY330" s="250"/>
      <c r="AZ330" s="250"/>
      <c r="BA330" s="250"/>
      <c r="BB330" s="250"/>
      <c r="BC330" s="250"/>
      <c r="BD330" s="250"/>
      <c r="BE330" s="250"/>
      <c r="BF330" s="250"/>
      <c r="BG330" s="250"/>
      <c r="BH330" s="250"/>
      <c r="BI330" s="250"/>
      <c r="BJ330" s="250"/>
      <c r="BK330" s="250"/>
      <c r="BL330" s="250"/>
      <c r="BM330" s="250"/>
      <c r="BN330" s="250"/>
      <c r="BO330" s="250"/>
      <c r="BP330" s="250"/>
      <c r="BQ330" s="250"/>
      <c r="BR330" s="250"/>
      <c r="BS330" s="250"/>
      <c r="BT330" s="250"/>
      <c r="BU330" s="250"/>
      <c r="BV330" s="250"/>
      <c r="BW330" s="250"/>
      <c r="BX330" s="250"/>
      <c r="BY330" s="250"/>
      <c r="BZ330" s="250"/>
      <c r="CA330" s="250"/>
      <c r="CB330" s="250"/>
      <c r="CC330" s="250"/>
      <c r="CD330" s="250"/>
      <c r="CE330" s="250"/>
      <c r="CF330" s="423"/>
      <c r="CG330" s="5" t="s">
        <v>270</v>
      </c>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row>
    <row r="331" spans="1:120" s="5" customFormat="1" ht="13.5" customHeight="1">
      <c r="A331" s="1"/>
      <c r="B331" s="1"/>
      <c r="C331" s="5"/>
      <c r="D331" s="1" t="s">
        <v>134</v>
      </c>
      <c r="E331" s="1"/>
      <c r="F331" s="1"/>
      <c r="G331" s="1"/>
      <c r="H331" s="1"/>
      <c r="I331" s="5"/>
      <c r="J331" s="1" t="s">
        <v>188</v>
      </c>
      <c r="K331" s="5"/>
      <c r="L331" s="38"/>
      <c r="M331" s="39"/>
      <c r="N331" s="39"/>
      <c r="O331" s="39"/>
      <c r="P331" s="39"/>
      <c r="Q331" s="39"/>
      <c r="R331" s="44"/>
      <c r="S331" s="1"/>
      <c r="T331" s="1" t="s">
        <v>328</v>
      </c>
      <c r="U331" s="1"/>
      <c r="V331" s="1"/>
      <c r="W331" s="5" t="s">
        <v>505</v>
      </c>
      <c r="X331" s="5"/>
      <c r="Y331" s="1"/>
      <c r="Z331" s="5"/>
      <c r="AA331" s="5"/>
      <c r="AB331" s="5"/>
      <c r="AC331" s="5"/>
      <c r="AD331" s="5"/>
      <c r="AE331" s="5"/>
      <c r="AF331" s="1"/>
      <c r="AG331" s="5" t="s">
        <v>454</v>
      </c>
      <c r="AH331" s="5"/>
      <c r="AI331" s="5"/>
      <c r="AJ331" s="5"/>
      <c r="AK331" s="5"/>
      <c r="AL331" s="1"/>
      <c r="AM331" s="1"/>
      <c r="AN331" s="1"/>
      <c r="AO331" s="1"/>
      <c r="AP331" s="111"/>
      <c r="AQ331" s="182"/>
      <c r="AR331" s="12"/>
      <c r="AS331" s="12"/>
      <c r="AT331" s="12"/>
      <c r="AU331" s="12"/>
      <c r="AV331" s="12"/>
      <c r="AW331" s="12"/>
      <c r="AX331" s="12"/>
      <c r="AY331" s="12"/>
      <c r="AZ331" s="12"/>
      <c r="BA331" s="5"/>
      <c r="BB331" s="350" t="s">
        <v>32</v>
      </c>
      <c r="BC331" s="350"/>
      <c r="BD331" s="350"/>
      <c r="BE331" s="350"/>
      <c r="BF331" s="350"/>
      <c r="BG331" s="350"/>
      <c r="BH331" s="5"/>
      <c r="BI331" s="69" t="str">
        <f>IF(L331="",CONCATENATE("１㎥当り　",L333,"円"),L331)</f>
        <v>１㎥当り　　　　円</v>
      </c>
      <c r="BJ331" s="5"/>
      <c r="BK331" s="5"/>
      <c r="BL331" s="5"/>
      <c r="BM331" s="5"/>
      <c r="BN331" s="5"/>
      <c r="BO331" s="5"/>
      <c r="BP331" s="5"/>
      <c r="BQ331" s="5"/>
      <c r="BR331" s="5"/>
      <c r="BS331" s="5"/>
      <c r="BT331" s="5"/>
      <c r="BU331" s="5"/>
      <c r="BV331" s="5"/>
      <c r="BW331" s="5"/>
      <c r="BX331" s="5"/>
      <c r="BY331" s="5"/>
      <c r="BZ331" s="5"/>
      <c r="CA331" s="5"/>
      <c r="CB331" s="5"/>
      <c r="CC331" s="5"/>
      <c r="CD331" s="5"/>
      <c r="CE331" s="69"/>
      <c r="CF331" s="423"/>
      <c r="CG331" s="253"/>
      <c r="CH331" s="253"/>
      <c r="CI331" s="253"/>
      <c r="CJ331" s="253"/>
      <c r="CK331" s="253"/>
      <c r="CL331" s="253"/>
      <c r="CM331" s="253"/>
      <c r="CN331" s="253"/>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row>
    <row r="332" spans="1:120" s="5" customFormat="1" ht="13.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67"/>
      <c r="AH332" s="67"/>
      <c r="AI332" s="67"/>
      <c r="AJ332" s="1"/>
      <c r="AK332" s="71"/>
      <c r="AL332" s="1"/>
      <c r="AM332" s="1"/>
      <c r="AN332" s="1"/>
      <c r="AO332" s="1"/>
      <c r="AP332" s="111"/>
      <c r="AQ332" s="182"/>
      <c r="AR332" s="12"/>
      <c r="AS332" s="12"/>
      <c r="AT332" s="12"/>
      <c r="AU332" s="12"/>
      <c r="AV332" s="12"/>
      <c r="AW332" s="12"/>
      <c r="AX332" s="12"/>
      <c r="AY332" s="12"/>
      <c r="AZ332" s="12"/>
      <c r="BA332" s="5"/>
      <c r="BB332" s="350" t="s">
        <v>161</v>
      </c>
      <c r="BC332" s="350"/>
      <c r="BD332" s="350"/>
      <c r="BE332" s="350"/>
      <c r="BF332" s="350"/>
      <c r="BG332" s="350"/>
      <c r="BH332" s="5"/>
      <c r="BI332" s="69" t="str">
        <f>IF(L331="",CONCATENATE("１㎥当り　",X333,"円"),L331)</f>
        <v>１㎥当り　　　　円</v>
      </c>
      <c r="BJ332" s="5"/>
      <c r="BK332" s="5"/>
      <c r="BL332" s="5"/>
      <c r="BM332" s="5"/>
      <c r="BN332" s="5"/>
      <c r="BO332" s="5"/>
      <c r="BP332" s="5"/>
      <c r="BQ332" s="5"/>
      <c r="BR332" s="5"/>
      <c r="BS332" s="5"/>
      <c r="BT332" s="5"/>
      <c r="BU332" s="5"/>
      <c r="BV332" s="5"/>
      <c r="BW332" s="5"/>
      <c r="BX332" s="5"/>
      <c r="BY332" s="5"/>
      <c r="BZ332" s="5"/>
      <c r="CA332" s="5"/>
      <c r="CB332" s="5"/>
      <c r="CC332" s="5"/>
      <c r="CD332" s="5"/>
      <c r="CE332" s="69"/>
      <c r="CF332" s="423"/>
      <c r="CG332" s="253"/>
      <c r="CH332" s="253"/>
      <c r="CI332" s="253"/>
      <c r="CJ332" s="253"/>
      <c r="CK332" s="253"/>
      <c r="CL332" s="253"/>
      <c r="CM332" s="253"/>
      <c r="CN332" s="253"/>
      <c r="CO332" s="253"/>
      <c r="CP332" s="253"/>
      <c r="CQ332" s="253"/>
      <c r="CR332" s="253"/>
      <c r="CS332" s="253"/>
      <c r="CT332" s="253"/>
      <c r="CU332" s="253"/>
      <c r="CV332" s="253"/>
      <c r="CW332" s="253"/>
      <c r="CX332" s="253"/>
      <c r="CY332" s="253"/>
      <c r="CZ332" s="253"/>
      <c r="DA332" s="253"/>
      <c r="DB332" s="253"/>
      <c r="DC332" s="253"/>
      <c r="DD332" s="253"/>
      <c r="DE332" s="253"/>
      <c r="DF332" s="253"/>
      <c r="DG332" s="253"/>
      <c r="DH332" s="5"/>
      <c r="DI332" s="5"/>
      <c r="DJ332" s="5"/>
      <c r="DK332" s="5"/>
      <c r="DL332" s="5"/>
      <c r="DM332" s="5"/>
      <c r="DN332" s="5"/>
      <c r="DO332" s="5"/>
      <c r="DP332" s="5"/>
    </row>
    <row r="333" spans="1:120" s="5" customFormat="1" ht="13.5" customHeight="1">
      <c r="A333" s="1"/>
      <c r="B333" s="1"/>
      <c r="C333" s="1"/>
      <c r="D333" s="1"/>
      <c r="E333" s="1"/>
      <c r="F333" s="1" t="s">
        <v>32</v>
      </c>
      <c r="G333" s="1"/>
      <c r="H333" s="1"/>
      <c r="I333" s="1"/>
      <c r="J333" s="1"/>
      <c r="K333" s="1"/>
      <c r="L333" s="42" t="s">
        <v>487</v>
      </c>
      <c r="M333" s="49"/>
      <c r="N333" s="51"/>
      <c r="O333" s="1" t="s">
        <v>59</v>
      </c>
      <c r="P333" s="1"/>
      <c r="Q333" s="5"/>
      <c r="R333" s="1" t="s">
        <v>161</v>
      </c>
      <c r="S333" s="1"/>
      <c r="T333" s="1"/>
      <c r="U333" s="1"/>
      <c r="V333" s="1"/>
      <c r="W333" s="1"/>
      <c r="X333" s="42" t="s">
        <v>487</v>
      </c>
      <c r="Y333" s="49"/>
      <c r="Z333" s="51"/>
      <c r="AA333" s="1" t="s">
        <v>59</v>
      </c>
      <c r="AB333" s="1"/>
      <c r="AC333" s="1"/>
      <c r="AD333" s="5"/>
      <c r="AE333" s="1" t="s">
        <v>158</v>
      </c>
      <c r="AF333" s="1"/>
      <c r="AG333" s="5"/>
      <c r="AH333" s="5"/>
      <c r="AI333" s="5"/>
      <c r="AJ333" s="42" t="s">
        <v>487</v>
      </c>
      <c r="AK333" s="49"/>
      <c r="AL333" s="51"/>
      <c r="AM333" s="1" t="s">
        <v>59</v>
      </c>
      <c r="AN333" s="1"/>
      <c r="AO333" s="1"/>
      <c r="AP333" s="111"/>
      <c r="AQ333" s="182"/>
      <c r="AR333" s="12"/>
      <c r="AS333" s="12"/>
      <c r="AT333" s="12"/>
      <c r="AU333" s="12"/>
      <c r="AV333" s="12"/>
      <c r="AW333" s="12"/>
      <c r="AX333" s="12"/>
      <c r="AY333" s="12"/>
      <c r="AZ333" s="12"/>
      <c r="BA333" s="5"/>
      <c r="BB333" s="350" t="s">
        <v>158</v>
      </c>
      <c r="BC333" s="350"/>
      <c r="BD333" s="350"/>
      <c r="BE333" s="350"/>
      <c r="BF333" s="350"/>
      <c r="BG333" s="350"/>
      <c r="BH333" s="5"/>
      <c r="BI333" s="69" t="str">
        <f>IF(L331="",CONCATENATE("１㎥当り　",AJ333,"円"),L331)</f>
        <v>１㎥当り　　　　円</v>
      </c>
      <c r="BJ333" s="5"/>
      <c r="BK333" s="5"/>
      <c r="BL333" s="5"/>
      <c r="BM333" s="5"/>
      <c r="BN333" s="5"/>
      <c r="BO333" s="5"/>
      <c r="BP333" s="5"/>
      <c r="BQ333" s="5"/>
      <c r="BR333" s="5"/>
      <c r="BS333" s="5"/>
      <c r="BT333" s="5"/>
      <c r="BU333" s="5"/>
      <c r="BV333" s="5"/>
      <c r="BW333" s="5"/>
      <c r="BX333" s="5"/>
      <c r="BY333" s="5"/>
      <c r="BZ333" s="5"/>
      <c r="CA333" s="5"/>
      <c r="CB333" s="5"/>
      <c r="CC333" s="5"/>
      <c r="CD333" s="5"/>
      <c r="CE333" s="69"/>
      <c r="CF333" s="423"/>
      <c r="CG333" s="5" t="s">
        <v>32</v>
      </c>
      <c r="CH333" s="253"/>
      <c r="CI333" s="253"/>
      <c r="CJ333" s="253"/>
      <c r="CK333" s="253"/>
      <c r="CL333" s="253"/>
      <c r="CM333" s="253"/>
      <c r="CN333" s="253"/>
      <c r="CO333" s="253"/>
      <c r="CP333" s="253"/>
      <c r="CQ333" s="253"/>
      <c r="CR333" s="253"/>
      <c r="CS333" s="253"/>
      <c r="CT333" s="253"/>
      <c r="CU333" s="253"/>
      <c r="CV333" s="253"/>
      <c r="CW333" s="253"/>
      <c r="CX333" s="253"/>
      <c r="CY333" s="253"/>
      <c r="CZ333" s="253"/>
      <c r="DA333" s="253"/>
      <c r="DB333" s="253"/>
      <c r="DC333" s="253"/>
      <c r="DD333" s="253"/>
      <c r="DE333" s="253"/>
      <c r="DF333" s="253"/>
      <c r="DG333" s="253"/>
      <c r="DH333" s="5"/>
      <c r="DI333" s="5"/>
      <c r="DJ333" s="5"/>
      <c r="DK333" s="5"/>
      <c r="DL333" s="5"/>
      <c r="DM333" s="5"/>
      <c r="DN333" s="5"/>
      <c r="DO333" s="5"/>
      <c r="DP333" s="5"/>
    </row>
    <row r="334" spans="1:120" s="5" customFormat="1" ht="13.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11"/>
      <c r="AQ334" s="182"/>
      <c r="AR334" s="12" t="s">
        <v>344</v>
      </c>
      <c r="AS334" s="249" t="str">
        <f>"（"&amp;D335&amp;"）"</f>
        <v>（他工事等流用）</v>
      </c>
      <c r="AT334" s="249"/>
      <c r="AU334" s="249"/>
      <c r="AV334" s="249"/>
      <c r="AW334" s="249"/>
      <c r="AX334" s="249"/>
      <c r="AY334" s="249"/>
      <c r="AZ334" s="249"/>
      <c r="BA334" s="250" t="str">
        <f>IF(AC335="",CONCATENATE("　",P335,"は、",AC321,"市･町･村",CJ308,"地内の",+O337,"工事現場に運搬（片道運搬距離",+AF337,"km）するものとする。"),CONCATENATE("　",P335,"は、",AC321,"市･町･村",AC335,"地内の",+O337,"工事現場に運搬（片道運搬距離",+AF337,"km）するものとする。"))</f>
        <v>　　　　　　　　は、　市･町･村　　　　　地内の　　　　　　　　工事現場に運搬（片道運搬距離　　　km）するものとする。</v>
      </c>
      <c r="BB334" s="250"/>
      <c r="BC334" s="250"/>
      <c r="BD334" s="250"/>
      <c r="BE334" s="250"/>
      <c r="BF334" s="250"/>
      <c r="BG334" s="250"/>
      <c r="BH334" s="250"/>
      <c r="BI334" s="250"/>
      <c r="BJ334" s="250"/>
      <c r="BK334" s="250"/>
      <c r="BL334" s="250"/>
      <c r="BM334" s="250"/>
      <c r="BN334" s="250"/>
      <c r="BO334" s="250"/>
      <c r="BP334" s="250"/>
      <c r="BQ334" s="250"/>
      <c r="BR334" s="250"/>
      <c r="BS334" s="250"/>
      <c r="BT334" s="250"/>
      <c r="BU334" s="250"/>
      <c r="BV334" s="250"/>
      <c r="BW334" s="250"/>
      <c r="BX334" s="250"/>
      <c r="BY334" s="250"/>
      <c r="BZ334" s="250"/>
      <c r="CA334" s="250"/>
      <c r="CB334" s="250"/>
      <c r="CC334" s="250"/>
      <c r="CD334" s="250"/>
      <c r="CE334" s="250"/>
      <c r="CF334" s="423"/>
      <c r="CG334" s="5" t="s">
        <v>161</v>
      </c>
      <c r="CH334" s="5"/>
      <c r="CI334" s="5"/>
      <c r="CJ334" s="5"/>
      <c r="CK334" s="5"/>
      <c r="CL334" s="5"/>
      <c r="CM334" s="5"/>
      <c r="CN334" s="5"/>
      <c r="CO334" s="253"/>
      <c r="CP334" s="253"/>
      <c r="CQ334" s="253"/>
      <c r="CR334" s="253"/>
      <c r="CS334" s="253"/>
      <c r="CT334" s="253"/>
      <c r="CU334" s="253"/>
      <c r="CV334" s="253"/>
      <c r="CW334" s="253"/>
      <c r="CX334" s="253"/>
      <c r="CY334" s="253"/>
      <c r="CZ334" s="253"/>
      <c r="DA334" s="253"/>
      <c r="DB334" s="253"/>
      <c r="DC334" s="253"/>
      <c r="DD334" s="253"/>
      <c r="DE334" s="253"/>
      <c r="DF334" s="253"/>
      <c r="DG334" s="253"/>
      <c r="DH334" s="5"/>
      <c r="DI334" s="5"/>
      <c r="DJ334" s="5"/>
      <c r="DK334" s="5"/>
      <c r="DL334" s="5"/>
      <c r="DM334" s="5"/>
      <c r="DN334" s="5"/>
      <c r="DO334" s="5"/>
      <c r="DP334" s="5"/>
    </row>
    <row r="335" spans="1:120" s="5" customFormat="1" ht="13.5" customHeight="1">
      <c r="A335" s="1"/>
      <c r="B335" s="11">
        <v>1</v>
      </c>
      <c r="C335" s="1"/>
      <c r="D335" s="1" t="s">
        <v>338</v>
      </c>
      <c r="E335" s="1"/>
      <c r="F335" s="1"/>
      <c r="G335" s="1"/>
      <c r="H335" s="1"/>
      <c r="I335" s="1"/>
      <c r="J335" s="1" t="s">
        <v>272</v>
      </c>
      <c r="K335" s="1"/>
      <c r="L335" s="1"/>
      <c r="M335" s="1"/>
      <c r="N335" s="1" t="s">
        <v>188</v>
      </c>
      <c r="O335" s="1"/>
      <c r="P335" s="38" t="s">
        <v>55</v>
      </c>
      <c r="Q335" s="39"/>
      <c r="R335" s="39"/>
      <c r="S335" s="39"/>
      <c r="T335" s="39"/>
      <c r="U335" s="39"/>
      <c r="V335" s="44"/>
      <c r="W335" s="1"/>
      <c r="X335" s="1" t="s">
        <v>181</v>
      </c>
      <c r="Y335" s="1"/>
      <c r="Z335" s="1"/>
      <c r="AA335" s="1"/>
      <c r="AB335" s="1"/>
      <c r="AC335" s="38" t="s">
        <v>494</v>
      </c>
      <c r="AD335" s="39"/>
      <c r="AE335" s="39"/>
      <c r="AF335" s="39"/>
      <c r="AG335" s="39"/>
      <c r="AH335" s="39"/>
      <c r="AI335" s="39"/>
      <c r="AJ335" s="44"/>
      <c r="AK335" s="12" t="s">
        <v>89</v>
      </c>
      <c r="AL335" s="12"/>
      <c r="AM335" s="1"/>
      <c r="AN335" s="1"/>
      <c r="AO335" s="1"/>
      <c r="AP335" s="111"/>
      <c r="AQ335" s="182"/>
      <c r="AR335" s="12"/>
      <c r="AS335" s="12"/>
      <c r="AT335" s="12"/>
      <c r="AU335" s="12"/>
      <c r="AV335" s="12"/>
      <c r="AW335" s="12"/>
      <c r="AX335" s="12"/>
      <c r="AY335" s="12"/>
      <c r="AZ335" s="12"/>
      <c r="BA335" s="250"/>
      <c r="BB335" s="250"/>
      <c r="BC335" s="250"/>
      <c r="BD335" s="250"/>
      <c r="BE335" s="250"/>
      <c r="BF335" s="250"/>
      <c r="BG335" s="250"/>
      <c r="BH335" s="250"/>
      <c r="BI335" s="250"/>
      <c r="BJ335" s="250"/>
      <c r="BK335" s="250"/>
      <c r="BL335" s="250"/>
      <c r="BM335" s="250"/>
      <c r="BN335" s="250"/>
      <c r="BO335" s="250"/>
      <c r="BP335" s="250"/>
      <c r="BQ335" s="250"/>
      <c r="BR335" s="250"/>
      <c r="BS335" s="250"/>
      <c r="BT335" s="250"/>
      <c r="BU335" s="250"/>
      <c r="BV335" s="250"/>
      <c r="BW335" s="250"/>
      <c r="BX335" s="250"/>
      <c r="BY335" s="250"/>
      <c r="BZ335" s="250"/>
      <c r="CA335" s="250"/>
      <c r="CB335" s="250"/>
      <c r="CC335" s="250"/>
      <c r="CD335" s="250"/>
      <c r="CE335" s="250"/>
      <c r="CF335" s="423"/>
      <c r="CG335" s="5" t="s">
        <v>158</v>
      </c>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row>
    <row r="336" spans="1:120" s="5" customFormat="1" ht="13.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11"/>
      <c r="AQ336" s="182"/>
      <c r="AR336" s="12" t="s">
        <v>523</v>
      </c>
      <c r="AS336" s="12" t="str">
        <f>"（"&amp;D339&amp;"）"</f>
        <v>（再資源化施設へ搬出）</v>
      </c>
      <c r="AT336" s="12"/>
      <c r="AU336" s="12"/>
      <c r="AV336" s="12"/>
      <c r="AW336" s="12"/>
      <c r="AX336" s="12"/>
      <c r="AY336" s="12"/>
      <c r="AZ336" s="12"/>
      <c r="BA336" s="250"/>
      <c r="BB336" s="337" t="s">
        <v>383</v>
      </c>
      <c r="BC336" s="337"/>
      <c r="BD336" s="337"/>
      <c r="BE336" s="337"/>
      <c r="BF336" s="337"/>
      <c r="BG336" s="337"/>
      <c r="BH336" s="337"/>
      <c r="BI336" s="337"/>
      <c r="BJ336" s="337"/>
      <c r="BK336" s="337"/>
      <c r="BL336" s="337"/>
      <c r="BM336" s="337"/>
      <c r="BN336" s="337"/>
      <c r="BO336" s="337"/>
      <c r="BP336" s="337"/>
      <c r="BQ336" s="337"/>
      <c r="BR336" s="337"/>
      <c r="BS336" s="337"/>
      <c r="BT336" s="337"/>
      <c r="BU336" s="337"/>
      <c r="BV336" s="337"/>
      <c r="BW336" s="337"/>
      <c r="BX336" s="337"/>
      <c r="BY336" s="337"/>
      <c r="BZ336" s="337"/>
      <c r="CA336" s="337"/>
      <c r="CB336" s="337"/>
      <c r="CC336" s="337"/>
      <c r="CD336" s="337"/>
      <c r="CE336" s="337"/>
      <c r="CF336" s="423"/>
      <c r="CG336" s="5" t="s">
        <v>562</v>
      </c>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row>
    <row r="337" spans="1:85" s="5" customFormat="1" ht="13.5" customHeight="1">
      <c r="A337" s="1"/>
      <c r="B337" s="1"/>
      <c r="C337" s="1"/>
      <c r="D337" s="1"/>
      <c r="E337" s="1"/>
      <c r="F337" s="1"/>
      <c r="G337" s="1"/>
      <c r="H337" s="1"/>
      <c r="I337" s="1"/>
      <c r="J337" s="1" t="s">
        <v>127</v>
      </c>
      <c r="K337" s="1"/>
      <c r="L337" s="1"/>
      <c r="M337" s="1"/>
      <c r="N337" s="1"/>
      <c r="O337" s="38" t="s">
        <v>141</v>
      </c>
      <c r="P337" s="39"/>
      <c r="Q337" s="39"/>
      <c r="R337" s="39"/>
      <c r="S337" s="39"/>
      <c r="T337" s="39"/>
      <c r="U337" s="39"/>
      <c r="V337" s="44"/>
      <c r="W337" s="12" t="s">
        <v>444</v>
      </c>
      <c r="X337" s="12"/>
      <c r="Y337" s="1"/>
      <c r="Z337" s="1" t="s">
        <v>399</v>
      </c>
      <c r="AA337" s="1"/>
      <c r="AB337" s="1"/>
      <c r="AC337" s="1"/>
      <c r="AD337" s="1"/>
      <c r="AE337" s="1"/>
      <c r="AF337" s="42" t="s">
        <v>487</v>
      </c>
      <c r="AG337" s="49"/>
      <c r="AH337" s="51"/>
      <c r="AI337" s="1" t="s">
        <v>404</v>
      </c>
      <c r="AJ337" s="1"/>
      <c r="AK337" s="1"/>
      <c r="AL337" s="1"/>
      <c r="AM337" s="1"/>
      <c r="AN337" s="1"/>
      <c r="AO337" s="1"/>
      <c r="AP337" s="111"/>
      <c r="AQ337" s="182"/>
      <c r="AR337" s="5"/>
      <c r="AS337" s="18" t="s">
        <v>85</v>
      </c>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250"/>
      <c r="CF337" s="423"/>
      <c r="CG337" s="5" t="s">
        <v>450</v>
      </c>
    </row>
    <row r="338" spans="1:85" s="5" customFormat="1" ht="13.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11"/>
      <c r="AQ338" s="182"/>
      <c r="AR338" s="12"/>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250"/>
      <c r="CF338" s="423"/>
      <c r="CG338" s="5" t="s">
        <v>313</v>
      </c>
    </row>
    <row r="339" spans="1:85" s="5" customFormat="1" ht="13.5" customHeight="1">
      <c r="A339" s="1"/>
      <c r="B339" s="11">
        <v>1</v>
      </c>
      <c r="C339" s="1"/>
      <c r="D339" s="1" t="s">
        <v>475</v>
      </c>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11"/>
      <c r="AQ339" s="182"/>
      <c r="AR339" s="12"/>
      <c r="AS339" s="250" t="s">
        <v>442</v>
      </c>
      <c r="AT339" s="250"/>
      <c r="AU339" s="250"/>
      <c r="AV339" s="250"/>
      <c r="AW339" s="250"/>
      <c r="AX339" s="250"/>
      <c r="AY339" s="250"/>
      <c r="AZ339" s="250"/>
      <c r="BA339" s="250"/>
      <c r="BB339" s="250"/>
      <c r="BC339" s="250"/>
      <c r="BD339" s="250"/>
      <c r="BE339" s="250"/>
      <c r="BF339" s="250"/>
      <c r="BG339" s="250"/>
      <c r="BH339" s="250"/>
      <c r="BI339" s="250"/>
      <c r="BJ339" s="250"/>
      <c r="BK339" s="250"/>
      <c r="BL339" s="250"/>
      <c r="BM339" s="250"/>
      <c r="BN339" s="250"/>
      <c r="BO339" s="250"/>
      <c r="BP339" s="250"/>
      <c r="BQ339" s="250"/>
      <c r="BR339" s="250"/>
      <c r="BS339" s="250"/>
      <c r="BT339" s="250"/>
      <c r="BU339" s="250"/>
      <c r="BV339" s="250"/>
      <c r="BW339" s="250"/>
      <c r="BX339" s="250"/>
      <c r="BY339" s="250"/>
      <c r="BZ339" s="250"/>
      <c r="CA339" s="250"/>
      <c r="CB339" s="250"/>
      <c r="CC339" s="250"/>
      <c r="CD339" s="250"/>
      <c r="CE339" s="250"/>
      <c r="CF339" s="423"/>
      <c r="CG339" s="5" t="s">
        <v>563</v>
      </c>
    </row>
    <row r="340" spans="1:85" s="5" customFormat="1" ht="13.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11"/>
      <c r="AQ340" s="182"/>
      <c r="AR340" s="12"/>
      <c r="AS340" s="250"/>
      <c r="AT340" s="250"/>
      <c r="AU340" s="250"/>
      <c r="AV340" s="250"/>
      <c r="AW340" s="250"/>
      <c r="AX340" s="250"/>
      <c r="AY340" s="250"/>
      <c r="AZ340" s="250"/>
      <c r="BA340" s="250"/>
      <c r="BB340" s="250"/>
      <c r="BC340" s="250"/>
      <c r="BD340" s="250"/>
      <c r="BE340" s="250"/>
      <c r="BF340" s="250"/>
      <c r="BG340" s="250"/>
      <c r="BH340" s="250"/>
      <c r="BI340" s="250"/>
      <c r="BJ340" s="250"/>
      <c r="BK340" s="250"/>
      <c r="BL340" s="250"/>
      <c r="BM340" s="250"/>
      <c r="BN340" s="250"/>
      <c r="BO340" s="250"/>
      <c r="BP340" s="250"/>
      <c r="BQ340" s="250"/>
      <c r="BR340" s="250"/>
      <c r="BS340" s="250"/>
      <c r="BT340" s="250"/>
      <c r="BU340" s="250"/>
      <c r="BV340" s="250"/>
      <c r="BW340" s="250"/>
      <c r="BX340" s="250"/>
      <c r="BY340" s="250"/>
      <c r="BZ340" s="250"/>
      <c r="CA340" s="250"/>
      <c r="CB340" s="250"/>
      <c r="CC340" s="250"/>
      <c r="CD340" s="250"/>
      <c r="CE340" s="250"/>
      <c r="CF340" s="423"/>
      <c r="CG340" s="5"/>
    </row>
    <row r="341" spans="1:85" s="5" customFormat="1" ht="13.5" customHeight="1">
      <c r="A341" s="1"/>
      <c r="B341" s="1"/>
      <c r="C341" s="16">
        <v>1</v>
      </c>
      <c r="D341" s="5"/>
      <c r="E341" s="1" t="s">
        <v>32</v>
      </c>
      <c r="F341" s="1"/>
      <c r="G341" s="1"/>
      <c r="H341" s="1"/>
      <c r="I341" s="1"/>
      <c r="J341" s="1"/>
      <c r="K341" s="1"/>
      <c r="L341" s="1" t="s">
        <v>258</v>
      </c>
      <c r="M341" s="1"/>
      <c r="N341" s="1"/>
      <c r="O341" s="1" t="s">
        <v>47</v>
      </c>
      <c r="P341" s="1"/>
      <c r="Q341" s="1"/>
      <c r="R341" s="38" t="s">
        <v>487</v>
      </c>
      <c r="S341" s="39"/>
      <c r="T341" s="39"/>
      <c r="U341" s="44"/>
      <c r="V341" s="1" t="s">
        <v>89</v>
      </c>
      <c r="W341" s="1"/>
      <c r="X341" s="1"/>
      <c r="Y341" s="1" t="s">
        <v>479</v>
      </c>
      <c r="Z341" s="1"/>
      <c r="AA341" s="1"/>
      <c r="AB341" s="1"/>
      <c r="AC341" s="38" t="s">
        <v>494</v>
      </c>
      <c r="AD341" s="39"/>
      <c r="AE341" s="39"/>
      <c r="AF341" s="39"/>
      <c r="AG341" s="39"/>
      <c r="AH341" s="39"/>
      <c r="AI341" s="39"/>
      <c r="AJ341" s="44"/>
      <c r="AK341" s="1"/>
      <c r="AL341" s="1"/>
      <c r="AM341" s="1"/>
      <c r="AN341" s="1"/>
      <c r="AO341" s="1"/>
      <c r="AP341" s="111"/>
      <c r="AQ341" s="182"/>
      <c r="AR341" s="12"/>
      <c r="AS341" s="12" t="s">
        <v>529</v>
      </c>
      <c r="AT341" s="12"/>
      <c r="AU341" s="12"/>
      <c r="AV341" s="12"/>
      <c r="AW341" s="12"/>
      <c r="AX341" s="12"/>
      <c r="AY341" s="320"/>
      <c r="AZ341" s="320"/>
      <c r="BA341" s="320"/>
      <c r="BB341" s="320"/>
      <c r="BC341" s="320"/>
      <c r="BD341" s="320"/>
      <c r="BE341" s="320"/>
      <c r="BF341" s="320"/>
      <c r="BG341" s="320"/>
      <c r="BH341" s="320"/>
      <c r="BI341" s="320"/>
      <c r="BJ341" s="320"/>
      <c r="BK341" s="320"/>
      <c r="BL341" s="320"/>
      <c r="BM341" s="320"/>
      <c r="BN341" s="320"/>
      <c r="BO341" s="320"/>
      <c r="BP341" s="320"/>
      <c r="BQ341" s="320"/>
      <c r="BR341" s="320"/>
      <c r="BS341" s="320"/>
      <c r="BT341" s="320"/>
      <c r="BU341" s="320"/>
      <c r="BV341" s="320"/>
      <c r="BW341" s="320"/>
      <c r="BX341" s="320"/>
      <c r="BY341" s="320"/>
      <c r="BZ341" s="320"/>
      <c r="CA341" s="320"/>
      <c r="CB341" s="320"/>
      <c r="CC341" s="320"/>
      <c r="CD341" s="320"/>
      <c r="CE341" s="320"/>
      <c r="CF341" s="423"/>
      <c r="CG341" s="5"/>
    </row>
    <row r="342" spans="1:85" s="5" customFormat="1" ht="13.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11"/>
      <c r="AQ342" s="182"/>
      <c r="AR342" s="12"/>
      <c r="AS342" s="12"/>
      <c r="AT342" s="12" t="str">
        <f>CG333</f>
        <v>コンクリート魂</v>
      </c>
      <c r="AU342" s="12"/>
      <c r="AV342" s="12"/>
      <c r="AW342" s="12"/>
      <c r="AX342" s="12"/>
      <c r="AY342" s="320"/>
      <c r="AZ342" s="320"/>
      <c r="BA342" s="250" t="str">
        <f>O341&amp;R341&amp;V341&amp;"の"&amp;AC341&amp;"（"&amp;J343&amp;N343&amp;Q343&amp;"）、"&amp;"費用１ｔ当り"&amp;W343&amp;Z343</f>
        <v>倉吉市　　　地内の　　　　　（運搬距離　　　km）、費用１ｔ当り　　　円</v>
      </c>
      <c r="BB342" s="250"/>
      <c r="BC342" s="250"/>
      <c r="BD342" s="250"/>
      <c r="BE342" s="250"/>
      <c r="BF342" s="250"/>
      <c r="BG342" s="250"/>
      <c r="BH342" s="250"/>
      <c r="BI342" s="250"/>
      <c r="BJ342" s="250"/>
      <c r="BK342" s="250"/>
      <c r="BL342" s="250"/>
      <c r="BM342" s="250"/>
      <c r="BN342" s="250"/>
      <c r="BO342" s="250"/>
      <c r="BP342" s="250"/>
      <c r="BQ342" s="250"/>
      <c r="BR342" s="250"/>
      <c r="BS342" s="250"/>
      <c r="BT342" s="250"/>
      <c r="BU342" s="250"/>
      <c r="BV342" s="250"/>
      <c r="BW342" s="250"/>
      <c r="BX342" s="250"/>
      <c r="BY342" s="250"/>
      <c r="BZ342" s="250"/>
      <c r="CA342" s="250"/>
      <c r="CB342" s="250"/>
      <c r="CC342" s="250"/>
      <c r="CD342" s="250"/>
      <c r="CE342" s="320"/>
      <c r="CF342" s="423"/>
      <c r="CG342" s="5"/>
    </row>
    <row r="343" spans="1:85" s="5" customFormat="1" ht="13.5" customHeight="1">
      <c r="A343" s="1"/>
      <c r="B343" s="1"/>
      <c r="C343" s="1"/>
      <c r="D343" s="1"/>
      <c r="E343" s="1"/>
      <c r="F343" s="1"/>
      <c r="G343" s="1"/>
      <c r="H343" s="1"/>
      <c r="I343" s="1"/>
      <c r="J343" s="1" t="s">
        <v>484</v>
      </c>
      <c r="K343" s="1"/>
      <c r="L343" s="1"/>
      <c r="M343" s="1"/>
      <c r="N343" s="42" t="s">
        <v>487</v>
      </c>
      <c r="O343" s="49"/>
      <c r="P343" s="51"/>
      <c r="Q343" s="1" t="s">
        <v>404</v>
      </c>
      <c r="R343" s="1"/>
      <c r="S343" s="1" t="s">
        <v>72</v>
      </c>
      <c r="T343" s="1"/>
      <c r="U343" s="1"/>
      <c r="V343" s="1"/>
      <c r="W343" s="42" t="s">
        <v>487</v>
      </c>
      <c r="X343" s="49"/>
      <c r="Y343" s="51"/>
      <c r="Z343" s="1" t="s">
        <v>83</v>
      </c>
      <c r="AA343" s="1"/>
      <c r="AB343" s="1" t="s">
        <v>239</v>
      </c>
      <c r="AC343" s="1"/>
      <c r="AD343" s="1"/>
      <c r="AE343" s="1"/>
      <c r="AF343" s="1"/>
      <c r="AG343" s="1" t="s">
        <v>309</v>
      </c>
      <c r="AH343" s="1"/>
      <c r="AI343" s="38"/>
      <c r="AJ343" s="39"/>
      <c r="AK343" s="44"/>
      <c r="AL343" s="1" t="s">
        <v>517</v>
      </c>
      <c r="AM343" s="1"/>
      <c r="AN343" s="1"/>
      <c r="AO343" s="1"/>
      <c r="AP343" s="111"/>
      <c r="AQ343" s="182"/>
      <c r="AR343" s="12"/>
      <c r="AS343" s="5"/>
      <c r="AT343" s="69" t="str">
        <f>CG334</f>
        <v>アスファルト魂</v>
      </c>
      <c r="AU343" s="5"/>
      <c r="AV343" s="5"/>
      <c r="AW343" s="5"/>
      <c r="AX343" s="5"/>
      <c r="AY343" s="5"/>
      <c r="AZ343" s="5"/>
      <c r="BA343" s="252" t="str">
        <f>O345&amp;R345&amp;V345&amp;"の"&amp;AC345&amp;"（"&amp;J347&amp;N347&amp;Q347&amp;"）、費用１ｔ当り"&amp;W347&amp;Z347</f>
        <v>倉吉市　　　地内の　　　　　（運搬距離　　　km）、費用１ｔ当り　　　円</v>
      </c>
      <c r="BB343" s="252"/>
      <c r="BC343" s="252"/>
      <c r="BD343" s="252"/>
      <c r="BE343" s="252"/>
      <c r="BF343" s="252"/>
      <c r="BG343" s="252"/>
      <c r="BH343" s="252"/>
      <c r="BI343" s="252"/>
      <c r="BJ343" s="252"/>
      <c r="BK343" s="252"/>
      <c r="BL343" s="252"/>
      <c r="BM343" s="252"/>
      <c r="BN343" s="252"/>
      <c r="BO343" s="252"/>
      <c r="BP343" s="252"/>
      <c r="BQ343" s="252"/>
      <c r="BR343" s="252"/>
      <c r="BS343" s="252"/>
      <c r="BT343" s="252"/>
      <c r="BU343" s="252"/>
      <c r="BV343" s="252"/>
      <c r="BW343" s="252"/>
      <c r="BX343" s="252"/>
      <c r="BY343" s="252"/>
      <c r="BZ343" s="252"/>
      <c r="CA343" s="252"/>
      <c r="CB343" s="252"/>
      <c r="CC343" s="252"/>
      <c r="CD343" s="252"/>
      <c r="CE343" s="12"/>
      <c r="CF343" s="423"/>
      <c r="CG343" s="5"/>
    </row>
    <row r="344" spans="1:85" s="5" customFormat="1" ht="13.5" customHeight="1">
      <c r="A344" s="1"/>
      <c r="B344" s="1"/>
      <c r="C344" s="1"/>
      <c r="D344" s="1"/>
      <c r="E344" s="1"/>
      <c r="F344" s="1"/>
      <c r="G344" s="1"/>
      <c r="H344" s="1"/>
      <c r="I344" s="1"/>
      <c r="J344" s="1"/>
      <c r="K344" s="1"/>
      <c r="L344" s="1"/>
      <c r="M344" s="1"/>
      <c r="N344" s="1"/>
      <c r="O344" s="1"/>
      <c r="P344" s="1"/>
      <c r="Q344" s="1"/>
      <c r="R344" s="1"/>
      <c r="S344" s="1"/>
      <c r="T344" s="1"/>
      <c r="U344" s="63"/>
      <c r="V344" s="63"/>
      <c r="W344" s="63"/>
      <c r="X344" s="1"/>
      <c r="Y344" s="1"/>
      <c r="Z344" s="1"/>
      <c r="AA344" s="1"/>
      <c r="AB344" s="1"/>
      <c r="AC344" s="1"/>
      <c r="AD344" s="1"/>
      <c r="AE344" s="1"/>
      <c r="AF344" s="1"/>
      <c r="AG344" s="1"/>
      <c r="AH344" s="1"/>
      <c r="AI344" s="1"/>
      <c r="AJ344" s="1"/>
      <c r="AK344" s="1"/>
      <c r="AL344" s="1"/>
      <c r="AM344" s="1"/>
      <c r="AN344" s="1"/>
      <c r="AO344" s="1"/>
      <c r="AP344" s="111"/>
      <c r="AQ344" s="182"/>
      <c r="AR344" s="12"/>
      <c r="AS344" s="12"/>
      <c r="AT344" s="69" t="str">
        <f>CG335</f>
        <v>建設発生木材</v>
      </c>
      <c r="AU344" s="5"/>
      <c r="AV344" s="5"/>
      <c r="AW344" s="5"/>
      <c r="AX344" s="5"/>
      <c r="AY344" s="5"/>
      <c r="AZ344" s="5"/>
      <c r="BA344" s="252" t="str">
        <f>O349&amp;V349&amp;"の"&amp;AC349&amp;"（"&amp;H352&amp;L352&amp;O352&amp;"）、費用１ｔ当り"&amp;U352&amp;X352</f>
        <v>地内の　　　（運搬距離　　　km）、費用１ｔ当り　　　円</v>
      </c>
      <c r="BB344" s="252"/>
      <c r="BC344" s="252"/>
      <c r="BD344" s="252"/>
      <c r="BE344" s="252"/>
      <c r="BF344" s="252"/>
      <c r="BG344" s="252"/>
      <c r="BH344" s="252"/>
      <c r="BI344" s="252"/>
      <c r="BJ344" s="252"/>
      <c r="BK344" s="252"/>
      <c r="BL344" s="252"/>
      <c r="BM344" s="252"/>
      <c r="BN344" s="252"/>
      <c r="BO344" s="252"/>
      <c r="BP344" s="252"/>
      <c r="BQ344" s="252"/>
      <c r="BR344" s="252"/>
      <c r="BS344" s="252"/>
      <c r="BT344" s="252"/>
      <c r="BU344" s="252"/>
      <c r="BV344" s="252"/>
      <c r="BW344" s="252"/>
      <c r="BX344" s="252"/>
      <c r="BY344" s="252"/>
      <c r="BZ344" s="252"/>
      <c r="CA344" s="252"/>
      <c r="CB344" s="252"/>
      <c r="CC344" s="252"/>
      <c r="CD344" s="252"/>
      <c r="CE344" s="12"/>
      <c r="CF344" s="423"/>
      <c r="CG344" s="5"/>
    </row>
    <row r="345" spans="1:85" s="5" customFormat="1" ht="13.5" customHeight="1">
      <c r="A345" s="1"/>
      <c r="B345" s="1"/>
      <c r="C345" s="16">
        <v>1</v>
      </c>
      <c r="D345" s="5"/>
      <c r="E345" s="1" t="s">
        <v>161</v>
      </c>
      <c r="F345" s="1"/>
      <c r="G345" s="1"/>
      <c r="H345" s="1"/>
      <c r="I345" s="1"/>
      <c r="J345" s="1"/>
      <c r="K345" s="1"/>
      <c r="L345" s="1" t="s">
        <v>258</v>
      </c>
      <c r="M345" s="1"/>
      <c r="N345" s="1"/>
      <c r="O345" s="1" t="s">
        <v>47</v>
      </c>
      <c r="P345" s="1"/>
      <c r="Q345" s="1"/>
      <c r="R345" s="38" t="s">
        <v>487</v>
      </c>
      <c r="S345" s="39"/>
      <c r="T345" s="39"/>
      <c r="U345" s="44"/>
      <c r="V345" s="1" t="s">
        <v>89</v>
      </c>
      <c r="W345" s="1"/>
      <c r="X345" s="1"/>
      <c r="Y345" s="1" t="s">
        <v>479</v>
      </c>
      <c r="Z345" s="1"/>
      <c r="AA345" s="1"/>
      <c r="AB345" s="1"/>
      <c r="AC345" s="38" t="s">
        <v>494</v>
      </c>
      <c r="AD345" s="39"/>
      <c r="AE345" s="39"/>
      <c r="AF345" s="39"/>
      <c r="AG345" s="39"/>
      <c r="AH345" s="39"/>
      <c r="AI345" s="39"/>
      <c r="AJ345" s="44"/>
      <c r="AK345" s="1"/>
      <c r="AL345" s="1"/>
      <c r="AM345" s="1"/>
      <c r="AN345" s="1"/>
      <c r="AO345" s="1"/>
      <c r="AP345" s="111"/>
      <c r="AQ345" s="182"/>
      <c r="AR345" s="12"/>
      <c r="AS345" s="12"/>
      <c r="AT345" s="69" t="str">
        <f>IF(K354="","その他（　　　）",K354)</f>
        <v>その他（　　　）</v>
      </c>
      <c r="AU345" s="5"/>
      <c r="AV345" s="5"/>
      <c r="AW345" s="5"/>
      <c r="AX345" s="5"/>
      <c r="AY345" s="5"/>
      <c r="AZ345" s="5"/>
      <c r="BA345" s="252" t="str">
        <f>U354&amp;AB354&amp;"の"&amp;L356&amp;"（"&amp;U356&amp;Y356&amp;AB356&amp;"）、費用１ｔ当り"&amp;AH356&amp;AK356</f>
        <v xml:space="preserve">          地内の　　　（運搬距離　　　km）、費用１ｔ当り　　　円</v>
      </c>
      <c r="BB345" s="252"/>
      <c r="BC345" s="252"/>
      <c r="BD345" s="252"/>
      <c r="BE345" s="252"/>
      <c r="BF345" s="252"/>
      <c r="BG345" s="252"/>
      <c r="BH345" s="252"/>
      <c r="BI345" s="252"/>
      <c r="BJ345" s="252"/>
      <c r="BK345" s="252"/>
      <c r="BL345" s="252"/>
      <c r="BM345" s="252"/>
      <c r="BN345" s="252"/>
      <c r="BO345" s="252"/>
      <c r="BP345" s="252"/>
      <c r="BQ345" s="252"/>
      <c r="BR345" s="252"/>
      <c r="BS345" s="252"/>
      <c r="BT345" s="252"/>
      <c r="BU345" s="252"/>
      <c r="BV345" s="252"/>
      <c r="BW345" s="252"/>
      <c r="BX345" s="252"/>
      <c r="BY345" s="252"/>
      <c r="BZ345" s="252"/>
      <c r="CA345" s="252"/>
      <c r="CB345" s="252"/>
      <c r="CC345" s="252"/>
      <c r="CD345" s="252"/>
      <c r="CE345" s="12"/>
      <c r="CF345" s="423"/>
      <c r="CG345" s="5"/>
    </row>
    <row r="346" spans="1:85" s="5" customFormat="1" ht="13.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11"/>
      <c r="AQ346" s="182"/>
      <c r="AR346" s="12"/>
      <c r="AS346" s="249" t="s">
        <v>530</v>
      </c>
      <c r="AT346" s="249"/>
      <c r="AU346" s="249"/>
      <c r="AV346" s="249"/>
      <c r="AW346" s="249"/>
      <c r="AX346" s="249"/>
      <c r="AY346" s="249"/>
      <c r="AZ346" s="249"/>
      <c r="BA346" s="5"/>
      <c r="BB346" s="222" t="s">
        <v>277</v>
      </c>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69"/>
      <c r="CD346" s="69"/>
      <c r="CE346" s="69"/>
      <c r="CF346" s="423"/>
      <c r="CG346" s="5"/>
    </row>
    <row r="347" spans="1:85" s="5" customFormat="1" ht="13.5" customHeight="1">
      <c r="A347" s="1"/>
      <c r="B347" s="1"/>
      <c r="C347" s="1"/>
      <c r="D347" s="1"/>
      <c r="E347" s="1"/>
      <c r="F347" s="1"/>
      <c r="G347" s="1"/>
      <c r="H347" s="1"/>
      <c r="I347" s="1"/>
      <c r="J347" s="1" t="s">
        <v>484</v>
      </c>
      <c r="K347" s="1"/>
      <c r="L347" s="1"/>
      <c r="M347" s="1"/>
      <c r="N347" s="42" t="s">
        <v>487</v>
      </c>
      <c r="O347" s="49"/>
      <c r="P347" s="51"/>
      <c r="Q347" s="1" t="s">
        <v>404</v>
      </c>
      <c r="R347" s="1"/>
      <c r="S347" s="1" t="s">
        <v>72</v>
      </c>
      <c r="T347" s="1"/>
      <c r="U347" s="1"/>
      <c r="V347" s="1"/>
      <c r="W347" s="42" t="s">
        <v>487</v>
      </c>
      <c r="X347" s="49"/>
      <c r="Y347" s="51"/>
      <c r="Z347" s="1" t="s">
        <v>83</v>
      </c>
      <c r="AA347" s="1"/>
      <c r="AB347" s="1" t="s">
        <v>239</v>
      </c>
      <c r="AC347" s="1"/>
      <c r="AD347" s="1"/>
      <c r="AE347" s="1"/>
      <c r="AF347" s="1"/>
      <c r="AG347" s="1" t="s">
        <v>309</v>
      </c>
      <c r="AH347" s="1"/>
      <c r="AI347" s="38" t="s">
        <v>211</v>
      </c>
      <c r="AJ347" s="39"/>
      <c r="AK347" s="44"/>
      <c r="AL347" s="1" t="s">
        <v>517</v>
      </c>
      <c r="AM347" s="1"/>
      <c r="AN347" s="1"/>
      <c r="AO347" s="1"/>
      <c r="AP347" s="111"/>
      <c r="AQ347" s="182"/>
      <c r="AR347" s="12"/>
      <c r="AS347" s="249" t="s">
        <v>531</v>
      </c>
      <c r="AT347" s="249"/>
      <c r="AU347" s="249"/>
      <c r="AV347" s="249"/>
      <c r="AW347" s="249"/>
      <c r="AX347" s="249"/>
      <c r="AY347" s="249"/>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69"/>
      <c r="CD347" s="69"/>
      <c r="CE347" s="69"/>
      <c r="CF347" s="423"/>
      <c r="CG347" s="5"/>
    </row>
    <row r="348" spans="1:85" s="5" customFormat="1" ht="13.5" customHeight="1">
      <c r="A348" s="1"/>
      <c r="B348" s="1"/>
      <c r="C348" s="5"/>
      <c r="D348" s="1"/>
      <c r="E348" s="1"/>
      <c r="F348" s="1"/>
      <c r="G348" s="1"/>
      <c r="H348" s="1"/>
      <c r="I348" s="1"/>
      <c r="J348" s="1"/>
      <c r="K348" s="1"/>
      <c r="L348" s="1"/>
      <c r="M348" s="5"/>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11"/>
      <c r="AQ348" s="182"/>
      <c r="AR348" s="12"/>
      <c r="AS348" s="249"/>
      <c r="AT348" s="69" t="s">
        <v>335</v>
      </c>
      <c r="AU348" s="222" t="s">
        <v>532</v>
      </c>
      <c r="AV348" s="249"/>
      <c r="AW348" s="249"/>
      <c r="AX348" s="249"/>
      <c r="AY348" s="249"/>
      <c r="AZ348" s="5"/>
      <c r="BA348" s="222"/>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69"/>
      <c r="CD348" s="69"/>
      <c r="CE348" s="69"/>
      <c r="CF348" s="423"/>
      <c r="CG348" s="5"/>
    </row>
    <row r="349" spans="1:85" s="5" customFormat="1" ht="13.5" customHeight="1">
      <c r="A349" s="1"/>
      <c r="B349" s="1"/>
      <c r="C349" s="16">
        <v>1</v>
      </c>
      <c r="D349" s="5"/>
      <c r="E349" s="1" t="s">
        <v>158</v>
      </c>
      <c r="F349" s="1"/>
      <c r="G349" s="1"/>
      <c r="H349" s="1"/>
      <c r="I349" s="1"/>
      <c r="J349" s="1"/>
      <c r="K349" s="1"/>
      <c r="L349" s="1" t="s">
        <v>258</v>
      </c>
      <c r="M349" s="1"/>
      <c r="N349" s="1"/>
      <c r="O349" s="38"/>
      <c r="P349" s="39"/>
      <c r="Q349" s="39"/>
      <c r="R349" s="39"/>
      <c r="S349" s="39"/>
      <c r="T349" s="39"/>
      <c r="U349" s="44"/>
      <c r="V349" s="1" t="s">
        <v>89</v>
      </c>
      <c r="W349" s="1"/>
      <c r="X349" s="1"/>
      <c r="Y349" s="1" t="s">
        <v>479</v>
      </c>
      <c r="Z349" s="1"/>
      <c r="AA349" s="1"/>
      <c r="AB349" s="1"/>
      <c r="AC349" s="38" t="s">
        <v>487</v>
      </c>
      <c r="AD349" s="39"/>
      <c r="AE349" s="39"/>
      <c r="AF349" s="39"/>
      <c r="AG349" s="39"/>
      <c r="AH349" s="39"/>
      <c r="AI349" s="39"/>
      <c r="AJ349" s="44"/>
      <c r="AK349" s="1"/>
      <c r="AL349" s="1"/>
      <c r="AM349" s="1"/>
      <c r="AN349" s="1"/>
      <c r="AO349" s="1"/>
      <c r="AP349" s="111"/>
      <c r="AQ349" s="182"/>
      <c r="AR349" s="12"/>
      <c r="AS349" s="12"/>
      <c r="AT349" s="69" t="s">
        <v>261</v>
      </c>
      <c r="AU349" s="250" t="str">
        <f>CONCATENATE("　コンクリート魂、アスファルト魂の径は、それぞれ",AI343,"mm以下、",AI347,"mm以下であること。")</f>
        <v>　コンクリート魂、アスファルト魂の径は、それぞれmm以下、　　mm以下であること。</v>
      </c>
      <c r="AV349" s="250"/>
      <c r="AW349" s="250"/>
      <c r="AX349" s="250"/>
      <c r="AY349" s="250"/>
      <c r="AZ349" s="250"/>
      <c r="BA349" s="250"/>
      <c r="BB349" s="250"/>
      <c r="BC349" s="250"/>
      <c r="BD349" s="250"/>
      <c r="BE349" s="250"/>
      <c r="BF349" s="250"/>
      <c r="BG349" s="250"/>
      <c r="BH349" s="250"/>
      <c r="BI349" s="250"/>
      <c r="BJ349" s="250"/>
      <c r="BK349" s="250"/>
      <c r="BL349" s="250"/>
      <c r="BM349" s="250"/>
      <c r="BN349" s="250"/>
      <c r="BO349" s="250"/>
      <c r="BP349" s="250"/>
      <c r="BQ349" s="250"/>
      <c r="BR349" s="250"/>
      <c r="BS349" s="250"/>
      <c r="BT349" s="250"/>
      <c r="BU349" s="250"/>
      <c r="BV349" s="250"/>
      <c r="BW349" s="250"/>
      <c r="BX349" s="250"/>
      <c r="BY349" s="250"/>
      <c r="BZ349" s="250"/>
      <c r="CA349" s="250"/>
      <c r="CB349" s="250"/>
      <c r="CC349" s="250"/>
      <c r="CD349" s="250"/>
      <c r="CE349" s="12"/>
      <c r="CF349" s="423"/>
      <c r="CG349" s="5"/>
    </row>
    <row r="350" spans="1:85" s="5" customFormat="1" ht="13.5" customHeight="1">
      <c r="A350" s="1"/>
      <c r="B350" s="1"/>
      <c r="C350" s="5"/>
      <c r="D350" s="5"/>
      <c r="E350" s="1"/>
      <c r="F350" s="1"/>
      <c r="G350" s="1"/>
      <c r="H350" s="1"/>
      <c r="I350" s="1"/>
      <c r="J350" s="1"/>
      <c r="K350" s="1"/>
      <c r="L350" s="1"/>
      <c r="M350" s="1"/>
      <c r="N350" s="1"/>
      <c r="O350" s="1" t="s">
        <v>490</v>
      </c>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11"/>
      <c r="AQ350" s="182"/>
      <c r="AR350" s="12"/>
      <c r="AS350" s="12"/>
      <c r="AT350" s="69" t="s">
        <v>222</v>
      </c>
      <c r="AU350" s="250" t="str">
        <f>CONCATENATE("　建設発生木材に関しては、泥等の付着がなく、径",AF352,"㎝以下、長さ",AK352,"ｍ以下であること。")</f>
        <v>　建設発生木材に関しては、泥等の付着がなく、径　　㎝以下、長さ　　ｍ以下であること。</v>
      </c>
      <c r="AV350" s="250"/>
      <c r="AW350" s="250"/>
      <c r="AX350" s="250"/>
      <c r="AY350" s="250"/>
      <c r="AZ350" s="250"/>
      <c r="BA350" s="250"/>
      <c r="BB350" s="250"/>
      <c r="BC350" s="250"/>
      <c r="BD350" s="250"/>
      <c r="BE350" s="250"/>
      <c r="BF350" s="250"/>
      <c r="BG350" s="250"/>
      <c r="BH350" s="250"/>
      <c r="BI350" s="250"/>
      <c r="BJ350" s="250"/>
      <c r="BK350" s="250"/>
      <c r="BL350" s="250"/>
      <c r="BM350" s="250"/>
      <c r="BN350" s="250"/>
      <c r="BO350" s="250"/>
      <c r="BP350" s="250"/>
      <c r="BQ350" s="250"/>
      <c r="BR350" s="250"/>
      <c r="BS350" s="250"/>
      <c r="BT350" s="250"/>
      <c r="BU350" s="250"/>
      <c r="BV350" s="250"/>
      <c r="BW350" s="250"/>
      <c r="BX350" s="250"/>
      <c r="BY350" s="250"/>
      <c r="BZ350" s="250"/>
      <c r="CA350" s="250"/>
      <c r="CB350" s="250"/>
      <c r="CC350" s="250"/>
      <c r="CD350" s="250"/>
      <c r="CE350" s="12"/>
      <c r="CF350" s="423"/>
      <c r="CG350" s="5"/>
    </row>
    <row r="351" spans="1:85" s="5" customFormat="1" ht="13.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11"/>
      <c r="AQ351" s="182"/>
      <c r="AR351" s="12"/>
      <c r="AS351" s="12"/>
      <c r="AT351" s="69" t="s">
        <v>396</v>
      </c>
      <c r="AU351" s="222" t="s">
        <v>155</v>
      </c>
      <c r="AV351" s="12"/>
      <c r="AW351" s="12"/>
      <c r="AX351" s="12"/>
      <c r="AY351" s="12"/>
      <c r="AZ351" s="5"/>
      <c r="BA351" s="5"/>
      <c r="BB351" s="253"/>
      <c r="BC351" s="253"/>
      <c r="BD351" s="253"/>
      <c r="BE351" s="253"/>
      <c r="BF351" s="253"/>
      <c r="BG351" s="253"/>
      <c r="BH351" s="253"/>
      <c r="BI351" s="253"/>
      <c r="BJ351" s="253"/>
      <c r="BK351" s="253"/>
      <c r="BL351" s="253"/>
      <c r="BM351" s="253"/>
      <c r="BN351" s="253"/>
      <c r="BO351" s="253"/>
      <c r="BP351" s="253"/>
      <c r="BQ351" s="253"/>
      <c r="BR351" s="253"/>
      <c r="BS351" s="253"/>
      <c r="BT351" s="253"/>
      <c r="BU351" s="253"/>
      <c r="BV351" s="253"/>
      <c r="BW351" s="253"/>
      <c r="BX351" s="253"/>
      <c r="BY351" s="253"/>
      <c r="BZ351" s="253"/>
      <c r="CA351" s="253"/>
      <c r="CB351" s="253"/>
      <c r="CC351" s="253"/>
      <c r="CD351" s="253"/>
      <c r="CE351" s="12"/>
      <c r="CF351" s="423"/>
      <c r="CG351" s="5"/>
    </row>
    <row r="352" spans="1:85" s="5" customFormat="1" ht="13.5" customHeight="1">
      <c r="A352" s="1"/>
      <c r="B352" s="1"/>
      <c r="C352" s="1"/>
      <c r="D352" s="1"/>
      <c r="E352" s="1"/>
      <c r="F352" s="1"/>
      <c r="G352" s="1"/>
      <c r="H352" s="1" t="s">
        <v>484</v>
      </c>
      <c r="I352" s="1"/>
      <c r="J352" s="1"/>
      <c r="K352" s="1"/>
      <c r="L352" s="42" t="s">
        <v>487</v>
      </c>
      <c r="M352" s="49"/>
      <c r="N352" s="51"/>
      <c r="O352" s="1" t="s">
        <v>404</v>
      </c>
      <c r="P352" s="1"/>
      <c r="Q352" s="1" t="s">
        <v>72</v>
      </c>
      <c r="R352" s="1"/>
      <c r="S352" s="1"/>
      <c r="T352" s="1"/>
      <c r="U352" s="42" t="s">
        <v>487</v>
      </c>
      <c r="V352" s="49"/>
      <c r="W352" s="51"/>
      <c r="X352" s="1" t="s">
        <v>83</v>
      </c>
      <c r="Y352" s="1"/>
      <c r="Z352" s="1" t="s">
        <v>239</v>
      </c>
      <c r="AA352" s="1"/>
      <c r="AB352" s="1"/>
      <c r="AC352" s="1"/>
      <c r="AD352" s="1"/>
      <c r="AE352" s="1" t="s">
        <v>309</v>
      </c>
      <c r="AF352" s="38" t="s">
        <v>211</v>
      </c>
      <c r="AG352" s="44"/>
      <c r="AH352" s="1" t="s">
        <v>5</v>
      </c>
      <c r="AI352" s="1"/>
      <c r="AJ352" s="64" t="s">
        <v>286</v>
      </c>
      <c r="AK352" s="38" t="s">
        <v>211</v>
      </c>
      <c r="AL352" s="44"/>
      <c r="AM352" s="1" t="s">
        <v>293</v>
      </c>
      <c r="AN352" s="1"/>
      <c r="AO352" s="1"/>
      <c r="AP352" s="111"/>
      <c r="AQ352" s="182"/>
      <c r="AR352" s="12" t="s">
        <v>65</v>
      </c>
      <c r="AS352" s="14" t="str">
        <f>"（"&amp;D358&amp;"）"</f>
        <v>（木材市場等への売却）</v>
      </c>
      <c r="AT352" s="14"/>
      <c r="AU352" s="14"/>
      <c r="AV352" s="14"/>
      <c r="AW352" s="14"/>
      <c r="AX352" s="14"/>
      <c r="AY352" s="14"/>
      <c r="AZ352" s="14"/>
      <c r="BA352" s="5"/>
      <c r="BB352" s="253"/>
      <c r="BC352" s="253"/>
      <c r="BD352" s="253"/>
      <c r="BE352" s="253"/>
      <c r="BF352" s="253"/>
      <c r="BG352" s="253"/>
      <c r="BH352" s="253"/>
      <c r="BI352" s="253"/>
      <c r="BJ352" s="253"/>
      <c r="BK352" s="253"/>
      <c r="BL352" s="253"/>
      <c r="BM352" s="253"/>
      <c r="BN352" s="253"/>
      <c r="BO352" s="253"/>
      <c r="BP352" s="253"/>
      <c r="BQ352" s="253"/>
      <c r="BR352" s="253"/>
      <c r="BS352" s="253"/>
      <c r="BT352" s="253"/>
      <c r="BU352" s="253"/>
      <c r="BV352" s="253"/>
      <c r="BW352" s="253"/>
      <c r="BX352" s="253"/>
      <c r="BY352" s="253"/>
      <c r="BZ352" s="253"/>
      <c r="CA352" s="253"/>
      <c r="CB352" s="253"/>
      <c r="CC352" s="253"/>
      <c r="CD352" s="253"/>
      <c r="CE352" s="253"/>
      <c r="CF352" s="423"/>
      <c r="CG352" s="5"/>
    </row>
    <row r="353" spans="1:122" s="5" customFormat="1" ht="13.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11"/>
      <c r="AQ353" s="182"/>
      <c r="AR353" s="12"/>
      <c r="AS353" s="250" t="str">
        <f>IF(P358="",CONCATENATE("　建設発生木材は、",AC321,"市･町･村",CJ308,"地内の",AD358,"への搬出（片道運搬距離",+Q360,"km）を想定し、",+Z360,"円を見込んでいる。これは、他の木材市場等への売却を妨げるものではないが、売却先を変更する場合の理由を付して協議すること。"),CONCATENATE("　建設発生木材は、",AC321,"市･町･村",P358,"地内の",AD358,"への搬出（片道運搬距離",+Q360,"km）を想定し、",+Z360,"円を見込んでいる。これは、他の木材市場等への売却を妨げるものではないが、売却先を変更する場合の理由を付して協議すること。"))</f>
        <v>　建設発生木材は、　市･町･村        地内の　　　　への搬出（片道運搬距離　　　km）を想定し、　　　円を見込んでいる。これは、他の木材市場等への売却を妨げるものではないが、売却先を変更する場合の理由を付して協議すること。</v>
      </c>
      <c r="AT353" s="250"/>
      <c r="AU353" s="250"/>
      <c r="AV353" s="250"/>
      <c r="AW353" s="250"/>
      <c r="AX353" s="250"/>
      <c r="AY353" s="250"/>
      <c r="AZ353" s="250"/>
      <c r="BA353" s="250"/>
      <c r="BB353" s="250"/>
      <c r="BC353" s="250"/>
      <c r="BD353" s="250"/>
      <c r="BE353" s="250"/>
      <c r="BF353" s="250"/>
      <c r="BG353" s="250"/>
      <c r="BH353" s="250"/>
      <c r="BI353" s="250"/>
      <c r="BJ353" s="250"/>
      <c r="BK353" s="250"/>
      <c r="BL353" s="250"/>
      <c r="BM353" s="250"/>
      <c r="BN353" s="250"/>
      <c r="BO353" s="250"/>
      <c r="BP353" s="250"/>
      <c r="BQ353" s="250"/>
      <c r="BR353" s="250"/>
      <c r="BS353" s="250"/>
      <c r="BT353" s="250"/>
      <c r="BU353" s="250"/>
      <c r="BV353" s="250"/>
      <c r="BW353" s="250"/>
      <c r="BX353" s="250"/>
      <c r="BY353" s="250"/>
      <c r="BZ353" s="250"/>
      <c r="CA353" s="250"/>
      <c r="CB353" s="250"/>
      <c r="CC353" s="250"/>
      <c r="CD353" s="250"/>
      <c r="CE353" s="250"/>
      <c r="CF353" s="423"/>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1"/>
    </row>
    <row r="354" spans="1:122" s="5" customFormat="1" ht="13.5" customHeight="1">
      <c r="A354" s="1"/>
      <c r="B354" s="1"/>
      <c r="C354" s="16">
        <v>1</v>
      </c>
      <c r="D354" s="5"/>
      <c r="E354" s="1" t="s">
        <v>175</v>
      </c>
      <c r="F354" s="1"/>
      <c r="G354" s="1"/>
      <c r="H354" s="1"/>
      <c r="I354" s="1" t="s">
        <v>50</v>
      </c>
      <c r="J354" s="1"/>
      <c r="K354" s="38"/>
      <c r="L354" s="39"/>
      <c r="M354" s="39"/>
      <c r="N354" s="39"/>
      <c r="O354" s="39"/>
      <c r="P354" s="44"/>
      <c r="Q354" s="1"/>
      <c r="R354" s="1" t="s">
        <v>258</v>
      </c>
      <c r="S354" s="1"/>
      <c r="T354" s="1"/>
      <c r="U354" s="38" t="s">
        <v>397</v>
      </c>
      <c r="V354" s="39"/>
      <c r="W354" s="39"/>
      <c r="X354" s="39"/>
      <c r="Y354" s="39"/>
      <c r="Z354" s="39"/>
      <c r="AA354" s="44"/>
      <c r="AB354" s="1" t="s">
        <v>89</v>
      </c>
      <c r="AC354" s="1"/>
      <c r="AD354" s="5"/>
      <c r="AE354" s="5"/>
      <c r="AF354" s="5"/>
      <c r="AG354" s="5"/>
      <c r="AH354" s="5"/>
      <c r="AI354" s="5"/>
      <c r="AJ354" s="5"/>
      <c r="AK354" s="5"/>
      <c r="AL354" s="5"/>
      <c r="AM354" s="5"/>
      <c r="AN354" s="5"/>
      <c r="AO354" s="1"/>
      <c r="AP354" s="111"/>
      <c r="AQ354" s="182"/>
      <c r="AR354" s="12"/>
      <c r="AS354" s="250"/>
      <c r="AT354" s="250"/>
      <c r="AU354" s="250"/>
      <c r="AV354" s="250"/>
      <c r="AW354" s="250"/>
      <c r="AX354" s="250"/>
      <c r="AY354" s="250"/>
      <c r="AZ354" s="250"/>
      <c r="BA354" s="250"/>
      <c r="BB354" s="250"/>
      <c r="BC354" s="250"/>
      <c r="BD354" s="250"/>
      <c r="BE354" s="250"/>
      <c r="BF354" s="250"/>
      <c r="BG354" s="250"/>
      <c r="BH354" s="250"/>
      <c r="BI354" s="250"/>
      <c r="BJ354" s="250"/>
      <c r="BK354" s="250"/>
      <c r="BL354" s="250"/>
      <c r="BM354" s="250"/>
      <c r="BN354" s="250"/>
      <c r="BO354" s="250"/>
      <c r="BP354" s="250"/>
      <c r="BQ354" s="250"/>
      <c r="BR354" s="250"/>
      <c r="BS354" s="250"/>
      <c r="BT354" s="250"/>
      <c r="BU354" s="250"/>
      <c r="BV354" s="250"/>
      <c r="BW354" s="250"/>
      <c r="BX354" s="250"/>
      <c r="BY354" s="250"/>
      <c r="BZ354" s="250"/>
      <c r="CA354" s="250"/>
      <c r="CB354" s="250"/>
      <c r="CC354" s="250"/>
      <c r="CD354" s="250"/>
      <c r="CE354" s="250"/>
      <c r="CF354" s="423"/>
      <c r="CG354" s="1"/>
      <c r="CH354" s="1"/>
      <c r="CI354" s="1"/>
      <c r="CJ354" s="1"/>
      <c r="CK354" s="1"/>
      <c r="CL354" s="1"/>
      <c r="CM354" s="1"/>
      <c r="CN354" s="1"/>
      <c r="CO354" s="5"/>
      <c r="CP354" s="5"/>
      <c r="CQ354" s="5"/>
      <c r="CR354" s="5"/>
      <c r="CS354" s="5"/>
      <c r="CT354" s="5"/>
      <c r="CU354" s="5"/>
      <c r="CV354" s="5"/>
      <c r="CW354" s="5"/>
      <c r="CX354" s="5"/>
      <c r="CY354" s="5"/>
      <c r="CZ354" s="5"/>
      <c r="DA354" s="5"/>
      <c r="DB354" s="5"/>
      <c r="DC354" s="5"/>
      <c r="DD354" s="5"/>
      <c r="DE354" s="5"/>
      <c r="DF354" s="1"/>
      <c r="DG354" s="5"/>
      <c r="DH354" s="5"/>
      <c r="DI354" s="5"/>
      <c r="DJ354" s="5"/>
      <c r="DK354" s="5"/>
      <c r="DL354" s="5"/>
      <c r="DM354" s="5"/>
      <c r="DN354" s="5"/>
      <c r="DO354" s="1"/>
      <c r="DP354" s="1"/>
      <c r="DQ354" s="1"/>
      <c r="DR354" s="1"/>
    </row>
    <row r="355" spans="1:122" s="5" customFormat="1" ht="13.5" customHeight="1">
      <c r="A355" s="1"/>
      <c r="B355" s="1"/>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1"/>
      <c r="AP355" s="111"/>
      <c r="AQ355" s="182"/>
      <c r="AR355" s="5"/>
      <c r="AS355" s="250"/>
      <c r="AT355" s="250"/>
      <c r="AU355" s="250"/>
      <c r="AV355" s="250"/>
      <c r="AW355" s="250"/>
      <c r="AX355" s="250"/>
      <c r="AY355" s="250"/>
      <c r="AZ355" s="250"/>
      <c r="BA355" s="250"/>
      <c r="BB355" s="250"/>
      <c r="BC355" s="250"/>
      <c r="BD355" s="250"/>
      <c r="BE355" s="250"/>
      <c r="BF355" s="250"/>
      <c r="BG355" s="250"/>
      <c r="BH355" s="250"/>
      <c r="BI355" s="250"/>
      <c r="BJ355" s="250"/>
      <c r="BK355" s="250"/>
      <c r="BL355" s="250"/>
      <c r="BM355" s="250"/>
      <c r="BN355" s="250"/>
      <c r="BO355" s="250"/>
      <c r="BP355" s="250"/>
      <c r="BQ355" s="250"/>
      <c r="BR355" s="250"/>
      <c r="BS355" s="250"/>
      <c r="BT355" s="250"/>
      <c r="BU355" s="250"/>
      <c r="BV355" s="250"/>
      <c r="BW355" s="250"/>
      <c r="BX355" s="250"/>
      <c r="BY355" s="250"/>
      <c r="BZ355" s="250"/>
      <c r="CA355" s="250"/>
      <c r="CB355" s="250"/>
      <c r="CC355" s="250"/>
      <c r="CD355" s="250"/>
      <c r="CE355" s="250"/>
      <c r="CF355" s="423"/>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5"/>
    </row>
    <row r="356" spans="1:122" s="5" customFormat="1" ht="13.5" customHeight="1">
      <c r="A356" s="1"/>
      <c r="B356" s="1"/>
      <c r="C356" s="5"/>
      <c r="D356" s="5"/>
      <c r="E356" s="5"/>
      <c r="F356" s="5"/>
      <c r="G356" s="5"/>
      <c r="H356" s="1" t="s">
        <v>479</v>
      </c>
      <c r="I356" s="1"/>
      <c r="J356" s="1"/>
      <c r="K356" s="1"/>
      <c r="L356" s="38" t="s">
        <v>487</v>
      </c>
      <c r="M356" s="39"/>
      <c r="N356" s="39"/>
      <c r="O356" s="39"/>
      <c r="P356" s="39"/>
      <c r="Q356" s="39"/>
      <c r="R356" s="39"/>
      <c r="S356" s="44"/>
      <c r="T356" s="5"/>
      <c r="U356" s="1" t="s">
        <v>484</v>
      </c>
      <c r="V356" s="1"/>
      <c r="W356" s="1"/>
      <c r="X356" s="1"/>
      <c r="Y356" s="42" t="s">
        <v>487</v>
      </c>
      <c r="Z356" s="49"/>
      <c r="AA356" s="51"/>
      <c r="AB356" s="1" t="s">
        <v>404</v>
      </c>
      <c r="AC356" s="1"/>
      <c r="AD356" s="1" t="s">
        <v>72</v>
      </c>
      <c r="AE356" s="1"/>
      <c r="AF356" s="1"/>
      <c r="AG356" s="1"/>
      <c r="AH356" s="42" t="s">
        <v>487</v>
      </c>
      <c r="AI356" s="49"/>
      <c r="AJ356" s="51"/>
      <c r="AK356" s="1" t="s">
        <v>83</v>
      </c>
      <c r="AL356" s="5"/>
      <c r="AM356" s="5"/>
      <c r="AN356" s="5"/>
      <c r="AO356" s="1"/>
      <c r="AP356" s="111"/>
      <c r="AQ356" s="182"/>
      <c r="AR356" s="12" t="s">
        <v>208</v>
      </c>
      <c r="AS356" s="249" t="str">
        <f>"（"&amp;D365&amp;"）"</f>
        <v>（最終処理等）</v>
      </c>
      <c r="AT356" s="249"/>
      <c r="AU356" s="249"/>
      <c r="AV356" s="249"/>
      <c r="AW356" s="249"/>
      <c r="AX356" s="249"/>
      <c r="AY356" s="249"/>
      <c r="AZ356" s="249"/>
      <c r="BA356" s="253"/>
      <c r="BB356" s="253"/>
      <c r="BC356" s="253"/>
      <c r="BD356" s="253"/>
      <c r="BE356" s="253"/>
      <c r="BF356" s="253"/>
      <c r="BG356" s="253"/>
      <c r="BH356" s="253"/>
      <c r="BI356" s="253"/>
      <c r="BJ356" s="253"/>
      <c r="BK356" s="253"/>
      <c r="BL356" s="253"/>
      <c r="BM356" s="253"/>
      <c r="BN356" s="253"/>
      <c r="BO356" s="253"/>
      <c r="BP356" s="253"/>
      <c r="BQ356" s="253"/>
      <c r="BR356" s="253"/>
      <c r="BS356" s="253"/>
      <c r="BT356" s="253"/>
      <c r="BU356" s="253"/>
      <c r="BV356" s="253"/>
      <c r="BW356" s="253"/>
      <c r="BX356" s="253"/>
      <c r="BY356" s="253"/>
      <c r="BZ356" s="253"/>
      <c r="CA356" s="253"/>
      <c r="CB356" s="253"/>
      <c r="CC356" s="253"/>
      <c r="CD356" s="253"/>
      <c r="CE356" s="253"/>
      <c r="CF356" s="423"/>
      <c r="CG356" s="5"/>
      <c r="CH356" s="5"/>
      <c r="CI356" s="5"/>
      <c r="CJ356" s="5"/>
      <c r="CK356" s="5"/>
      <c r="CL356" s="5"/>
      <c r="CM356" s="5"/>
      <c r="CN356" s="5"/>
      <c r="CO356" s="1"/>
      <c r="CP356" s="1"/>
      <c r="CQ356" s="1"/>
      <c r="CR356" s="1"/>
      <c r="CS356" s="1"/>
      <c r="CT356" s="5"/>
      <c r="CU356" s="5"/>
      <c r="CV356" s="5"/>
      <c r="CW356" s="5"/>
      <c r="CX356" s="5"/>
      <c r="CY356" s="5"/>
      <c r="CZ356" s="5"/>
      <c r="DA356" s="5"/>
      <c r="DB356" s="5"/>
      <c r="DC356" s="5"/>
      <c r="DD356" s="5"/>
      <c r="DE356" s="5"/>
      <c r="DF356" s="5"/>
      <c r="DG356" s="5"/>
      <c r="DH356" s="5"/>
      <c r="DI356" s="5"/>
      <c r="DJ356" s="5"/>
      <c r="DK356" s="1"/>
      <c r="DL356" s="1"/>
      <c r="DM356" s="1"/>
      <c r="DN356" s="1"/>
      <c r="DO356" s="5"/>
      <c r="DP356" s="5"/>
      <c r="DQ356" s="5"/>
      <c r="DR356" s="5"/>
    </row>
    <row r="357" spans="1:122" s="5" customFormat="1" ht="13.5" customHeight="1">
      <c r="A357" s="1"/>
      <c r="B357" s="1"/>
      <c r="C357" s="1"/>
      <c r="D357" s="1"/>
      <c r="E357" s="1"/>
      <c r="F357" s="1"/>
      <c r="G357" s="1"/>
      <c r="H357" s="1"/>
      <c r="I357" s="1"/>
      <c r="J357" s="1"/>
      <c r="K357" s="1"/>
      <c r="L357" s="1"/>
      <c r="M357" s="1"/>
      <c r="N357" s="1"/>
      <c r="O357" s="1"/>
      <c r="P357" s="1"/>
      <c r="Q357" s="1"/>
      <c r="R357" s="1"/>
      <c r="S357" s="1"/>
      <c r="T357" s="1"/>
      <c r="U357" s="63"/>
      <c r="V357" s="63"/>
      <c r="W357" s="63"/>
      <c r="X357" s="1"/>
      <c r="Y357" s="1"/>
      <c r="Z357" s="1"/>
      <c r="AA357" s="1"/>
      <c r="AB357" s="1"/>
      <c r="AC357" s="1"/>
      <c r="AD357" s="1"/>
      <c r="AE357" s="1"/>
      <c r="AF357" s="1"/>
      <c r="AG357" s="1"/>
      <c r="AH357" s="1"/>
      <c r="AI357" s="1"/>
      <c r="AJ357" s="1"/>
      <c r="AK357" s="1"/>
      <c r="AL357" s="1"/>
      <c r="AM357" s="1"/>
      <c r="AN357" s="1"/>
      <c r="AO357" s="1"/>
      <c r="AP357" s="111"/>
      <c r="AQ357" s="182"/>
      <c r="AR357" s="12"/>
      <c r="AS357" s="250" t="str">
        <f>IF(Y365="",CONCATENATE("　",O365,"については、",AC321,"市･町･村""地内の",+P367,"への搬出（片道運搬距離",+AC367,"km）を想定し、その費用として１ｔ当り",+AL367,"円を見込んでいる。　これは、他の施設へ搬出を防げるものではないが、搬出先を変更する場合は協議を行うこと。"),CONCATENATE("　",O365,"については、",AC321,"市･町･村",Y365,"地内の",+P367,"への搬出（片道運搬距離",+AC367,"km）を想定し、その費用として１ｔ当り",+AL367,"円を見込んでいる。　これは、他の施設へ搬出を防げるものではないが、搬出先を変更する場合は協議を行うこと。"))</f>
        <v>　　　　　　については、　市･町･村                地内の　　　　　への搬出（片道運搬距離　　　km）を想定し、その費用として１ｔ当り　　　円を見込んでいる。　これは、他の施設へ搬出を防げるものではないが、搬出先を変更する場合は協議を行うこと。</v>
      </c>
      <c r="AT357" s="250"/>
      <c r="AU357" s="250"/>
      <c r="AV357" s="250"/>
      <c r="AW357" s="250"/>
      <c r="AX357" s="250"/>
      <c r="AY357" s="250"/>
      <c r="AZ357" s="250"/>
      <c r="BA357" s="250"/>
      <c r="BB357" s="250"/>
      <c r="BC357" s="250"/>
      <c r="BD357" s="250"/>
      <c r="BE357" s="250"/>
      <c r="BF357" s="250"/>
      <c r="BG357" s="250"/>
      <c r="BH357" s="250"/>
      <c r="BI357" s="250"/>
      <c r="BJ357" s="250"/>
      <c r="BK357" s="250"/>
      <c r="BL357" s="250"/>
      <c r="BM357" s="250"/>
      <c r="BN357" s="250"/>
      <c r="BO357" s="250"/>
      <c r="BP357" s="250"/>
      <c r="BQ357" s="250"/>
      <c r="BR357" s="250"/>
      <c r="BS357" s="250"/>
      <c r="BT357" s="250"/>
      <c r="BU357" s="250"/>
      <c r="BV357" s="250"/>
      <c r="BW357" s="250"/>
      <c r="BX357" s="250"/>
      <c r="BY357" s="250"/>
      <c r="BZ357" s="250"/>
      <c r="CA357" s="250"/>
      <c r="CB357" s="250"/>
      <c r="CC357" s="250"/>
      <c r="CD357" s="250"/>
      <c r="CE357" s="250"/>
      <c r="CF357" s="423"/>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row>
    <row r="358" spans="1:122" s="5" customFormat="1" ht="13.5" customHeight="1">
      <c r="A358" s="1"/>
      <c r="B358" s="11">
        <v>1</v>
      </c>
      <c r="C358" s="1"/>
      <c r="D358" s="1" t="s">
        <v>476</v>
      </c>
      <c r="E358" s="1"/>
      <c r="F358" s="1"/>
      <c r="G358" s="1"/>
      <c r="H358" s="1"/>
      <c r="I358" s="1"/>
      <c r="J358" s="1"/>
      <c r="K358" s="1"/>
      <c r="L358" s="1"/>
      <c r="M358" s="1" t="s">
        <v>258</v>
      </c>
      <c r="N358" s="1"/>
      <c r="O358" s="1"/>
      <c r="P358" s="38" t="s">
        <v>138</v>
      </c>
      <c r="Q358" s="39"/>
      <c r="R358" s="39"/>
      <c r="S358" s="39"/>
      <c r="T358" s="39"/>
      <c r="U358" s="39"/>
      <c r="V358" s="44"/>
      <c r="W358" s="1" t="s">
        <v>89</v>
      </c>
      <c r="X358" s="1"/>
      <c r="Y358" s="1"/>
      <c r="Z358" s="1" t="s">
        <v>479</v>
      </c>
      <c r="AA358" s="1"/>
      <c r="AB358" s="1"/>
      <c r="AC358" s="1"/>
      <c r="AD358" s="38" t="s">
        <v>22</v>
      </c>
      <c r="AE358" s="39"/>
      <c r="AF358" s="39"/>
      <c r="AG358" s="39"/>
      <c r="AH358" s="39"/>
      <c r="AI358" s="39"/>
      <c r="AJ358" s="39"/>
      <c r="AK358" s="44"/>
      <c r="AL358" s="1"/>
      <c r="AM358" s="1"/>
      <c r="AN358" s="1"/>
      <c r="AO358" s="1"/>
      <c r="AP358" s="111"/>
      <c r="AQ358" s="182"/>
      <c r="AR358" s="12"/>
      <c r="AS358" s="250"/>
      <c r="AT358" s="250"/>
      <c r="AU358" s="250"/>
      <c r="AV358" s="250"/>
      <c r="AW358" s="250"/>
      <c r="AX358" s="250"/>
      <c r="AY358" s="250"/>
      <c r="AZ358" s="250"/>
      <c r="BA358" s="250"/>
      <c r="BB358" s="250"/>
      <c r="BC358" s="250"/>
      <c r="BD358" s="250"/>
      <c r="BE358" s="250"/>
      <c r="BF358" s="250"/>
      <c r="BG358" s="250"/>
      <c r="BH358" s="250"/>
      <c r="BI358" s="250"/>
      <c r="BJ358" s="250"/>
      <c r="BK358" s="250"/>
      <c r="BL358" s="250"/>
      <c r="BM358" s="250"/>
      <c r="BN358" s="250"/>
      <c r="BO358" s="250"/>
      <c r="BP358" s="250"/>
      <c r="BQ358" s="250"/>
      <c r="BR358" s="250"/>
      <c r="BS358" s="250"/>
      <c r="BT358" s="250"/>
      <c r="BU358" s="250"/>
      <c r="BV358" s="250"/>
      <c r="BW358" s="250"/>
      <c r="BX358" s="250"/>
      <c r="BY358" s="250"/>
      <c r="BZ358" s="250"/>
      <c r="CA358" s="250"/>
      <c r="CB358" s="250"/>
      <c r="CC358" s="250"/>
      <c r="CD358" s="250"/>
      <c r="CE358" s="250"/>
      <c r="CF358" s="423"/>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row>
    <row r="359" spans="1:122" s="5" customFormat="1" ht="13.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11"/>
      <c r="AQ359" s="182"/>
      <c r="AR359" s="12"/>
      <c r="AS359" s="250"/>
      <c r="AT359" s="250"/>
      <c r="AU359" s="250"/>
      <c r="AV359" s="250"/>
      <c r="AW359" s="250"/>
      <c r="AX359" s="250"/>
      <c r="AY359" s="250"/>
      <c r="AZ359" s="250"/>
      <c r="BA359" s="250"/>
      <c r="BB359" s="250"/>
      <c r="BC359" s="250"/>
      <c r="BD359" s="250"/>
      <c r="BE359" s="250"/>
      <c r="BF359" s="250"/>
      <c r="BG359" s="250"/>
      <c r="BH359" s="250"/>
      <c r="BI359" s="250"/>
      <c r="BJ359" s="250"/>
      <c r="BK359" s="250"/>
      <c r="BL359" s="250"/>
      <c r="BM359" s="250"/>
      <c r="BN359" s="250"/>
      <c r="BO359" s="250"/>
      <c r="BP359" s="250"/>
      <c r="BQ359" s="250"/>
      <c r="BR359" s="250"/>
      <c r="BS359" s="250"/>
      <c r="BT359" s="250"/>
      <c r="BU359" s="250"/>
      <c r="BV359" s="250"/>
      <c r="BW359" s="250"/>
      <c r="BX359" s="250"/>
      <c r="BY359" s="250"/>
      <c r="BZ359" s="250"/>
      <c r="CA359" s="250"/>
      <c r="CB359" s="250"/>
      <c r="CC359" s="250"/>
      <c r="CD359" s="250"/>
      <c r="CE359" s="250"/>
      <c r="CF359" s="423"/>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row>
    <row r="360" spans="1:122" s="5" customFormat="1" ht="13.5" customHeight="1">
      <c r="A360" s="1"/>
      <c r="B360" s="1"/>
      <c r="C360" s="1"/>
      <c r="D360" s="1"/>
      <c r="E360" s="1"/>
      <c r="F360" s="1"/>
      <c r="G360" s="1"/>
      <c r="H360" s="1"/>
      <c r="I360" s="1"/>
      <c r="J360" s="1"/>
      <c r="K360" s="1"/>
      <c r="L360" s="1"/>
      <c r="M360" s="1" t="s">
        <v>484</v>
      </c>
      <c r="N360" s="1"/>
      <c r="O360" s="1"/>
      <c r="P360" s="1"/>
      <c r="Q360" s="42" t="s">
        <v>487</v>
      </c>
      <c r="R360" s="49"/>
      <c r="S360" s="51"/>
      <c r="T360" s="1" t="s">
        <v>404</v>
      </c>
      <c r="U360" s="1"/>
      <c r="V360" s="1" t="s">
        <v>72</v>
      </c>
      <c r="W360" s="1"/>
      <c r="X360" s="1"/>
      <c r="Y360" s="1"/>
      <c r="Z360" s="42" t="s">
        <v>487</v>
      </c>
      <c r="AA360" s="49"/>
      <c r="AB360" s="51"/>
      <c r="AC360" s="1" t="s">
        <v>83</v>
      </c>
      <c r="AD360" s="1"/>
      <c r="AE360" s="1"/>
      <c r="AF360" s="1"/>
      <c r="AG360" s="1"/>
      <c r="AH360" s="1"/>
      <c r="AI360" s="1"/>
      <c r="AJ360" s="1"/>
      <c r="AK360" s="1"/>
      <c r="AL360" s="1"/>
      <c r="AM360" s="1"/>
      <c r="AN360" s="1"/>
      <c r="AO360" s="1"/>
      <c r="AP360" s="111"/>
      <c r="AQ360" s="182"/>
      <c r="AR360" s="12" t="s">
        <v>307</v>
      </c>
      <c r="AS360" s="53" t="str">
        <f>"（"&amp;D369&amp;"）"</f>
        <v>（産業廃棄物の処理に係る税）</v>
      </c>
      <c r="AT360" s="53"/>
      <c r="AU360" s="53"/>
      <c r="AV360" s="53"/>
      <c r="AW360" s="53"/>
      <c r="AX360" s="53"/>
      <c r="AY360" s="53"/>
      <c r="AZ360" s="53"/>
      <c r="BA360" s="53"/>
      <c r="BB360" s="53"/>
      <c r="BC360" s="53"/>
      <c r="BD360" s="53"/>
      <c r="BE360" s="53"/>
      <c r="BF360" s="254" t="str">
        <f>IF(B369=1,CONCATENATE("　産業廃棄物の処理に係る税に相当する額を",R369,U369,"見込んでいる。"),CONCATENATE("　産業廃棄物の処理に係る税に相当する額を　　　",CG371,"見込んでいる。"))</f>
        <v>　産業廃棄物の処理に係る税に相当する額を円見込んでいる。</v>
      </c>
      <c r="BG360" s="254"/>
      <c r="BH360" s="254"/>
      <c r="BI360" s="254"/>
      <c r="BJ360" s="254"/>
      <c r="BK360" s="254"/>
      <c r="BL360" s="254"/>
      <c r="BM360" s="254"/>
      <c r="BN360" s="254"/>
      <c r="BO360" s="254"/>
      <c r="BP360" s="254"/>
      <c r="BQ360" s="254"/>
      <c r="BR360" s="254"/>
      <c r="BS360" s="254"/>
      <c r="BT360" s="254"/>
      <c r="BU360" s="254"/>
      <c r="BV360" s="254"/>
      <c r="BW360" s="254"/>
      <c r="BX360" s="254"/>
      <c r="BY360" s="254"/>
      <c r="BZ360" s="254"/>
      <c r="CA360" s="254"/>
      <c r="CB360" s="254"/>
      <c r="CC360" s="254"/>
      <c r="CD360" s="254"/>
      <c r="CE360" s="254"/>
      <c r="CF360" s="423"/>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row>
    <row r="361" spans="1:122" s="5" customFormat="1" ht="13.5" customHeight="1">
      <c r="A361" s="1"/>
      <c r="B361" s="1"/>
      <c r="C361" s="1"/>
      <c r="D361" s="1"/>
      <c r="E361" s="1"/>
      <c r="F361" s="1"/>
      <c r="G361" s="1"/>
      <c r="H361" s="1"/>
      <c r="I361" s="1"/>
      <c r="J361" s="1"/>
      <c r="K361" s="1"/>
      <c r="L361" s="1"/>
      <c r="M361" s="1"/>
      <c r="N361" s="1"/>
      <c r="O361" s="1"/>
      <c r="P361" s="1"/>
      <c r="Q361" s="55"/>
      <c r="R361" s="55"/>
      <c r="S361" s="55"/>
      <c r="T361" s="1"/>
      <c r="U361" s="1"/>
      <c r="V361" s="1"/>
      <c r="W361" s="1"/>
      <c r="X361" s="1"/>
      <c r="Y361" s="1"/>
      <c r="Z361" s="55"/>
      <c r="AA361" s="55"/>
      <c r="AB361" s="55"/>
      <c r="AC361" s="1"/>
      <c r="AD361" s="1"/>
      <c r="AE361" s="1"/>
      <c r="AF361" s="1"/>
      <c r="AG361" s="1"/>
      <c r="AH361" s="1"/>
      <c r="AI361" s="1"/>
      <c r="AJ361" s="1"/>
      <c r="AK361" s="1"/>
      <c r="AL361" s="1"/>
      <c r="AM361" s="1"/>
      <c r="AN361" s="1"/>
      <c r="AO361" s="1"/>
      <c r="AP361" s="111"/>
      <c r="AQ361" s="182"/>
      <c r="AR361" s="1" t="s">
        <v>524</v>
      </c>
      <c r="AS361" s="262" t="s">
        <v>105</v>
      </c>
      <c r="AT361" s="262"/>
      <c r="AU361" s="262"/>
      <c r="AV361" s="262"/>
      <c r="AW361" s="262"/>
      <c r="AX361" s="262"/>
      <c r="AY361" s="262"/>
      <c r="AZ361" s="262"/>
      <c r="BA361" s="12"/>
      <c r="BB361" s="12"/>
      <c r="BC361" s="12"/>
      <c r="BD361" s="12"/>
      <c r="BE361" s="12"/>
      <c r="BF361" s="12"/>
      <c r="BG361" s="12"/>
      <c r="BH361" s="12"/>
      <c r="BI361" s="12"/>
      <c r="BJ361" s="12"/>
      <c r="BK361" s="12"/>
      <c r="BL361" s="12"/>
      <c r="BM361" s="12"/>
      <c r="BN361" s="12"/>
      <c r="BO361" s="12"/>
      <c r="BP361" s="12"/>
      <c r="BQ361" s="12"/>
      <c r="BR361" s="12"/>
      <c r="BS361" s="12"/>
      <c r="BT361" s="12"/>
      <c r="BU361" s="12"/>
      <c r="BV361" s="12"/>
      <c r="BW361" s="12"/>
      <c r="BX361" s="12"/>
      <c r="BY361" s="12"/>
      <c r="BZ361" s="12"/>
      <c r="CA361" s="12"/>
      <c r="CB361" s="12"/>
      <c r="CC361" s="12"/>
      <c r="CD361" s="12"/>
      <c r="CE361" s="12"/>
      <c r="CF361" s="423"/>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row>
    <row r="362" spans="1:122" s="5" customFormat="1" ht="13.5" customHeight="1">
      <c r="A362" s="1"/>
      <c r="B362" s="1"/>
      <c r="C362" s="1"/>
      <c r="D362" s="1"/>
      <c r="E362" s="1"/>
      <c r="F362" s="1"/>
      <c r="G362" s="1"/>
      <c r="H362" s="1"/>
      <c r="I362" s="1"/>
      <c r="J362" s="1"/>
      <c r="K362" s="1"/>
      <c r="L362" s="1"/>
      <c r="M362" s="1"/>
      <c r="N362" s="1"/>
      <c r="O362" s="1"/>
      <c r="P362" s="1"/>
      <c r="Q362" s="55"/>
      <c r="R362" s="55"/>
      <c r="S362" s="55"/>
      <c r="T362" s="1"/>
      <c r="U362" s="1"/>
      <c r="V362" s="1"/>
      <c r="W362" s="1"/>
      <c r="X362" s="1"/>
      <c r="Y362" s="1"/>
      <c r="Z362" s="55"/>
      <c r="AA362" s="55"/>
      <c r="AB362" s="55"/>
      <c r="AC362" s="1"/>
      <c r="AD362" s="1"/>
      <c r="AE362" s="1"/>
      <c r="AF362" s="1"/>
      <c r="AG362" s="1"/>
      <c r="AH362" s="1"/>
      <c r="AI362" s="1"/>
      <c r="AJ362" s="1"/>
      <c r="AK362" s="1"/>
      <c r="AL362" s="1"/>
      <c r="AM362" s="1"/>
      <c r="AN362" s="1"/>
      <c r="AO362" s="1"/>
      <c r="AP362" s="111"/>
      <c r="AQ362" s="182"/>
      <c r="AR362" s="1"/>
      <c r="AS362" s="247"/>
      <c r="AT362" s="247"/>
      <c r="AU362" s="247"/>
      <c r="AV362" s="307" t="s">
        <v>544</v>
      </c>
      <c r="AW362" s="248"/>
      <c r="AX362" s="248"/>
      <c r="AY362" s="248"/>
      <c r="AZ362" s="248"/>
      <c r="BA362" s="248"/>
      <c r="BB362" s="248"/>
      <c r="BC362" s="248"/>
      <c r="BD362" s="248"/>
      <c r="BE362" s="248"/>
      <c r="BF362" s="248"/>
      <c r="BG362" s="248"/>
      <c r="BH362" s="248"/>
      <c r="BI362" s="248"/>
      <c r="BJ362" s="248"/>
      <c r="BK362" s="248"/>
      <c r="BL362" s="248"/>
      <c r="BM362" s="248"/>
      <c r="BN362" s="248"/>
      <c r="BO362" s="248"/>
      <c r="BP362" s="248"/>
      <c r="BQ362" s="248"/>
      <c r="BR362" s="248"/>
      <c r="BS362" s="248"/>
      <c r="BT362" s="248"/>
      <c r="BU362" s="248"/>
      <c r="BV362" s="248"/>
      <c r="BW362" s="248"/>
      <c r="BX362" s="248"/>
      <c r="BY362" s="248"/>
      <c r="BZ362" s="248"/>
      <c r="CA362" s="248"/>
      <c r="CB362" s="248"/>
      <c r="CC362" s="248"/>
      <c r="CD362" s="248"/>
      <c r="CE362" s="248"/>
      <c r="CF362" s="423"/>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row>
    <row r="363" spans="1:122" s="5" customFormat="1" ht="13.5" customHeight="1">
      <c r="A363" s="1"/>
      <c r="B363" s="1"/>
      <c r="C363" s="1"/>
      <c r="D363" s="1"/>
      <c r="E363" s="1"/>
      <c r="F363" s="1"/>
      <c r="G363" s="1"/>
      <c r="H363" s="1"/>
      <c r="I363" s="1"/>
      <c r="J363" s="1"/>
      <c r="K363" s="1"/>
      <c r="L363" s="1"/>
      <c r="M363" s="1"/>
      <c r="N363" s="1"/>
      <c r="O363" s="1"/>
      <c r="P363" s="1"/>
      <c r="Q363" s="55"/>
      <c r="R363" s="55"/>
      <c r="S363" s="55"/>
      <c r="T363" s="1"/>
      <c r="U363" s="1"/>
      <c r="V363" s="1"/>
      <c r="W363" s="1"/>
      <c r="X363" s="1"/>
      <c r="Y363" s="1"/>
      <c r="Z363" s="55"/>
      <c r="AA363" s="55"/>
      <c r="AB363" s="55"/>
      <c r="AC363" s="1"/>
      <c r="AD363" s="1"/>
      <c r="AE363" s="1"/>
      <c r="AF363" s="1"/>
      <c r="AG363" s="1"/>
      <c r="AH363" s="1"/>
      <c r="AI363" s="1"/>
      <c r="AJ363" s="1"/>
      <c r="AK363" s="1"/>
      <c r="AL363" s="1"/>
      <c r="AM363" s="1"/>
      <c r="AN363" s="1"/>
      <c r="AO363" s="1"/>
      <c r="AP363" s="111"/>
      <c r="AQ363" s="182"/>
      <c r="AR363" s="1"/>
      <c r="AS363" s="247"/>
      <c r="AT363" s="247"/>
      <c r="AU363" s="247"/>
      <c r="AV363" s="248"/>
      <c r="AW363" s="248"/>
      <c r="AX363" s="248"/>
      <c r="AY363" s="248"/>
      <c r="AZ363" s="248"/>
      <c r="BA363" s="248"/>
      <c r="BB363" s="248"/>
      <c r="BC363" s="248"/>
      <c r="BD363" s="248"/>
      <c r="BE363" s="248"/>
      <c r="BF363" s="248"/>
      <c r="BG363" s="248"/>
      <c r="BH363" s="248"/>
      <c r="BI363" s="248"/>
      <c r="BJ363" s="248"/>
      <c r="BK363" s="248"/>
      <c r="BL363" s="248"/>
      <c r="BM363" s="248"/>
      <c r="BN363" s="248"/>
      <c r="BO363" s="248"/>
      <c r="BP363" s="248"/>
      <c r="BQ363" s="248"/>
      <c r="BR363" s="248"/>
      <c r="BS363" s="248"/>
      <c r="BT363" s="248"/>
      <c r="BU363" s="248"/>
      <c r="BV363" s="248"/>
      <c r="BW363" s="248"/>
      <c r="BX363" s="248"/>
      <c r="BY363" s="248"/>
      <c r="BZ363" s="248"/>
      <c r="CA363" s="248"/>
      <c r="CB363" s="248"/>
      <c r="CC363" s="248"/>
      <c r="CD363" s="248"/>
      <c r="CE363" s="248"/>
      <c r="CF363" s="423"/>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row>
    <row r="364" spans="1:122" s="5" customFormat="1" ht="13.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11"/>
      <c r="AQ364" s="182"/>
      <c r="AR364" s="12" t="s">
        <v>212</v>
      </c>
      <c r="AS364" s="226" t="str">
        <f>"（"&amp;D371&amp;"）"</f>
        <v>（建設発生木材の出来形数量）</v>
      </c>
      <c r="AT364" s="226"/>
      <c r="AU364" s="12"/>
      <c r="AV364" s="12"/>
      <c r="AW364" s="12"/>
      <c r="AX364" s="12"/>
      <c r="AY364" s="12"/>
      <c r="AZ364" s="12"/>
      <c r="BA364" s="5"/>
      <c r="BB364" s="253"/>
      <c r="BC364" s="253"/>
      <c r="BD364" s="250" t="s">
        <v>213</v>
      </c>
      <c r="BE364" s="250"/>
      <c r="BF364" s="250"/>
      <c r="BG364" s="250"/>
      <c r="BH364" s="250"/>
      <c r="BI364" s="250"/>
      <c r="BJ364" s="250"/>
      <c r="BK364" s="250"/>
      <c r="BL364" s="250"/>
      <c r="BM364" s="250"/>
      <c r="BN364" s="250"/>
      <c r="BO364" s="250"/>
      <c r="BP364" s="250"/>
      <c r="BQ364" s="250"/>
      <c r="BR364" s="250"/>
      <c r="BS364" s="250"/>
      <c r="BT364" s="250"/>
      <c r="BU364" s="250"/>
      <c r="BV364" s="250"/>
      <c r="BW364" s="250"/>
      <c r="BX364" s="250"/>
      <c r="BY364" s="250"/>
      <c r="BZ364" s="250"/>
      <c r="CA364" s="250"/>
      <c r="CB364" s="250"/>
      <c r="CC364" s="250"/>
      <c r="CD364" s="250"/>
      <c r="CE364" s="250"/>
      <c r="CF364" s="423"/>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row>
    <row r="365" spans="1:122" s="5" customFormat="1" ht="13.5" customHeight="1">
      <c r="A365" s="1"/>
      <c r="B365" s="11">
        <v>1</v>
      </c>
      <c r="C365" s="1"/>
      <c r="D365" s="1" t="s">
        <v>88</v>
      </c>
      <c r="E365" s="1"/>
      <c r="F365" s="1"/>
      <c r="G365" s="1"/>
      <c r="H365" s="1"/>
      <c r="I365" s="1"/>
      <c r="J365" s="1"/>
      <c r="K365" s="1"/>
      <c r="L365" s="1" t="s">
        <v>233</v>
      </c>
      <c r="M365" s="1"/>
      <c r="N365" s="1"/>
      <c r="O365" s="38" t="s">
        <v>494</v>
      </c>
      <c r="P365" s="39"/>
      <c r="Q365" s="39"/>
      <c r="R365" s="39"/>
      <c r="S365" s="39"/>
      <c r="T365" s="44"/>
      <c r="U365" s="1"/>
      <c r="V365" s="1" t="s">
        <v>258</v>
      </c>
      <c r="W365" s="1"/>
      <c r="X365" s="1"/>
      <c r="Y365" s="38" t="s">
        <v>60</v>
      </c>
      <c r="Z365" s="39"/>
      <c r="AA365" s="39"/>
      <c r="AB365" s="39"/>
      <c r="AC365" s="39"/>
      <c r="AD365" s="39"/>
      <c r="AE365" s="44"/>
      <c r="AF365" s="1" t="s">
        <v>89</v>
      </c>
      <c r="AG365" s="1"/>
      <c r="AH365" s="1"/>
      <c r="AI365" s="1"/>
      <c r="AJ365" s="1"/>
      <c r="AK365" s="1"/>
      <c r="AL365" s="1"/>
      <c r="AM365" s="1"/>
      <c r="AN365" s="1"/>
      <c r="AO365" s="1"/>
      <c r="AP365" s="111"/>
      <c r="AQ365" s="182"/>
      <c r="AR365" s="12"/>
      <c r="AS365" s="5"/>
      <c r="AT365" s="253"/>
      <c r="AU365" s="253"/>
      <c r="AV365" s="253"/>
      <c r="AW365" s="253"/>
      <c r="AX365" s="253"/>
      <c r="AY365" s="253"/>
      <c r="AZ365" s="253"/>
      <c r="BA365" s="253"/>
      <c r="BB365" s="253"/>
      <c r="BC365" s="253"/>
      <c r="BD365" s="250"/>
      <c r="BE365" s="250"/>
      <c r="BF365" s="250"/>
      <c r="BG365" s="250"/>
      <c r="BH365" s="250"/>
      <c r="BI365" s="250"/>
      <c r="BJ365" s="250"/>
      <c r="BK365" s="250"/>
      <c r="BL365" s="250"/>
      <c r="BM365" s="250"/>
      <c r="BN365" s="250"/>
      <c r="BO365" s="250"/>
      <c r="BP365" s="250"/>
      <c r="BQ365" s="250"/>
      <c r="BR365" s="250"/>
      <c r="BS365" s="250"/>
      <c r="BT365" s="250"/>
      <c r="BU365" s="250"/>
      <c r="BV365" s="250"/>
      <c r="BW365" s="250"/>
      <c r="BX365" s="250"/>
      <c r="BY365" s="250"/>
      <c r="BZ365" s="250"/>
      <c r="CA365" s="250"/>
      <c r="CB365" s="250"/>
      <c r="CC365" s="250"/>
      <c r="CD365" s="250"/>
      <c r="CE365" s="250"/>
      <c r="CF365" s="423"/>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row>
    <row r="366" spans="1:122" ht="13.5" customHeight="1">
      <c r="AP366" s="111"/>
      <c r="AQ366" s="182"/>
      <c r="AR366" s="69"/>
      <c r="AS366" s="263" t="s">
        <v>349</v>
      </c>
      <c r="AT366" s="290"/>
      <c r="AU366" s="290"/>
      <c r="AV366" s="290"/>
      <c r="AW366" s="309"/>
      <c r="AX366" s="316" t="s">
        <v>477</v>
      </c>
      <c r="AY366" s="321"/>
      <c r="AZ366" s="321"/>
      <c r="BA366" s="321"/>
      <c r="BB366" s="321"/>
      <c r="BC366" s="321"/>
      <c r="BD366" s="321"/>
      <c r="BE366" s="321"/>
      <c r="BF366" s="321"/>
      <c r="BG366" s="367" t="s">
        <v>407</v>
      </c>
      <c r="BH366" s="372"/>
      <c r="BI366" s="372"/>
      <c r="BJ366" s="372"/>
      <c r="BK366" s="372"/>
      <c r="BL366" s="372"/>
      <c r="BM366" s="372"/>
      <c r="BN366" s="372"/>
      <c r="BO366" s="372"/>
      <c r="BP366" s="372"/>
      <c r="BQ366" s="372"/>
      <c r="BR366" s="372"/>
      <c r="BS366" s="372"/>
      <c r="BT366" s="381"/>
      <c r="BU366" s="386" t="s">
        <v>40</v>
      </c>
      <c r="BV366" s="321"/>
      <c r="BW366" s="321"/>
      <c r="BX366" s="321"/>
      <c r="BY366" s="321"/>
      <c r="BZ366" s="321"/>
      <c r="CA366" s="321"/>
      <c r="CB366" s="321"/>
      <c r="CC366" s="321"/>
      <c r="CD366" s="405"/>
      <c r="CE366" s="150"/>
      <c r="CF366" s="423"/>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row>
    <row r="367" spans="1:122" ht="13.5" customHeight="1">
      <c r="L367" s="1" t="s">
        <v>479</v>
      </c>
      <c r="P367" s="38" t="s">
        <v>494</v>
      </c>
      <c r="Q367" s="39"/>
      <c r="R367" s="39"/>
      <c r="S367" s="39"/>
      <c r="T367" s="39"/>
      <c r="U367" s="39"/>
      <c r="V367" s="39"/>
      <c r="W367" s="44"/>
      <c r="Y367" s="1" t="s">
        <v>484</v>
      </c>
      <c r="AC367" s="42" t="s">
        <v>487</v>
      </c>
      <c r="AD367" s="49"/>
      <c r="AE367" s="51"/>
      <c r="AF367" s="1" t="s">
        <v>404</v>
      </c>
      <c r="AH367" s="1" t="s">
        <v>72</v>
      </c>
      <c r="AL367" s="42" t="s">
        <v>487</v>
      </c>
      <c r="AM367" s="49"/>
      <c r="AN367" s="51"/>
      <c r="AO367" s="1" t="s">
        <v>83</v>
      </c>
      <c r="AP367" s="111"/>
      <c r="AQ367" s="182"/>
      <c r="AR367" s="69"/>
      <c r="AS367" s="264" t="s">
        <v>466</v>
      </c>
      <c r="AT367" s="291"/>
      <c r="AU367" s="291"/>
      <c r="AV367" s="291"/>
      <c r="AW367" s="310"/>
      <c r="AX367" s="317" t="s">
        <v>545</v>
      </c>
      <c r="AY367" s="322"/>
      <c r="AZ367" s="327"/>
      <c r="BA367" s="327"/>
      <c r="BB367" s="327"/>
      <c r="BC367" s="327"/>
      <c r="BD367" s="327"/>
      <c r="BE367" s="327"/>
      <c r="BF367" s="363"/>
      <c r="BG367" s="293" t="s">
        <v>336</v>
      </c>
      <c r="BH367" s="373"/>
      <c r="BI367" s="373"/>
      <c r="BJ367" s="373"/>
      <c r="BK367" s="373"/>
      <c r="BL367" s="373"/>
      <c r="BM367" s="373"/>
      <c r="BN367" s="373"/>
      <c r="BO367" s="373"/>
      <c r="BP367" s="373"/>
      <c r="BQ367" s="373"/>
      <c r="BR367" s="373"/>
      <c r="BS367" s="373"/>
      <c r="BT367" s="382"/>
      <c r="BU367" s="387"/>
      <c r="BV367" s="392"/>
      <c r="BW367" s="392"/>
      <c r="BX367" s="392"/>
      <c r="BY367" s="392"/>
      <c r="BZ367" s="392"/>
      <c r="CA367" s="392"/>
      <c r="CB367" s="392"/>
      <c r="CC367" s="392"/>
      <c r="CD367" s="406"/>
      <c r="CE367" s="150"/>
      <c r="CF367" s="423"/>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row>
    <row r="368" spans="1:122" ht="13.5" customHeight="1">
      <c r="P368" s="14"/>
      <c r="Q368" s="14"/>
      <c r="R368" s="14"/>
      <c r="S368" s="14"/>
      <c r="T368" s="14"/>
      <c r="U368" s="14"/>
      <c r="V368" s="14"/>
      <c r="W368" s="14"/>
      <c r="AC368" s="57"/>
      <c r="AD368" s="57"/>
      <c r="AE368" s="57"/>
      <c r="AL368" s="57"/>
      <c r="AM368" s="57"/>
      <c r="AN368" s="57"/>
      <c r="AP368" s="111"/>
      <c r="AQ368" s="182"/>
      <c r="AR368" s="69"/>
      <c r="AS368" s="265"/>
      <c r="AT368" s="214"/>
      <c r="AU368" s="214"/>
      <c r="AV368" s="214"/>
      <c r="AW368" s="311"/>
      <c r="AX368" s="318"/>
      <c r="AY368" s="323"/>
      <c r="AZ368" s="323"/>
      <c r="BA368" s="323"/>
      <c r="BB368" s="323"/>
      <c r="BC368" s="323"/>
      <c r="BD368" s="323"/>
      <c r="BE368" s="323"/>
      <c r="BF368" s="364"/>
      <c r="BG368" s="368"/>
      <c r="BH368" s="368"/>
      <c r="BI368" s="368"/>
      <c r="BJ368" s="368"/>
      <c r="BK368" s="368"/>
      <c r="BL368" s="368"/>
      <c r="BM368" s="368"/>
      <c r="BN368" s="368"/>
      <c r="BO368" s="368"/>
      <c r="BP368" s="368"/>
      <c r="BQ368" s="368"/>
      <c r="BR368" s="368"/>
      <c r="BS368" s="368"/>
      <c r="BT368" s="383"/>
      <c r="BU368" s="388"/>
      <c r="BV368" s="393"/>
      <c r="BW368" s="393"/>
      <c r="BX368" s="393"/>
      <c r="BY368" s="393"/>
      <c r="BZ368" s="393"/>
      <c r="CA368" s="393"/>
      <c r="CB368" s="393"/>
      <c r="CC368" s="393"/>
      <c r="CD368" s="407"/>
      <c r="CE368" s="150"/>
      <c r="CF368" s="423"/>
      <c r="CG368" s="5"/>
      <c r="CH368" s="5"/>
      <c r="CI368" s="5"/>
      <c r="CJ368" s="5"/>
      <c r="CK368" s="5"/>
      <c r="CL368" s="5"/>
      <c r="CM368" s="5"/>
      <c r="CN368" s="5"/>
      <c r="CO368" s="5"/>
      <c r="CP368" s="5"/>
      <c r="CQ368" s="5"/>
      <c r="CR368" s="5"/>
      <c r="CS368" s="5"/>
      <c r="CT368" s="5"/>
      <c r="CU368" s="5"/>
      <c r="CV368" s="5"/>
      <c r="CW368" s="5"/>
      <c r="CX368" s="5"/>
      <c r="CY368" s="5"/>
      <c r="CZ368" s="5"/>
      <c r="DA368" s="5"/>
      <c r="DB368" s="5"/>
      <c r="DI368" s="5"/>
      <c r="DJ368" s="5"/>
      <c r="DK368" s="5"/>
      <c r="DL368" s="5"/>
      <c r="DM368" s="5"/>
      <c r="DN368" s="5"/>
    </row>
    <row r="369" spans="1:256" ht="13.5" customHeight="1">
      <c r="B369" s="11">
        <v>1</v>
      </c>
      <c r="D369" s="1" t="s">
        <v>86</v>
      </c>
      <c r="O369" s="1" t="s">
        <v>2</v>
      </c>
      <c r="R369" s="42"/>
      <c r="S369" s="49"/>
      <c r="T369" s="51"/>
      <c r="U369" s="1" t="s">
        <v>83</v>
      </c>
      <c r="AP369" s="111"/>
      <c r="AQ369" s="182"/>
      <c r="AR369" s="69"/>
      <c r="AS369" s="265"/>
      <c r="AT369" s="214"/>
      <c r="AU369" s="214"/>
      <c r="AV369" s="214"/>
      <c r="AW369" s="311"/>
      <c r="AX369" s="318"/>
      <c r="AY369" s="323"/>
      <c r="AZ369" s="323"/>
      <c r="BA369" s="323"/>
      <c r="BB369" s="323"/>
      <c r="BC369" s="323"/>
      <c r="BD369" s="323"/>
      <c r="BE369" s="323"/>
      <c r="BF369" s="364"/>
      <c r="BG369" s="368"/>
      <c r="BH369" s="368"/>
      <c r="BI369" s="368"/>
      <c r="BJ369" s="368"/>
      <c r="BK369" s="368"/>
      <c r="BL369" s="368"/>
      <c r="BM369" s="368"/>
      <c r="BN369" s="368"/>
      <c r="BO369" s="368"/>
      <c r="BP369" s="368"/>
      <c r="BQ369" s="368"/>
      <c r="BR369" s="368"/>
      <c r="BS369" s="368"/>
      <c r="BT369" s="383"/>
      <c r="BU369" s="388"/>
      <c r="BV369" s="393"/>
      <c r="BW369" s="393"/>
      <c r="BX369" s="393"/>
      <c r="BY369" s="393"/>
      <c r="BZ369" s="393"/>
      <c r="CA369" s="393"/>
      <c r="CB369" s="393"/>
      <c r="CC369" s="393"/>
      <c r="CD369" s="407"/>
      <c r="CE369" s="150"/>
      <c r="CF369" s="423"/>
      <c r="CG369" s="5"/>
      <c r="CH369" s="5"/>
      <c r="CI369" s="5"/>
      <c r="CJ369" s="5"/>
      <c r="CK369" s="5"/>
      <c r="CL369" s="5"/>
      <c r="CM369" s="5"/>
      <c r="CN369" s="5"/>
      <c r="CO369" s="5"/>
      <c r="CP369" s="5"/>
      <c r="CQ369" s="5"/>
      <c r="CR369" s="5"/>
      <c r="CS369" s="5"/>
      <c r="CT369" s="5"/>
      <c r="CU369" s="5"/>
      <c r="CV369" s="5"/>
      <c r="CW369" s="5"/>
      <c r="CX369" s="5"/>
      <c r="CY369" s="5"/>
      <c r="CZ369" s="5"/>
      <c r="DA369" s="5"/>
    </row>
    <row r="370" spans="1:256" s="5" customFormat="1" ht="13.5" customHeight="1">
      <c r="A370" s="1"/>
      <c r="B370" s="1"/>
      <c r="C370" s="1"/>
      <c r="D370" s="1"/>
      <c r="E370" s="1"/>
      <c r="F370" s="1"/>
      <c r="G370" s="1"/>
      <c r="H370" s="1"/>
      <c r="I370" s="1"/>
      <c r="J370" s="1"/>
      <c r="K370" s="1"/>
      <c r="L370" s="1"/>
      <c r="M370" s="14"/>
      <c r="N370" s="14"/>
      <c r="O370" s="14"/>
      <c r="P370" s="14"/>
      <c r="Q370" s="14"/>
      <c r="R370" s="14"/>
      <c r="S370" s="14"/>
      <c r="T370" s="14"/>
      <c r="U370" s="1"/>
      <c r="V370" s="1"/>
      <c r="W370" s="1"/>
      <c r="X370" s="1"/>
      <c r="Y370" s="1"/>
      <c r="Z370" s="57"/>
      <c r="AA370" s="57"/>
      <c r="AB370" s="57"/>
      <c r="AC370" s="1"/>
      <c r="AD370" s="1"/>
      <c r="AE370" s="1"/>
      <c r="AF370" s="1"/>
      <c r="AG370" s="1"/>
      <c r="AH370" s="1"/>
      <c r="AI370" s="57"/>
      <c r="AJ370" s="57"/>
      <c r="AK370" s="57"/>
      <c r="AL370" s="1"/>
      <c r="AM370" s="1"/>
      <c r="AN370" s="1"/>
      <c r="AO370" s="1"/>
      <c r="AP370" s="111"/>
      <c r="AQ370" s="182"/>
      <c r="AR370" s="5"/>
      <c r="AS370" s="265"/>
      <c r="AT370" s="214"/>
      <c r="AU370" s="214"/>
      <c r="AV370" s="214"/>
      <c r="AW370" s="311"/>
      <c r="AX370" s="318"/>
      <c r="AY370" s="323"/>
      <c r="AZ370" s="323"/>
      <c r="BA370" s="323"/>
      <c r="BB370" s="323"/>
      <c r="BC370" s="323"/>
      <c r="BD370" s="323"/>
      <c r="BE370" s="323"/>
      <c r="BF370" s="364"/>
      <c r="BG370" s="368"/>
      <c r="BH370" s="368"/>
      <c r="BI370" s="368"/>
      <c r="BJ370" s="368"/>
      <c r="BK370" s="368"/>
      <c r="BL370" s="368"/>
      <c r="BM370" s="368"/>
      <c r="BN370" s="368"/>
      <c r="BO370" s="368"/>
      <c r="BP370" s="368"/>
      <c r="BQ370" s="368"/>
      <c r="BR370" s="368"/>
      <c r="BS370" s="368"/>
      <c r="BT370" s="383"/>
      <c r="BU370" s="388"/>
      <c r="BV370" s="393"/>
      <c r="BW370" s="393"/>
      <c r="BX370" s="393"/>
      <c r="BY370" s="393"/>
      <c r="BZ370" s="393"/>
      <c r="CA370" s="393"/>
      <c r="CB370" s="393"/>
      <c r="CC370" s="393"/>
      <c r="CD370" s="407"/>
      <c r="CE370" s="150"/>
      <c r="CF370" s="423"/>
      <c r="CG370" s="3"/>
      <c r="CH370" s="5"/>
      <c r="CI370" s="5"/>
      <c r="CJ370" s="5"/>
      <c r="CK370" s="5"/>
      <c r="CL370" s="3"/>
      <c r="CM370" s="5"/>
      <c r="CN370" s="5"/>
      <c r="CO370" s="5"/>
      <c r="CP370" s="5"/>
      <c r="CQ370" s="5"/>
      <c r="CR370" s="5"/>
      <c r="CS370" s="5"/>
      <c r="CT370" s="5"/>
      <c r="CU370" s="5"/>
      <c r="CV370" s="5"/>
      <c r="CW370" s="5"/>
      <c r="CX370" s="5"/>
      <c r="CY370" s="5"/>
      <c r="CZ370" s="5"/>
      <c r="DA370" s="5"/>
      <c r="DB370" s="2"/>
      <c r="DC370" s="2"/>
      <c r="DD370" s="2"/>
      <c r="DE370" s="2"/>
      <c r="DF370" s="2"/>
      <c r="DG370" s="2"/>
      <c r="DH370" s="2"/>
      <c r="DI370" s="2"/>
      <c r="DJ370" s="2"/>
      <c r="DK370" s="2"/>
      <c r="DL370" s="2"/>
      <c r="DM370" s="2"/>
      <c r="DN370" s="2"/>
      <c r="DO370" s="2"/>
      <c r="DP370" s="2"/>
      <c r="DQ370" s="2"/>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IV370" s="2"/>
    </row>
    <row r="371" spans="1:256" ht="13.5" customHeight="1">
      <c r="B371" s="11">
        <v>1</v>
      </c>
      <c r="D371" s="1" t="s">
        <v>321</v>
      </c>
      <c r="AP371" s="111"/>
      <c r="AQ371" s="182"/>
      <c r="AR371" s="69"/>
      <c r="AS371" s="265"/>
      <c r="AT371" s="214"/>
      <c r="AU371" s="214"/>
      <c r="AV371" s="214"/>
      <c r="AW371" s="311"/>
      <c r="AX371" s="318"/>
      <c r="AY371" s="323"/>
      <c r="AZ371" s="323"/>
      <c r="BA371" s="323"/>
      <c r="BB371" s="323"/>
      <c r="BC371" s="323"/>
      <c r="BD371" s="323"/>
      <c r="BE371" s="323"/>
      <c r="BF371" s="364"/>
      <c r="BG371" s="368"/>
      <c r="BH371" s="368"/>
      <c r="BI371" s="368"/>
      <c r="BJ371" s="368"/>
      <c r="BK371" s="368"/>
      <c r="BL371" s="368"/>
      <c r="BM371" s="368"/>
      <c r="BN371" s="368"/>
      <c r="BO371" s="368"/>
      <c r="BP371" s="368"/>
      <c r="BQ371" s="368"/>
      <c r="BR371" s="368"/>
      <c r="BS371" s="368"/>
      <c r="BT371" s="383"/>
      <c r="BU371" s="388"/>
      <c r="BV371" s="393"/>
      <c r="BW371" s="393"/>
      <c r="BX371" s="393"/>
      <c r="BY371" s="393"/>
      <c r="BZ371" s="393"/>
      <c r="CA371" s="393"/>
      <c r="CB371" s="393"/>
      <c r="CC371" s="393"/>
      <c r="CD371" s="407"/>
      <c r="CE371" s="150"/>
      <c r="CF371" s="423"/>
      <c r="CG371" s="2" t="s">
        <v>83</v>
      </c>
      <c r="CH371" s="2" t="s">
        <v>182</v>
      </c>
      <c r="CL371" s="5" t="s">
        <v>194</v>
      </c>
      <c r="CO371" s="5"/>
      <c r="CP371" s="5"/>
      <c r="CQ371" s="5"/>
      <c r="CR371" s="5"/>
      <c r="CS371" s="5"/>
      <c r="CT371" s="5"/>
      <c r="CU371" s="5"/>
      <c r="CV371" s="5"/>
      <c r="CW371" s="5"/>
      <c r="CX371" s="5"/>
      <c r="CY371" s="5"/>
      <c r="CZ371" s="5"/>
      <c r="DA371" s="5"/>
      <c r="DQ371" s="5"/>
    </row>
    <row r="372" spans="1:256" ht="13.5" customHeight="1">
      <c r="AP372" s="111"/>
      <c r="AQ372" s="182"/>
      <c r="AR372" s="69"/>
      <c r="AS372" s="265"/>
      <c r="AT372" s="214"/>
      <c r="AU372" s="214"/>
      <c r="AV372" s="214"/>
      <c r="AW372" s="311"/>
      <c r="AX372" s="318"/>
      <c r="AY372" s="323"/>
      <c r="AZ372" s="323"/>
      <c r="BA372" s="323"/>
      <c r="BB372" s="323"/>
      <c r="BC372" s="323"/>
      <c r="BD372" s="323"/>
      <c r="BE372" s="323"/>
      <c r="BF372" s="364"/>
      <c r="BG372" s="368"/>
      <c r="BH372" s="368"/>
      <c r="BI372" s="368"/>
      <c r="BJ372" s="368"/>
      <c r="BK372" s="368"/>
      <c r="BL372" s="368"/>
      <c r="BM372" s="368"/>
      <c r="BN372" s="368"/>
      <c r="BO372" s="368"/>
      <c r="BP372" s="368"/>
      <c r="BQ372" s="368"/>
      <c r="BR372" s="368"/>
      <c r="BS372" s="368"/>
      <c r="BT372" s="383"/>
      <c r="BU372" s="388"/>
      <c r="BV372" s="393"/>
      <c r="BW372" s="393"/>
      <c r="BX372" s="393"/>
      <c r="BY372" s="393"/>
      <c r="BZ372" s="393"/>
      <c r="CA372" s="393"/>
      <c r="CB372" s="393"/>
      <c r="CC372" s="393"/>
      <c r="CD372" s="407"/>
      <c r="CE372" s="150"/>
      <c r="CF372" s="430"/>
      <c r="CG372" s="5"/>
      <c r="CH372" s="5"/>
      <c r="CI372" s="5"/>
      <c r="CJ372" s="5"/>
      <c r="CK372" s="5"/>
      <c r="CL372" s="5"/>
      <c r="CM372" s="5"/>
      <c r="CN372" s="5"/>
      <c r="CT372" s="5"/>
      <c r="CU372" s="5"/>
      <c r="CV372" s="5"/>
      <c r="CW372" s="5"/>
      <c r="CX372" s="5"/>
      <c r="CY372" s="5"/>
      <c r="CZ372" s="5"/>
      <c r="DA372" s="5"/>
      <c r="DO372" s="5"/>
      <c r="DP372" s="5"/>
    </row>
    <row r="373" spans="1:256" ht="13.5" customHeight="1">
      <c r="B373" s="11">
        <v>1</v>
      </c>
      <c r="D373" s="1" t="s">
        <v>241</v>
      </c>
      <c r="AP373" s="111"/>
      <c r="AQ373" s="182"/>
      <c r="AR373" s="69"/>
      <c r="AS373" s="265"/>
      <c r="AT373" s="214"/>
      <c r="AU373" s="214"/>
      <c r="AV373" s="214"/>
      <c r="AW373" s="311"/>
      <c r="AX373" s="318"/>
      <c r="AY373" s="323"/>
      <c r="AZ373" s="323"/>
      <c r="BA373" s="323"/>
      <c r="BB373" s="323"/>
      <c r="BC373" s="323"/>
      <c r="BD373" s="323"/>
      <c r="BE373" s="323"/>
      <c r="BF373" s="364"/>
      <c r="BG373" s="368"/>
      <c r="BH373" s="368"/>
      <c r="BI373" s="368"/>
      <c r="BJ373" s="368"/>
      <c r="BK373" s="368"/>
      <c r="BL373" s="368"/>
      <c r="BM373" s="368"/>
      <c r="BN373" s="368"/>
      <c r="BO373" s="368"/>
      <c r="BP373" s="368"/>
      <c r="BQ373" s="368"/>
      <c r="BR373" s="368"/>
      <c r="BS373" s="368"/>
      <c r="BT373" s="383"/>
      <c r="BU373" s="388"/>
      <c r="BV373" s="393"/>
      <c r="BW373" s="393"/>
      <c r="BX373" s="393"/>
      <c r="BY373" s="393"/>
      <c r="BZ373" s="393"/>
      <c r="CA373" s="393"/>
      <c r="CB373" s="393"/>
      <c r="CC373" s="393"/>
      <c r="CD373" s="407"/>
      <c r="CE373" s="150"/>
      <c r="CF373" s="423"/>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row>
    <row r="374" spans="1:256" ht="13.5" customHeight="1">
      <c r="AP374" s="111"/>
      <c r="AQ374" s="182"/>
      <c r="AR374" s="69"/>
      <c r="AS374" s="266"/>
      <c r="AT374" s="292"/>
      <c r="AU374" s="292"/>
      <c r="AV374" s="292"/>
      <c r="AW374" s="312"/>
      <c r="AX374" s="319"/>
      <c r="AY374" s="324"/>
      <c r="AZ374" s="324"/>
      <c r="BA374" s="324"/>
      <c r="BB374" s="324"/>
      <c r="BC374" s="324"/>
      <c r="BD374" s="324"/>
      <c r="BE374" s="324"/>
      <c r="BF374" s="365"/>
      <c r="BG374" s="369"/>
      <c r="BH374" s="369"/>
      <c r="BI374" s="369"/>
      <c r="BJ374" s="369"/>
      <c r="BK374" s="369"/>
      <c r="BL374" s="369"/>
      <c r="BM374" s="369"/>
      <c r="BN374" s="369"/>
      <c r="BO374" s="369"/>
      <c r="BP374" s="369"/>
      <c r="BQ374" s="369"/>
      <c r="BR374" s="369"/>
      <c r="BS374" s="369"/>
      <c r="BT374" s="384"/>
      <c r="BU374" s="389"/>
      <c r="BV374" s="394"/>
      <c r="BW374" s="394"/>
      <c r="BX374" s="394"/>
      <c r="BY374" s="394"/>
      <c r="BZ374" s="394"/>
      <c r="CA374" s="394"/>
      <c r="CB374" s="394"/>
      <c r="CC374" s="394"/>
      <c r="CD374" s="408"/>
      <c r="CE374" s="150"/>
      <c r="CF374" s="423"/>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row>
    <row r="375" spans="1:256" ht="13.5" customHeight="1">
      <c r="AP375" s="111"/>
      <c r="AQ375" s="182"/>
      <c r="AR375" s="69"/>
      <c r="AS375" s="267" t="s">
        <v>389</v>
      </c>
      <c r="AT375" s="293"/>
      <c r="AU375" s="293"/>
      <c r="AV375" s="293"/>
      <c r="AW375" s="313"/>
      <c r="AX375" s="317" t="s">
        <v>111</v>
      </c>
      <c r="AY375" s="325"/>
      <c r="AZ375" s="293"/>
      <c r="BA375" s="293"/>
      <c r="BB375" s="293"/>
      <c r="BC375" s="293"/>
      <c r="BD375" s="293"/>
      <c r="BE375" s="293"/>
      <c r="BF375" s="313"/>
      <c r="BG375" s="370" t="s">
        <v>552</v>
      </c>
      <c r="BH375" s="371"/>
      <c r="BI375" s="371"/>
      <c r="BJ375" s="371"/>
      <c r="BK375" s="371"/>
      <c r="BL375" s="371"/>
      <c r="BM375" s="371"/>
      <c r="BN375" s="371"/>
      <c r="BO375" s="371"/>
      <c r="BP375" s="371"/>
      <c r="BQ375" s="371"/>
      <c r="BR375" s="371"/>
      <c r="BS375" s="371"/>
      <c r="BT375" s="385"/>
      <c r="BU375" s="390" t="s">
        <v>493</v>
      </c>
      <c r="BV375" s="395"/>
      <c r="BW375" s="395"/>
      <c r="BX375" s="395"/>
      <c r="BY375" s="395"/>
      <c r="BZ375" s="395"/>
      <c r="CA375" s="395"/>
      <c r="CB375" s="395"/>
      <c r="CC375" s="395"/>
      <c r="CD375" s="409"/>
      <c r="CE375" s="150"/>
      <c r="CF375" s="430"/>
      <c r="CT375" s="5"/>
      <c r="CU375" s="5"/>
      <c r="CV375" s="5"/>
      <c r="CW375" s="5"/>
      <c r="CX375" s="5"/>
      <c r="CY375" s="5"/>
      <c r="CZ375" s="5"/>
      <c r="DA375" s="5"/>
    </row>
    <row r="376" spans="1:256" ht="13.5" customHeight="1">
      <c r="AP376" s="111"/>
      <c r="AQ376" s="182"/>
      <c r="AR376" s="69"/>
      <c r="AS376" s="268"/>
      <c r="AT376" s="294"/>
      <c r="AU376" s="294"/>
      <c r="AV376" s="294"/>
      <c r="AW376" s="314"/>
      <c r="AX376" s="268"/>
      <c r="AY376" s="294"/>
      <c r="AZ376" s="294"/>
      <c r="BA376" s="294"/>
      <c r="BB376" s="294"/>
      <c r="BC376" s="294"/>
      <c r="BD376" s="294"/>
      <c r="BE376" s="294"/>
      <c r="BF376" s="314"/>
      <c r="BG376" s="371"/>
      <c r="BH376" s="371"/>
      <c r="BI376" s="371"/>
      <c r="BJ376" s="371"/>
      <c r="BK376" s="371"/>
      <c r="BL376" s="371"/>
      <c r="BM376" s="371"/>
      <c r="BN376" s="371"/>
      <c r="BO376" s="371"/>
      <c r="BP376" s="371"/>
      <c r="BQ376" s="371"/>
      <c r="BR376" s="371"/>
      <c r="BS376" s="371"/>
      <c r="BT376" s="385"/>
      <c r="BU376" s="391"/>
      <c r="BV376" s="396"/>
      <c r="BW376" s="396"/>
      <c r="BX376" s="396"/>
      <c r="BY376" s="396"/>
      <c r="BZ376" s="396"/>
      <c r="CA376" s="396"/>
      <c r="CB376" s="396"/>
      <c r="CC376" s="396"/>
      <c r="CD376" s="410"/>
      <c r="CE376" s="150"/>
      <c r="CF376" s="430"/>
      <c r="CT376" s="5"/>
      <c r="CU376" s="5"/>
      <c r="CV376" s="5"/>
      <c r="CW376" s="5"/>
      <c r="CX376" s="5"/>
      <c r="CY376" s="5"/>
      <c r="CZ376" s="5"/>
      <c r="DA376" s="5"/>
    </row>
    <row r="377" spans="1:256" ht="13.5" customHeight="1">
      <c r="AP377" s="111"/>
      <c r="AQ377" s="182"/>
      <c r="AR377" s="12" t="s">
        <v>185</v>
      </c>
      <c r="AS377" s="249" t="str">
        <f>"（"&amp;D373&amp;"）"</f>
        <v>（マニフェスト）</v>
      </c>
      <c r="AT377" s="249"/>
      <c r="AU377" s="249"/>
      <c r="AV377" s="249"/>
      <c r="AW377" s="249"/>
      <c r="AX377" s="249"/>
      <c r="AY377" s="249"/>
      <c r="AZ377" s="249"/>
      <c r="BA377" s="250" t="s">
        <v>405</v>
      </c>
      <c r="BB377" s="250"/>
      <c r="BC377" s="250"/>
      <c r="BD377" s="250"/>
      <c r="BE377" s="250"/>
      <c r="BF377" s="250"/>
      <c r="BG377" s="250"/>
      <c r="BH377" s="250"/>
      <c r="BI377" s="250"/>
      <c r="BJ377" s="250"/>
      <c r="BK377" s="250"/>
      <c r="BL377" s="250"/>
      <c r="BM377" s="250"/>
      <c r="BN377" s="250"/>
      <c r="BO377" s="250"/>
      <c r="BP377" s="250"/>
      <c r="BQ377" s="250"/>
      <c r="BR377" s="250"/>
      <c r="BS377" s="250"/>
      <c r="BT377" s="250"/>
      <c r="BU377" s="250"/>
      <c r="BV377" s="250"/>
      <c r="BW377" s="250"/>
      <c r="BX377" s="250"/>
      <c r="BY377" s="250"/>
      <c r="BZ377" s="250"/>
      <c r="CA377" s="250"/>
      <c r="CB377" s="250"/>
      <c r="CC377" s="250"/>
      <c r="CD377" s="250"/>
      <c r="CE377" s="250"/>
      <c r="CF377" s="430"/>
      <c r="CT377" s="5"/>
      <c r="CU377" s="5"/>
      <c r="CV377" s="5"/>
      <c r="CW377" s="5"/>
      <c r="CX377" s="5"/>
      <c r="CY377" s="5"/>
      <c r="CZ377" s="5"/>
      <c r="DA377" s="5"/>
    </row>
    <row r="378" spans="1:256" ht="13.5" customHeight="1">
      <c r="AO378" s="12"/>
      <c r="AP378" s="111"/>
      <c r="AQ378" s="182"/>
      <c r="AR378" s="233"/>
      <c r="AS378" s="269" t="s">
        <v>421</v>
      </c>
      <c r="AT378" s="269"/>
      <c r="AU378" s="269"/>
      <c r="AV378" s="269"/>
      <c r="AW378" s="269"/>
      <c r="AX378" s="269"/>
      <c r="AY378" s="269"/>
      <c r="AZ378" s="269"/>
      <c r="BA378" s="269"/>
      <c r="BB378" s="269"/>
      <c r="BC378" s="269"/>
      <c r="BD378" s="269"/>
      <c r="BE378" s="269"/>
      <c r="BF378" s="269"/>
      <c r="BG378" s="269"/>
      <c r="BH378" s="269"/>
      <c r="BI378" s="269"/>
      <c r="BJ378" s="269"/>
      <c r="BK378" s="269"/>
      <c r="BL378" s="269"/>
      <c r="BM378" s="269"/>
      <c r="BN378" s="269"/>
      <c r="BO378" s="269"/>
      <c r="BP378" s="269"/>
      <c r="BQ378" s="269"/>
      <c r="BR378" s="269"/>
      <c r="BS378" s="269"/>
      <c r="BT378" s="269"/>
      <c r="BU378" s="269"/>
      <c r="BV378" s="269"/>
      <c r="BW378" s="269"/>
      <c r="BX378" s="269"/>
      <c r="BY378" s="269"/>
      <c r="BZ378" s="269"/>
      <c r="CA378" s="269"/>
      <c r="CB378" s="269"/>
      <c r="CC378" s="269"/>
      <c r="CD378" s="269"/>
      <c r="CE378" s="252"/>
      <c r="CF378" s="430"/>
      <c r="CT378" s="5"/>
      <c r="CU378" s="5"/>
      <c r="CV378" s="5"/>
      <c r="CW378" s="5"/>
      <c r="CX378" s="5"/>
      <c r="CY378" s="5"/>
      <c r="CZ378" s="5"/>
      <c r="DA378" s="5"/>
    </row>
    <row r="379" spans="1:256" ht="13.5" customHeight="1">
      <c r="AP379" s="115"/>
      <c r="AQ379" s="185"/>
      <c r="AR379" s="234"/>
      <c r="AS379" s="270"/>
      <c r="AT379" s="270"/>
      <c r="AU379" s="270"/>
      <c r="AV379" s="270"/>
      <c r="AW379" s="270"/>
      <c r="AX379" s="270"/>
      <c r="AY379" s="270"/>
      <c r="AZ379" s="270"/>
      <c r="BA379" s="270"/>
      <c r="BB379" s="270"/>
      <c r="BC379" s="270"/>
      <c r="BD379" s="270"/>
      <c r="BE379" s="270"/>
      <c r="BF379" s="270"/>
      <c r="BG379" s="270"/>
      <c r="BH379" s="270"/>
      <c r="BI379" s="270"/>
      <c r="BJ379" s="270"/>
      <c r="BK379" s="270"/>
      <c r="BL379" s="270"/>
      <c r="BM379" s="270"/>
      <c r="BN379" s="270"/>
      <c r="BO379" s="270"/>
      <c r="BP379" s="270"/>
      <c r="BQ379" s="270"/>
      <c r="BR379" s="270"/>
      <c r="BS379" s="270"/>
      <c r="BT379" s="270"/>
      <c r="BU379" s="270"/>
      <c r="BV379" s="270"/>
      <c r="BW379" s="270"/>
      <c r="BX379" s="270"/>
      <c r="BY379" s="270"/>
      <c r="BZ379" s="270"/>
      <c r="CA379" s="270"/>
      <c r="CB379" s="270"/>
      <c r="CC379" s="270"/>
      <c r="CD379" s="270"/>
      <c r="CE379" s="270"/>
      <c r="CF379" s="431"/>
      <c r="CT379" s="5"/>
      <c r="CU379" s="5"/>
      <c r="CV379" s="5"/>
      <c r="CW379" s="5"/>
      <c r="CX379" s="5"/>
      <c r="CY379" s="5"/>
      <c r="CZ379" s="5"/>
      <c r="DA379" s="5"/>
    </row>
    <row r="380" spans="1:256" ht="13.5" customHeight="1">
      <c r="AP380" s="116" t="s">
        <v>95</v>
      </c>
      <c r="AQ380" s="186"/>
      <c r="AR380" s="225"/>
      <c r="AS380" s="225"/>
      <c r="AT380" s="225"/>
      <c r="AU380" s="225"/>
      <c r="AV380" s="225"/>
      <c r="AW380" s="225"/>
      <c r="AX380" s="225"/>
      <c r="AY380" s="225"/>
      <c r="AZ380" s="225"/>
      <c r="BA380" s="219"/>
      <c r="BB380" s="219"/>
      <c r="BC380" s="219"/>
      <c r="BD380" s="219"/>
      <c r="BE380" s="219"/>
      <c r="BF380" s="219"/>
      <c r="BG380" s="219"/>
      <c r="BH380" s="219"/>
      <c r="BI380" s="219"/>
      <c r="BJ380" s="219"/>
      <c r="BK380" s="219"/>
      <c r="BL380" s="219"/>
      <c r="BM380" s="219"/>
      <c r="BN380" s="219"/>
      <c r="BO380" s="219"/>
      <c r="BP380" s="219"/>
      <c r="BQ380" s="219"/>
      <c r="BR380" s="219"/>
      <c r="BS380" s="219"/>
      <c r="BT380" s="219"/>
      <c r="BU380" s="219"/>
      <c r="BV380" s="219"/>
      <c r="BW380" s="219"/>
      <c r="BX380" s="219"/>
      <c r="BY380" s="219"/>
      <c r="BZ380" s="219"/>
      <c r="CA380" s="219"/>
      <c r="CB380" s="219"/>
      <c r="CC380" s="219"/>
      <c r="CD380" s="219"/>
      <c r="CE380" s="219"/>
      <c r="CF380" s="432"/>
      <c r="CT380" s="5"/>
      <c r="CU380" s="5"/>
      <c r="CV380" s="5"/>
      <c r="CW380" s="5"/>
      <c r="CX380" s="5"/>
      <c r="CY380" s="5"/>
      <c r="CZ380" s="5"/>
      <c r="DA380" s="5"/>
    </row>
    <row r="381" spans="1:256" ht="13.5" customHeight="1">
      <c r="B381" s="11">
        <v>1</v>
      </c>
      <c r="D381" s="1" t="s">
        <v>218</v>
      </c>
      <c r="L381" s="1" t="s">
        <v>248</v>
      </c>
      <c r="O381" s="32" t="s">
        <v>141</v>
      </c>
      <c r="P381" s="34"/>
      <c r="Q381" s="34"/>
      <c r="R381" s="34"/>
      <c r="S381" s="34"/>
      <c r="T381" s="34"/>
      <c r="U381" s="34"/>
      <c r="V381" s="43"/>
      <c r="W381" s="1" t="s">
        <v>444</v>
      </c>
      <c r="Z381" s="1" t="s">
        <v>486</v>
      </c>
      <c r="AD381" s="1" t="s">
        <v>188</v>
      </c>
      <c r="AF381" s="32" t="s">
        <v>184</v>
      </c>
      <c r="AG381" s="34"/>
      <c r="AH381" s="34"/>
      <c r="AI381" s="34"/>
      <c r="AJ381" s="43"/>
      <c r="AP381" s="117"/>
      <c r="AQ381" s="187"/>
      <c r="AR381" s="12" t="s">
        <v>94</v>
      </c>
      <c r="AS381" s="14" t="str">
        <f>"（"&amp;D381&amp;"）"</f>
        <v>（建設発生土の使用）</v>
      </c>
      <c r="AT381" s="14"/>
      <c r="AU381" s="14"/>
      <c r="AV381" s="14"/>
      <c r="AW381" s="14"/>
      <c r="AX381" s="14"/>
      <c r="AY381" s="14"/>
      <c r="AZ381" s="14"/>
      <c r="BA381" s="233"/>
      <c r="BB381" s="351"/>
      <c r="BC381" s="351"/>
      <c r="BD381" s="351"/>
      <c r="BE381" s="351"/>
      <c r="BF381" s="351"/>
      <c r="BG381" s="351"/>
      <c r="BH381" s="351"/>
      <c r="BI381" s="351"/>
      <c r="BJ381" s="351"/>
      <c r="BK381" s="351"/>
      <c r="BL381" s="351"/>
      <c r="BM381" s="351"/>
      <c r="BN381" s="351"/>
      <c r="BO381" s="351"/>
      <c r="BP381" s="351"/>
      <c r="BQ381" s="351"/>
      <c r="BR381" s="351"/>
      <c r="BS381" s="351"/>
      <c r="BT381" s="351"/>
      <c r="BU381" s="351"/>
      <c r="BV381" s="351"/>
      <c r="BW381" s="351"/>
      <c r="BX381" s="351"/>
      <c r="BY381" s="351"/>
      <c r="BZ381" s="351"/>
      <c r="CA381" s="351"/>
      <c r="CB381" s="351"/>
      <c r="CC381" s="351"/>
      <c r="CD381" s="351"/>
      <c r="CE381" s="351"/>
      <c r="CF381" s="430"/>
      <c r="CT381" s="5"/>
      <c r="CU381" s="5"/>
      <c r="CV381" s="5"/>
      <c r="CW381" s="5"/>
      <c r="CX381" s="5"/>
      <c r="CY381" s="5"/>
      <c r="CZ381" s="5"/>
      <c r="DA381" s="5"/>
    </row>
    <row r="382" spans="1:256" ht="13.5" customHeight="1">
      <c r="N382" s="5"/>
      <c r="AP382" s="117"/>
      <c r="AQ382" s="187"/>
      <c r="AR382" s="12"/>
      <c r="AS382" s="250" t="str">
        <f>CONCATENATE("　",O381,"工事から",AF381,"の建設発生土を受け入れ、",+P385,"に使用する。")</f>
        <v>　　　　　　　　　工事から　　　　　　の建設発生土を受け入れ、　　　　　　　に使用する。</v>
      </c>
      <c r="AT382" s="250"/>
      <c r="AU382" s="250"/>
      <c r="AV382" s="250"/>
      <c r="AW382" s="250"/>
      <c r="AX382" s="250"/>
      <c r="AY382" s="250"/>
      <c r="AZ382" s="250"/>
      <c r="BA382" s="250"/>
      <c r="BB382" s="250"/>
      <c r="BC382" s="250"/>
      <c r="BD382" s="250"/>
      <c r="BE382" s="250"/>
      <c r="BF382" s="250"/>
      <c r="BG382" s="250"/>
      <c r="BH382" s="250"/>
      <c r="BI382" s="250"/>
      <c r="BJ382" s="250"/>
      <c r="BK382" s="250"/>
      <c r="BL382" s="250"/>
      <c r="BM382" s="250"/>
      <c r="BN382" s="250"/>
      <c r="BO382" s="250"/>
      <c r="BP382" s="250"/>
      <c r="BQ382" s="250"/>
      <c r="BR382" s="250"/>
      <c r="BS382" s="250"/>
      <c r="BT382" s="250"/>
      <c r="BU382" s="250"/>
      <c r="BV382" s="250"/>
      <c r="BW382" s="250"/>
      <c r="BX382" s="250"/>
      <c r="BY382" s="250"/>
      <c r="BZ382" s="250"/>
      <c r="CA382" s="250"/>
      <c r="CB382" s="250"/>
      <c r="CC382" s="250"/>
      <c r="CD382" s="250"/>
      <c r="CE382" s="250"/>
      <c r="CF382" s="430"/>
      <c r="CG382" s="5" t="s">
        <v>564</v>
      </c>
      <c r="CT382" s="5"/>
      <c r="CU382" s="5"/>
      <c r="CV382" s="5"/>
      <c r="CW382" s="5"/>
      <c r="CX382" s="5"/>
      <c r="CY382" s="5"/>
      <c r="CZ382" s="5"/>
      <c r="DA382" s="5"/>
    </row>
    <row r="383" spans="1:256" ht="13.5" customHeight="1">
      <c r="N383" s="5"/>
      <c r="AP383" s="117"/>
      <c r="AQ383" s="187"/>
      <c r="AR383" s="1"/>
      <c r="AS383" s="250" t="s">
        <v>597</v>
      </c>
      <c r="AT383" s="250"/>
      <c r="AU383" s="250"/>
      <c r="AV383" s="250"/>
      <c r="AW383" s="250"/>
      <c r="AX383" s="250"/>
      <c r="AY383" s="250"/>
      <c r="AZ383" s="250"/>
      <c r="BA383" s="250"/>
      <c r="BB383" s="250"/>
      <c r="BC383" s="250"/>
      <c r="BD383" s="250"/>
      <c r="BE383" s="250"/>
      <c r="BF383" s="250"/>
      <c r="BG383" s="250"/>
      <c r="BH383" s="250"/>
      <c r="BI383" s="250"/>
      <c r="BJ383" s="250"/>
      <c r="BK383" s="250"/>
      <c r="BL383" s="250"/>
      <c r="BM383" s="250"/>
      <c r="BN383" s="250"/>
      <c r="BO383" s="250"/>
      <c r="BP383" s="250"/>
      <c r="BQ383" s="250"/>
      <c r="BR383" s="250"/>
      <c r="BS383" s="250"/>
      <c r="BT383" s="250"/>
      <c r="BU383" s="250"/>
      <c r="BV383" s="250"/>
      <c r="BW383" s="250"/>
      <c r="BX383" s="250"/>
      <c r="BY383" s="250"/>
      <c r="BZ383" s="250"/>
      <c r="CA383" s="250"/>
      <c r="CB383" s="250"/>
      <c r="CC383" s="250"/>
      <c r="CD383" s="250"/>
      <c r="CE383" s="250"/>
      <c r="CF383" s="430"/>
      <c r="CG383" s="5"/>
      <c r="CT383" s="5"/>
      <c r="CU383" s="5"/>
      <c r="CV383" s="5"/>
      <c r="CW383" s="5"/>
      <c r="CX383" s="5"/>
      <c r="CY383" s="5"/>
      <c r="CZ383" s="5"/>
      <c r="DA383" s="5"/>
    </row>
    <row r="384" spans="1:256" ht="13.5" customHeight="1">
      <c r="N384" s="5"/>
      <c r="AP384" s="117"/>
      <c r="AQ384" s="187"/>
      <c r="AR384" s="1"/>
      <c r="AS384" s="250"/>
      <c r="AT384" s="250"/>
      <c r="AU384" s="250"/>
      <c r="AV384" s="250"/>
      <c r="AW384" s="250"/>
      <c r="AX384" s="250"/>
      <c r="AY384" s="250"/>
      <c r="AZ384" s="250"/>
      <c r="BA384" s="250"/>
      <c r="BB384" s="250"/>
      <c r="BC384" s="250"/>
      <c r="BD384" s="250"/>
      <c r="BE384" s="250"/>
      <c r="BF384" s="250"/>
      <c r="BG384" s="250"/>
      <c r="BH384" s="250"/>
      <c r="BI384" s="250"/>
      <c r="BJ384" s="250"/>
      <c r="BK384" s="250"/>
      <c r="BL384" s="250"/>
      <c r="BM384" s="250"/>
      <c r="BN384" s="250"/>
      <c r="BO384" s="250"/>
      <c r="BP384" s="250"/>
      <c r="BQ384" s="250"/>
      <c r="BR384" s="250"/>
      <c r="BS384" s="250"/>
      <c r="BT384" s="250"/>
      <c r="BU384" s="250"/>
      <c r="BV384" s="250"/>
      <c r="BW384" s="250"/>
      <c r="BX384" s="250"/>
      <c r="BY384" s="250"/>
      <c r="BZ384" s="250"/>
      <c r="CA384" s="250"/>
      <c r="CB384" s="250"/>
      <c r="CC384" s="250"/>
      <c r="CD384" s="250"/>
      <c r="CE384" s="250"/>
      <c r="CF384" s="430"/>
      <c r="CG384" s="5"/>
      <c r="CT384" s="5"/>
      <c r="CU384" s="5"/>
      <c r="CV384" s="5"/>
      <c r="CW384" s="5"/>
      <c r="CX384" s="5"/>
      <c r="CY384" s="5"/>
      <c r="CZ384" s="5"/>
      <c r="DA384" s="5"/>
    </row>
    <row r="385" spans="2:100" ht="13.5" customHeight="1">
      <c r="L385" s="1" t="s">
        <v>488</v>
      </c>
      <c r="P385" s="38" t="s">
        <v>55</v>
      </c>
      <c r="Q385" s="39"/>
      <c r="R385" s="39"/>
      <c r="S385" s="39"/>
      <c r="T385" s="39"/>
      <c r="U385" s="39"/>
      <c r="V385" s="44"/>
      <c r="AP385" s="117"/>
      <c r="AQ385" s="187"/>
      <c r="AR385" s="12" t="s">
        <v>102</v>
      </c>
      <c r="AS385" s="251" t="str">
        <f>"（"&amp;D387&amp;"）"</f>
        <v>（再生資材の使用）</v>
      </c>
      <c r="AT385" s="251"/>
      <c r="AU385" s="251"/>
      <c r="AV385" s="251"/>
      <c r="AW385" s="251"/>
      <c r="AX385" s="251"/>
      <c r="AY385" s="251"/>
      <c r="AZ385" s="251"/>
      <c r="BA385" s="233"/>
      <c r="BB385" s="233"/>
      <c r="BC385" s="253"/>
      <c r="BD385" s="253"/>
      <c r="BE385" s="253"/>
      <c r="BF385" s="253"/>
      <c r="BG385" s="253"/>
      <c r="BH385" s="253"/>
      <c r="BI385" s="253"/>
      <c r="BJ385" s="253"/>
      <c r="BK385" s="253"/>
      <c r="BL385" s="253"/>
      <c r="BM385" s="253"/>
      <c r="BN385" s="253"/>
      <c r="BO385" s="253"/>
      <c r="BP385" s="253"/>
      <c r="BQ385" s="253"/>
      <c r="BR385" s="253"/>
      <c r="BS385" s="253"/>
      <c r="BT385" s="253"/>
      <c r="BU385" s="253"/>
      <c r="BV385" s="253"/>
      <c r="BW385" s="253"/>
      <c r="BX385" s="253"/>
      <c r="BY385" s="253"/>
      <c r="BZ385" s="253"/>
      <c r="CA385" s="253"/>
      <c r="CB385" s="253"/>
      <c r="CC385" s="253"/>
      <c r="CD385" s="253"/>
      <c r="CE385" s="253"/>
      <c r="CF385" s="430"/>
      <c r="CG385" s="5" t="s">
        <v>440</v>
      </c>
    </row>
    <row r="386" spans="2:100" ht="13.5" customHeight="1">
      <c r="AP386" s="117"/>
      <c r="AQ386" s="187"/>
      <c r="AR386" s="12"/>
      <c r="AS386" s="69" t="s">
        <v>335</v>
      </c>
      <c r="AT386" s="250" t="str">
        <f>CONCATENATE("　",E389,"は、",M389,"工事から運搬し、",+AB389,"に使用する。")</f>
        <v>　Co雑割材は、　　　　　　　　工事から運搬し、　　　　　に使用する。</v>
      </c>
      <c r="AU386" s="250"/>
      <c r="AV386" s="250"/>
      <c r="AW386" s="250"/>
      <c r="AX386" s="250"/>
      <c r="AY386" s="250"/>
      <c r="AZ386" s="250"/>
      <c r="BA386" s="250"/>
      <c r="BB386" s="250"/>
      <c r="BC386" s="250"/>
      <c r="BD386" s="250"/>
      <c r="BE386" s="250"/>
      <c r="BF386" s="250"/>
      <c r="BG386" s="250"/>
      <c r="BH386" s="250"/>
      <c r="BI386" s="250"/>
      <c r="BJ386" s="250"/>
      <c r="BK386" s="250"/>
      <c r="BL386" s="250"/>
      <c r="BM386" s="250"/>
      <c r="BN386" s="250"/>
      <c r="BO386" s="250"/>
      <c r="BP386" s="250"/>
      <c r="BQ386" s="250"/>
      <c r="BR386" s="250"/>
      <c r="BS386" s="250"/>
      <c r="BT386" s="250"/>
      <c r="BU386" s="250"/>
      <c r="BV386" s="250"/>
      <c r="BW386" s="250"/>
      <c r="BX386" s="250"/>
      <c r="BY386" s="250"/>
      <c r="BZ386" s="250"/>
      <c r="CA386" s="250"/>
      <c r="CB386" s="250"/>
      <c r="CC386" s="250"/>
      <c r="CD386" s="250"/>
      <c r="CE386" s="250"/>
      <c r="CF386" s="430"/>
      <c r="CT386" s="5"/>
      <c r="CU386" s="5"/>
      <c r="CV386" s="5"/>
    </row>
    <row r="387" spans="2:100" ht="13.5" customHeight="1">
      <c r="B387" s="11">
        <v>1</v>
      </c>
      <c r="D387" s="1" t="s">
        <v>93</v>
      </c>
      <c r="AP387" s="117"/>
      <c r="AQ387" s="187"/>
      <c r="AR387" s="12"/>
      <c r="AS387" s="69" t="s">
        <v>261</v>
      </c>
      <c r="AT387" s="252" t="str">
        <f>CONCATENATE("　",E391,"は、",S391,"工事から運搬し、",+AH391,"に使用する。")</f>
        <v>　ｱｽﾌｧﾙﾄ・ｺﾝｸﾘｰﾄ切削殻等は、　　　　　　　工事から運搬し、　　　　　に使用する。</v>
      </c>
      <c r="AU387" s="252"/>
      <c r="AV387" s="252"/>
      <c r="AW387" s="252"/>
      <c r="AX387" s="252"/>
      <c r="AY387" s="252"/>
      <c r="AZ387" s="252"/>
      <c r="BA387" s="252"/>
      <c r="BB387" s="252"/>
      <c r="BC387" s="252"/>
      <c r="BD387" s="252"/>
      <c r="BE387" s="252"/>
      <c r="BF387" s="252"/>
      <c r="BG387" s="252"/>
      <c r="BH387" s="252"/>
      <c r="BI387" s="252"/>
      <c r="BJ387" s="252"/>
      <c r="BK387" s="252"/>
      <c r="BL387" s="252"/>
      <c r="BM387" s="252"/>
      <c r="BN387" s="252"/>
      <c r="BO387" s="252"/>
      <c r="BP387" s="252"/>
      <c r="BQ387" s="252"/>
      <c r="BR387" s="252"/>
      <c r="BS387" s="252"/>
      <c r="BT387" s="252"/>
      <c r="BU387" s="252"/>
      <c r="BV387" s="252"/>
      <c r="BW387" s="252"/>
      <c r="BX387" s="252"/>
      <c r="BY387" s="252"/>
      <c r="BZ387" s="252"/>
      <c r="CA387" s="252"/>
      <c r="CB387" s="252"/>
      <c r="CC387" s="252"/>
      <c r="CD387" s="252"/>
      <c r="CE387" s="252"/>
      <c r="CF387" s="430"/>
    </row>
    <row r="388" spans="2:100" ht="13.5" customHeight="1">
      <c r="AP388" s="117"/>
      <c r="AQ388" s="187"/>
      <c r="AR388" s="12"/>
      <c r="AS388" s="69" t="s">
        <v>222</v>
      </c>
      <c r="AT388" s="252" t="str">
        <f>CONCATENATE("　",E393,"[規格：",P393,"］は、",+Z393,"に使用する。")</f>
        <v>　再生クラッシャーラン[規格：　　　］は、　　　　　　に使用する。</v>
      </c>
      <c r="AU388" s="252"/>
      <c r="AV388" s="252"/>
      <c r="AW388" s="252"/>
      <c r="AX388" s="252"/>
      <c r="AY388" s="252"/>
      <c r="AZ388" s="252"/>
      <c r="BA388" s="252"/>
      <c r="BB388" s="252"/>
      <c r="BC388" s="252"/>
      <c r="BD388" s="252"/>
      <c r="BE388" s="252"/>
      <c r="BF388" s="252"/>
      <c r="BG388" s="252"/>
      <c r="BH388" s="252"/>
      <c r="BI388" s="252"/>
      <c r="BJ388" s="252"/>
      <c r="BK388" s="252"/>
      <c r="BL388" s="252"/>
      <c r="BM388" s="252"/>
      <c r="BN388" s="252"/>
      <c r="BO388" s="252"/>
      <c r="BP388" s="252"/>
      <c r="BQ388" s="252"/>
      <c r="BR388" s="252"/>
      <c r="BS388" s="252"/>
      <c r="BT388" s="252"/>
      <c r="BU388" s="252"/>
      <c r="BV388" s="252"/>
      <c r="BW388" s="252"/>
      <c r="BX388" s="252"/>
      <c r="BY388" s="252"/>
      <c r="BZ388" s="252"/>
      <c r="CA388" s="252"/>
      <c r="CB388" s="252"/>
      <c r="CC388" s="252"/>
      <c r="CD388" s="252"/>
      <c r="CE388" s="252"/>
      <c r="CF388" s="430"/>
    </row>
    <row r="389" spans="2:100" ht="13.5" customHeight="1">
      <c r="B389" s="1" t="s">
        <v>335</v>
      </c>
      <c r="C389" s="11">
        <v>1</v>
      </c>
      <c r="E389" s="1" t="s">
        <v>151</v>
      </c>
      <c r="J389" s="1" t="s">
        <v>248</v>
      </c>
      <c r="M389" s="32" t="s">
        <v>141</v>
      </c>
      <c r="N389" s="34"/>
      <c r="O389" s="34"/>
      <c r="P389" s="34"/>
      <c r="Q389" s="34"/>
      <c r="R389" s="34"/>
      <c r="S389" s="34"/>
      <c r="T389" s="43"/>
      <c r="U389" s="1" t="s">
        <v>444</v>
      </c>
      <c r="X389" s="1" t="s">
        <v>488</v>
      </c>
      <c r="AB389" s="32" t="s">
        <v>494</v>
      </c>
      <c r="AC389" s="34"/>
      <c r="AD389" s="34"/>
      <c r="AE389" s="34"/>
      <c r="AF389" s="34"/>
      <c r="AG389" s="43"/>
      <c r="AP389" s="117"/>
      <c r="AQ389" s="187"/>
      <c r="AR389" s="12"/>
      <c r="AS389" s="69" t="s">
        <v>396</v>
      </c>
      <c r="AT389" s="252" t="str">
        <f>CONCATENATE("　",E395,"［規格：",P395,"］は、",+Z395,"に使用する。")</f>
        <v>　再生コンクリート砂［規格：    ］は、　　　　　　に使用する。</v>
      </c>
      <c r="AU389" s="252"/>
      <c r="AV389" s="252"/>
      <c r="AW389" s="252"/>
      <c r="AX389" s="252"/>
      <c r="AY389" s="252"/>
      <c r="AZ389" s="252"/>
      <c r="BA389" s="252"/>
      <c r="BB389" s="252"/>
      <c r="BC389" s="252"/>
      <c r="BD389" s="252"/>
      <c r="BE389" s="252"/>
      <c r="BF389" s="252"/>
      <c r="BG389" s="252"/>
      <c r="BH389" s="252"/>
      <c r="BI389" s="252"/>
      <c r="BJ389" s="252"/>
      <c r="BK389" s="252"/>
      <c r="BL389" s="252"/>
      <c r="BM389" s="252"/>
      <c r="BN389" s="252"/>
      <c r="BO389" s="252"/>
      <c r="BP389" s="252"/>
      <c r="BQ389" s="252"/>
      <c r="BR389" s="252"/>
      <c r="BS389" s="252"/>
      <c r="BT389" s="252"/>
      <c r="BU389" s="252"/>
      <c r="BV389" s="252"/>
      <c r="BW389" s="252"/>
      <c r="BX389" s="252"/>
      <c r="BY389" s="252"/>
      <c r="BZ389" s="252"/>
      <c r="CA389" s="252"/>
      <c r="CB389" s="252"/>
      <c r="CC389" s="252"/>
      <c r="CD389" s="252"/>
      <c r="CE389" s="252"/>
      <c r="CF389" s="430"/>
    </row>
    <row r="390" spans="2:100" ht="13.5" customHeight="1">
      <c r="AP390" s="117"/>
      <c r="AQ390" s="187"/>
      <c r="AR390" s="12"/>
      <c r="AS390" s="69" t="s">
        <v>410</v>
      </c>
      <c r="AT390" s="250" t="str">
        <f>CONCATENATE("　",E398,"［規格：",R398,"］は、",+AB398,"に使用する。")</f>
        <v>　再生加熱アスファルト混合物［規格：　　　］は、　　　　　　に使用する。</v>
      </c>
      <c r="AU390" s="250"/>
      <c r="AV390" s="250"/>
      <c r="AW390" s="250"/>
      <c r="AX390" s="250"/>
      <c r="AY390" s="250"/>
      <c r="AZ390" s="250"/>
      <c r="BA390" s="250"/>
      <c r="BB390" s="250"/>
      <c r="BC390" s="250"/>
      <c r="BD390" s="250"/>
      <c r="BE390" s="250"/>
      <c r="BF390" s="250"/>
      <c r="BG390" s="250"/>
      <c r="BH390" s="250"/>
      <c r="BI390" s="250"/>
      <c r="BJ390" s="250"/>
      <c r="BK390" s="250"/>
      <c r="BL390" s="250"/>
      <c r="BM390" s="250"/>
      <c r="BN390" s="250"/>
      <c r="BO390" s="250"/>
      <c r="BP390" s="250"/>
      <c r="BQ390" s="250"/>
      <c r="BR390" s="250"/>
      <c r="BS390" s="250"/>
      <c r="BT390" s="250"/>
      <c r="BU390" s="250"/>
      <c r="BV390" s="250"/>
      <c r="BW390" s="250"/>
      <c r="BX390" s="250"/>
      <c r="BY390" s="250"/>
      <c r="BZ390" s="250"/>
      <c r="CA390" s="250"/>
      <c r="CB390" s="250"/>
      <c r="CC390" s="250"/>
      <c r="CD390" s="250"/>
      <c r="CE390" s="250"/>
      <c r="CF390" s="430"/>
    </row>
    <row r="391" spans="2:100" ht="13.5" customHeight="1">
      <c r="B391" s="1" t="s">
        <v>261</v>
      </c>
      <c r="C391" s="11">
        <v>1</v>
      </c>
      <c r="D391" s="5"/>
      <c r="E391" s="1" t="s">
        <v>15</v>
      </c>
      <c r="F391" s="2"/>
      <c r="G391" s="2"/>
      <c r="H391" s="2"/>
      <c r="I391" s="2"/>
      <c r="J391" s="2"/>
      <c r="K391" s="2"/>
      <c r="L391" s="2"/>
      <c r="M391" s="2"/>
      <c r="N391" s="2"/>
      <c r="O391" s="2"/>
      <c r="P391" s="1" t="s">
        <v>248</v>
      </c>
      <c r="S391" s="38" t="s">
        <v>55</v>
      </c>
      <c r="T391" s="39"/>
      <c r="U391" s="39"/>
      <c r="V391" s="39"/>
      <c r="W391" s="39"/>
      <c r="X391" s="39"/>
      <c r="Y391" s="39"/>
      <c r="Z391" s="44"/>
      <c r="AA391" s="1" t="s">
        <v>444</v>
      </c>
      <c r="AD391" s="1" t="s">
        <v>488</v>
      </c>
      <c r="AH391" s="38" t="s">
        <v>494</v>
      </c>
      <c r="AI391" s="39"/>
      <c r="AJ391" s="39"/>
      <c r="AK391" s="39"/>
      <c r="AL391" s="39"/>
      <c r="AM391" s="44"/>
      <c r="AP391" s="117"/>
      <c r="AQ391" s="187"/>
      <c r="AR391" s="12"/>
      <c r="AS391" s="69" t="s">
        <v>467</v>
      </c>
      <c r="AT391" s="250" t="str">
        <f>CONCATENATE("　",E400,"［資材名：",O400,"］［規格：",Y400,"］は、",+AI400,"に使用する。")</f>
        <v>　その他再生資材［資材名：　　　　　］［規格：　　　］は、　　　　　　に使用する。</v>
      </c>
      <c r="AU391" s="250"/>
      <c r="AV391" s="250"/>
      <c r="AW391" s="250"/>
      <c r="AX391" s="250"/>
      <c r="AY391" s="250"/>
      <c r="AZ391" s="250"/>
      <c r="BA391" s="250"/>
      <c r="BB391" s="250"/>
      <c r="BC391" s="250"/>
      <c r="BD391" s="250"/>
      <c r="BE391" s="250"/>
      <c r="BF391" s="250"/>
      <c r="BG391" s="250"/>
      <c r="BH391" s="250"/>
      <c r="BI391" s="250"/>
      <c r="BJ391" s="250"/>
      <c r="BK391" s="250"/>
      <c r="BL391" s="250"/>
      <c r="BM391" s="250"/>
      <c r="BN391" s="250"/>
      <c r="BO391" s="250"/>
      <c r="BP391" s="250"/>
      <c r="BQ391" s="250"/>
      <c r="BR391" s="250"/>
      <c r="BS391" s="250"/>
      <c r="BT391" s="250"/>
      <c r="BU391" s="250"/>
      <c r="BV391" s="250"/>
      <c r="BW391" s="250"/>
      <c r="BX391" s="250"/>
      <c r="BY391" s="250"/>
      <c r="BZ391" s="250"/>
      <c r="CA391" s="250"/>
      <c r="CB391" s="250"/>
      <c r="CC391" s="250"/>
      <c r="CD391" s="250"/>
      <c r="CE391" s="250"/>
      <c r="CF391" s="430"/>
    </row>
    <row r="392" spans="2:100" ht="13.5" customHeight="1">
      <c r="AP392" s="117"/>
      <c r="AQ392" s="187"/>
      <c r="AR392" s="12"/>
      <c r="AS392" s="69" t="s">
        <v>265</v>
      </c>
      <c r="AT392" s="295" t="s">
        <v>153</v>
      </c>
      <c r="AU392" s="295"/>
      <c r="AV392" s="295"/>
      <c r="AW392" s="295"/>
      <c r="AX392" s="295"/>
      <c r="AY392" s="295"/>
      <c r="AZ392" s="295"/>
      <c r="BA392" s="295"/>
      <c r="BB392" s="295"/>
      <c r="BC392" s="295"/>
      <c r="BD392" s="295"/>
      <c r="BE392" s="295"/>
      <c r="BF392" s="295"/>
      <c r="BG392" s="295"/>
      <c r="BH392" s="295"/>
      <c r="BI392" s="295"/>
      <c r="BJ392" s="295"/>
      <c r="BK392" s="295"/>
      <c r="BL392" s="295"/>
      <c r="BM392" s="295"/>
      <c r="BN392" s="295"/>
      <c r="BO392" s="295"/>
      <c r="BP392" s="295"/>
      <c r="BQ392" s="295"/>
      <c r="BR392" s="295"/>
      <c r="BS392" s="295"/>
      <c r="BT392" s="295"/>
      <c r="BU392" s="295"/>
      <c r="BV392" s="295"/>
      <c r="BW392" s="295"/>
      <c r="BX392" s="295"/>
      <c r="BY392" s="295"/>
      <c r="BZ392" s="295"/>
      <c r="CA392" s="295"/>
      <c r="CB392" s="295"/>
      <c r="CC392" s="295"/>
      <c r="CD392" s="295"/>
      <c r="CE392" s="295"/>
      <c r="CF392" s="430"/>
    </row>
    <row r="393" spans="2:100" ht="13.5" customHeight="1">
      <c r="B393" s="1" t="s">
        <v>222</v>
      </c>
      <c r="C393" s="11">
        <v>1</v>
      </c>
      <c r="E393" s="1" t="s">
        <v>210</v>
      </c>
      <c r="N393" s="1" t="s">
        <v>407</v>
      </c>
      <c r="P393" s="38" t="s">
        <v>487</v>
      </c>
      <c r="Q393" s="39"/>
      <c r="R393" s="39"/>
      <c r="S393" s="44"/>
      <c r="V393" s="1" t="s">
        <v>488</v>
      </c>
      <c r="Z393" s="38" t="s">
        <v>184</v>
      </c>
      <c r="AA393" s="39"/>
      <c r="AB393" s="39"/>
      <c r="AC393" s="39"/>
      <c r="AD393" s="39"/>
      <c r="AE393" s="44"/>
      <c r="AF393" s="5"/>
      <c r="AG393" s="5"/>
      <c r="AH393" s="5"/>
      <c r="AI393" s="5"/>
      <c r="AJ393" s="5"/>
      <c r="AK393" s="5"/>
      <c r="AL393" s="5"/>
      <c r="AM393" s="5"/>
      <c r="AN393" s="5"/>
      <c r="AP393" s="117"/>
      <c r="AQ393" s="187"/>
      <c r="AR393" s="12"/>
      <c r="AS393" s="221"/>
      <c r="AT393" s="295"/>
      <c r="AU393" s="295"/>
      <c r="AV393" s="295"/>
      <c r="AW393" s="295"/>
      <c r="AX393" s="295"/>
      <c r="AY393" s="295"/>
      <c r="AZ393" s="295"/>
      <c r="BA393" s="295"/>
      <c r="BB393" s="295"/>
      <c r="BC393" s="295"/>
      <c r="BD393" s="295"/>
      <c r="BE393" s="295"/>
      <c r="BF393" s="295"/>
      <c r="BG393" s="295"/>
      <c r="BH393" s="295"/>
      <c r="BI393" s="295"/>
      <c r="BJ393" s="295"/>
      <c r="BK393" s="295"/>
      <c r="BL393" s="295"/>
      <c r="BM393" s="295"/>
      <c r="BN393" s="295"/>
      <c r="BO393" s="295"/>
      <c r="BP393" s="295"/>
      <c r="BQ393" s="295"/>
      <c r="BR393" s="295"/>
      <c r="BS393" s="295"/>
      <c r="BT393" s="295"/>
      <c r="BU393" s="295"/>
      <c r="BV393" s="295"/>
      <c r="BW393" s="295"/>
      <c r="BX393" s="295"/>
      <c r="BY393" s="295"/>
      <c r="BZ393" s="295"/>
      <c r="CA393" s="295"/>
      <c r="CB393" s="295"/>
      <c r="CC393" s="295"/>
      <c r="CD393" s="295"/>
      <c r="CE393" s="295"/>
      <c r="CF393" s="430"/>
    </row>
    <row r="394" spans="2:100" ht="13.5" customHeight="1">
      <c r="AF394" s="5"/>
      <c r="AG394" s="5"/>
      <c r="AH394" s="5"/>
      <c r="AI394" s="5"/>
      <c r="AJ394" s="5"/>
      <c r="AK394" s="5"/>
      <c r="AL394" s="5"/>
      <c r="AM394" s="5"/>
      <c r="AN394" s="5"/>
      <c r="AP394" s="117"/>
      <c r="AQ394" s="187"/>
      <c r="AR394" s="12"/>
      <c r="AS394" s="221"/>
      <c r="AT394" s="295"/>
      <c r="AU394" s="295"/>
      <c r="AV394" s="295"/>
      <c r="AW394" s="295"/>
      <c r="AX394" s="295"/>
      <c r="AY394" s="295"/>
      <c r="AZ394" s="295"/>
      <c r="BA394" s="295"/>
      <c r="BB394" s="295"/>
      <c r="BC394" s="295"/>
      <c r="BD394" s="295"/>
      <c r="BE394" s="295"/>
      <c r="BF394" s="295"/>
      <c r="BG394" s="295"/>
      <c r="BH394" s="295"/>
      <c r="BI394" s="295"/>
      <c r="BJ394" s="295"/>
      <c r="BK394" s="295"/>
      <c r="BL394" s="295"/>
      <c r="BM394" s="295"/>
      <c r="BN394" s="295"/>
      <c r="BO394" s="295"/>
      <c r="BP394" s="295"/>
      <c r="BQ394" s="295"/>
      <c r="BR394" s="295"/>
      <c r="BS394" s="295"/>
      <c r="BT394" s="295"/>
      <c r="BU394" s="295"/>
      <c r="BV394" s="295"/>
      <c r="BW394" s="295"/>
      <c r="BX394" s="295"/>
      <c r="BY394" s="295"/>
      <c r="BZ394" s="295"/>
      <c r="CA394" s="295"/>
      <c r="CB394" s="295"/>
      <c r="CC394" s="295"/>
      <c r="CD394" s="295"/>
      <c r="CE394" s="295"/>
      <c r="CF394" s="430"/>
    </row>
    <row r="395" spans="2:100" ht="13.5" customHeight="1">
      <c r="B395" s="1" t="s">
        <v>396</v>
      </c>
      <c r="C395" s="11">
        <v>1</v>
      </c>
      <c r="E395" s="1" t="s">
        <v>33</v>
      </c>
      <c r="N395" s="1" t="s">
        <v>407</v>
      </c>
      <c r="P395" s="38" t="s">
        <v>4</v>
      </c>
      <c r="Q395" s="39"/>
      <c r="R395" s="39"/>
      <c r="S395" s="44"/>
      <c r="V395" s="1" t="s">
        <v>488</v>
      </c>
      <c r="Z395" s="38" t="s">
        <v>184</v>
      </c>
      <c r="AA395" s="39"/>
      <c r="AB395" s="39"/>
      <c r="AC395" s="39"/>
      <c r="AD395" s="39"/>
      <c r="AE395" s="44"/>
      <c r="AF395" s="5"/>
      <c r="AG395" s="5"/>
      <c r="AH395" s="5"/>
      <c r="AI395" s="5"/>
      <c r="AJ395" s="5"/>
      <c r="AK395" s="5"/>
      <c r="AL395" s="5"/>
      <c r="AM395" s="5"/>
      <c r="AN395" s="5"/>
      <c r="AP395" s="117"/>
      <c r="AQ395" s="187"/>
      <c r="AR395" s="12"/>
      <c r="AS395" s="221"/>
      <c r="AT395" s="295"/>
      <c r="AU395" s="295"/>
      <c r="AV395" s="295"/>
      <c r="AW395" s="295"/>
      <c r="AX395" s="295"/>
      <c r="AY395" s="295"/>
      <c r="AZ395" s="295"/>
      <c r="BA395" s="295"/>
      <c r="BB395" s="295"/>
      <c r="BC395" s="295"/>
      <c r="BD395" s="295"/>
      <c r="BE395" s="295"/>
      <c r="BF395" s="295"/>
      <c r="BG395" s="295"/>
      <c r="BH395" s="295"/>
      <c r="BI395" s="295"/>
      <c r="BJ395" s="295"/>
      <c r="BK395" s="295"/>
      <c r="BL395" s="295"/>
      <c r="BM395" s="295"/>
      <c r="BN395" s="295"/>
      <c r="BO395" s="295"/>
      <c r="BP395" s="295"/>
      <c r="BQ395" s="295"/>
      <c r="BR395" s="295"/>
      <c r="BS395" s="295"/>
      <c r="BT395" s="295"/>
      <c r="BU395" s="295"/>
      <c r="BV395" s="295"/>
      <c r="BW395" s="295"/>
      <c r="BX395" s="295"/>
      <c r="BY395" s="295"/>
      <c r="BZ395" s="295"/>
      <c r="CA395" s="295"/>
      <c r="CB395" s="295"/>
      <c r="CC395" s="295"/>
      <c r="CD395" s="295"/>
      <c r="CE395" s="295"/>
      <c r="CF395" s="430"/>
    </row>
    <row r="396" spans="2:100" ht="13.5" customHeight="1">
      <c r="E396" s="1" t="s">
        <v>67</v>
      </c>
      <c r="P396" s="10"/>
      <c r="Q396" s="10"/>
      <c r="R396" s="10"/>
      <c r="S396" s="10"/>
      <c r="Z396" s="10"/>
      <c r="AA396" s="10"/>
      <c r="AB396" s="10"/>
      <c r="AC396" s="10"/>
      <c r="AD396" s="10"/>
      <c r="AE396" s="10"/>
      <c r="AF396" s="5"/>
      <c r="AG396" s="5"/>
      <c r="AH396" s="5"/>
      <c r="AI396" s="5"/>
      <c r="AJ396" s="5"/>
      <c r="AK396" s="5"/>
      <c r="AL396" s="5"/>
      <c r="AM396" s="5"/>
      <c r="AN396" s="5"/>
      <c r="AP396" s="117"/>
      <c r="AQ396" s="187"/>
      <c r="AR396" s="1"/>
      <c r="AT396" s="295"/>
      <c r="AU396" s="295"/>
      <c r="AV396" s="295"/>
      <c r="AW396" s="295"/>
      <c r="AX396" s="295"/>
      <c r="AY396" s="295"/>
      <c r="AZ396" s="295"/>
      <c r="BA396" s="295"/>
      <c r="BB396" s="295"/>
      <c r="BC396" s="295"/>
      <c r="BD396" s="295"/>
      <c r="BE396" s="295"/>
      <c r="BF396" s="295"/>
      <c r="BG396" s="295"/>
      <c r="BH396" s="295"/>
      <c r="BI396" s="295"/>
      <c r="BJ396" s="295"/>
      <c r="BK396" s="295"/>
      <c r="BL396" s="295"/>
      <c r="BM396" s="295"/>
      <c r="BN396" s="295"/>
      <c r="BO396" s="295"/>
      <c r="BP396" s="295"/>
      <c r="BQ396" s="295"/>
      <c r="BR396" s="295"/>
      <c r="BS396" s="295"/>
      <c r="BT396" s="295"/>
      <c r="BU396" s="295"/>
      <c r="BV396" s="295"/>
      <c r="BW396" s="295"/>
      <c r="BX396" s="295"/>
      <c r="BY396" s="295"/>
      <c r="BZ396" s="295"/>
      <c r="CA396" s="295"/>
      <c r="CB396" s="295"/>
      <c r="CC396" s="295"/>
      <c r="CD396" s="295"/>
      <c r="CE396" s="295"/>
      <c r="CF396" s="430"/>
    </row>
    <row r="397" spans="2:100" ht="13.5" customHeight="1">
      <c r="AO397" s="12"/>
      <c r="AP397" s="117"/>
      <c r="AQ397" s="187"/>
      <c r="AR397" s="1"/>
      <c r="AS397" s="1" t="s">
        <v>446</v>
      </c>
      <c r="AT397" s="250" t="s">
        <v>542</v>
      </c>
      <c r="AU397" s="296"/>
      <c r="AV397" s="296"/>
      <c r="AW397" s="296"/>
      <c r="AX397" s="296"/>
      <c r="AY397" s="296"/>
      <c r="AZ397" s="296"/>
      <c r="BA397" s="296"/>
      <c r="BB397" s="296"/>
      <c r="BC397" s="296"/>
      <c r="BD397" s="296"/>
      <c r="BE397" s="296"/>
      <c r="BF397" s="296"/>
      <c r="BG397" s="296"/>
      <c r="BH397" s="296"/>
      <c r="BI397" s="296"/>
      <c r="BJ397" s="296"/>
      <c r="BK397" s="296"/>
      <c r="BL397" s="296"/>
      <c r="BM397" s="296"/>
      <c r="BN397" s="296"/>
      <c r="BO397" s="296"/>
      <c r="BP397" s="296"/>
      <c r="BQ397" s="296"/>
      <c r="BR397" s="296"/>
      <c r="BS397" s="296"/>
      <c r="BT397" s="296"/>
      <c r="BU397" s="296"/>
      <c r="BV397" s="296"/>
      <c r="BW397" s="296"/>
      <c r="BX397" s="296"/>
      <c r="BY397" s="296"/>
      <c r="BZ397" s="296"/>
      <c r="CA397" s="296"/>
      <c r="CB397" s="296"/>
      <c r="CC397" s="296"/>
      <c r="CD397" s="296"/>
      <c r="CE397" s="296"/>
      <c r="CF397" s="430"/>
    </row>
    <row r="398" spans="2:100" ht="13.5" customHeight="1">
      <c r="B398" s="1" t="s">
        <v>410</v>
      </c>
      <c r="C398" s="11">
        <v>1</v>
      </c>
      <c r="E398" s="1" t="s">
        <v>458</v>
      </c>
      <c r="O398" s="5"/>
      <c r="P398" s="1" t="s">
        <v>407</v>
      </c>
      <c r="R398" s="38" t="s">
        <v>487</v>
      </c>
      <c r="S398" s="39"/>
      <c r="T398" s="39"/>
      <c r="U398" s="44"/>
      <c r="W398" s="5"/>
      <c r="X398" s="1" t="s">
        <v>488</v>
      </c>
      <c r="AB398" s="38" t="s">
        <v>184</v>
      </c>
      <c r="AC398" s="39"/>
      <c r="AD398" s="39"/>
      <c r="AE398" s="39"/>
      <c r="AF398" s="39"/>
      <c r="AG398" s="44"/>
      <c r="AH398" s="5"/>
      <c r="AI398" s="5"/>
      <c r="AJ398" s="5"/>
      <c r="AK398" s="5"/>
      <c r="AL398" s="5"/>
      <c r="AM398" s="5"/>
      <c r="AN398" s="5"/>
      <c r="AP398" s="117"/>
      <c r="AQ398" s="187"/>
      <c r="AR398" s="12"/>
      <c r="AS398" s="221"/>
      <c r="AT398" s="296"/>
      <c r="AU398" s="296"/>
      <c r="AV398" s="296"/>
      <c r="AW398" s="296"/>
      <c r="AX398" s="296"/>
      <c r="AY398" s="296"/>
      <c r="AZ398" s="296"/>
      <c r="BA398" s="296"/>
      <c r="BB398" s="296"/>
      <c r="BC398" s="296"/>
      <c r="BD398" s="296"/>
      <c r="BE398" s="296"/>
      <c r="BF398" s="296"/>
      <c r="BG398" s="296"/>
      <c r="BH398" s="296"/>
      <c r="BI398" s="296"/>
      <c r="BJ398" s="296"/>
      <c r="BK398" s="296"/>
      <c r="BL398" s="296"/>
      <c r="BM398" s="296"/>
      <c r="BN398" s="296"/>
      <c r="BO398" s="296"/>
      <c r="BP398" s="296"/>
      <c r="BQ398" s="296"/>
      <c r="BR398" s="296"/>
      <c r="BS398" s="296"/>
      <c r="BT398" s="296"/>
      <c r="BU398" s="296"/>
      <c r="BV398" s="296"/>
      <c r="BW398" s="296"/>
      <c r="BX398" s="296"/>
      <c r="BY398" s="296"/>
      <c r="BZ398" s="296"/>
      <c r="CA398" s="296"/>
      <c r="CB398" s="296"/>
      <c r="CC398" s="296"/>
      <c r="CD398" s="296"/>
      <c r="CE398" s="296"/>
      <c r="CF398" s="430"/>
    </row>
    <row r="399" spans="2:100" ht="13.5" customHeight="1">
      <c r="B399" s="10"/>
      <c r="AP399" s="118"/>
      <c r="AQ399" s="188"/>
      <c r="AR399" s="227"/>
      <c r="AS399" s="271"/>
      <c r="AT399" s="297"/>
      <c r="AU399" s="297"/>
      <c r="AV399" s="297"/>
      <c r="AW399" s="297"/>
      <c r="AX399" s="297"/>
      <c r="AY399" s="297"/>
      <c r="AZ399" s="297"/>
      <c r="BA399" s="297"/>
      <c r="BB399" s="297"/>
      <c r="BC399" s="297"/>
      <c r="BD399" s="297"/>
      <c r="BE399" s="297"/>
      <c r="BF399" s="297"/>
      <c r="BG399" s="297"/>
      <c r="BH399" s="297"/>
      <c r="BI399" s="297"/>
      <c r="BJ399" s="297"/>
      <c r="BK399" s="297"/>
      <c r="BL399" s="297"/>
      <c r="BM399" s="297"/>
      <c r="BN399" s="297"/>
      <c r="BO399" s="297"/>
      <c r="BP399" s="297"/>
      <c r="BQ399" s="297"/>
      <c r="BR399" s="297"/>
      <c r="BS399" s="297"/>
      <c r="BT399" s="297"/>
      <c r="BU399" s="297"/>
      <c r="BV399" s="297"/>
      <c r="BW399" s="297"/>
      <c r="BX399" s="297"/>
      <c r="BY399" s="297"/>
      <c r="BZ399" s="297"/>
      <c r="CA399" s="297"/>
      <c r="CB399" s="297"/>
      <c r="CC399" s="297"/>
      <c r="CD399" s="297"/>
      <c r="CE399" s="297"/>
      <c r="CF399" s="433"/>
    </row>
    <row r="400" spans="2:100" ht="13.5" customHeight="1">
      <c r="B400" s="1" t="s">
        <v>467</v>
      </c>
      <c r="C400" s="11">
        <v>1</v>
      </c>
      <c r="E400" s="1" t="s">
        <v>380</v>
      </c>
      <c r="L400" s="1" t="s">
        <v>145</v>
      </c>
      <c r="O400" s="38" t="s">
        <v>494</v>
      </c>
      <c r="P400" s="39"/>
      <c r="Q400" s="39"/>
      <c r="R400" s="39"/>
      <c r="S400" s="39"/>
      <c r="T400" s="44"/>
      <c r="U400" s="5"/>
      <c r="V400" s="5"/>
      <c r="W400" s="1" t="s">
        <v>407</v>
      </c>
      <c r="Y400" s="38" t="s">
        <v>487</v>
      </c>
      <c r="Z400" s="39"/>
      <c r="AA400" s="39"/>
      <c r="AB400" s="44"/>
      <c r="AE400" s="1" t="s">
        <v>488</v>
      </c>
      <c r="AI400" s="38" t="s">
        <v>184</v>
      </c>
      <c r="AJ400" s="39"/>
      <c r="AK400" s="39"/>
      <c r="AL400" s="39"/>
      <c r="AM400" s="39"/>
      <c r="AN400" s="44"/>
      <c r="AP400" s="119"/>
      <c r="AQ400" s="119"/>
      <c r="AR400" s="12"/>
      <c r="AS400" s="12"/>
      <c r="AT400" s="12"/>
      <c r="AU400" s="12"/>
      <c r="AV400" s="12"/>
      <c r="AW400" s="12"/>
      <c r="AX400" s="12"/>
      <c r="AY400" s="12"/>
      <c r="AZ400" s="12"/>
      <c r="BA400" s="69"/>
      <c r="BB400" s="69"/>
      <c r="BC400" s="69"/>
      <c r="BD400" s="69"/>
      <c r="BE400" s="69"/>
      <c r="BF400" s="69"/>
      <c r="BG400" s="69"/>
      <c r="BH400" s="69"/>
      <c r="BI400" s="69"/>
      <c r="BJ400" s="69"/>
      <c r="BK400" s="69"/>
      <c r="BL400" s="69"/>
      <c r="BM400" s="69"/>
      <c r="BN400" s="69"/>
      <c r="BO400" s="69"/>
      <c r="BP400" s="69"/>
      <c r="BQ400" s="69"/>
      <c r="BR400" s="69"/>
      <c r="BS400" s="69"/>
      <c r="BT400" s="69"/>
      <c r="BU400" s="69"/>
      <c r="BV400" s="69"/>
      <c r="BW400" s="69"/>
      <c r="BX400" s="69"/>
      <c r="BY400" s="69"/>
      <c r="BZ400" s="69"/>
      <c r="CA400" s="69"/>
      <c r="CB400" s="69"/>
      <c r="CC400" s="69"/>
      <c r="CD400" s="69"/>
      <c r="CE400" s="413" t="s">
        <v>402</v>
      </c>
      <c r="CF400" s="233"/>
    </row>
    <row r="401" spans="2:105" ht="13.5" customHeight="1">
      <c r="B401" s="1" t="s">
        <v>265</v>
      </c>
      <c r="C401" s="11">
        <v>1</v>
      </c>
      <c r="O401" s="10"/>
      <c r="P401" s="10"/>
      <c r="Q401" s="10"/>
      <c r="R401" s="10"/>
      <c r="S401" s="10"/>
      <c r="T401" s="10"/>
      <c r="U401" s="5"/>
      <c r="V401" s="5"/>
      <c r="Y401" s="10"/>
      <c r="Z401" s="10"/>
      <c r="AA401" s="10"/>
      <c r="AB401" s="10"/>
      <c r="AI401" s="10"/>
      <c r="AJ401" s="10"/>
      <c r="AK401" s="10"/>
      <c r="AL401" s="10"/>
      <c r="AM401" s="10"/>
      <c r="AN401" s="10"/>
      <c r="AP401" s="120" t="s">
        <v>123</v>
      </c>
      <c r="AQ401" s="189"/>
      <c r="AR401" s="228" t="s">
        <v>94</v>
      </c>
      <c r="AS401" s="272" t="str">
        <f>"（"&amp;D404&amp;"）"</f>
        <v>（境界杭・境界標）</v>
      </c>
      <c r="AT401" s="272"/>
      <c r="AU401" s="272"/>
      <c r="AV401" s="272"/>
      <c r="AW401" s="272"/>
      <c r="AX401" s="272"/>
      <c r="AY401" s="272"/>
      <c r="AZ401" s="272"/>
      <c r="BA401" s="338" t="s">
        <v>13</v>
      </c>
      <c r="BB401" s="338"/>
      <c r="BC401" s="338"/>
      <c r="BD401" s="338"/>
      <c r="BE401" s="338"/>
      <c r="BF401" s="338"/>
      <c r="BG401" s="338"/>
      <c r="BH401" s="338"/>
      <c r="BI401" s="338"/>
      <c r="BJ401" s="338"/>
      <c r="BK401" s="338"/>
      <c r="BL401" s="338"/>
      <c r="BM401" s="338"/>
      <c r="BN401" s="338"/>
      <c r="BO401" s="338"/>
      <c r="BP401" s="338"/>
      <c r="BQ401" s="338"/>
      <c r="BR401" s="338"/>
      <c r="BS401" s="338"/>
      <c r="BT401" s="338"/>
      <c r="BU401" s="338"/>
      <c r="BV401" s="338"/>
      <c r="BW401" s="338"/>
      <c r="BX401" s="338"/>
      <c r="BY401" s="338"/>
      <c r="BZ401" s="338"/>
      <c r="CA401" s="338"/>
      <c r="CB401" s="338"/>
      <c r="CC401" s="338"/>
      <c r="CD401" s="338"/>
      <c r="CE401" s="338"/>
      <c r="CF401" s="434"/>
      <c r="CT401" s="5"/>
      <c r="CU401" s="5"/>
      <c r="CV401" s="5"/>
      <c r="CW401" s="5"/>
      <c r="CX401" s="5"/>
      <c r="CY401" s="5"/>
      <c r="CZ401" s="5"/>
      <c r="DA401" s="5"/>
    </row>
    <row r="402" spans="2:105" ht="13.5" customHeight="1">
      <c r="B402" s="1" t="s">
        <v>446</v>
      </c>
      <c r="C402" s="11">
        <v>1</v>
      </c>
      <c r="O402" s="10"/>
      <c r="P402" s="10"/>
      <c r="Q402" s="10"/>
      <c r="R402" s="10"/>
      <c r="S402" s="10"/>
      <c r="T402" s="10"/>
      <c r="U402" s="5"/>
      <c r="V402" s="5"/>
      <c r="Y402" s="10"/>
      <c r="Z402" s="10"/>
      <c r="AA402" s="10"/>
      <c r="AB402" s="10"/>
      <c r="AI402" s="10"/>
      <c r="AJ402" s="10"/>
      <c r="AK402" s="10"/>
      <c r="AL402" s="10"/>
      <c r="AM402" s="10"/>
      <c r="AN402" s="10"/>
      <c r="AP402" s="121"/>
      <c r="AQ402" s="190"/>
      <c r="AR402" s="223"/>
      <c r="AS402" s="273"/>
      <c r="AT402" s="273"/>
      <c r="AU402" s="273"/>
      <c r="AV402" s="273"/>
      <c r="AW402" s="273"/>
      <c r="AX402" s="273"/>
      <c r="AY402" s="273"/>
      <c r="AZ402" s="273"/>
      <c r="BA402" s="339"/>
      <c r="BB402" s="339"/>
      <c r="BC402" s="339"/>
      <c r="BD402" s="339"/>
      <c r="BE402" s="339"/>
      <c r="BF402" s="339"/>
      <c r="BG402" s="339"/>
      <c r="BH402" s="339"/>
      <c r="BI402" s="339"/>
      <c r="BJ402" s="339"/>
      <c r="BK402" s="339"/>
      <c r="BL402" s="339"/>
      <c r="BM402" s="339"/>
      <c r="BN402" s="339"/>
      <c r="BO402" s="339"/>
      <c r="BP402" s="339"/>
      <c r="BQ402" s="339"/>
      <c r="BR402" s="339"/>
      <c r="BS402" s="339"/>
      <c r="BT402" s="339"/>
      <c r="BU402" s="339"/>
      <c r="BV402" s="339"/>
      <c r="BW402" s="339"/>
      <c r="BX402" s="339"/>
      <c r="BY402" s="339"/>
      <c r="BZ402" s="339"/>
      <c r="CA402" s="339"/>
      <c r="CB402" s="339"/>
      <c r="CC402" s="339"/>
      <c r="CD402" s="339"/>
      <c r="CE402" s="339"/>
      <c r="CF402" s="431"/>
      <c r="CT402" s="5"/>
      <c r="CU402" s="5"/>
      <c r="CV402" s="5"/>
      <c r="CW402" s="5"/>
      <c r="CX402" s="5"/>
      <c r="CY402" s="5"/>
      <c r="CZ402" s="5"/>
      <c r="DA402" s="5"/>
    </row>
    <row r="403" spans="2:105" ht="13.5" customHeight="1">
      <c r="AP403" s="122" t="s">
        <v>308</v>
      </c>
      <c r="AQ403" s="191"/>
      <c r="AR403" s="1"/>
      <c r="AS403" s="274"/>
      <c r="AT403" s="274"/>
      <c r="AU403" s="274"/>
      <c r="AV403" s="274"/>
      <c r="AW403" s="274"/>
      <c r="AX403" s="274"/>
      <c r="AY403" s="274"/>
      <c r="AZ403" s="274"/>
      <c r="BA403" s="247"/>
      <c r="BB403" s="247"/>
      <c r="BC403" s="247"/>
      <c r="BD403" s="247"/>
      <c r="BE403" s="247"/>
      <c r="BF403" s="247"/>
      <c r="BG403" s="247"/>
      <c r="BH403" s="247"/>
      <c r="BI403" s="247"/>
      <c r="BJ403" s="247"/>
      <c r="BK403" s="247"/>
      <c r="BL403" s="247"/>
      <c r="BM403" s="247"/>
      <c r="BN403" s="247"/>
      <c r="BO403" s="247"/>
      <c r="BP403" s="247"/>
      <c r="BQ403" s="247"/>
      <c r="BR403" s="247"/>
      <c r="BS403" s="247"/>
      <c r="BT403" s="247"/>
      <c r="BU403" s="247"/>
      <c r="BV403" s="247"/>
      <c r="BW403" s="247"/>
      <c r="BX403" s="247"/>
      <c r="BY403" s="247"/>
      <c r="BZ403" s="247"/>
      <c r="CA403" s="247"/>
      <c r="CB403" s="247"/>
      <c r="CC403" s="247"/>
      <c r="CD403" s="247"/>
      <c r="CE403" s="53"/>
      <c r="CF403" s="430"/>
      <c r="CT403" s="5"/>
      <c r="CU403" s="5"/>
      <c r="CV403" s="5"/>
      <c r="CW403" s="5"/>
      <c r="CX403" s="5"/>
      <c r="CY403" s="5"/>
      <c r="CZ403" s="5"/>
      <c r="DA403" s="5"/>
    </row>
    <row r="404" spans="2:105" ht="13.5" customHeight="1">
      <c r="B404" s="11">
        <v>1</v>
      </c>
      <c r="D404" s="1" t="s">
        <v>290</v>
      </c>
      <c r="AP404" s="123"/>
      <c r="AQ404" s="192"/>
      <c r="AR404" s="12" t="s">
        <v>94</v>
      </c>
      <c r="AS404" s="249" t="str">
        <f>"（"&amp;D406&amp;"）"</f>
        <v>（熱中症対策）</v>
      </c>
      <c r="AT404" s="249"/>
      <c r="AU404" s="249"/>
      <c r="AV404" s="249"/>
      <c r="AW404" s="249"/>
      <c r="AX404" s="249"/>
      <c r="AY404" s="249"/>
      <c r="AZ404" s="249"/>
      <c r="BA404" s="53" t="s">
        <v>546</v>
      </c>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430"/>
      <c r="CT404" s="5"/>
      <c r="CU404" s="5"/>
      <c r="CV404" s="5"/>
      <c r="CW404" s="5"/>
      <c r="CX404" s="5"/>
      <c r="CY404" s="5"/>
      <c r="CZ404" s="5"/>
      <c r="DA404" s="5"/>
    </row>
    <row r="405" spans="2:105" ht="13.5" customHeight="1">
      <c r="AP405" s="123"/>
      <c r="AQ405" s="192"/>
      <c r="AR405" s="1"/>
      <c r="AS405" s="53" t="s">
        <v>448</v>
      </c>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430"/>
      <c r="CT405" s="5"/>
      <c r="CU405" s="5"/>
      <c r="CV405" s="5"/>
      <c r="CW405" s="5"/>
      <c r="CX405" s="5"/>
      <c r="CY405" s="5"/>
      <c r="CZ405" s="5"/>
      <c r="DA405" s="5"/>
    </row>
    <row r="406" spans="2:105" ht="13.5" customHeight="1">
      <c r="B406" s="11">
        <v>1</v>
      </c>
      <c r="D406" s="1" t="s">
        <v>146</v>
      </c>
      <c r="AP406" s="123"/>
      <c r="AQ406" s="192"/>
      <c r="AR406" s="1"/>
      <c r="AS406" s="250" t="s">
        <v>255</v>
      </c>
      <c r="AT406" s="250"/>
      <c r="AU406" s="250"/>
      <c r="AV406" s="250"/>
      <c r="AW406" s="250"/>
      <c r="AX406" s="250"/>
      <c r="AY406" s="250"/>
      <c r="AZ406" s="250"/>
      <c r="BA406" s="250"/>
      <c r="BB406" s="250"/>
      <c r="BC406" s="250"/>
      <c r="BD406" s="250"/>
      <c r="BE406" s="250"/>
      <c r="BF406" s="250"/>
      <c r="BG406" s="250"/>
      <c r="BH406" s="250"/>
      <c r="BI406" s="250"/>
      <c r="BJ406" s="250"/>
      <c r="BK406" s="250"/>
      <c r="BL406" s="250"/>
      <c r="BM406" s="250"/>
      <c r="BN406" s="250"/>
      <c r="BO406" s="250"/>
      <c r="BP406" s="250"/>
      <c r="BQ406" s="250"/>
      <c r="BR406" s="250"/>
      <c r="BS406" s="250"/>
      <c r="BT406" s="250"/>
      <c r="BU406" s="250"/>
      <c r="BV406" s="250"/>
      <c r="BW406" s="250"/>
      <c r="BX406" s="250"/>
      <c r="BY406" s="250"/>
      <c r="BZ406" s="250"/>
      <c r="CA406" s="250"/>
      <c r="CB406" s="250"/>
      <c r="CC406" s="250"/>
      <c r="CD406" s="250"/>
      <c r="CE406" s="250"/>
      <c r="CF406" s="430"/>
      <c r="CT406" s="5"/>
      <c r="CU406" s="5"/>
      <c r="CV406" s="5"/>
      <c r="CW406" s="5"/>
      <c r="CX406" s="5"/>
      <c r="CY406" s="5"/>
      <c r="CZ406" s="5"/>
      <c r="DA406" s="5"/>
    </row>
    <row r="407" spans="2:105" ht="13.5" customHeight="1">
      <c r="Y407" s="14"/>
      <c r="Z407" s="14"/>
      <c r="AA407" s="14"/>
      <c r="AB407" s="14"/>
      <c r="AH407" s="14"/>
      <c r="AI407" s="14"/>
      <c r="AJ407" s="14"/>
      <c r="AK407" s="14"/>
      <c r="AL407" s="14"/>
      <c r="AM407" s="14"/>
      <c r="AP407" s="123"/>
      <c r="AQ407" s="192"/>
      <c r="AR407" s="1"/>
      <c r="AS407" s="250"/>
      <c r="AT407" s="250"/>
      <c r="AU407" s="250"/>
      <c r="AV407" s="250"/>
      <c r="AW407" s="250"/>
      <c r="AX407" s="250"/>
      <c r="AY407" s="250"/>
      <c r="AZ407" s="250"/>
      <c r="BA407" s="250"/>
      <c r="BB407" s="250"/>
      <c r="BC407" s="250"/>
      <c r="BD407" s="250"/>
      <c r="BE407" s="250"/>
      <c r="BF407" s="250"/>
      <c r="BG407" s="250"/>
      <c r="BH407" s="250"/>
      <c r="BI407" s="250"/>
      <c r="BJ407" s="250"/>
      <c r="BK407" s="250"/>
      <c r="BL407" s="250"/>
      <c r="BM407" s="250"/>
      <c r="BN407" s="250"/>
      <c r="BO407" s="250"/>
      <c r="BP407" s="250"/>
      <c r="BQ407" s="250"/>
      <c r="BR407" s="250"/>
      <c r="BS407" s="250"/>
      <c r="BT407" s="250"/>
      <c r="BU407" s="250"/>
      <c r="BV407" s="250"/>
      <c r="BW407" s="250"/>
      <c r="BX407" s="250"/>
      <c r="BY407" s="250"/>
      <c r="BZ407" s="250"/>
      <c r="CA407" s="250"/>
      <c r="CB407" s="250"/>
      <c r="CC407" s="250"/>
      <c r="CD407" s="250"/>
      <c r="CE407" s="250"/>
      <c r="CF407" s="430"/>
      <c r="CT407" s="5"/>
      <c r="CU407" s="5"/>
      <c r="CV407" s="5"/>
      <c r="CW407" s="5"/>
      <c r="CX407" s="5"/>
      <c r="CY407" s="5"/>
      <c r="CZ407" s="5"/>
      <c r="DA407" s="5"/>
    </row>
    <row r="408" spans="2:105" ht="13.5" customHeight="1">
      <c r="AP408" s="123"/>
      <c r="AQ408" s="192"/>
      <c r="AR408" s="1"/>
      <c r="AS408" s="250"/>
      <c r="AT408" s="250"/>
      <c r="AU408" s="250"/>
      <c r="AV408" s="250"/>
      <c r="AW408" s="250"/>
      <c r="AX408" s="250"/>
      <c r="AY408" s="250"/>
      <c r="AZ408" s="250"/>
      <c r="BA408" s="250"/>
      <c r="BB408" s="250"/>
      <c r="BC408" s="250"/>
      <c r="BD408" s="250"/>
      <c r="BE408" s="250"/>
      <c r="BF408" s="250"/>
      <c r="BG408" s="250"/>
      <c r="BH408" s="250"/>
      <c r="BI408" s="250"/>
      <c r="BJ408" s="250"/>
      <c r="BK408" s="250"/>
      <c r="BL408" s="250"/>
      <c r="BM408" s="250"/>
      <c r="BN408" s="250"/>
      <c r="BO408" s="250"/>
      <c r="BP408" s="250"/>
      <c r="BQ408" s="250"/>
      <c r="BR408" s="250"/>
      <c r="BS408" s="250"/>
      <c r="BT408" s="250"/>
      <c r="BU408" s="250"/>
      <c r="BV408" s="250"/>
      <c r="BW408" s="250"/>
      <c r="BX408" s="250"/>
      <c r="BY408" s="250"/>
      <c r="BZ408" s="250"/>
      <c r="CA408" s="250"/>
      <c r="CB408" s="250"/>
      <c r="CC408" s="250"/>
      <c r="CD408" s="250"/>
      <c r="CE408" s="250"/>
      <c r="CF408" s="430"/>
      <c r="CT408" s="5"/>
      <c r="CU408" s="5"/>
      <c r="CV408" s="5"/>
      <c r="CW408" s="5"/>
      <c r="CX408" s="5"/>
      <c r="CY408" s="5"/>
      <c r="CZ408" s="5"/>
      <c r="DA408" s="5"/>
    </row>
    <row r="409" spans="2:105" ht="13.5" customHeight="1">
      <c r="B409" s="11">
        <v>1</v>
      </c>
      <c r="D409" s="1" t="s">
        <v>256</v>
      </c>
      <c r="K409" s="38" t="s">
        <v>78</v>
      </c>
      <c r="L409" s="39"/>
      <c r="M409" s="39"/>
      <c r="N409" s="44"/>
      <c r="Q409" s="1" t="s">
        <v>1</v>
      </c>
      <c r="W409" s="11"/>
      <c r="Y409" s="1" t="s">
        <v>384</v>
      </c>
      <c r="AG409" s="11"/>
      <c r="AI409" s="1" t="s">
        <v>515</v>
      </c>
      <c r="AP409" s="124"/>
      <c r="AQ409" s="193"/>
      <c r="AR409" s="235"/>
      <c r="AS409" s="235"/>
      <c r="AT409" s="235"/>
      <c r="AU409" s="235"/>
      <c r="AV409" s="235"/>
      <c r="AW409" s="12"/>
      <c r="AX409" s="235"/>
      <c r="AY409" s="235"/>
      <c r="AZ409" s="235"/>
      <c r="BA409" s="69"/>
      <c r="BB409" s="352"/>
      <c r="BC409" s="352"/>
      <c r="BD409" s="69"/>
      <c r="BE409" s="352"/>
      <c r="BF409" s="69"/>
      <c r="BG409" s="352"/>
      <c r="BH409" s="352"/>
      <c r="BI409" s="352"/>
      <c r="BJ409" s="352"/>
      <c r="BK409" s="352"/>
      <c r="BL409" s="69"/>
      <c r="BM409" s="69"/>
      <c r="BN409" s="69"/>
      <c r="BO409" s="352"/>
      <c r="BP409" s="352"/>
      <c r="BQ409" s="352"/>
      <c r="BR409" s="352"/>
      <c r="BS409" s="352"/>
      <c r="BT409" s="352"/>
      <c r="BU409" s="352"/>
      <c r="BV409" s="352"/>
      <c r="BW409" s="352"/>
      <c r="BX409" s="352"/>
      <c r="BY409" s="352"/>
      <c r="BZ409" s="69"/>
      <c r="CA409" s="352"/>
      <c r="CB409" s="69"/>
      <c r="CC409" s="69"/>
      <c r="CD409" s="69"/>
      <c r="CE409" s="352"/>
      <c r="CF409" s="431"/>
    </row>
    <row r="410" spans="2:105" ht="13.5" customHeight="1">
      <c r="C410" s="17" t="s">
        <v>358</v>
      </c>
      <c r="D410" s="17"/>
      <c r="E410" s="17"/>
      <c r="F410" s="17"/>
      <c r="G410" s="17"/>
      <c r="H410" s="17"/>
      <c r="I410" s="17"/>
      <c r="J410" s="17"/>
      <c r="K410" s="17"/>
      <c r="L410" s="17"/>
      <c r="M410" s="17"/>
      <c r="N410" s="17"/>
      <c r="O410" s="17"/>
      <c r="P410" s="17"/>
      <c r="Q410" s="17"/>
      <c r="R410" s="17"/>
      <c r="S410" s="17"/>
      <c r="T410" s="17"/>
      <c r="U410" s="17"/>
      <c r="AP410" s="101" t="s">
        <v>163</v>
      </c>
      <c r="AQ410" s="194"/>
      <c r="AR410" s="12"/>
      <c r="AS410" s="12"/>
      <c r="AT410" s="12"/>
      <c r="AU410" s="12"/>
      <c r="AV410" s="12"/>
      <c r="AW410" s="315"/>
      <c r="AX410" s="12"/>
      <c r="AY410" s="12"/>
      <c r="AZ410" s="12"/>
      <c r="BA410" s="340"/>
      <c r="BB410" s="69"/>
      <c r="BC410" s="69"/>
      <c r="BD410" s="340"/>
      <c r="BE410" s="69"/>
      <c r="BF410" s="340"/>
      <c r="BG410" s="69"/>
      <c r="BH410" s="69"/>
      <c r="BI410" s="340"/>
      <c r="BJ410" s="69"/>
      <c r="BK410" s="69"/>
      <c r="BL410" s="340"/>
      <c r="BM410" s="340"/>
      <c r="BN410" s="340"/>
      <c r="BO410" s="69"/>
      <c r="BP410" s="69"/>
      <c r="BQ410" s="69"/>
      <c r="BR410" s="69"/>
      <c r="BS410" s="69"/>
      <c r="BT410" s="69"/>
      <c r="BU410" s="69"/>
      <c r="BV410" s="69"/>
      <c r="BW410" s="69"/>
      <c r="BX410" s="69"/>
      <c r="BY410" s="69"/>
      <c r="BZ410" s="340"/>
      <c r="CA410" s="69"/>
      <c r="CB410" s="340"/>
      <c r="CC410" s="340"/>
      <c r="CD410" s="340"/>
      <c r="CE410" s="69"/>
      <c r="CF410" s="430"/>
      <c r="CG410" s="2" t="s">
        <v>78</v>
      </c>
      <c r="CK410" s="2" t="s">
        <v>94</v>
      </c>
      <c r="CL410" s="2" t="s">
        <v>250</v>
      </c>
    </row>
    <row r="411" spans="2:105" ht="13.5" customHeight="1">
      <c r="C411" s="17"/>
      <c r="D411" s="17"/>
      <c r="E411" s="17"/>
      <c r="F411" s="17"/>
      <c r="G411" s="17"/>
      <c r="H411" s="17"/>
      <c r="I411" s="17"/>
      <c r="J411" s="17"/>
      <c r="K411" s="17"/>
      <c r="L411" s="17"/>
      <c r="M411" s="17"/>
      <c r="N411" s="17"/>
      <c r="O411" s="17"/>
      <c r="P411" s="17"/>
      <c r="Q411" s="17"/>
      <c r="R411" s="17"/>
      <c r="S411" s="17"/>
      <c r="T411" s="17"/>
      <c r="U411" s="17"/>
      <c r="W411" s="11"/>
      <c r="Y411" s="1" t="s">
        <v>224</v>
      </c>
      <c r="AG411" s="11"/>
      <c r="AI411" s="1" t="s">
        <v>413</v>
      </c>
      <c r="AP411" s="101"/>
      <c r="AQ411" s="172"/>
      <c r="AR411" s="12" t="s">
        <v>94</v>
      </c>
      <c r="AS411" s="249" t="str">
        <f>"（"&amp;D409&amp;"）"</f>
        <v>（中間検査）</v>
      </c>
      <c r="AT411" s="249"/>
      <c r="AU411" s="249"/>
      <c r="AV411" s="249"/>
      <c r="AW411" s="249"/>
      <c r="AX411" s="249"/>
      <c r="AY411" s="249"/>
      <c r="AZ411" s="249"/>
      <c r="BB411" s="253"/>
      <c r="BC411" s="253"/>
      <c r="BD411" s="253"/>
      <c r="BE411" s="253"/>
      <c r="BF411" s="253"/>
      <c r="BG411" s="253"/>
      <c r="BH411" s="253"/>
      <c r="BI411" s="253"/>
      <c r="BJ411" s="253"/>
      <c r="BK411" s="253"/>
      <c r="BL411" s="253"/>
      <c r="BM411" s="253"/>
      <c r="BN411" s="253"/>
      <c r="BO411" s="253"/>
      <c r="BP411" s="253"/>
      <c r="BQ411" s="253"/>
      <c r="BR411" s="253"/>
      <c r="BS411" s="253"/>
      <c r="BT411" s="253"/>
      <c r="BU411" s="253"/>
      <c r="BV411" s="253"/>
      <c r="BW411" s="253"/>
      <c r="BX411" s="253"/>
      <c r="BY411" s="253"/>
      <c r="BZ411" s="253"/>
      <c r="CA411" s="253"/>
      <c r="CB411" s="253"/>
      <c r="CC411" s="253"/>
      <c r="CD411" s="253"/>
      <c r="CE411" s="253"/>
      <c r="CF411" s="430"/>
      <c r="CG411" s="2" t="s">
        <v>6</v>
      </c>
      <c r="CK411" s="2" t="str">
        <f>Y409</f>
        <v>単純な築造工事</v>
      </c>
      <c r="CS411" s="2" t="s">
        <v>162</v>
      </c>
    </row>
    <row r="412" spans="2:105" ht="13.5" customHeight="1">
      <c r="C412" s="17"/>
      <c r="D412" s="17"/>
      <c r="E412" s="17"/>
      <c r="F412" s="17"/>
      <c r="G412" s="17"/>
      <c r="H412" s="17"/>
      <c r="I412" s="17"/>
      <c r="J412" s="17"/>
      <c r="K412" s="17"/>
      <c r="L412" s="17"/>
      <c r="M412" s="17"/>
      <c r="N412" s="17"/>
      <c r="O412" s="17"/>
      <c r="P412" s="17"/>
      <c r="Q412" s="17"/>
      <c r="R412" s="17"/>
      <c r="S412" s="17"/>
      <c r="T412" s="17"/>
      <c r="U412" s="17"/>
      <c r="W412" s="14"/>
      <c r="AG412" s="14"/>
      <c r="AP412" s="101"/>
      <c r="AQ412" s="172"/>
      <c r="AR412" s="12"/>
      <c r="AS412" s="250" t="str">
        <f>IF(K409=CG410,CS411,IF(AND(K409=CG411,W409=1),CS412,IF(AND(K409=CG411,AG409=1),CS413,IF(AND(K409=CG411,W411=1),CS414,IF(AND(K409=CG411,AG411=1),CS415,IF(AND(K409=CG411,W413=1),CS416,""))))))</f>
        <v>　本工事は、倉吉市建設工事検査規程第4条第1項第2号の中間検査を行う（当初の工事請負契約代金額が4,000万円以上の工事に限る）。</v>
      </c>
      <c r="AT412" s="250"/>
      <c r="AU412" s="250"/>
      <c r="AV412" s="250"/>
      <c r="AW412" s="250"/>
      <c r="AX412" s="250"/>
      <c r="AY412" s="250"/>
      <c r="AZ412" s="250"/>
      <c r="BA412" s="250"/>
      <c r="BB412" s="250"/>
      <c r="BC412" s="250"/>
      <c r="BD412" s="250"/>
      <c r="BE412" s="250"/>
      <c r="BF412" s="250"/>
      <c r="BG412" s="250"/>
      <c r="BH412" s="250"/>
      <c r="BI412" s="250"/>
      <c r="BJ412" s="250"/>
      <c r="BK412" s="250"/>
      <c r="BL412" s="250"/>
      <c r="BM412" s="250"/>
      <c r="BN412" s="250"/>
      <c r="BO412" s="250"/>
      <c r="BP412" s="250"/>
      <c r="BQ412" s="250"/>
      <c r="BR412" s="250"/>
      <c r="BS412" s="250"/>
      <c r="BT412" s="250"/>
      <c r="BU412" s="250"/>
      <c r="BV412" s="250"/>
      <c r="BW412" s="250"/>
      <c r="BX412" s="250"/>
      <c r="BY412" s="250"/>
      <c r="BZ412" s="250"/>
      <c r="CA412" s="250"/>
      <c r="CB412" s="250"/>
      <c r="CC412" s="250"/>
      <c r="CD412" s="250"/>
      <c r="CE412" s="250"/>
      <c r="CF412" s="430"/>
      <c r="CK412" s="2" t="str">
        <f>AI409</f>
        <v>単純工法の工事</v>
      </c>
      <c r="CS412" s="2" t="s">
        <v>347</v>
      </c>
    </row>
    <row r="413" spans="2:105" ht="13.5" customHeight="1">
      <c r="C413" s="17"/>
      <c r="D413" s="17"/>
      <c r="E413" s="17"/>
      <c r="F413" s="17"/>
      <c r="G413" s="17"/>
      <c r="H413" s="17"/>
      <c r="I413" s="17"/>
      <c r="J413" s="17"/>
      <c r="K413" s="17"/>
      <c r="L413" s="17"/>
      <c r="M413" s="17"/>
      <c r="N413" s="17"/>
      <c r="O413" s="17"/>
      <c r="P413" s="17"/>
      <c r="Q413" s="17"/>
      <c r="R413" s="17"/>
      <c r="S413" s="17"/>
      <c r="T413" s="17"/>
      <c r="U413" s="17"/>
      <c r="W413" s="11"/>
      <c r="Y413" s="1" t="s">
        <v>382</v>
      </c>
      <c r="AP413" s="101"/>
      <c r="AQ413" s="172"/>
      <c r="AR413" s="12"/>
      <c r="AS413" s="250"/>
      <c r="AT413" s="250"/>
      <c r="AU413" s="250"/>
      <c r="AV413" s="250"/>
      <c r="AW413" s="250"/>
      <c r="AX413" s="250"/>
      <c r="AY413" s="250"/>
      <c r="AZ413" s="250"/>
      <c r="BA413" s="250"/>
      <c r="BB413" s="250"/>
      <c r="BC413" s="250"/>
      <c r="BD413" s="250"/>
      <c r="BE413" s="250"/>
      <c r="BF413" s="250"/>
      <c r="BG413" s="250"/>
      <c r="BH413" s="250"/>
      <c r="BI413" s="250"/>
      <c r="BJ413" s="250"/>
      <c r="BK413" s="250"/>
      <c r="BL413" s="250"/>
      <c r="BM413" s="250"/>
      <c r="BN413" s="250"/>
      <c r="BO413" s="250"/>
      <c r="BP413" s="250"/>
      <c r="BQ413" s="250"/>
      <c r="BR413" s="250"/>
      <c r="BS413" s="250"/>
      <c r="BT413" s="250"/>
      <c r="BU413" s="250"/>
      <c r="BV413" s="250"/>
      <c r="BW413" s="250"/>
      <c r="BX413" s="250"/>
      <c r="BY413" s="250"/>
      <c r="BZ413" s="250"/>
      <c r="CA413" s="250"/>
      <c r="CB413" s="250"/>
      <c r="CC413" s="250"/>
      <c r="CD413" s="250"/>
      <c r="CE413" s="250"/>
      <c r="CF413" s="430"/>
      <c r="CK413" s="2" t="str">
        <f>Y411</f>
        <v>維持修繕等工事</v>
      </c>
      <c r="CS413" s="2" t="s">
        <v>572</v>
      </c>
    </row>
    <row r="414" spans="2:105" ht="13.5" customHeight="1">
      <c r="W414" s="5"/>
      <c r="X414" s="5"/>
      <c r="Y414" s="5"/>
      <c r="Z414" s="5"/>
      <c r="AA414" s="5"/>
      <c r="AB414" s="5"/>
      <c r="AC414" s="5"/>
      <c r="AD414" s="5"/>
      <c r="AE414" s="5"/>
      <c r="AP414" s="101"/>
      <c r="AQ414" s="172"/>
      <c r="AR414" s="12"/>
      <c r="AS414" s="250"/>
      <c r="AT414" s="250"/>
      <c r="AU414" s="250"/>
      <c r="AV414" s="250"/>
      <c r="AW414" s="250"/>
      <c r="AX414" s="250"/>
      <c r="AY414" s="250"/>
      <c r="AZ414" s="250"/>
      <c r="BA414" s="250"/>
      <c r="BB414" s="250"/>
      <c r="BC414" s="250"/>
      <c r="BD414" s="250"/>
      <c r="BE414" s="250"/>
      <c r="BF414" s="250"/>
      <c r="BG414" s="250"/>
      <c r="BH414" s="250"/>
      <c r="BI414" s="250"/>
      <c r="BJ414" s="250"/>
      <c r="BK414" s="250"/>
      <c r="BL414" s="250"/>
      <c r="BM414" s="250"/>
      <c r="BN414" s="250"/>
      <c r="BO414" s="250"/>
      <c r="BP414" s="250"/>
      <c r="BQ414" s="250"/>
      <c r="BR414" s="250"/>
      <c r="BS414" s="250"/>
      <c r="BT414" s="250"/>
      <c r="BU414" s="250"/>
      <c r="BV414" s="250"/>
      <c r="BW414" s="250"/>
      <c r="BX414" s="250"/>
      <c r="BY414" s="250"/>
      <c r="BZ414" s="250"/>
      <c r="CA414" s="250"/>
      <c r="CB414" s="250"/>
      <c r="CC414" s="250"/>
      <c r="CD414" s="250"/>
      <c r="CE414" s="250"/>
      <c r="CF414" s="430"/>
      <c r="CK414" s="2" t="str">
        <f>AI411</f>
        <v>機器設置取替工事</v>
      </c>
      <c r="CS414" s="2" t="s">
        <v>565</v>
      </c>
    </row>
    <row r="415" spans="2:105" ht="13.5" customHeight="1">
      <c r="B415" s="11">
        <v>1</v>
      </c>
      <c r="D415" s="26" t="s">
        <v>416</v>
      </c>
      <c r="K415" s="38" t="s">
        <v>6</v>
      </c>
      <c r="L415" s="39"/>
      <c r="M415" s="39"/>
      <c r="N415" s="44"/>
      <c r="Q415" s="1" t="s">
        <v>1</v>
      </c>
      <c r="W415" s="11"/>
      <c r="Y415" s="1" t="s">
        <v>107</v>
      </c>
      <c r="AG415" s="11"/>
      <c r="AI415" s="1" t="s">
        <v>342</v>
      </c>
      <c r="AP415" s="101"/>
      <c r="AQ415" s="172"/>
      <c r="AR415" s="12" t="s">
        <v>102</v>
      </c>
      <c r="AS415" s="249" t="str">
        <f>"（"&amp;D415&amp;"）"</f>
        <v>（工事成績評定）</v>
      </c>
      <c r="AT415" s="249"/>
      <c r="AU415" s="249"/>
      <c r="AV415" s="249"/>
      <c r="AW415" s="249"/>
      <c r="AX415" s="249"/>
      <c r="AY415" s="249"/>
      <c r="AZ415" s="249"/>
      <c r="BB415" s="253"/>
      <c r="BC415" s="253"/>
      <c r="BD415" s="253"/>
      <c r="BE415" s="253"/>
      <c r="BF415" s="253"/>
      <c r="BG415" s="253"/>
      <c r="BH415" s="253"/>
      <c r="BI415" s="253"/>
      <c r="BJ415" s="253"/>
      <c r="BK415" s="253"/>
      <c r="BL415" s="253"/>
      <c r="BM415" s="253"/>
      <c r="BN415" s="253"/>
      <c r="BO415" s="253"/>
      <c r="BP415" s="253"/>
      <c r="BQ415" s="253"/>
      <c r="BR415" s="253"/>
      <c r="BS415" s="253"/>
      <c r="BT415" s="253"/>
      <c r="BU415" s="253"/>
      <c r="BV415" s="253"/>
      <c r="BW415" s="253"/>
      <c r="BX415" s="253"/>
      <c r="BY415" s="253"/>
      <c r="BZ415" s="253"/>
      <c r="CA415" s="253"/>
      <c r="CB415" s="253"/>
      <c r="CC415" s="253"/>
      <c r="CD415" s="253"/>
      <c r="CE415" s="253"/>
      <c r="CF415" s="430"/>
      <c r="CK415" s="2" t="str">
        <f>Y413</f>
        <v>築造を伴わない工事</v>
      </c>
      <c r="CS415" s="2" t="s">
        <v>414</v>
      </c>
    </row>
    <row r="416" spans="2:105" ht="13.5" customHeight="1">
      <c r="B416" s="14"/>
      <c r="AP416" s="101"/>
      <c r="AQ416" s="172"/>
      <c r="AR416" s="12"/>
      <c r="AS416" s="250" t="str">
        <f>IF(K415=CG410,CONCATENATE(CR420,CG410,"。"),IF(AND(K415=CG411,CS421=""),CONCATENATE(CR420,CG411,"。"),CS421))</f>
        <v>　本工事は、工事成績評定要領第２ オに規定する解体撤去その他の構造物の築造を伴わない工事に該当するため、検査評定の対象としない。</v>
      </c>
      <c r="AT416" s="250"/>
      <c r="AU416" s="250"/>
      <c r="AV416" s="250"/>
      <c r="AW416" s="250"/>
      <c r="AX416" s="250"/>
      <c r="AY416" s="250"/>
      <c r="AZ416" s="250"/>
      <c r="BA416" s="250"/>
      <c r="BB416" s="250"/>
      <c r="BC416" s="250"/>
      <c r="BD416" s="250"/>
      <c r="BE416" s="250"/>
      <c r="BF416" s="250"/>
      <c r="BG416" s="250"/>
      <c r="BH416" s="250"/>
      <c r="BI416" s="250"/>
      <c r="BJ416" s="250"/>
      <c r="BK416" s="250"/>
      <c r="BL416" s="250"/>
      <c r="BM416" s="250"/>
      <c r="BN416" s="250"/>
      <c r="BO416" s="250"/>
      <c r="BP416" s="250"/>
      <c r="BQ416" s="250"/>
      <c r="BR416" s="250"/>
      <c r="BS416" s="250"/>
      <c r="BT416" s="250"/>
      <c r="BU416" s="250"/>
      <c r="BV416" s="250"/>
      <c r="BW416" s="250"/>
      <c r="BX416" s="250"/>
      <c r="BY416" s="250"/>
      <c r="BZ416" s="250"/>
      <c r="CA416" s="250"/>
      <c r="CB416" s="250"/>
      <c r="CC416" s="250"/>
      <c r="CD416" s="250"/>
      <c r="CE416" s="250"/>
      <c r="CF416" s="430"/>
      <c r="CS416" s="2" t="s">
        <v>74</v>
      </c>
    </row>
    <row r="417" spans="2:97" ht="13.5" customHeight="1">
      <c r="AP417" s="101"/>
      <c r="AQ417" s="172"/>
      <c r="AR417" s="12"/>
      <c r="AS417" s="250"/>
      <c r="AT417" s="250"/>
      <c r="AU417" s="250"/>
      <c r="AV417" s="250"/>
      <c r="AW417" s="250"/>
      <c r="AX417" s="250"/>
      <c r="AY417" s="250"/>
      <c r="AZ417" s="250"/>
      <c r="BA417" s="250"/>
      <c r="BB417" s="250"/>
      <c r="BC417" s="250"/>
      <c r="BD417" s="250"/>
      <c r="BE417" s="250"/>
      <c r="BF417" s="250"/>
      <c r="BG417" s="250"/>
      <c r="BH417" s="250"/>
      <c r="BI417" s="250"/>
      <c r="BJ417" s="250"/>
      <c r="BK417" s="250"/>
      <c r="BL417" s="250"/>
      <c r="BM417" s="250"/>
      <c r="BN417" s="250"/>
      <c r="BO417" s="250"/>
      <c r="BP417" s="250"/>
      <c r="BQ417" s="250"/>
      <c r="BR417" s="250"/>
      <c r="BS417" s="250"/>
      <c r="BT417" s="250"/>
      <c r="BU417" s="250"/>
      <c r="BV417" s="250"/>
      <c r="BW417" s="250"/>
      <c r="BX417" s="250"/>
      <c r="BY417" s="250"/>
      <c r="BZ417" s="250"/>
      <c r="CA417" s="250"/>
      <c r="CB417" s="250"/>
      <c r="CC417" s="250"/>
      <c r="CD417" s="250"/>
      <c r="CE417" s="250"/>
      <c r="CF417" s="430"/>
    </row>
    <row r="418" spans="2:97" ht="13.5" customHeight="1">
      <c r="C418" s="18" t="s">
        <v>358</v>
      </c>
      <c r="D418" s="18"/>
      <c r="E418" s="18"/>
      <c r="F418" s="18"/>
      <c r="G418" s="18"/>
      <c r="H418" s="18"/>
      <c r="I418" s="18"/>
      <c r="J418" s="18"/>
      <c r="K418" s="18"/>
      <c r="L418" s="18"/>
      <c r="M418" s="18"/>
      <c r="N418" s="18"/>
      <c r="O418" s="18"/>
      <c r="P418" s="18"/>
      <c r="Q418" s="18"/>
      <c r="R418" s="18"/>
      <c r="S418" s="18"/>
      <c r="T418" s="18"/>
      <c r="U418" s="18"/>
      <c r="W418" s="11">
        <v>0</v>
      </c>
      <c r="Y418" s="1" t="s">
        <v>434</v>
      </c>
      <c r="AG418" s="11"/>
      <c r="AI418" s="1" t="s">
        <v>121</v>
      </c>
      <c r="AP418" s="125"/>
      <c r="AQ418" s="195"/>
      <c r="AR418" s="236"/>
      <c r="AS418" s="223"/>
      <c r="AT418" s="223"/>
      <c r="AU418" s="223"/>
      <c r="AV418" s="223"/>
      <c r="AW418" s="223"/>
      <c r="AX418" s="223"/>
      <c r="AY418" s="223"/>
      <c r="AZ418" s="223"/>
      <c r="BA418" s="258"/>
      <c r="BB418" s="258"/>
      <c r="BC418" s="258"/>
      <c r="BD418" s="258"/>
      <c r="BE418" s="258"/>
      <c r="BF418" s="258"/>
      <c r="BG418" s="258"/>
      <c r="BH418" s="258"/>
      <c r="BI418" s="258"/>
      <c r="BJ418" s="258"/>
      <c r="BK418" s="258"/>
      <c r="BL418" s="258"/>
      <c r="BM418" s="258"/>
      <c r="BN418" s="258"/>
      <c r="BO418" s="258"/>
      <c r="BP418" s="258"/>
      <c r="BQ418" s="258"/>
      <c r="BR418" s="258"/>
      <c r="BS418" s="258"/>
      <c r="BT418" s="258"/>
      <c r="BU418" s="258"/>
      <c r="BV418" s="258"/>
      <c r="BW418" s="258"/>
      <c r="BX418" s="258"/>
      <c r="BY418" s="258"/>
      <c r="BZ418" s="258"/>
      <c r="CA418" s="258"/>
      <c r="CB418" s="258"/>
      <c r="CC418" s="258"/>
      <c r="CD418" s="258"/>
      <c r="CE418" s="258"/>
      <c r="CF418" s="431"/>
    </row>
    <row r="419" spans="2:97" ht="13.5" customHeight="1">
      <c r="C419" s="18"/>
      <c r="D419" s="18"/>
      <c r="E419" s="18"/>
      <c r="F419" s="18"/>
      <c r="G419" s="18"/>
      <c r="H419" s="18"/>
      <c r="I419" s="18"/>
      <c r="J419" s="18"/>
      <c r="K419" s="18"/>
      <c r="L419" s="18"/>
      <c r="M419" s="18"/>
      <c r="N419" s="18"/>
      <c r="O419" s="18"/>
      <c r="P419" s="18"/>
      <c r="Q419" s="18"/>
      <c r="R419" s="18"/>
      <c r="S419" s="18"/>
      <c r="T419" s="18"/>
      <c r="U419" s="18"/>
      <c r="AP419" s="126" t="s">
        <v>498</v>
      </c>
      <c r="AQ419" s="196"/>
      <c r="AR419" s="237"/>
      <c r="AS419" s="225"/>
      <c r="AT419" s="225"/>
      <c r="AU419" s="225"/>
      <c r="AV419" s="225"/>
      <c r="AW419" s="225"/>
      <c r="AX419" s="225"/>
      <c r="AY419" s="225"/>
      <c r="AZ419" s="225"/>
      <c r="BA419" s="219"/>
      <c r="BB419" s="219"/>
      <c r="BC419" s="219"/>
      <c r="BD419" s="219"/>
      <c r="BE419" s="219"/>
      <c r="BF419" s="219"/>
      <c r="BG419" s="219"/>
      <c r="BH419" s="219"/>
      <c r="BI419" s="219"/>
      <c r="BJ419" s="219"/>
      <c r="BK419" s="219"/>
      <c r="BL419" s="219"/>
      <c r="BM419" s="219"/>
      <c r="BN419" s="219"/>
      <c r="BO419" s="219"/>
      <c r="BP419" s="219"/>
      <c r="BQ419" s="219"/>
      <c r="BR419" s="219"/>
      <c r="BS419" s="219"/>
      <c r="BT419" s="219"/>
      <c r="BU419" s="219"/>
      <c r="BV419" s="219"/>
      <c r="BW419" s="219"/>
      <c r="BX419" s="219"/>
      <c r="BY419" s="219"/>
      <c r="BZ419" s="219"/>
      <c r="CA419" s="219"/>
      <c r="CB419" s="219"/>
      <c r="CC419" s="219"/>
      <c r="CD419" s="219"/>
      <c r="CE419" s="219"/>
      <c r="CF419" s="430"/>
      <c r="CK419" s="2" t="s">
        <v>102</v>
      </c>
      <c r="CL419" s="2" t="s">
        <v>571</v>
      </c>
    </row>
    <row r="420" spans="2:97" ht="13.5" customHeight="1">
      <c r="C420" s="18"/>
      <c r="D420" s="18"/>
      <c r="E420" s="18"/>
      <c r="F420" s="18"/>
      <c r="G420" s="18"/>
      <c r="H420" s="18"/>
      <c r="I420" s="18"/>
      <c r="J420" s="18"/>
      <c r="K420" s="18"/>
      <c r="L420" s="18"/>
      <c r="M420" s="18"/>
      <c r="N420" s="18"/>
      <c r="O420" s="18"/>
      <c r="P420" s="18"/>
      <c r="Q420" s="18"/>
      <c r="R420" s="18"/>
      <c r="S420" s="18"/>
      <c r="T420" s="18"/>
      <c r="U420" s="18"/>
      <c r="W420" s="11">
        <v>1</v>
      </c>
      <c r="Y420" s="1" t="s">
        <v>382</v>
      </c>
      <c r="AG420" s="11"/>
      <c r="AI420" s="1" t="s">
        <v>417</v>
      </c>
      <c r="AP420" s="127"/>
      <c r="AQ420" s="197"/>
      <c r="AR420" s="66" t="s">
        <v>94</v>
      </c>
      <c r="AS420" s="249" t="str">
        <f>"（"&amp;D425&amp;"）"</f>
        <v>（技能士常駐）</v>
      </c>
      <c r="AT420" s="249"/>
      <c r="AU420" s="249"/>
      <c r="AV420" s="249"/>
      <c r="AW420" s="249"/>
      <c r="AX420" s="249"/>
      <c r="AY420" s="249"/>
      <c r="AZ420" s="249"/>
      <c r="BA420" s="341" t="str">
        <f>D427</f>
        <v>設計図書による</v>
      </c>
      <c r="BB420" s="341"/>
      <c r="BC420" s="341"/>
      <c r="BD420" s="341"/>
      <c r="BE420" s="341"/>
      <c r="BF420" s="341"/>
      <c r="BG420" s="341"/>
      <c r="BH420" s="341"/>
      <c r="BI420" s="253"/>
      <c r="BJ420" s="253"/>
      <c r="BK420" s="253"/>
      <c r="BL420" s="253"/>
      <c r="BM420" s="253"/>
      <c r="BN420" s="253"/>
      <c r="BO420" s="253"/>
      <c r="BP420" s="253"/>
      <c r="BQ420" s="253"/>
      <c r="BR420" s="253"/>
      <c r="BS420" s="253"/>
      <c r="BT420" s="253"/>
      <c r="BU420" s="253"/>
      <c r="BV420" s="253"/>
      <c r="BW420" s="253"/>
      <c r="BX420" s="253"/>
      <c r="BY420" s="253"/>
      <c r="BZ420" s="253"/>
      <c r="CA420" s="253"/>
      <c r="CB420" s="253"/>
      <c r="CC420" s="253"/>
      <c r="CD420" s="253"/>
      <c r="CE420" s="253"/>
      <c r="CF420" s="430"/>
      <c r="CR420" s="2" t="s">
        <v>269</v>
      </c>
    </row>
    <row r="421" spans="2:97" ht="13.5" customHeight="1">
      <c r="C421" s="19"/>
      <c r="D421" s="19"/>
      <c r="E421" s="19"/>
      <c r="F421" s="19"/>
      <c r="G421" s="19"/>
      <c r="H421" s="19"/>
      <c r="I421" s="19"/>
      <c r="J421" s="19"/>
      <c r="K421" s="19"/>
      <c r="L421" s="19"/>
      <c r="M421" s="19"/>
      <c r="AP421" s="127"/>
      <c r="AQ421" s="197"/>
      <c r="AR421" s="66"/>
      <c r="AS421" s="250" t="s">
        <v>406</v>
      </c>
      <c r="AT421" s="250"/>
      <c r="AU421" s="250"/>
      <c r="AV421" s="250"/>
      <c r="AW421" s="250"/>
      <c r="AX421" s="250"/>
      <c r="AY421" s="250"/>
      <c r="AZ421" s="250"/>
      <c r="BA421" s="250"/>
      <c r="BB421" s="250"/>
      <c r="BC421" s="250"/>
      <c r="BD421" s="250"/>
      <c r="BE421" s="250"/>
      <c r="BF421" s="250"/>
      <c r="BG421" s="250"/>
      <c r="BH421" s="250"/>
      <c r="BI421" s="250"/>
      <c r="BJ421" s="250"/>
      <c r="BK421" s="250"/>
      <c r="BL421" s="250"/>
      <c r="BM421" s="250"/>
      <c r="BN421" s="250"/>
      <c r="BO421" s="250"/>
      <c r="BP421" s="250"/>
      <c r="BQ421" s="250"/>
      <c r="BR421" s="250"/>
      <c r="BS421" s="250"/>
      <c r="BT421" s="250"/>
      <c r="BU421" s="250"/>
      <c r="BV421" s="250"/>
      <c r="BW421" s="250"/>
      <c r="BX421" s="250"/>
      <c r="BY421" s="250"/>
      <c r="BZ421" s="250"/>
      <c r="CA421" s="250"/>
      <c r="CB421" s="250"/>
      <c r="CC421" s="250"/>
      <c r="CD421" s="250"/>
      <c r="CE421" s="250"/>
      <c r="CF421" s="430"/>
      <c r="CK421" s="2" t="str">
        <f>Y415</f>
        <v>100万円未満</v>
      </c>
      <c r="CQ421" s="442" t="s">
        <v>522</v>
      </c>
      <c r="CS421" s="2" t="str">
        <f>IF(W415=1,CS422,IF(AG415=1,CS423,IF(W418=1,CS424,IF(AG418=1,CS427,IF(W420=1,CS428,IF(AG420=1,CS429,IF(W422=1,CS430,IF(AG422=1,CS431,""))))))))</f>
        <v>　本工事は、工事成績評定要領第２ オに規定する解体撤去その他の構造物の築造を伴わない工事に該当するため、検査評定の対象としない。</v>
      </c>
    </row>
    <row r="422" spans="2:97" ht="13.5" customHeight="1">
      <c r="W422" s="11"/>
      <c r="Y422" s="1" t="s">
        <v>408</v>
      </c>
      <c r="AG422" s="11"/>
      <c r="AI422" s="1" t="s">
        <v>238</v>
      </c>
      <c r="AP422" s="127"/>
      <c r="AQ422" s="197"/>
      <c r="AR422" s="66"/>
      <c r="AS422" s="250"/>
      <c r="AT422" s="250"/>
      <c r="AU422" s="250"/>
      <c r="AV422" s="250"/>
      <c r="AW422" s="250"/>
      <c r="AX422" s="250"/>
      <c r="AY422" s="250"/>
      <c r="AZ422" s="250"/>
      <c r="BA422" s="250"/>
      <c r="BB422" s="250"/>
      <c r="BC422" s="250"/>
      <c r="BD422" s="250"/>
      <c r="BE422" s="250"/>
      <c r="BF422" s="250"/>
      <c r="BG422" s="250"/>
      <c r="BH422" s="250"/>
      <c r="BI422" s="250"/>
      <c r="BJ422" s="250"/>
      <c r="BK422" s="250"/>
      <c r="BL422" s="250"/>
      <c r="BM422" s="250"/>
      <c r="BN422" s="250"/>
      <c r="BO422" s="250"/>
      <c r="BP422" s="250"/>
      <c r="BQ422" s="250"/>
      <c r="BR422" s="250"/>
      <c r="BS422" s="250"/>
      <c r="BT422" s="250"/>
      <c r="BU422" s="250"/>
      <c r="BV422" s="250"/>
      <c r="BW422" s="250"/>
      <c r="BX422" s="250"/>
      <c r="BY422" s="250"/>
      <c r="BZ422" s="250"/>
      <c r="CA422" s="250"/>
      <c r="CB422" s="250"/>
      <c r="CC422" s="250"/>
      <c r="CD422" s="250"/>
      <c r="CE422" s="250"/>
      <c r="CF422" s="430"/>
      <c r="CK422" s="2" t="str">
        <f>AI415</f>
        <v>土木維持工事</v>
      </c>
      <c r="CS422" s="2" t="s">
        <v>453</v>
      </c>
    </row>
    <row r="423" spans="2:97" ht="13.5" customHeight="1">
      <c r="AP423" s="127"/>
      <c r="AQ423" s="197"/>
      <c r="AR423" s="66"/>
      <c r="AS423" s="69" t="s">
        <v>335</v>
      </c>
      <c r="AT423" s="12"/>
      <c r="AU423" s="69" t="s">
        <v>543</v>
      </c>
      <c r="AV423" s="69"/>
      <c r="AW423" s="69"/>
      <c r="AX423" s="69"/>
      <c r="AY423" s="69"/>
      <c r="AZ423" s="69" t="str">
        <f>CONCATENATE(N425,"技能士、当該工種：",Z425,"工、仕様書根拠：",AL425,"頁")</f>
        <v>　　　技能士、当該工種：　　　工、仕様書根拠：　頁</v>
      </c>
      <c r="BA423" s="69"/>
      <c r="BB423" s="69"/>
      <c r="BC423" s="69"/>
      <c r="BD423" s="69"/>
      <c r="BE423" s="69"/>
      <c r="BF423" s="69"/>
      <c r="BG423" s="69"/>
      <c r="BH423" s="69"/>
      <c r="BI423" s="69"/>
      <c r="BJ423" s="69"/>
      <c r="BK423" s="69"/>
      <c r="BL423" s="69"/>
      <c r="BM423" s="69"/>
      <c r="BN423" s="69"/>
      <c r="BO423" s="69"/>
      <c r="BP423" s="69"/>
      <c r="BQ423" s="69"/>
      <c r="BR423" s="69"/>
      <c r="BS423" s="69"/>
      <c r="BT423" s="12"/>
      <c r="BU423" s="12"/>
      <c r="BV423" s="12"/>
      <c r="BW423" s="12"/>
      <c r="BX423" s="12"/>
      <c r="BY423" s="69"/>
      <c r="CA423" s="12"/>
      <c r="CB423" s="12"/>
      <c r="CC423" s="12"/>
      <c r="CD423" s="12"/>
      <c r="CE423" s="12"/>
      <c r="CF423" s="430"/>
      <c r="CK423" s="2" t="str">
        <f>Y418</f>
        <v>緊急応急工事</v>
      </c>
      <c r="CS423" s="2" t="s">
        <v>314</v>
      </c>
    </row>
    <row r="424" spans="2:97" ht="13.5" customHeight="1">
      <c r="AP424" s="127"/>
      <c r="AQ424" s="197"/>
      <c r="AR424" s="66"/>
      <c r="AS424" s="69" t="s">
        <v>261</v>
      </c>
      <c r="AT424" s="12"/>
      <c r="AU424" s="69" t="s">
        <v>543</v>
      </c>
      <c r="AV424" s="69"/>
      <c r="AW424" s="69"/>
      <c r="AX424" s="69"/>
      <c r="AY424" s="69"/>
      <c r="AZ424" s="69" t="str">
        <f>CONCATENATE(N427,"技能士、当該工種：",Z427,"工、仕様書根拠：",AL427,"頁")</f>
        <v>　　　技能士、当該工種：　　　工、仕様書根拠：　頁</v>
      </c>
      <c r="BA424" s="69"/>
      <c r="BB424" s="69"/>
      <c r="BC424" s="69"/>
      <c r="BD424" s="69"/>
      <c r="BE424" s="69"/>
      <c r="BF424" s="69"/>
      <c r="BG424" s="69"/>
      <c r="BH424" s="69"/>
      <c r="BI424" s="69"/>
      <c r="BJ424" s="69"/>
      <c r="BK424" s="69"/>
      <c r="BL424" s="69"/>
      <c r="BM424" s="69"/>
      <c r="BN424" s="69"/>
      <c r="BO424" s="69"/>
      <c r="BP424" s="69"/>
      <c r="BQ424" s="69"/>
      <c r="BR424" s="69"/>
      <c r="BS424" s="69"/>
      <c r="BT424" s="12"/>
      <c r="BU424" s="12"/>
      <c r="BV424" s="12"/>
      <c r="BW424" s="12"/>
      <c r="BX424" s="12"/>
      <c r="BY424" s="69"/>
      <c r="CA424" s="12"/>
      <c r="CB424" s="12"/>
      <c r="CC424" s="12"/>
      <c r="CD424" s="12"/>
      <c r="CE424" s="12"/>
      <c r="CF424" s="430"/>
      <c r="CS424" s="2" t="s">
        <v>470</v>
      </c>
    </row>
    <row r="425" spans="2:97" ht="13.5" customHeight="1">
      <c r="B425" s="11">
        <v>1</v>
      </c>
      <c r="D425" s="1" t="s">
        <v>418</v>
      </c>
      <c r="L425" s="1" t="s">
        <v>451</v>
      </c>
      <c r="N425" s="38" t="s">
        <v>487</v>
      </c>
      <c r="O425" s="39"/>
      <c r="P425" s="39"/>
      <c r="Q425" s="39"/>
      <c r="R425" s="44"/>
      <c r="S425" s="1" t="s">
        <v>498</v>
      </c>
      <c r="W425" s="1" t="s">
        <v>334</v>
      </c>
      <c r="Z425" s="38" t="s">
        <v>487</v>
      </c>
      <c r="AA425" s="39"/>
      <c r="AB425" s="39"/>
      <c r="AC425" s="39"/>
      <c r="AD425" s="44"/>
      <c r="AE425" s="66" t="s">
        <v>503</v>
      </c>
      <c r="AG425" s="1" t="s">
        <v>178</v>
      </c>
      <c r="AL425" s="38" t="s">
        <v>109</v>
      </c>
      <c r="AM425" s="39"/>
      <c r="AN425" s="44"/>
      <c r="AO425" s="66" t="s">
        <v>357</v>
      </c>
      <c r="AP425" s="128"/>
      <c r="AQ425" s="198"/>
      <c r="AR425" s="236"/>
      <c r="AS425" s="223"/>
      <c r="AT425" s="223"/>
      <c r="AU425" s="223"/>
      <c r="AV425" s="223"/>
      <c r="AW425" s="223"/>
      <c r="AX425" s="223"/>
      <c r="AY425" s="223"/>
      <c r="AZ425" s="223"/>
      <c r="BA425" s="220"/>
      <c r="BB425" s="220"/>
      <c r="BC425" s="220"/>
      <c r="BD425" s="220"/>
      <c r="BE425" s="220"/>
      <c r="BF425" s="220"/>
      <c r="BG425" s="220"/>
      <c r="BH425" s="220"/>
      <c r="BI425" s="220"/>
      <c r="BJ425" s="220"/>
      <c r="BK425" s="220"/>
      <c r="BL425" s="220"/>
      <c r="BM425" s="220"/>
      <c r="BN425" s="220"/>
      <c r="BO425" s="220"/>
      <c r="BP425" s="220"/>
      <c r="BQ425" s="220"/>
      <c r="BR425" s="220"/>
      <c r="BS425" s="220"/>
      <c r="BT425" s="220"/>
      <c r="BU425" s="220"/>
      <c r="BV425" s="220"/>
      <c r="BW425" s="220"/>
      <c r="BX425" s="220"/>
      <c r="BY425" s="220"/>
      <c r="BZ425" s="220"/>
      <c r="CA425" s="220"/>
      <c r="CB425" s="220"/>
      <c r="CC425" s="220"/>
      <c r="CD425" s="220"/>
      <c r="CE425" s="220"/>
      <c r="CF425" s="430"/>
    </row>
    <row r="426" spans="2:97" ht="13.5" customHeight="1">
      <c r="AP426" s="129" t="s">
        <v>460</v>
      </c>
      <c r="AQ426" s="194"/>
      <c r="AR426" s="225"/>
      <c r="AS426" s="225"/>
      <c r="AT426" s="225"/>
      <c r="AU426" s="225"/>
      <c r="AV426" s="225"/>
      <c r="AW426" s="225"/>
      <c r="AX426" s="225"/>
      <c r="AY426" s="225"/>
      <c r="AZ426" s="225"/>
      <c r="BA426" s="219"/>
      <c r="BB426" s="219"/>
      <c r="BC426" s="219"/>
      <c r="BD426" s="219"/>
      <c r="BE426" s="219"/>
      <c r="BF426" s="219"/>
      <c r="BG426" s="219"/>
      <c r="BH426" s="219"/>
      <c r="BI426" s="219"/>
      <c r="BJ426" s="219"/>
      <c r="BK426" s="219"/>
      <c r="BL426" s="219"/>
      <c r="BM426" s="219"/>
      <c r="BN426" s="219"/>
      <c r="BO426" s="219"/>
      <c r="BP426" s="219"/>
      <c r="BQ426" s="219"/>
      <c r="BR426" s="219"/>
      <c r="BS426" s="219"/>
      <c r="BT426" s="219"/>
      <c r="BU426" s="219"/>
      <c r="BV426" s="219"/>
      <c r="BW426" s="219"/>
      <c r="BX426" s="219"/>
      <c r="BY426" s="219"/>
      <c r="BZ426" s="219"/>
      <c r="CA426" s="219"/>
      <c r="CB426" s="219"/>
      <c r="CC426" s="219"/>
      <c r="CD426" s="219"/>
      <c r="CE426" s="219"/>
      <c r="CF426" s="430"/>
      <c r="CK426" s="2" t="str">
        <f>AI418</f>
        <v>機器設置取替</v>
      </c>
    </row>
    <row r="427" spans="2:97" ht="13.5" customHeight="1">
      <c r="B427" s="15">
        <v>0</v>
      </c>
      <c r="D427" s="1" t="s">
        <v>426</v>
      </c>
      <c r="L427" s="1" t="s">
        <v>366</v>
      </c>
      <c r="N427" s="38" t="s">
        <v>487</v>
      </c>
      <c r="O427" s="39"/>
      <c r="P427" s="39"/>
      <c r="Q427" s="39"/>
      <c r="R427" s="44"/>
      <c r="S427" s="1" t="s">
        <v>498</v>
      </c>
      <c r="W427" s="1" t="s">
        <v>334</v>
      </c>
      <c r="Y427" s="12"/>
      <c r="Z427" s="38" t="s">
        <v>487</v>
      </c>
      <c r="AA427" s="39"/>
      <c r="AB427" s="39"/>
      <c r="AC427" s="39"/>
      <c r="AD427" s="44"/>
      <c r="AE427" s="1" t="s">
        <v>503</v>
      </c>
      <c r="AG427" s="1" t="s">
        <v>178</v>
      </c>
      <c r="AL427" s="38" t="s">
        <v>109</v>
      </c>
      <c r="AM427" s="39"/>
      <c r="AN427" s="44"/>
      <c r="AO427" s="1" t="s">
        <v>357</v>
      </c>
      <c r="AP427" s="101"/>
      <c r="AQ427" s="172"/>
      <c r="AR427" s="12" t="s">
        <v>94</v>
      </c>
      <c r="AS427" s="14" t="str">
        <f>"（"&amp;D431&amp;"）"</f>
        <v>（寒中コンクリート）</v>
      </c>
      <c r="AT427" s="14"/>
      <c r="AU427" s="14"/>
      <c r="AV427" s="14"/>
      <c r="AW427" s="14"/>
      <c r="AX427" s="14"/>
      <c r="AY427" s="14"/>
      <c r="AZ427" s="14"/>
      <c r="BA427" s="250" t="s">
        <v>378</v>
      </c>
      <c r="BB427" s="250"/>
      <c r="BC427" s="250"/>
      <c r="BD427" s="250"/>
      <c r="BE427" s="250"/>
      <c r="BF427" s="250"/>
      <c r="BG427" s="250"/>
      <c r="BH427" s="250"/>
      <c r="BI427" s="250"/>
      <c r="BJ427" s="250"/>
      <c r="BK427" s="250"/>
      <c r="BL427" s="250"/>
      <c r="BM427" s="250"/>
      <c r="BN427" s="250"/>
      <c r="BO427" s="250"/>
      <c r="BP427" s="250"/>
      <c r="BQ427" s="250"/>
      <c r="BR427" s="250"/>
      <c r="BS427" s="250"/>
      <c r="BT427" s="250"/>
      <c r="BU427" s="250"/>
      <c r="BV427" s="250"/>
      <c r="BW427" s="250"/>
      <c r="BX427" s="250"/>
      <c r="BY427" s="250"/>
      <c r="BZ427" s="250"/>
      <c r="CA427" s="250"/>
      <c r="CB427" s="250"/>
      <c r="CC427" s="250"/>
      <c r="CD427" s="250"/>
      <c r="CE427" s="250"/>
      <c r="CF427" s="430"/>
      <c r="CK427" s="2" t="str">
        <f>Y420</f>
        <v>築造を伴わない工事</v>
      </c>
      <c r="CS427" s="2" t="s">
        <v>367</v>
      </c>
    </row>
    <row r="428" spans="2:97" ht="13.5" customHeight="1">
      <c r="C428" s="20" t="s">
        <v>296</v>
      </c>
      <c r="D428" s="20"/>
      <c r="E428" s="20"/>
      <c r="F428" s="20"/>
      <c r="G428" s="20"/>
      <c r="H428" s="20"/>
      <c r="I428" s="20"/>
      <c r="J428" s="20"/>
      <c r="K428" s="20"/>
      <c r="N428" s="14"/>
      <c r="O428" s="14"/>
      <c r="P428" s="14"/>
      <c r="Q428" s="14"/>
      <c r="R428" s="14"/>
      <c r="Y428" s="12"/>
      <c r="Z428" s="14"/>
      <c r="AA428" s="14"/>
      <c r="AB428" s="14"/>
      <c r="AC428" s="14"/>
      <c r="AD428" s="14"/>
      <c r="AL428" s="14"/>
      <c r="AM428" s="14"/>
      <c r="AN428" s="14"/>
      <c r="AP428" s="101"/>
      <c r="AQ428" s="172"/>
      <c r="AR428" s="12"/>
      <c r="AS428" s="18" t="s">
        <v>263</v>
      </c>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250"/>
      <c r="CF428" s="430"/>
      <c r="CK428" s="2" t="str">
        <f>AI420</f>
        <v>災害復旧事業</v>
      </c>
      <c r="CS428" s="2" t="s">
        <v>249</v>
      </c>
    </row>
    <row r="429" spans="2:97" ht="13.5" customHeight="1">
      <c r="C429" s="20"/>
      <c r="D429" s="20"/>
      <c r="E429" s="20"/>
      <c r="F429" s="20"/>
      <c r="G429" s="20"/>
      <c r="H429" s="20"/>
      <c r="I429" s="20"/>
      <c r="J429" s="20"/>
      <c r="K429" s="20"/>
      <c r="AP429" s="101"/>
      <c r="AQ429" s="172"/>
      <c r="AR429" s="12"/>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250"/>
      <c r="CF429" s="430"/>
      <c r="CK429" s="2" t="str">
        <f>Y422</f>
        <v>建築修繕工事</v>
      </c>
      <c r="CS429" s="2" t="s">
        <v>573</v>
      </c>
    </row>
    <row r="430" spans="2:97" ht="13.5" customHeight="1">
      <c r="C430" s="20"/>
      <c r="D430" s="20"/>
      <c r="E430" s="20"/>
      <c r="F430" s="20"/>
      <c r="G430" s="20"/>
      <c r="H430" s="20"/>
      <c r="I430" s="20"/>
      <c r="J430" s="20"/>
      <c r="K430" s="20"/>
      <c r="N430" s="14"/>
      <c r="O430" s="14"/>
      <c r="P430" s="14"/>
      <c r="Q430" s="14"/>
      <c r="R430" s="14"/>
      <c r="Y430" s="12"/>
      <c r="Z430" s="14"/>
      <c r="AA430" s="14"/>
      <c r="AB430" s="14"/>
      <c r="AC430" s="14"/>
      <c r="AD430" s="14"/>
      <c r="AL430" s="14"/>
      <c r="AM430" s="14"/>
      <c r="AN430" s="14"/>
      <c r="AP430" s="101"/>
      <c r="AQ430" s="172"/>
      <c r="AR430" s="12"/>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250"/>
      <c r="CF430" s="430"/>
      <c r="CK430" s="2" t="str">
        <f>AI422</f>
        <v>その他評定不要工事</v>
      </c>
      <c r="CS430" s="2" t="s">
        <v>583</v>
      </c>
    </row>
    <row r="431" spans="2:97" ht="13.5" customHeight="1">
      <c r="B431" s="11">
        <v>1</v>
      </c>
      <c r="D431" s="1" t="s">
        <v>374</v>
      </c>
      <c r="AP431" s="101"/>
      <c r="AQ431" s="172"/>
      <c r="AR431" s="66" t="s">
        <v>102</v>
      </c>
      <c r="AS431" s="14" t="str">
        <f>"（"&amp;D435&amp;"）"</f>
        <v>（コンクリートスランプ）</v>
      </c>
      <c r="AT431" s="14"/>
      <c r="AU431" s="14"/>
      <c r="AV431" s="14"/>
      <c r="AW431" s="14"/>
      <c r="AX431" s="14"/>
      <c r="AY431" s="14"/>
      <c r="AZ431" s="14"/>
      <c r="BA431" s="14"/>
      <c r="BB431" s="14"/>
      <c r="BC431" s="359" t="s">
        <v>426</v>
      </c>
      <c r="BD431" s="361"/>
      <c r="BE431" s="361"/>
      <c r="BF431" s="361"/>
      <c r="BG431" s="361"/>
      <c r="BH431" s="361"/>
      <c r="BI431" s="361"/>
      <c r="BJ431" s="361"/>
      <c r="BK431" s="253"/>
      <c r="BL431" s="253"/>
      <c r="BM431" s="253"/>
      <c r="BN431" s="253"/>
      <c r="BO431" s="253"/>
      <c r="BP431" s="253"/>
      <c r="BQ431" s="253"/>
      <c r="BR431" s="253"/>
      <c r="BS431" s="253"/>
      <c r="BT431" s="253"/>
      <c r="BU431" s="253"/>
      <c r="BV431" s="253"/>
      <c r="BW431" s="253"/>
      <c r="BX431" s="253"/>
      <c r="BY431" s="253"/>
      <c r="BZ431" s="253"/>
      <c r="CA431" s="253"/>
      <c r="CB431" s="253"/>
      <c r="CC431" s="253"/>
      <c r="CD431" s="253"/>
      <c r="CE431" s="253"/>
      <c r="CF431" s="430"/>
      <c r="CS431" s="2" t="s">
        <v>574</v>
      </c>
    </row>
    <row r="432" spans="2:97" ht="13.5" customHeight="1">
      <c r="B432" s="12"/>
      <c r="AP432" s="101"/>
      <c r="AQ432" s="172"/>
      <c r="AR432" s="66"/>
      <c r="AS432" s="250" t="str">
        <f>CONCATENATE(CK432,O435,CK433)</f>
        <v>　現場打ち鉄筋コンクリート構造物におけるスランプ値の設定について（平成30年3月19日付第201700306751号県土整備部長通知）に基づき、工は、スランプ値12cmのコンクリート打設を想定している。</v>
      </c>
      <c r="AT432" s="250"/>
      <c r="AU432" s="250"/>
      <c r="AV432" s="250"/>
      <c r="AW432" s="250"/>
      <c r="AX432" s="250"/>
      <c r="AY432" s="250"/>
      <c r="AZ432" s="250"/>
      <c r="BA432" s="250"/>
      <c r="BB432" s="250"/>
      <c r="BC432" s="250"/>
      <c r="BD432" s="250"/>
      <c r="BE432" s="250"/>
      <c r="BF432" s="250"/>
      <c r="BG432" s="250"/>
      <c r="BH432" s="250"/>
      <c r="BI432" s="250"/>
      <c r="BJ432" s="250"/>
      <c r="BK432" s="250"/>
      <c r="BL432" s="250"/>
      <c r="BM432" s="250"/>
      <c r="BN432" s="250"/>
      <c r="BO432" s="250"/>
      <c r="BP432" s="250"/>
      <c r="BQ432" s="250"/>
      <c r="BR432" s="250"/>
      <c r="BS432" s="250"/>
      <c r="BT432" s="250"/>
      <c r="BU432" s="250"/>
      <c r="BV432" s="250"/>
      <c r="BW432" s="250"/>
      <c r="BX432" s="250"/>
      <c r="BY432" s="250"/>
      <c r="BZ432" s="250"/>
      <c r="CA432" s="250"/>
      <c r="CB432" s="250"/>
      <c r="CC432" s="250"/>
      <c r="CD432" s="250"/>
      <c r="CE432" s="250"/>
      <c r="CF432" s="430"/>
      <c r="CK432" s="5" t="s">
        <v>570</v>
      </c>
    </row>
    <row r="433" spans="1:121" ht="13.5" customHeight="1">
      <c r="B433" s="12"/>
      <c r="AP433" s="101"/>
      <c r="AQ433" s="172"/>
      <c r="AR433" s="12"/>
      <c r="AS433" s="250"/>
      <c r="AT433" s="250"/>
      <c r="AU433" s="250"/>
      <c r="AV433" s="250"/>
      <c r="AW433" s="250"/>
      <c r="AX433" s="250"/>
      <c r="AY433" s="250"/>
      <c r="AZ433" s="250"/>
      <c r="BA433" s="250"/>
      <c r="BB433" s="250"/>
      <c r="BC433" s="250"/>
      <c r="BD433" s="250"/>
      <c r="BE433" s="250"/>
      <c r="BF433" s="250"/>
      <c r="BG433" s="250"/>
      <c r="BH433" s="250"/>
      <c r="BI433" s="250"/>
      <c r="BJ433" s="250"/>
      <c r="BK433" s="250"/>
      <c r="BL433" s="250"/>
      <c r="BM433" s="250"/>
      <c r="BN433" s="250"/>
      <c r="BO433" s="250"/>
      <c r="BP433" s="250"/>
      <c r="BQ433" s="250"/>
      <c r="BR433" s="250"/>
      <c r="BS433" s="250"/>
      <c r="BT433" s="250"/>
      <c r="BU433" s="250"/>
      <c r="BV433" s="250"/>
      <c r="BW433" s="250"/>
      <c r="BX433" s="250"/>
      <c r="BY433" s="250"/>
      <c r="BZ433" s="250"/>
      <c r="CA433" s="250"/>
      <c r="CB433" s="250"/>
      <c r="CC433" s="250"/>
      <c r="CD433" s="250"/>
      <c r="CE433" s="250"/>
      <c r="CF433" s="430"/>
      <c r="CK433" s="2" t="s">
        <v>196</v>
      </c>
    </row>
    <row r="434" spans="1:121" ht="13.5" customHeight="1">
      <c r="B434" s="12"/>
      <c r="AP434" s="101"/>
      <c r="AQ434" s="172"/>
      <c r="AR434" s="12"/>
      <c r="AS434" s="250"/>
      <c r="AT434" s="250"/>
      <c r="AU434" s="250"/>
      <c r="AV434" s="250"/>
      <c r="AW434" s="250"/>
      <c r="AX434" s="250"/>
      <c r="AY434" s="250"/>
      <c r="AZ434" s="250"/>
      <c r="BA434" s="250"/>
      <c r="BB434" s="250"/>
      <c r="BC434" s="250"/>
      <c r="BD434" s="250"/>
      <c r="BE434" s="250"/>
      <c r="BF434" s="250"/>
      <c r="BG434" s="250"/>
      <c r="BH434" s="250"/>
      <c r="BI434" s="250"/>
      <c r="BJ434" s="250"/>
      <c r="BK434" s="250"/>
      <c r="BL434" s="250"/>
      <c r="BM434" s="250"/>
      <c r="BN434" s="250"/>
      <c r="BO434" s="250"/>
      <c r="BP434" s="250"/>
      <c r="BQ434" s="250"/>
      <c r="BR434" s="250"/>
      <c r="BS434" s="250"/>
      <c r="BT434" s="250"/>
      <c r="BU434" s="250"/>
      <c r="BV434" s="250"/>
      <c r="BW434" s="250"/>
      <c r="BX434" s="250"/>
      <c r="BY434" s="250"/>
      <c r="BZ434" s="250"/>
      <c r="CA434" s="250"/>
      <c r="CB434" s="250"/>
      <c r="CC434" s="250"/>
      <c r="CD434" s="250"/>
      <c r="CE434" s="250"/>
      <c r="CF434" s="430"/>
    </row>
    <row r="435" spans="1:121" ht="13.5" customHeight="1">
      <c r="B435" s="11">
        <v>1</v>
      </c>
      <c r="D435" s="1" t="s">
        <v>82</v>
      </c>
      <c r="M435" s="1" t="s">
        <v>349</v>
      </c>
      <c r="O435" s="38"/>
      <c r="P435" s="39"/>
      <c r="Q435" s="39"/>
      <c r="R435" s="39"/>
      <c r="S435" s="39"/>
      <c r="T435" s="44"/>
      <c r="U435" s="1" t="s">
        <v>503</v>
      </c>
      <c r="W435" s="1" t="s">
        <v>223</v>
      </c>
      <c r="AP435" s="125"/>
      <c r="AQ435" s="195"/>
      <c r="AR435" s="12"/>
      <c r="AS435" s="12"/>
      <c r="AT435" s="12"/>
      <c r="AU435" s="12"/>
      <c r="AV435" s="12"/>
      <c r="AW435" s="12"/>
      <c r="AX435" s="12"/>
      <c r="AY435" s="12"/>
      <c r="AZ435" s="12"/>
      <c r="BA435" s="253"/>
      <c r="BB435" s="253"/>
      <c r="BC435" s="253"/>
      <c r="BD435" s="253"/>
      <c r="BE435" s="253"/>
      <c r="BF435" s="253"/>
      <c r="BG435" s="253"/>
      <c r="BH435" s="253"/>
      <c r="BI435" s="253"/>
      <c r="BJ435" s="253"/>
      <c r="BK435" s="253"/>
      <c r="BL435" s="253"/>
      <c r="BM435" s="253"/>
      <c r="BN435" s="253"/>
      <c r="BO435" s="253"/>
      <c r="BP435" s="253"/>
      <c r="BQ435" s="253"/>
      <c r="BR435" s="253"/>
      <c r="BS435" s="253"/>
      <c r="BT435" s="253"/>
      <c r="BU435" s="253"/>
      <c r="BV435" s="253"/>
      <c r="BW435" s="253"/>
      <c r="BX435" s="253"/>
      <c r="BY435" s="253"/>
      <c r="BZ435" s="253"/>
      <c r="CA435" s="253"/>
      <c r="CB435" s="253"/>
      <c r="CC435" s="253"/>
      <c r="CD435" s="253"/>
      <c r="CE435" s="253"/>
      <c r="CF435" s="431"/>
    </row>
    <row r="436" spans="1:121" ht="7.5" customHeight="1">
      <c r="B436" s="12"/>
      <c r="O436" s="14"/>
      <c r="P436" s="14"/>
      <c r="Q436" s="14"/>
      <c r="R436" s="14"/>
      <c r="S436" s="14"/>
      <c r="T436" s="14"/>
      <c r="AP436" s="130" t="s">
        <v>456</v>
      </c>
      <c r="AQ436" s="199"/>
      <c r="AR436" s="225"/>
      <c r="AS436" s="225"/>
      <c r="AT436" s="225"/>
      <c r="AU436" s="225"/>
      <c r="AV436" s="225"/>
      <c r="AW436" s="225"/>
      <c r="AX436" s="225"/>
      <c r="AY436" s="225"/>
      <c r="AZ436" s="225"/>
      <c r="BA436" s="219"/>
      <c r="BB436" s="219"/>
      <c r="BC436" s="219"/>
      <c r="BD436" s="219"/>
      <c r="BE436" s="219"/>
      <c r="BF436" s="219"/>
      <c r="BG436" s="219"/>
      <c r="BH436" s="219"/>
      <c r="BI436" s="219"/>
      <c r="BJ436" s="219"/>
      <c r="BK436" s="219"/>
      <c r="BL436" s="219"/>
      <c r="BM436" s="219"/>
      <c r="BN436" s="219"/>
      <c r="BO436" s="219"/>
      <c r="BP436" s="219"/>
      <c r="BQ436" s="219"/>
      <c r="BR436" s="219"/>
      <c r="BS436" s="219"/>
      <c r="BT436" s="219"/>
      <c r="BU436" s="219"/>
      <c r="BV436" s="219"/>
      <c r="BW436" s="219"/>
      <c r="BX436" s="219"/>
      <c r="BY436" s="219"/>
      <c r="BZ436" s="219"/>
      <c r="CA436" s="219"/>
      <c r="CB436" s="219"/>
      <c r="CC436" s="219"/>
      <c r="CD436" s="219"/>
      <c r="CE436" s="219"/>
      <c r="CF436" s="430"/>
      <c r="CG436" s="5" t="s">
        <v>245</v>
      </c>
    </row>
    <row r="437" spans="1:121" ht="13.5" customHeight="1">
      <c r="B437" s="12"/>
      <c r="O437" s="14"/>
      <c r="P437" s="14"/>
      <c r="Q437" s="14"/>
      <c r="R437" s="14"/>
      <c r="S437" s="14"/>
      <c r="T437" s="14"/>
      <c r="AP437" s="131"/>
      <c r="AQ437" s="200"/>
      <c r="AR437" s="12" t="s">
        <v>94</v>
      </c>
      <c r="AS437" s="249" t="str">
        <f>"（"&amp;D438&amp;"）"</f>
        <v>（建設機械の賃料の採用単価）</v>
      </c>
      <c r="AT437" s="249"/>
      <c r="AU437" s="249"/>
      <c r="AV437" s="249"/>
      <c r="AW437" s="249"/>
      <c r="AX437" s="249"/>
      <c r="AY437" s="249"/>
      <c r="AZ437" s="249"/>
      <c r="BA437" s="249"/>
      <c r="BB437" s="249"/>
      <c r="BC437" s="249"/>
      <c r="BD437" s="249"/>
      <c r="BE437" s="249"/>
      <c r="BF437" s="249"/>
      <c r="BG437" s="249"/>
      <c r="BH437" s="253"/>
      <c r="BI437" s="253"/>
      <c r="BJ437" s="253"/>
      <c r="BK437" s="253"/>
      <c r="BL437" s="253"/>
      <c r="BM437" s="253"/>
      <c r="BN437" s="253"/>
      <c r="BO437" s="253"/>
      <c r="BP437" s="253"/>
      <c r="BQ437" s="253"/>
      <c r="BR437" s="253"/>
      <c r="BS437" s="253"/>
      <c r="BT437" s="253"/>
      <c r="BU437" s="253"/>
      <c r="BV437" s="253"/>
      <c r="BW437" s="253"/>
      <c r="BX437" s="253"/>
      <c r="BY437" s="253"/>
      <c r="BZ437" s="253"/>
      <c r="CA437" s="253"/>
      <c r="CB437" s="253"/>
      <c r="CC437" s="253"/>
      <c r="CD437" s="253"/>
      <c r="CE437" s="253"/>
      <c r="CF437" s="430"/>
      <c r="CG437" s="5" t="s">
        <v>242</v>
      </c>
    </row>
    <row r="438" spans="1:121" ht="13.5" customHeight="1">
      <c r="B438" s="11">
        <v>1</v>
      </c>
      <c r="D438" s="1" t="s">
        <v>362</v>
      </c>
      <c r="N438" s="1" t="s">
        <v>492</v>
      </c>
      <c r="Y438" s="38" t="s">
        <v>73</v>
      </c>
      <c r="Z438" s="44"/>
      <c r="AB438" s="1" t="s">
        <v>507</v>
      </c>
      <c r="AF438" s="32"/>
      <c r="AG438" s="34"/>
      <c r="AH438" s="34"/>
      <c r="AI438" s="34"/>
      <c r="AJ438" s="34"/>
      <c r="AK438" s="34"/>
      <c r="AL438" s="34"/>
      <c r="AM438" s="34"/>
      <c r="AN438" s="43"/>
      <c r="AP438" s="131"/>
      <c r="AQ438" s="200"/>
      <c r="AR438" s="12"/>
      <c r="AS438" s="12" t="s">
        <v>335</v>
      </c>
      <c r="AT438" s="250" t="s">
        <v>592</v>
      </c>
      <c r="AU438" s="250"/>
      <c r="AV438" s="250"/>
      <c r="AW438" s="250"/>
      <c r="AX438" s="250"/>
      <c r="AY438" s="250"/>
      <c r="AZ438" s="250"/>
      <c r="BA438" s="250"/>
      <c r="BB438" s="250"/>
      <c r="BC438" s="250"/>
      <c r="BD438" s="250"/>
      <c r="BE438" s="250"/>
      <c r="BF438" s="250"/>
      <c r="BG438" s="250"/>
      <c r="BH438" s="250"/>
      <c r="BI438" s="250"/>
      <c r="BJ438" s="250"/>
      <c r="BK438" s="250"/>
      <c r="BL438" s="250"/>
      <c r="BM438" s="250"/>
      <c r="BN438" s="250"/>
      <c r="BO438" s="250"/>
      <c r="BP438" s="250"/>
      <c r="BQ438" s="250"/>
      <c r="BR438" s="250"/>
      <c r="BS438" s="250"/>
      <c r="BT438" s="250"/>
      <c r="BU438" s="250"/>
      <c r="BV438" s="250"/>
      <c r="BW438" s="250"/>
      <c r="BX438" s="250"/>
      <c r="BY438" s="250"/>
      <c r="BZ438" s="250"/>
      <c r="CA438" s="250"/>
      <c r="CB438" s="250"/>
      <c r="CC438" s="250"/>
      <c r="CD438" s="250"/>
      <c r="CE438" s="250"/>
      <c r="CF438" s="430"/>
      <c r="CG438" s="5" t="s">
        <v>73</v>
      </c>
    </row>
    <row r="439" spans="1:121" ht="13.5" customHeight="1">
      <c r="B439" s="12"/>
      <c r="AP439" s="131"/>
      <c r="AQ439" s="200"/>
      <c r="AR439" s="12"/>
      <c r="AS439" s="233"/>
      <c r="AT439" s="298" t="s">
        <v>149</v>
      </c>
      <c r="AU439" s="298"/>
      <c r="AV439" s="298"/>
      <c r="AW439" s="298"/>
      <c r="AX439" s="298"/>
      <c r="AY439" s="298"/>
      <c r="AZ439" s="298" t="str">
        <f>CONCATENATE("　",$N$438,"［",$Y$438,"（")</f>
        <v>　通常単価を採用した建設機械［無･有（</v>
      </c>
      <c r="BA439" s="298"/>
      <c r="BB439" s="298"/>
      <c r="BC439" s="298"/>
      <c r="BD439" s="298"/>
      <c r="BE439" s="298"/>
      <c r="BF439" s="298"/>
      <c r="BG439" s="298"/>
      <c r="BH439" s="298"/>
      <c r="BI439" s="298"/>
      <c r="BJ439" s="298"/>
      <c r="BK439" s="298"/>
      <c r="BL439" s="298"/>
      <c r="BM439" s="298"/>
      <c r="BN439" s="298"/>
      <c r="BO439" s="298" t="str">
        <f>IF($AF$438="","",$AF$438)</f>
        <v/>
      </c>
      <c r="BP439" s="298"/>
      <c r="BQ439" s="298"/>
      <c r="BR439" s="298"/>
      <c r="BS439" s="298"/>
      <c r="BT439" s="298"/>
      <c r="BU439" s="298"/>
      <c r="BV439" s="298"/>
      <c r="BW439" s="298"/>
      <c r="BX439" s="298"/>
      <c r="BY439" s="298"/>
      <c r="BZ439" s="298"/>
      <c r="CA439" s="298"/>
      <c r="CB439" s="298"/>
      <c r="CC439" s="214" t="s">
        <v>119</v>
      </c>
      <c r="CD439" s="253" t="s">
        <v>329</v>
      </c>
      <c r="CE439" s="53"/>
      <c r="CF439" s="430"/>
      <c r="CG439" s="5" t="s">
        <v>18</v>
      </c>
    </row>
    <row r="440" spans="1:121" ht="13.5" customHeight="1">
      <c r="B440" s="1" t="s">
        <v>198</v>
      </c>
      <c r="J440" s="38" t="s">
        <v>487</v>
      </c>
      <c r="K440" s="39"/>
      <c r="L440" s="44"/>
      <c r="M440" s="1" t="s">
        <v>503</v>
      </c>
      <c r="O440" s="1" t="s">
        <v>407</v>
      </c>
      <c r="Q440" s="38" t="s">
        <v>487</v>
      </c>
      <c r="R440" s="44"/>
      <c r="S440" s="1" t="s">
        <v>499</v>
      </c>
      <c r="V440" s="64" t="s">
        <v>432</v>
      </c>
      <c r="W440" s="64"/>
      <c r="X440" s="38" t="s">
        <v>487</v>
      </c>
      <c r="Y440" s="39"/>
      <c r="Z440" s="39"/>
      <c r="AA440" s="39"/>
      <c r="AB440" s="44"/>
      <c r="AC440" s="64" t="s">
        <v>512</v>
      </c>
      <c r="AD440" s="64"/>
      <c r="AE440" s="64"/>
      <c r="AF440" s="68"/>
      <c r="AG440" s="38" t="s">
        <v>487</v>
      </c>
      <c r="AH440" s="44"/>
      <c r="AI440" s="1" t="s">
        <v>0</v>
      </c>
      <c r="AL440" s="38" t="s">
        <v>487</v>
      </c>
      <c r="AM440" s="44"/>
      <c r="AN440" s="1" t="s">
        <v>171</v>
      </c>
      <c r="AP440" s="131"/>
      <c r="AQ440" s="200"/>
      <c r="AR440" s="12"/>
      <c r="AS440" s="53" t="s">
        <v>261</v>
      </c>
      <c r="AT440" s="250" t="s">
        <v>508</v>
      </c>
      <c r="AU440" s="250"/>
      <c r="AV440" s="250"/>
      <c r="AW440" s="250"/>
      <c r="AX440" s="250"/>
      <c r="AY440" s="250"/>
      <c r="AZ440" s="250"/>
      <c r="BA440" s="250"/>
      <c r="BB440" s="250"/>
      <c r="BC440" s="250"/>
      <c r="BD440" s="250"/>
      <c r="BE440" s="250"/>
      <c r="BF440" s="250"/>
      <c r="BG440" s="250"/>
      <c r="BH440" s="250"/>
      <c r="BI440" s="250"/>
      <c r="BJ440" s="250"/>
      <c r="BK440" s="250"/>
      <c r="BL440" s="250"/>
      <c r="BM440" s="250"/>
      <c r="BN440" s="250"/>
      <c r="BO440" s="250"/>
      <c r="BP440" s="250"/>
      <c r="BQ440" s="250"/>
      <c r="BR440" s="250"/>
      <c r="BS440" s="250"/>
      <c r="BT440" s="250"/>
      <c r="BU440" s="250"/>
      <c r="BV440" s="250"/>
      <c r="BW440" s="250"/>
      <c r="BX440" s="250"/>
      <c r="BY440" s="250"/>
      <c r="BZ440" s="250"/>
      <c r="CA440" s="250"/>
      <c r="CB440" s="250"/>
      <c r="CC440" s="250"/>
      <c r="CD440" s="250"/>
      <c r="CE440" s="250"/>
      <c r="CF440" s="423"/>
      <c r="CG440" s="5" t="s">
        <v>566</v>
      </c>
      <c r="CH440" s="5"/>
      <c r="CI440" s="5"/>
      <c r="CJ440" s="5"/>
      <c r="CK440" s="5"/>
      <c r="CL440" s="5"/>
    </row>
    <row r="441" spans="1:121" s="5" customFormat="1" ht="13.5" customHeight="1">
      <c r="A441" s="1"/>
      <c r="B441" s="5" t="s">
        <v>115</v>
      </c>
      <c r="C441" s="5"/>
      <c r="D441" s="5"/>
      <c r="E441" s="5"/>
      <c r="F441" s="5"/>
      <c r="G441" s="5"/>
      <c r="H441" s="5"/>
      <c r="I441" s="5"/>
      <c r="J441" s="38" t="s">
        <v>487</v>
      </c>
      <c r="K441" s="39"/>
      <c r="L441" s="44"/>
      <c r="M441" s="1" t="s">
        <v>503</v>
      </c>
      <c r="N441" s="5"/>
      <c r="O441" s="5" t="s">
        <v>407</v>
      </c>
      <c r="P441" s="5"/>
      <c r="Q441" s="38" t="s">
        <v>487</v>
      </c>
      <c r="R441" s="44"/>
      <c r="S441" s="5"/>
      <c r="T441" s="5"/>
      <c r="U441" s="5"/>
      <c r="V441" s="64" t="s">
        <v>432</v>
      </c>
      <c r="W441" s="64"/>
      <c r="X441" s="38" t="s">
        <v>487</v>
      </c>
      <c r="Y441" s="39"/>
      <c r="Z441" s="39"/>
      <c r="AA441" s="39"/>
      <c r="AB441" s="44"/>
      <c r="AC441" s="64" t="s">
        <v>512</v>
      </c>
      <c r="AD441" s="64"/>
      <c r="AE441" s="64"/>
      <c r="AF441" s="68"/>
      <c r="AG441" s="38" t="s">
        <v>487</v>
      </c>
      <c r="AH441" s="44"/>
      <c r="AI441" s="1" t="s">
        <v>0</v>
      </c>
      <c r="AJ441" s="1"/>
      <c r="AK441" s="1"/>
      <c r="AL441" s="38" t="s">
        <v>487</v>
      </c>
      <c r="AM441" s="44"/>
      <c r="AN441" s="1" t="s">
        <v>171</v>
      </c>
      <c r="AO441" s="5"/>
      <c r="AP441" s="131"/>
      <c r="AQ441" s="200"/>
      <c r="AR441" s="12"/>
      <c r="AS441" s="12"/>
      <c r="AT441" s="250"/>
      <c r="AU441" s="250"/>
      <c r="AV441" s="250"/>
      <c r="AW441" s="250"/>
      <c r="AX441" s="250"/>
      <c r="AY441" s="250"/>
      <c r="AZ441" s="250"/>
      <c r="BA441" s="250"/>
      <c r="BB441" s="250"/>
      <c r="BC441" s="250"/>
      <c r="BD441" s="250"/>
      <c r="BE441" s="250"/>
      <c r="BF441" s="250"/>
      <c r="BG441" s="250"/>
      <c r="BH441" s="250"/>
      <c r="BI441" s="250"/>
      <c r="BJ441" s="250"/>
      <c r="BK441" s="250"/>
      <c r="BL441" s="250"/>
      <c r="BM441" s="250"/>
      <c r="BN441" s="250"/>
      <c r="BO441" s="250"/>
      <c r="BP441" s="250"/>
      <c r="BQ441" s="250"/>
      <c r="BR441" s="250"/>
      <c r="BS441" s="250"/>
      <c r="BT441" s="250"/>
      <c r="BU441" s="250"/>
      <c r="BV441" s="250"/>
      <c r="BW441" s="250"/>
      <c r="BX441" s="250"/>
      <c r="BY441" s="250"/>
      <c r="BZ441" s="250"/>
      <c r="CA441" s="250"/>
      <c r="CB441" s="250"/>
      <c r="CC441" s="250"/>
      <c r="CD441" s="250"/>
      <c r="CE441" s="250"/>
      <c r="CF441" s="423"/>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row>
    <row r="442" spans="1:121" s="5" customFormat="1" ht="13.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31"/>
      <c r="AQ442" s="200"/>
      <c r="AR442" s="12"/>
      <c r="AS442" s="12"/>
      <c r="AT442" s="250" t="str">
        <f>CONCATENATE("　本工事の",J440,"工で使用を想定しているラフテレーンクレーン（規格",Q440,"ｔ吊）の採用単価は、（",X440,"）（建設物価",AG440,"月号、",AL440,"頁）を採用し、本工事の",J441,"工で使用を想定している高所作業車（規格",Q441,"ｔ吊）の採用単価は、（",X441,"）（建設物価",AG441,"月号、",AL441,"頁）を採用している。")</f>
        <v>　本工事の　　　工で使用を想定しているラフテレーンクレーン（規格　　　ｔ吊）の採用単価は、（　　　）（建設物価　　　月号、　　　頁）を採用し、本工事の　　　工で使用を想定している高所作業車（規格　　　ｔ吊）の採用単価は、（　　　）（建設物価　　　月号、　　　頁）を採用している。</v>
      </c>
      <c r="AU442" s="250"/>
      <c r="AV442" s="250"/>
      <c r="AW442" s="250"/>
      <c r="AX442" s="250"/>
      <c r="AY442" s="250"/>
      <c r="AZ442" s="250"/>
      <c r="BA442" s="250"/>
      <c r="BB442" s="250"/>
      <c r="BC442" s="250"/>
      <c r="BD442" s="250"/>
      <c r="BE442" s="250"/>
      <c r="BF442" s="250"/>
      <c r="BG442" s="250"/>
      <c r="BH442" s="250"/>
      <c r="BI442" s="250"/>
      <c r="BJ442" s="250"/>
      <c r="BK442" s="250"/>
      <c r="BL442" s="250"/>
      <c r="BM442" s="250"/>
      <c r="BN442" s="250"/>
      <c r="BO442" s="250"/>
      <c r="BP442" s="250"/>
      <c r="BQ442" s="250"/>
      <c r="BR442" s="250"/>
      <c r="BS442" s="250"/>
      <c r="BT442" s="250"/>
      <c r="BU442" s="250"/>
      <c r="BV442" s="250"/>
      <c r="BW442" s="250"/>
      <c r="BX442" s="250"/>
      <c r="BY442" s="250"/>
      <c r="BZ442" s="250"/>
      <c r="CA442" s="250"/>
      <c r="CB442" s="250"/>
      <c r="CC442" s="250"/>
      <c r="CD442" s="250"/>
      <c r="CE442" s="250"/>
      <c r="CF442" s="423"/>
      <c r="CG442" s="2"/>
      <c r="CH442" s="2"/>
      <c r="CI442" s="2"/>
      <c r="CJ442" s="2"/>
      <c r="CK442" s="2"/>
      <c r="CL442" s="2"/>
      <c r="CM442" s="5"/>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5"/>
      <c r="DP442" s="2"/>
      <c r="DQ442" s="5"/>
    </row>
    <row r="443" spans="1:121" s="5" customFormat="1" ht="13.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31"/>
      <c r="AQ443" s="200"/>
      <c r="AR443" s="12"/>
      <c r="AS443" s="12"/>
      <c r="AT443" s="250"/>
      <c r="AU443" s="250"/>
      <c r="AV443" s="250"/>
      <c r="AW443" s="250"/>
      <c r="AX443" s="250"/>
      <c r="AY443" s="250"/>
      <c r="AZ443" s="250"/>
      <c r="BA443" s="250"/>
      <c r="BB443" s="250"/>
      <c r="BC443" s="250"/>
      <c r="BD443" s="250"/>
      <c r="BE443" s="250"/>
      <c r="BF443" s="250"/>
      <c r="BG443" s="250"/>
      <c r="BH443" s="250"/>
      <c r="BI443" s="250"/>
      <c r="BJ443" s="250"/>
      <c r="BK443" s="250"/>
      <c r="BL443" s="250"/>
      <c r="BM443" s="250"/>
      <c r="BN443" s="250"/>
      <c r="BO443" s="250"/>
      <c r="BP443" s="250"/>
      <c r="BQ443" s="250"/>
      <c r="BR443" s="250"/>
      <c r="BS443" s="250"/>
      <c r="BT443" s="250"/>
      <c r="BU443" s="250"/>
      <c r="BV443" s="250"/>
      <c r="BW443" s="250"/>
      <c r="BX443" s="250"/>
      <c r="BY443" s="250"/>
      <c r="BZ443" s="250"/>
      <c r="CA443" s="250"/>
      <c r="CB443" s="250"/>
      <c r="CC443" s="250"/>
      <c r="CD443" s="250"/>
      <c r="CE443" s="250"/>
      <c r="CF443" s="423"/>
      <c r="CG443" s="5"/>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5"/>
      <c r="DF443" s="5"/>
      <c r="DG443" s="5"/>
      <c r="DH443" s="5"/>
      <c r="DI443" s="5"/>
      <c r="DJ443" s="5"/>
      <c r="DK443" s="5"/>
      <c r="DL443" s="5"/>
      <c r="DM443" s="5"/>
      <c r="DN443" s="5"/>
      <c r="DO443" s="5"/>
      <c r="DP443" s="5"/>
      <c r="DQ443" s="5"/>
    </row>
    <row r="444" spans="1:121" s="5" customFormat="1" ht="13.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31"/>
      <c r="AQ444" s="200"/>
      <c r="AR444" s="1"/>
      <c r="AS444" s="1"/>
      <c r="AT444" s="250"/>
      <c r="AU444" s="250"/>
      <c r="AV444" s="250"/>
      <c r="AW444" s="250"/>
      <c r="AX444" s="250"/>
      <c r="AY444" s="250"/>
      <c r="AZ444" s="250"/>
      <c r="BA444" s="250"/>
      <c r="BB444" s="250"/>
      <c r="BC444" s="250"/>
      <c r="BD444" s="250"/>
      <c r="BE444" s="250"/>
      <c r="BF444" s="250"/>
      <c r="BG444" s="250"/>
      <c r="BH444" s="250"/>
      <c r="BI444" s="250"/>
      <c r="BJ444" s="250"/>
      <c r="BK444" s="250"/>
      <c r="BL444" s="250"/>
      <c r="BM444" s="250"/>
      <c r="BN444" s="250"/>
      <c r="BO444" s="250"/>
      <c r="BP444" s="250"/>
      <c r="BQ444" s="250"/>
      <c r="BR444" s="250"/>
      <c r="BS444" s="250"/>
      <c r="BT444" s="250"/>
      <c r="BU444" s="250"/>
      <c r="BV444" s="250"/>
      <c r="BW444" s="250"/>
      <c r="BX444" s="250"/>
      <c r="BY444" s="250"/>
      <c r="BZ444" s="250"/>
      <c r="CA444" s="250"/>
      <c r="CB444" s="250"/>
      <c r="CC444" s="250"/>
      <c r="CD444" s="250"/>
      <c r="CE444" s="250"/>
      <c r="CF444" s="423"/>
      <c r="CG444" s="5"/>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5"/>
      <c r="DF444" s="5"/>
      <c r="DG444" s="5"/>
      <c r="DH444" s="5"/>
      <c r="DI444" s="5"/>
      <c r="DJ444" s="5"/>
      <c r="DK444" s="5"/>
      <c r="DL444" s="5"/>
      <c r="DM444" s="5"/>
      <c r="DN444" s="5"/>
      <c r="DO444" s="5"/>
      <c r="DP444" s="5"/>
      <c r="DQ444" s="5"/>
    </row>
    <row r="445" spans="1:121" s="5" customFormat="1" ht="5.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132"/>
      <c r="AQ445" s="201"/>
      <c r="AR445" s="223"/>
      <c r="AS445" s="223"/>
      <c r="AT445" s="223"/>
      <c r="AU445" s="223"/>
      <c r="AV445" s="223"/>
      <c r="AW445" s="223"/>
      <c r="AX445" s="223"/>
      <c r="AY445" s="223"/>
      <c r="AZ445" s="223"/>
      <c r="BA445" s="260"/>
      <c r="BB445" s="260"/>
      <c r="BC445" s="260"/>
      <c r="BD445" s="260"/>
      <c r="BE445" s="260"/>
      <c r="BF445" s="260"/>
      <c r="BG445" s="260"/>
      <c r="BH445" s="260"/>
      <c r="BI445" s="260"/>
      <c r="BJ445" s="260"/>
      <c r="BK445" s="260"/>
      <c r="BL445" s="260"/>
      <c r="BM445" s="260"/>
      <c r="BN445" s="260"/>
      <c r="BO445" s="260"/>
      <c r="BP445" s="260"/>
      <c r="BQ445" s="260"/>
      <c r="BR445" s="260"/>
      <c r="BS445" s="260"/>
      <c r="BT445" s="260"/>
      <c r="BU445" s="260"/>
      <c r="BV445" s="260"/>
      <c r="BW445" s="260"/>
      <c r="BX445" s="260"/>
      <c r="BY445" s="260"/>
      <c r="BZ445" s="260"/>
      <c r="CA445" s="260"/>
      <c r="CB445" s="260"/>
      <c r="CC445" s="260"/>
      <c r="CD445" s="260"/>
      <c r="CE445" s="260"/>
      <c r="CF445" s="431"/>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5"/>
      <c r="DF445" s="5"/>
      <c r="DG445" s="5"/>
      <c r="DH445" s="5"/>
      <c r="DI445" s="5"/>
      <c r="DJ445" s="5"/>
      <c r="DK445" s="5"/>
      <c r="DL445" s="5"/>
      <c r="DM445" s="5"/>
      <c r="DN445" s="5"/>
      <c r="DO445" s="5"/>
      <c r="DP445" s="5"/>
      <c r="DQ445" s="5"/>
    </row>
    <row r="446" spans="1:121" s="5" customFormat="1" ht="13.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33" t="s">
        <v>215</v>
      </c>
      <c r="AQ446" s="202"/>
      <c r="AR446" s="225"/>
      <c r="AS446" s="225"/>
      <c r="AT446" s="225"/>
      <c r="AU446" s="225"/>
      <c r="AV446" s="225"/>
      <c r="AW446" s="225"/>
      <c r="AX446" s="225"/>
      <c r="AY446" s="225"/>
      <c r="AZ446" s="225"/>
      <c r="BA446" s="342"/>
      <c r="BB446" s="342"/>
      <c r="BC446" s="342"/>
      <c r="BD446" s="342"/>
      <c r="BE446" s="342"/>
      <c r="BF446" s="342"/>
      <c r="BG446" s="342"/>
      <c r="BH446" s="342"/>
      <c r="BI446" s="342"/>
      <c r="BJ446" s="342"/>
      <c r="BK446" s="342"/>
      <c r="BL446" s="342"/>
      <c r="BM446" s="342"/>
      <c r="BN446" s="342"/>
      <c r="BO446" s="342"/>
      <c r="BP446" s="342"/>
      <c r="BQ446" s="342"/>
      <c r="BR446" s="342"/>
      <c r="BS446" s="342"/>
      <c r="BT446" s="342"/>
      <c r="BU446" s="342"/>
      <c r="BV446" s="342"/>
      <c r="BW446" s="342"/>
      <c r="BX446" s="342"/>
      <c r="BY446" s="342"/>
      <c r="BZ446" s="342"/>
      <c r="CA446" s="342"/>
      <c r="CB446" s="342"/>
      <c r="CC446" s="342"/>
      <c r="CD446" s="342"/>
      <c r="CE446" s="342"/>
      <c r="CF446" s="430"/>
      <c r="CG446" s="5" t="s">
        <v>332</v>
      </c>
      <c r="CH446" s="5"/>
      <c r="CI446" s="5"/>
      <c r="CJ446" s="5"/>
      <c r="CK446" s="5"/>
      <c r="CL446" s="5"/>
      <c r="CM446" s="5"/>
      <c r="CN446" s="5"/>
      <c r="CO446" s="2"/>
      <c r="CP446" s="2"/>
      <c r="CQ446" s="2"/>
      <c r="CR446" s="2"/>
      <c r="CS446" s="2"/>
      <c r="CT446" s="2"/>
      <c r="CU446" s="2"/>
      <c r="CV446" s="2"/>
      <c r="CW446" s="2"/>
      <c r="CX446" s="2"/>
      <c r="CY446" s="2"/>
      <c r="CZ446" s="2"/>
      <c r="DA446" s="2"/>
      <c r="DB446" s="2"/>
      <c r="DC446" s="2"/>
      <c r="DD446" s="2"/>
      <c r="DE446" s="5"/>
      <c r="DF446" s="5"/>
      <c r="DG446" s="5"/>
      <c r="DH446" s="5"/>
      <c r="DI446" s="5"/>
      <c r="DJ446" s="5"/>
      <c r="DK446" s="5"/>
      <c r="DL446" s="5"/>
      <c r="DM446" s="5"/>
      <c r="DN446" s="5"/>
      <c r="DO446" s="5"/>
      <c r="DP446" s="5"/>
      <c r="DQ446" s="5"/>
    </row>
    <row r="447" spans="1:121" s="5" customFormat="1"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134"/>
      <c r="AQ447" s="203"/>
      <c r="AR447" s="12" t="s">
        <v>94</v>
      </c>
      <c r="AS447" s="249" t="s">
        <v>317</v>
      </c>
      <c r="AT447" s="249"/>
      <c r="AU447" s="249"/>
      <c r="AV447" s="249"/>
      <c r="AW447" s="249"/>
      <c r="AX447" s="249"/>
      <c r="AY447" s="249"/>
      <c r="AZ447" s="249"/>
      <c r="BA447" s="250" t="str">
        <f>CONCATENATE(CG446,P448,"。")</f>
        <v>　本工事は、現場環境改善（率計上分）実施対象工事とする。</v>
      </c>
      <c r="BB447" s="250"/>
      <c r="BC447" s="250"/>
      <c r="BD447" s="250"/>
      <c r="BE447" s="250"/>
      <c r="BF447" s="250"/>
      <c r="BG447" s="250"/>
      <c r="BH447" s="250"/>
      <c r="BI447" s="250"/>
      <c r="BJ447" s="250"/>
      <c r="BK447" s="250"/>
      <c r="BL447" s="250"/>
      <c r="BM447" s="250"/>
      <c r="BN447" s="250"/>
      <c r="BO447" s="250"/>
      <c r="BP447" s="250"/>
      <c r="BQ447" s="250"/>
      <c r="BR447" s="250"/>
      <c r="BS447" s="250"/>
      <c r="BT447" s="250"/>
      <c r="BU447" s="250"/>
      <c r="BV447" s="250"/>
      <c r="BW447" s="250"/>
      <c r="BX447" s="250"/>
      <c r="BY447" s="250"/>
      <c r="BZ447" s="250"/>
      <c r="CA447" s="250"/>
      <c r="CB447" s="250"/>
      <c r="CC447" s="250"/>
      <c r="CD447" s="250"/>
      <c r="CE447" s="250"/>
      <c r="CF447" s="430"/>
      <c r="CG447" s="5"/>
      <c r="CH447" s="5"/>
      <c r="CI447" s="5"/>
      <c r="CJ447" s="5"/>
      <c r="CK447" s="5"/>
      <c r="CL447" s="5"/>
      <c r="CM447" s="5"/>
      <c r="CN447" s="5"/>
      <c r="CO447" s="5"/>
      <c r="CP447" s="5"/>
      <c r="CQ447" s="5"/>
      <c r="CR447" s="5"/>
      <c r="CS447" s="5"/>
      <c r="CT447" s="5"/>
      <c r="CU447" s="5"/>
      <c r="CV447" s="5"/>
      <c r="CW447" s="5"/>
      <c r="CX447" s="5"/>
      <c r="CY447" s="5"/>
      <c r="CZ447" s="5"/>
      <c r="DA447" s="5" t="s">
        <v>14</v>
      </c>
      <c r="DB447" s="5"/>
      <c r="DC447" s="5"/>
      <c r="DD447" s="5"/>
      <c r="DE447" s="5"/>
      <c r="DF447" s="5"/>
      <c r="DG447" s="5"/>
      <c r="DH447" s="5"/>
      <c r="DI447" s="5"/>
      <c r="DJ447" s="5"/>
      <c r="DK447" s="5"/>
      <c r="DL447" s="5"/>
      <c r="DM447" s="5"/>
      <c r="DN447" s="5"/>
      <c r="DO447" s="5"/>
      <c r="DP447" s="5"/>
      <c r="DQ447" s="5"/>
    </row>
    <row r="448" spans="1:121" s="5" customFormat="1" ht="13.5" customHeight="1">
      <c r="A448" s="1"/>
      <c r="B448" s="11">
        <v>1</v>
      </c>
      <c r="C448" s="1"/>
      <c r="D448" s="1" t="s">
        <v>215</v>
      </c>
      <c r="E448" s="1"/>
      <c r="F448" s="1"/>
      <c r="G448" s="1"/>
      <c r="H448" s="1"/>
      <c r="I448" s="1"/>
      <c r="J448" s="1" t="s">
        <v>415</v>
      </c>
      <c r="K448" s="1"/>
      <c r="L448" s="1"/>
      <c r="M448" s="1"/>
      <c r="N448" s="1"/>
      <c r="O448" s="1"/>
      <c r="P448" s="38" t="s">
        <v>14</v>
      </c>
      <c r="Q448" s="39"/>
      <c r="R448" s="44"/>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34"/>
      <c r="AQ448" s="203"/>
      <c r="AR448" s="12"/>
      <c r="AS448" s="253" t="s">
        <v>204</v>
      </c>
      <c r="AT448" s="216"/>
      <c r="AU448" s="216"/>
      <c r="AV448" s="216"/>
      <c r="AW448" s="216"/>
      <c r="AX448" s="216"/>
      <c r="AY448" s="216"/>
      <c r="AZ448" s="216"/>
      <c r="BA448" s="216"/>
      <c r="BB448" s="216"/>
      <c r="BC448" s="216"/>
      <c r="BD448" s="216"/>
      <c r="BE448" s="216"/>
      <c r="BF448" s="216"/>
      <c r="BG448" s="216"/>
      <c r="BH448" s="216"/>
      <c r="BI448" s="216"/>
      <c r="BJ448" s="216"/>
      <c r="BK448" s="216"/>
      <c r="BL448" s="216"/>
      <c r="BM448" s="216"/>
      <c r="BN448" s="216"/>
      <c r="BO448" s="216"/>
      <c r="BP448" s="216"/>
      <c r="BQ448" s="216"/>
      <c r="BR448" s="216"/>
      <c r="BS448" s="216"/>
      <c r="BT448" s="216"/>
      <c r="BU448" s="216"/>
      <c r="BV448" s="216"/>
      <c r="BW448" s="216"/>
      <c r="BX448" s="216"/>
      <c r="BY448" s="216"/>
      <c r="BZ448" s="216"/>
      <c r="CA448" s="216"/>
      <c r="CB448" s="216"/>
      <c r="CC448" s="216"/>
      <c r="CD448" s="216"/>
      <c r="CE448" s="214"/>
      <c r="CF448" s="430"/>
      <c r="CG448" s="5"/>
      <c r="CH448" s="5"/>
      <c r="CI448" s="5"/>
      <c r="CJ448" s="5"/>
      <c r="CK448" s="5"/>
      <c r="CL448" s="5"/>
      <c r="CM448" s="5"/>
      <c r="CN448" s="5"/>
      <c r="CO448" s="5"/>
      <c r="CP448" s="5"/>
      <c r="CQ448" s="5"/>
      <c r="CR448" s="5"/>
      <c r="CS448" s="5"/>
      <c r="CT448" s="5"/>
      <c r="CU448" s="5"/>
      <c r="CV448" s="5"/>
      <c r="CW448" s="5"/>
      <c r="CX448" s="5"/>
      <c r="CY448" s="5"/>
      <c r="CZ448" s="5"/>
      <c r="DA448" s="5" t="s">
        <v>577</v>
      </c>
      <c r="DB448" s="5"/>
      <c r="DC448" s="5"/>
      <c r="DD448" s="5"/>
      <c r="DE448" s="5"/>
      <c r="DF448" s="5"/>
      <c r="DG448" s="5"/>
      <c r="DH448" s="5"/>
      <c r="DI448" s="5"/>
      <c r="DJ448" s="5"/>
      <c r="DK448" s="5"/>
      <c r="DL448" s="5"/>
      <c r="DM448" s="5"/>
      <c r="DN448" s="5"/>
      <c r="DO448" s="5"/>
      <c r="DP448" s="5"/>
      <c r="DQ448" s="5"/>
    </row>
    <row r="449" spans="1:121" s="5" customFormat="1" ht="13.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34"/>
      <c r="AQ449" s="203"/>
      <c r="AR449" s="12"/>
      <c r="AS449" s="216"/>
      <c r="AT449" s="216"/>
      <c r="AU449" s="216"/>
      <c r="AV449" s="216"/>
      <c r="AW449" s="216"/>
      <c r="AX449" s="216"/>
      <c r="AY449" s="216"/>
      <c r="AZ449" s="216"/>
      <c r="BA449" s="216"/>
      <c r="BB449" s="216"/>
      <c r="BC449" s="216"/>
      <c r="BD449" s="216"/>
      <c r="BE449" s="216"/>
      <c r="BF449" s="216"/>
      <c r="BG449" s="216"/>
      <c r="BH449" s="216"/>
      <c r="BI449" s="216"/>
      <c r="BJ449" s="216"/>
      <c r="BK449" s="216"/>
      <c r="BL449" s="216"/>
      <c r="BM449" s="216"/>
      <c r="BN449" s="216"/>
      <c r="BO449" s="216"/>
      <c r="BP449" s="216"/>
      <c r="BQ449" s="216"/>
      <c r="BR449" s="216"/>
      <c r="BS449" s="216"/>
      <c r="BT449" s="216"/>
      <c r="BU449" s="216"/>
      <c r="BV449" s="216"/>
      <c r="BW449" s="216"/>
      <c r="BX449" s="216"/>
      <c r="BY449" s="216"/>
      <c r="BZ449" s="216"/>
      <c r="CA449" s="216"/>
      <c r="CB449" s="216"/>
      <c r="CC449" s="216"/>
      <c r="CD449" s="216"/>
      <c r="CE449" s="214"/>
      <c r="CF449" s="430"/>
      <c r="CG449" s="2"/>
      <c r="CH449" s="2"/>
      <c r="CI449" s="2"/>
      <c r="CJ449" s="2"/>
      <c r="CK449" s="2"/>
      <c r="CL449" s="2"/>
      <c r="CM449" s="2"/>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row>
    <row r="450" spans="1:121" s="5" customFormat="1" ht="13.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34"/>
      <c r="AQ450" s="203"/>
      <c r="AR450" s="12"/>
      <c r="AS450" s="216"/>
      <c r="AT450" s="216"/>
      <c r="AU450" s="216"/>
      <c r="AV450" s="216"/>
      <c r="AW450" s="216"/>
      <c r="AX450" s="216"/>
      <c r="AY450" s="216"/>
      <c r="AZ450" s="216"/>
      <c r="BA450" s="216"/>
      <c r="BB450" s="216"/>
      <c r="BC450" s="216"/>
      <c r="BD450" s="216"/>
      <c r="BE450" s="216"/>
      <c r="BF450" s="216"/>
      <c r="BG450" s="216"/>
      <c r="BH450" s="216"/>
      <c r="BI450" s="216"/>
      <c r="BJ450" s="216"/>
      <c r="BK450" s="216"/>
      <c r="BL450" s="216"/>
      <c r="BM450" s="216"/>
      <c r="BN450" s="216"/>
      <c r="BO450" s="216"/>
      <c r="BP450" s="216"/>
      <c r="BQ450" s="216"/>
      <c r="BR450" s="216"/>
      <c r="BS450" s="216"/>
      <c r="BT450" s="216"/>
      <c r="BU450" s="216"/>
      <c r="BV450" s="216"/>
      <c r="BW450" s="216"/>
      <c r="BX450" s="216"/>
      <c r="BY450" s="216"/>
      <c r="BZ450" s="216"/>
      <c r="CA450" s="216"/>
      <c r="CB450" s="216"/>
      <c r="CC450" s="216"/>
      <c r="CD450" s="216"/>
      <c r="CE450" s="214"/>
      <c r="CF450" s="423"/>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row>
    <row r="451" spans="1:121" s="5" customFormat="1" ht="13.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34"/>
      <c r="AQ451" s="203"/>
      <c r="AR451" s="12"/>
      <c r="AS451" s="253" t="s">
        <v>247</v>
      </c>
      <c r="AT451" s="216"/>
      <c r="AU451" s="216"/>
      <c r="AV451" s="216"/>
      <c r="AW451" s="216"/>
      <c r="AX451" s="216"/>
      <c r="AY451" s="216"/>
      <c r="AZ451" s="216"/>
      <c r="BA451" s="216"/>
      <c r="BB451" s="216"/>
      <c r="BC451" s="216"/>
      <c r="BD451" s="216"/>
      <c r="BE451" s="216"/>
      <c r="BF451" s="216"/>
      <c r="BG451" s="216"/>
      <c r="BH451" s="216"/>
      <c r="BI451" s="216"/>
      <c r="BJ451" s="216"/>
      <c r="BK451" s="216"/>
      <c r="BL451" s="216"/>
      <c r="BM451" s="216"/>
      <c r="BN451" s="216"/>
      <c r="BO451" s="216"/>
      <c r="BP451" s="216"/>
      <c r="BQ451" s="216"/>
      <c r="BR451" s="216"/>
      <c r="BS451" s="216"/>
      <c r="BT451" s="216"/>
      <c r="BU451" s="216"/>
      <c r="BV451" s="216"/>
      <c r="BW451" s="216"/>
      <c r="BX451" s="216"/>
      <c r="BY451" s="216"/>
      <c r="BZ451" s="216"/>
      <c r="CA451" s="216"/>
      <c r="CB451" s="216"/>
      <c r="CC451" s="216"/>
      <c r="CD451" s="216"/>
      <c r="CE451" s="214"/>
      <c r="CF451" s="423"/>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row>
    <row r="452" spans="1:121" s="5" customFormat="1" ht="13.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34"/>
      <c r="AQ452" s="203"/>
      <c r="AR452" s="12"/>
      <c r="AS452" s="216"/>
      <c r="AT452" s="216"/>
      <c r="AU452" s="216"/>
      <c r="AV452" s="216"/>
      <c r="AW452" s="216"/>
      <c r="AX452" s="216"/>
      <c r="AY452" s="216"/>
      <c r="AZ452" s="216"/>
      <c r="BA452" s="216"/>
      <c r="BB452" s="216"/>
      <c r="BC452" s="216"/>
      <c r="BD452" s="216"/>
      <c r="BE452" s="216"/>
      <c r="BF452" s="216"/>
      <c r="BG452" s="216"/>
      <c r="BH452" s="216"/>
      <c r="BI452" s="216"/>
      <c r="BJ452" s="216"/>
      <c r="BK452" s="216"/>
      <c r="BL452" s="216"/>
      <c r="BM452" s="216"/>
      <c r="BN452" s="216"/>
      <c r="BO452" s="216"/>
      <c r="BP452" s="216"/>
      <c r="BQ452" s="216"/>
      <c r="BR452" s="216"/>
      <c r="BS452" s="216"/>
      <c r="BT452" s="216"/>
      <c r="BU452" s="216"/>
      <c r="BV452" s="216"/>
      <c r="BW452" s="216"/>
      <c r="BX452" s="216"/>
      <c r="BY452" s="216"/>
      <c r="BZ452" s="216"/>
      <c r="CA452" s="216"/>
      <c r="CB452" s="216"/>
      <c r="CC452" s="216"/>
      <c r="CD452" s="216"/>
      <c r="CE452" s="214"/>
      <c r="CF452" s="423"/>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5"/>
      <c r="DN452" s="5"/>
      <c r="DO452" s="5"/>
      <c r="DP452" s="5"/>
      <c r="DQ452" s="5"/>
    </row>
    <row r="453" spans="1:121" s="5" customFormat="1" ht="13.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34"/>
      <c r="AQ453" s="203"/>
      <c r="AR453" s="12"/>
      <c r="AS453" s="253" t="s">
        <v>436</v>
      </c>
      <c r="AT453" s="216"/>
      <c r="AU453" s="216"/>
      <c r="AV453" s="216"/>
      <c r="AW453" s="216"/>
      <c r="AX453" s="216"/>
      <c r="AY453" s="216"/>
      <c r="AZ453" s="216"/>
      <c r="BA453" s="216"/>
      <c r="BB453" s="216"/>
      <c r="BC453" s="216"/>
      <c r="BD453" s="216"/>
      <c r="BE453" s="216"/>
      <c r="BF453" s="216"/>
      <c r="BG453" s="216"/>
      <c r="BH453" s="216"/>
      <c r="BI453" s="216"/>
      <c r="BJ453" s="216"/>
      <c r="BK453" s="216"/>
      <c r="BL453" s="216"/>
      <c r="BM453" s="216"/>
      <c r="BN453" s="216"/>
      <c r="BO453" s="216"/>
      <c r="BP453" s="216"/>
      <c r="BQ453" s="216"/>
      <c r="BR453" s="216"/>
      <c r="BS453" s="216"/>
      <c r="BT453" s="216"/>
      <c r="BU453" s="216"/>
      <c r="BV453" s="216"/>
      <c r="BW453" s="216"/>
      <c r="BX453" s="216"/>
      <c r="BY453" s="216"/>
      <c r="BZ453" s="216"/>
      <c r="CA453" s="216"/>
      <c r="CB453" s="216"/>
      <c r="CC453" s="216"/>
      <c r="CD453" s="216"/>
      <c r="CE453" s="214"/>
      <c r="CF453" s="423"/>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row>
    <row r="454" spans="1:121" s="5" customFormat="1" ht="13.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34"/>
      <c r="AQ454" s="203"/>
      <c r="AR454" s="12"/>
      <c r="AS454" s="216"/>
      <c r="AT454" s="216"/>
      <c r="AU454" s="216"/>
      <c r="AV454" s="216"/>
      <c r="AW454" s="216"/>
      <c r="AX454" s="216"/>
      <c r="AY454" s="216"/>
      <c r="AZ454" s="216"/>
      <c r="BA454" s="216"/>
      <c r="BB454" s="216"/>
      <c r="BC454" s="216"/>
      <c r="BD454" s="216"/>
      <c r="BE454" s="216"/>
      <c r="BF454" s="216"/>
      <c r="BG454" s="216"/>
      <c r="BH454" s="216"/>
      <c r="BI454" s="216"/>
      <c r="BJ454" s="216"/>
      <c r="BK454" s="216"/>
      <c r="BL454" s="216"/>
      <c r="BM454" s="216"/>
      <c r="BN454" s="216"/>
      <c r="BO454" s="216"/>
      <c r="BP454" s="216"/>
      <c r="BQ454" s="216"/>
      <c r="BR454" s="216"/>
      <c r="BS454" s="216"/>
      <c r="BT454" s="216"/>
      <c r="BU454" s="216"/>
      <c r="BV454" s="216"/>
      <c r="BW454" s="216"/>
      <c r="BX454" s="216"/>
      <c r="BY454" s="216"/>
      <c r="BZ454" s="216"/>
      <c r="CA454" s="216"/>
      <c r="CB454" s="216"/>
      <c r="CC454" s="216"/>
      <c r="CD454" s="216"/>
      <c r="CE454" s="214"/>
      <c r="CF454" s="423"/>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row>
    <row r="455" spans="1:121" s="5" customFormat="1" ht="13.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34"/>
      <c r="AQ455" s="203"/>
      <c r="AR455" s="12"/>
      <c r="AS455" s="19" t="s">
        <v>533</v>
      </c>
      <c r="AT455" s="19"/>
      <c r="AU455" s="19"/>
      <c r="AV455" s="19"/>
      <c r="AW455" s="19"/>
      <c r="AX455" s="19"/>
      <c r="AY455" s="19"/>
      <c r="AZ455" s="19"/>
      <c r="BA455" s="19"/>
      <c r="BB455" s="19"/>
      <c r="BC455" s="19"/>
      <c r="BD455" s="19"/>
      <c r="BE455" s="19"/>
      <c r="BF455" s="19"/>
      <c r="BG455" s="19"/>
      <c r="BH455" s="19"/>
      <c r="BI455" s="19"/>
      <c r="BJ455" s="19"/>
      <c r="BK455" s="19"/>
      <c r="BL455" s="19"/>
      <c r="BM455" s="19"/>
      <c r="BN455" s="19"/>
      <c r="BO455" s="19"/>
      <c r="BP455" s="19"/>
      <c r="BQ455" s="19"/>
      <c r="BR455" s="19"/>
      <c r="BS455" s="19"/>
      <c r="BT455" s="19"/>
      <c r="BU455" s="19"/>
      <c r="BV455" s="19"/>
      <c r="BW455" s="19"/>
      <c r="BX455" s="19"/>
      <c r="BY455" s="19"/>
      <c r="BZ455" s="19"/>
      <c r="CA455" s="19"/>
      <c r="CB455" s="19"/>
      <c r="CC455" s="19"/>
      <c r="CD455" s="19"/>
      <c r="CE455" s="253"/>
      <c r="CF455" s="423"/>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5"/>
      <c r="DN455" s="5"/>
      <c r="DO455" s="5"/>
      <c r="DP455" s="5"/>
      <c r="DQ455" s="5"/>
    </row>
    <row r="456" spans="1:121" s="5" customFormat="1" ht="13.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34"/>
      <c r="AQ456" s="203"/>
      <c r="AR456" s="12"/>
      <c r="AS456" s="275" t="s">
        <v>254</v>
      </c>
      <c r="AT456" s="299"/>
      <c r="AU456" s="299"/>
      <c r="AV456" s="299"/>
      <c r="AW456" s="299"/>
      <c r="AX456" s="299"/>
      <c r="AY456" s="299"/>
      <c r="AZ456" s="328"/>
      <c r="BA456" s="275" t="s">
        <v>98</v>
      </c>
      <c r="BB456" s="299"/>
      <c r="BC456" s="299"/>
      <c r="BD456" s="299"/>
      <c r="BE456" s="299"/>
      <c r="BF456" s="299"/>
      <c r="BG456" s="299"/>
      <c r="BH456" s="299"/>
      <c r="BI456" s="299"/>
      <c r="BJ456" s="299"/>
      <c r="BK456" s="299"/>
      <c r="BL456" s="299"/>
      <c r="BM456" s="299"/>
      <c r="BN456" s="299"/>
      <c r="BO456" s="299"/>
      <c r="BP456" s="299"/>
      <c r="BQ456" s="299"/>
      <c r="BR456" s="299"/>
      <c r="BS456" s="299"/>
      <c r="BT456" s="299"/>
      <c r="BU456" s="299"/>
      <c r="BV456" s="299"/>
      <c r="BW456" s="299"/>
      <c r="BX456" s="299"/>
      <c r="BY456" s="299"/>
      <c r="BZ456" s="299"/>
      <c r="CA456" s="299"/>
      <c r="CB456" s="299"/>
      <c r="CC456" s="328"/>
      <c r="CD456" s="337"/>
      <c r="CE456" s="250"/>
      <c r="CF456" s="423"/>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5"/>
      <c r="DN456" s="5"/>
      <c r="DO456" s="5"/>
      <c r="DP456" s="5"/>
      <c r="DQ456" s="5"/>
    </row>
    <row r="457" spans="1:121" s="5" customFormat="1" ht="13.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34"/>
      <c r="AQ457" s="203"/>
      <c r="AR457" s="12"/>
      <c r="AS457" s="276" t="s">
        <v>35</v>
      </c>
      <c r="AT457" s="300"/>
      <c r="AU457" s="300"/>
      <c r="AV457" s="300"/>
      <c r="AW457" s="300"/>
      <c r="AX457" s="300"/>
      <c r="AY457" s="300"/>
      <c r="AZ457" s="329"/>
      <c r="BA457" s="343" t="s">
        <v>368</v>
      </c>
      <c r="BB457" s="353"/>
      <c r="BC457" s="353"/>
      <c r="BD457" s="353"/>
      <c r="BE457" s="353"/>
      <c r="BF457" s="353"/>
      <c r="BG457" s="353"/>
      <c r="BH457" s="353"/>
      <c r="BI457" s="353"/>
      <c r="BJ457" s="353"/>
      <c r="BK457" s="353"/>
      <c r="BL457" s="353"/>
      <c r="BM457" s="353"/>
      <c r="BN457" s="353"/>
      <c r="BO457" s="353"/>
      <c r="BP457" s="353"/>
      <c r="BQ457" s="353"/>
      <c r="BR457" s="353"/>
      <c r="BS457" s="353"/>
      <c r="BT457" s="353"/>
      <c r="BU457" s="353"/>
      <c r="BV457" s="353"/>
      <c r="BW457" s="353"/>
      <c r="BX457" s="353"/>
      <c r="BY457" s="353"/>
      <c r="BZ457" s="353"/>
      <c r="CA457" s="353"/>
      <c r="CB457" s="353"/>
      <c r="CC457" s="402"/>
      <c r="CD457" s="250"/>
      <c r="CE457" s="250"/>
      <c r="CF457" s="423"/>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5"/>
      <c r="DN457" s="5"/>
      <c r="DO457" s="5"/>
      <c r="DP457" s="5"/>
      <c r="DQ457" s="5"/>
    </row>
    <row r="458" spans="1:121" s="5" customFormat="1" ht="13.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34"/>
      <c r="AQ458" s="203"/>
      <c r="AR458" s="12"/>
      <c r="AS458" s="277"/>
      <c r="AT458" s="301"/>
      <c r="AU458" s="301"/>
      <c r="AV458" s="301"/>
      <c r="AW458" s="301"/>
      <c r="AX458" s="301"/>
      <c r="AY458" s="301"/>
      <c r="AZ458" s="330"/>
      <c r="BA458" s="344" t="s">
        <v>419</v>
      </c>
      <c r="BB458" s="354"/>
      <c r="BC458" s="354"/>
      <c r="BD458" s="354"/>
      <c r="BE458" s="354"/>
      <c r="BF458" s="354"/>
      <c r="BG458" s="354"/>
      <c r="BH458" s="354"/>
      <c r="BI458" s="354"/>
      <c r="BJ458" s="354"/>
      <c r="BK458" s="354"/>
      <c r="BL458" s="354"/>
      <c r="BM458" s="354"/>
      <c r="BN458" s="354"/>
      <c r="BO458" s="354"/>
      <c r="BP458" s="354"/>
      <c r="BQ458" s="354"/>
      <c r="BR458" s="354"/>
      <c r="BS458" s="354"/>
      <c r="BT458" s="354"/>
      <c r="BU458" s="354"/>
      <c r="BV458" s="354"/>
      <c r="BW458" s="354"/>
      <c r="BX458" s="354"/>
      <c r="BY458" s="354"/>
      <c r="BZ458" s="354"/>
      <c r="CA458" s="354"/>
      <c r="CB458" s="354"/>
      <c r="CC458" s="403"/>
      <c r="CD458" s="250"/>
      <c r="CE458" s="250"/>
      <c r="CF458" s="423"/>
      <c r="CG458" s="5"/>
      <c r="CH458" s="5"/>
      <c r="CI458" s="5"/>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c r="DH458" s="5"/>
      <c r="DI458" s="5"/>
      <c r="DJ458" s="5"/>
      <c r="DK458" s="5"/>
      <c r="DL458" s="5"/>
      <c r="DM458" s="5"/>
      <c r="DN458" s="5"/>
      <c r="DO458" s="5"/>
      <c r="DP458" s="5"/>
      <c r="DQ458" s="5"/>
    </row>
    <row r="459" spans="1:121" s="5" customFormat="1" ht="13.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34"/>
      <c r="AQ459" s="203"/>
      <c r="AR459" s="12"/>
      <c r="AS459" s="276" t="s">
        <v>534</v>
      </c>
      <c r="AT459" s="300"/>
      <c r="AU459" s="300"/>
      <c r="AV459" s="300"/>
      <c r="AW459" s="300"/>
      <c r="AX459" s="300"/>
      <c r="AY459" s="300"/>
      <c r="AZ459" s="329"/>
      <c r="BA459" s="343" t="s">
        <v>547</v>
      </c>
      <c r="BB459" s="353"/>
      <c r="BC459" s="353"/>
      <c r="BD459" s="353"/>
      <c r="BE459" s="353"/>
      <c r="BF459" s="353"/>
      <c r="BG459" s="353"/>
      <c r="BH459" s="353"/>
      <c r="BI459" s="353"/>
      <c r="BJ459" s="353"/>
      <c r="BK459" s="353"/>
      <c r="BL459" s="353"/>
      <c r="BM459" s="353"/>
      <c r="BN459" s="353"/>
      <c r="BO459" s="353"/>
      <c r="BP459" s="353"/>
      <c r="BQ459" s="353"/>
      <c r="BR459" s="353"/>
      <c r="BS459" s="353"/>
      <c r="BT459" s="353"/>
      <c r="BU459" s="353"/>
      <c r="BV459" s="353"/>
      <c r="BW459" s="353"/>
      <c r="BX459" s="353"/>
      <c r="BY459" s="353"/>
      <c r="BZ459" s="353"/>
      <c r="CA459" s="353"/>
      <c r="CB459" s="353"/>
      <c r="CC459" s="402"/>
      <c r="CD459" s="250"/>
      <c r="CE459" s="250"/>
      <c r="CF459" s="423"/>
      <c r="CG459" s="5"/>
      <c r="CH459" s="5"/>
      <c r="CI459" s="5"/>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c r="DH459" s="5"/>
      <c r="DI459" s="5"/>
      <c r="DJ459" s="5"/>
      <c r="DK459" s="5"/>
      <c r="DL459" s="5"/>
      <c r="DM459" s="5"/>
      <c r="DN459" s="5"/>
      <c r="DO459" s="5"/>
      <c r="DP459" s="5"/>
      <c r="DQ459" s="5"/>
    </row>
    <row r="460" spans="1:121" s="5" customFormat="1" ht="13.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34"/>
      <c r="AQ460" s="203"/>
      <c r="AR460" s="12"/>
      <c r="AS460" s="278"/>
      <c r="AT460" s="302"/>
      <c r="AU460" s="302"/>
      <c r="AV460" s="302"/>
      <c r="AW460" s="302"/>
      <c r="AX460" s="302"/>
      <c r="AY460" s="302"/>
      <c r="AZ460" s="331"/>
      <c r="BA460" s="345" t="s">
        <v>200</v>
      </c>
      <c r="BB460" s="250"/>
      <c r="BC460" s="250"/>
      <c r="BD460" s="250"/>
      <c r="BE460" s="250"/>
      <c r="BF460" s="250"/>
      <c r="BG460" s="250"/>
      <c r="BH460" s="250"/>
      <c r="BI460" s="250"/>
      <c r="BJ460" s="250"/>
      <c r="BK460" s="250"/>
      <c r="BL460" s="250"/>
      <c r="BM460" s="250"/>
      <c r="BN460" s="250"/>
      <c r="BO460" s="250"/>
      <c r="BP460" s="250"/>
      <c r="BQ460" s="250"/>
      <c r="BR460" s="250"/>
      <c r="BS460" s="250"/>
      <c r="BT460" s="250"/>
      <c r="BU460" s="250"/>
      <c r="BV460" s="250"/>
      <c r="BW460" s="250"/>
      <c r="BX460" s="250"/>
      <c r="BY460" s="250"/>
      <c r="BZ460" s="250"/>
      <c r="CA460" s="250"/>
      <c r="CB460" s="250"/>
      <c r="CC460" s="404"/>
      <c r="CD460" s="250"/>
      <c r="CE460" s="250"/>
      <c r="CF460" s="423"/>
      <c r="CG460" s="5"/>
      <c r="CH460" s="5"/>
      <c r="CI460" s="5"/>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c r="DH460" s="5"/>
      <c r="DI460" s="5"/>
      <c r="DJ460" s="5"/>
      <c r="DK460" s="5"/>
      <c r="DL460" s="5"/>
      <c r="DM460" s="5"/>
      <c r="DN460" s="5"/>
      <c r="DO460" s="5"/>
      <c r="DP460" s="5"/>
      <c r="DQ460" s="5"/>
    </row>
    <row r="461" spans="1:121" s="5" customFormat="1" ht="13.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34"/>
      <c r="AQ461" s="203"/>
      <c r="AR461" s="12"/>
      <c r="AS461" s="277"/>
      <c r="AT461" s="301"/>
      <c r="AU461" s="301"/>
      <c r="AV461" s="301"/>
      <c r="AW461" s="301"/>
      <c r="AX461" s="301"/>
      <c r="AY461" s="301"/>
      <c r="AZ461" s="330"/>
      <c r="BA461" s="344" t="s">
        <v>66</v>
      </c>
      <c r="BB461" s="354"/>
      <c r="BC461" s="354"/>
      <c r="BD461" s="354"/>
      <c r="BE461" s="354"/>
      <c r="BF461" s="354"/>
      <c r="BG461" s="354"/>
      <c r="BH461" s="354"/>
      <c r="BI461" s="354"/>
      <c r="BJ461" s="354"/>
      <c r="BK461" s="354"/>
      <c r="BL461" s="354"/>
      <c r="BM461" s="354"/>
      <c r="BN461" s="354"/>
      <c r="BO461" s="354"/>
      <c r="BP461" s="354"/>
      <c r="BQ461" s="354"/>
      <c r="BR461" s="354"/>
      <c r="BS461" s="354"/>
      <c r="BT461" s="354"/>
      <c r="BU461" s="354"/>
      <c r="BV461" s="354"/>
      <c r="BW461" s="354"/>
      <c r="BX461" s="354"/>
      <c r="BY461" s="354"/>
      <c r="BZ461" s="354"/>
      <c r="CA461" s="354"/>
      <c r="CB461" s="354"/>
      <c r="CC461" s="403"/>
      <c r="CD461" s="250"/>
      <c r="CE461" s="250"/>
      <c r="CF461" s="423"/>
      <c r="CG461" s="5"/>
      <c r="CH461" s="5"/>
      <c r="CI461" s="5"/>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c r="DH461" s="5"/>
      <c r="DI461" s="5"/>
      <c r="DJ461" s="5"/>
      <c r="DK461" s="5"/>
      <c r="DL461" s="5"/>
      <c r="DM461" s="5"/>
      <c r="DN461" s="5"/>
      <c r="DO461" s="5"/>
      <c r="DP461" s="5"/>
      <c r="DQ461" s="5"/>
    </row>
    <row r="462" spans="1:121" s="5" customFormat="1" ht="13.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34"/>
      <c r="AQ462" s="203"/>
      <c r="AR462" s="12"/>
      <c r="AS462" s="276" t="s">
        <v>34</v>
      </c>
      <c r="AT462" s="300"/>
      <c r="AU462" s="300"/>
      <c r="AV462" s="300"/>
      <c r="AW462" s="300"/>
      <c r="AX462" s="300"/>
      <c r="AY462" s="300"/>
      <c r="AZ462" s="329"/>
      <c r="BA462" s="343" t="s">
        <v>90</v>
      </c>
      <c r="BB462" s="353"/>
      <c r="BC462" s="353"/>
      <c r="BD462" s="353"/>
      <c r="BE462" s="353"/>
      <c r="BF462" s="353"/>
      <c r="BG462" s="353"/>
      <c r="BH462" s="353"/>
      <c r="BI462" s="353"/>
      <c r="BJ462" s="353"/>
      <c r="BK462" s="353"/>
      <c r="BL462" s="353"/>
      <c r="BM462" s="353"/>
      <c r="BN462" s="353"/>
      <c r="BO462" s="353"/>
      <c r="BP462" s="353"/>
      <c r="BQ462" s="353"/>
      <c r="BR462" s="353"/>
      <c r="BS462" s="353"/>
      <c r="BT462" s="353"/>
      <c r="BU462" s="353"/>
      <c r="BV462" s="353"/>
      <c r="BW462" s="353"/>
      <c r="BX462" s="353"/>
      <c r="BY462" s="353"/>
      <c r="BZ462" s="353"/>
      <c r="CA462" s="353"/>
      <c r="CB462" s="353"/>
      <c r="CC462" s="402"/>
      <c r="CD462" s="250"/>
      <c r="CE462" s="250"/>
      <c r="CF462" s="423"/>
      <c r="CG462" s="5"/>
      <c r="CH462" s="5"/>
      <c r="CI462" s="5"/>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c r="DH462" s="5"/>
      <c r="DI462" s="5"/>
      <c r="DJ462" s="5"/>
      <c r="DK462" s="5"/>
      <c r="DL462" s="5"/>
      <c r="DM462" s="5"/>
      <c r="DN462" s="5"/>
      <c r="DO462" s="5"/>
      <c r="DP462" s="5"/>
      <c r="DQ462" s="5"/>
    </row>
    <row r="463" spans="1:121" s="5" customFormat="1" ht="13.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34"/>
      <c r="AQ463" s="203"/>
      <c r="AR463" s="12"/>
      <c r="AS463" s="277"/>
      <c r="AT463" s="301"/>
      <c r="AU463" s="301"/>
      <c r="AV463" s="301"/>
      <c r="AW463" s="301"/>
      <c r="AX463" s="301"/>
      <c r="AY463" s="301"/>
      <c r="AZ463" s="330"/>
      <c r="BA463" s="344" t="s">
        <v>385</v>
      </c>
      <c r="BB463" s="354"/>
      <c r="BC463" s="354"/>
      <c r="BD463" s="354"/>
      <c r="BE463" s="354"/>
      <c r="BF463" s="354"/>
      <c r="BG463" s="354"/>
      <c r="BH463" s="354"/>
      <c r="BI463" s="354"/>
      <c r="BJ463" s="354"/>
      <c r="BK463" s="354"/>
      <c r="BL463" s="354"/>
      <c r="BM463" s="354"/>
      <c r="BN463" s="354"/>
      <c r="BO463" s="354"/>
      <c r="BP463" s="354"/>
      <c r="BQ463" s="354"/>
      <c r="BR463" s="354"/>
      <c r="BS463" s="354"/>
      <c r="BT463" s="354"/>
      <c r="BU463" s="354"/>
      <c r="BV463" s="354"/>
      <c r="BW463" s="354"/>
      <c r="BX463" s="354"/>
      <c r="BY463" s="354"/>
      <c r="BZ463" s="354"/>
      <c r="CA463" s="354"/>
      <c r="CB463" s="354"/>
      <c r="CC463" s="403"/>
      <c r="CD463" s="250"/>
      <c r="CE463" s="250"/>
      <c r="CF463" s="423"/>
      <c r="CG463" s="5"/>
      <c r="CH463" s="5"/>
      <c r="CI463" s="5"/>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c r="DH463" s="5"/>
      <c r="DI463" s="5"/>
      <c r="DJ463" s="5"/>
      <c r="DK463" s="5"/>
      <c r="DL463" s="5"/>
      <c r="DM463" s="5"/>
      <c r="DN463" s="5"/>
      <c r="DO463" s="5"/>
      <c r="DP463" s="5"/>
      <c r="DQ463" s="5"/>
    </row>
    <row r="464" spans="1:121" s="5" customFormat="1" ht="13.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34"/>
      <c r="AQ464" s="203"/>
      <c r="AR464" s="12"/>
      <c r="AS464" s="276" t="s">
        <v>535</v>
      </c>
      <c r="AT464" s="300"/>
      <c r="AU464" s="300"/>
      <c r="AV464" s="300"/>
      <c r="AW464" s="300"/>
      <c r="AX464" s="300"/>
      <c r="AY464" s="300"/>
      <c r="AZ464" s="329"/>
      <c r="BA464" s="343" t="s">
        <v>435</v>
      </c>
      <c r="BB464" s="353"/>
      <c r="BC464" s="353"/>
      <c r="BD464" s="353"/>
      <c r="BE464" s="353"/>
      <c r="BF464" s="353"/>
      <c r="BG464" s="353"/>
      <c r="BH464" s="353"/>
      <c r="BI464" s="353"/>
      <c r="BJ464" s="353"/>
      <c r="BK464" s="353"/>
      <c r="BL464" s="353"/>
      <c r="BM464" s="353"/>
      <c r="BN464" s="353"/>
      <c r="BO464" s="353"/>
      <c r="BP464" s="353"/>
      <c r="BQ464" s="353"/>
      <c r="BR464" s="353"/>
      <c r="BS464" s="353"/>
      <c r="BT464" s="353"/>
      <c r="BU464" s="353"/>
      <c r="BV464" s="353"/>
      <c r="BW464" s="353"/>
      <c r="BX464" s="353"/>
      <c r="BY464" s="353"/>
      <c r="BZ464" s="353"/>
      <c r="CA464" s="353"/>
      <c r="CB464" s="353"/>
      <c r="CC464" s="402"/>
      <c r="CD464" s="250"/>
      <c r="CE464" s="253"/>
      <c r="CF464" s="423"/>
      <c r="CG464" s="5"/>
      <c r="CH464" s="5"/>
      <c r="CI464" s="5"/>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c r="DH464" s="5"/>
      <c r="DI464" s="5"/>
      <c r="DJ464" s="5"/>
      <c r="DK464" s="5"/>
      <c r="DL464" s="5"/>
      <c r="DM464" s="5"/>
      <c r="DN464" s="5"/>
      <c r="DO464" s="5"/>
      <c r="DP464" s="5"/>
      <c r="DQ464" s="5"/>
    </row>
    <row r="465" spans="1:121" s="5" customFormat="1" ht="13.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34"/>
      <c r="AQ465" s="203"/>
      <c r="AR465" s="12"/>
      <c r="AS465" s="278"/>
      <c r="AT465" s="302"/>
      <c r="AU465" s="302"/>
      <c r="AV465" s="302"/>
      <c r="AW465" s="302"/>
      <c r="AX465" s="302"/>
      <c r="AY465" s="302"/>
      <c r="AZ465" s="331"/>
      <c r="BA465" s="345"/>
      <c r="BB465" s="250"/>
      <c r="BC465" s="250"/>
      <c r="BD465" s="250"/>
      <c r="BE465" s="250"/>
      <c r="BF465" s="250"/>
      <c r="BG465" s="250"/>
      <c r="BH465" s="250"/>
      <c r="BI465" s="250"/>
      <c r="BJ465" s="250"/>
      <c r="BK465" s="250"/>
      <c r="BL465" s="250"/>
      <c r="BM465" s="250"/>
      <c r="BN465" s="250"/>
      <c r="BO465" s="250"/>
      <c r="BP465" s="250"/>
      <c r="BQ465" s="250"/>
      <c r="BR465" s="250"/>
      <c r="BS465" s="250"/>
      <c r="BT465" s="250"/>
      <c r="BU465" s="250"/>
      <c r="BV465" s="250"/>
      <c r="BW465" s="250"/>
      <c r="BX465" s="250"/>
      <c r="BY465" s="250"/>
      <c r="BZ465" s="250"/>
      <c r="CA465" s="250"/>
      <c r="CB465" s="250"/>
      <c r="CC465" s="404"/>
      <c r="CD465" s="250"/>
      <c r="CE465" s="253"/>
      <c r="CF465" s="423"/>
      <c r="CG465" s="5"/>
      <c r="CH465" s="5"/>
      <c r="CI465" s="5"/>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5"/>
      <c r="DN465" s="5"/>
      <c r="DO465" s="5"/>
      <c r="DP465" s="5"/>
      <c r="DQ465" s="5"/>
    </row>
    <row r="466" spans="1:121" s="5" customFormat="1" ht="13.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34"/>
      <c r="AQ466" s="203"/>
      <c r="AR466" s="12"/>
      <c r="AS466" s="278"/>
      <c r="AT466" s="302"/>
      <c r="AU466" s="302"/>
      <c r="AV466" s="302"/>
      <c r="AW466" s="302"/>
      <c r="AX466" s="302"/>
      <c r="AY466" s="302"/>
      <c r="AZ466" s="331"/>
      <c r="BA466" s="345"/>
      <c r="BB466" s="250"/>
      <c r="BC466" s="250"/>
      <c r="BD466" s="250"/>
      <c r="BE466" s="250"/>
      <c r="BF466" s="250"/>
      <c r="BG466" s="250"/>
      <c r="BH466" s="250"/>
      <c r="BI466" s="250"/>
      <c r="BJ466" s="250"/>
      <c r="BK466" s="250"/>
      <c r="BL466" s="250"/>
      <c r="BM466" s="250"/>
      <c r="BN466" s="250"/>
      <c r="BO466" s="250"/>
      <c r="BP466" s="250"/>
      <c r="BQ466" s="250"/>
      <c r="BR466" s="250"/>
      <c r="BS466" s="250"/>
      <c r="BT466" s="250"/>
      <c r="BU466" s="250"/>
      <c r="BV466" s="250"/>
      <c r="BW466" s="250"/>
      <c r="BX466" s="250"/>
      <c r="BY466" s="250"/>
      <c r="BZ466" s="250"/>
      <c r="CA466" s="250"/>
      <c r="CB466" s="250"/>
      <c r="CC466" s="404"/>
      <c r="CD466" s="250"/>
      <c r="CE466" s="253"/>
      <c r="CF466" s="423"/>
      <c r="CG466" s="5"/>
      <c r="CH466" s="5"/>
      <c r="CI466" s="5"/>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c r="DH466" s="5"/>
      <c r="DI466" s="5"/>
      <c r="DJ466" s="5"/>
      <c r="DK466" s="5"/>
      <c r="DL466" s="5"/>
      <c r="DM466" s="5"/>
      <c r="DN466" s="5"/>
      <c r="DO466" s="5"/>
      <c r="DP466" s="5"/>
      <c r="DQ466" s="5"/>
    </row>
    <row r="467" spans="1:121" s="5" customFormat="1"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134"/>
      <c r="AQ467" s="203"/>
      <c r="AR467" s="12"/>
      <c r="AS467" s="278"/>
      <c r="AT467" s="302"/>
      <c r="AU467" s="302"/>
      <c r="AV467" s="302"/>
      <c r="AW467" s="302"/>
      <c r="AX467" s="302"/>
      <c r="AY467" s="302"/>
      <c r="AZ467" s="331"/>
      <c r="BA467" s="345"/>
      <c r="BB467" s="250"/>
      <c r="BC467" s="250"/>
      <c r="BD467" s="250"/>
      <c r="BE467" s="250"/>
      <c r="BF467" s="250"/>
      <c r="BG467" s="250"/>
      <c r="BH467" s="250"/>
      <c r="BI467" s="250"/>
      <c r="BJ467" s="250"/>
      <c r="BK467" s="250"/>
      <c r="BL467" s="250"/>
      <c r="BM467" s="250"/>
      <c r="BN467" s="250"/>
      <c r="BO467" s="250"/>
      <c r="BP467" s="250"/>
      <c r="BQ467" s="250"/>
      <c r="BR467" s="250"/>
      <c r="BS467" s="250"/>
      <c r="BT467" s="250"/>
      <c r="BU467" s="250"/>
      <c r="BV467" s="250"/>
      <c r="BW467" s="250"/>
      <c r="BX467" s="250"/>
      <c r="BY467" s="250"/>
      <c r="BZ467" s="250"/>
      <c r="CA467" s="250"/>
      <c r="CB467" s="250"/>
      <c r="CC467" s="404"/>
      <c r="CD467" s="250"/>
      <c r="CE467" s="253"/>
      <c r="CF467" s="423"/>
      <c r="CG467" s="5"/>
      <c r="CH467" s="5"/>
      <c r="CI467" s="5"/>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c r="DH467" s="5"/>
      <c r="DI467" s="5"/>
      <c r="DJ467" s="5"/>
      <c r="DK467" s="5"/>
      <c r="DL467" s="5"/>
      <c r="DM467" s="5"/>
      <c r="DN467" s="5"/>
      <c r="DO467" s="5"/>
      <c r="DP467" s="5"/>
      <c r="DQ467" s="5"/>
    </row>
    <row r="468" spans="1:121" s="5" customFormat="1"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134"/>
      <c r="AQ468" s="203"/>
      <c r="AR468" s="12"/>
      <c r="AS468" s="277"/>
      <c r="AT468" s="301"/>
      <c r="AU468" s="301"/>
      <c r="AV468" s="301"/>
      <c r="AW468" s="301"/>
      <c r="AX468" s="301"/>
      <c r="AY468" s="301"/>
      <c r="AZ468" s="330"/>
      <c r="BA468" s="344"/>
      <c r="BB468" s="354"/>
      <c r="BC468" s="354"/>
      <c r="BD468" s="354"/>
      <c r="BE468" s="354"/>
      <c r="BF468" s="354"/>
      <c r="BG468" s="354"/>
      <c r="BH468" s="354"/>
      <c r="BI468" s="354"/>
      <c r="BJ468" s="354"/>
      <c r="BK468" s="354"/>
      <c r="BL468" s="354"/>
      <c r="BM468" s="354"/>
      <c r="BN468" s="354"/>
      <c r="BO468" s="354"/>
      <c r="BP468" s="354"/>
      <c r="BQ468" s="354"/>
      <c r="BR468" s="354"/>
      <c r="BS468" s="354"/>
      <c r="BT468" s="354"/>
      <c r="BU468" s="354"/>
      <c r="BV468" s="354"/>
      <c r="BW468" s="354"/>
      <c r="BX468" s="354"/>
      <c r="BY468" s="354"/>
      <c r="BZ468" s="354"/>
      <c r="CA468" s="354"/>
      <c r="CB468" s="354"/>
      <c r="CC468" s="403"/>
      <c r="CD468" s="250"/>
      <c r="CE468" s="253"/>
      <c r="CF468" s="423"/>
      <c r="CG468" s="5"/>
      <c r="CH468" s="5"/>
      <c r="CI468" s="5"/>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c r="DH468" s="5"/>
      <c r="DI468" s="5"/>
      <c r="DJ468" s="5"/>
      <c r="DK468" s="5"/>
      <c r="DL468" s="5"/>
      <c r="DM468" s="5"/>
      <c r="DN468" s="5"/>
      <c r="DO468" s="5"/>
      <c r="DP468" s="5"/>
      <c r="DQ468" s="5"/>
    </row>
    <row r="469" spans="1:121"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134"/>
      <c r="AQ469" s="203"/>
      <c r="AR469" s="12"/>
      <c r="AS469" s="279" t="s">
        <v>424</v>
      </c>
      <c r="AT469" s="303"/>
      <c r="AU469" s="303"/>
      <c r="AV469" s="303"/>
      <c r="AW469" s="303"/>
      <c r="AX469" s="303"/>
      <c r="AY469" s="303"/>
      <c r="AZ469" s="332"/>
      <c r="BA469" s="343" t="s">
        <v>548</v>
      </c>
      <c r="BB469" s="353"/>
      <c r="BC469" s="353"/>
      <c r="BD469" s="353"/>
      <c r="BE469" s="353"/>
      <c r="BF469" s="353"/>
      <c r="BG469" s="353"/>
      <c r="BH469" s="353"/>
      <c r="BI469" s="353"/>
      <c r="BJ469" s="353"/>
      <c r="BK469" s="353"/>
      <c r="BL469" s="353"/>
      <c r="BM469" s="353"/>
      <c r="BN469" s="353"/>
      <c r="BO469" s="353"/>
      <c r="BP469" s="353"/>
      <c r="BQ469" s="353"/>
      <c r="BR469" s="353"/>
      <c r="BS469" s="353"/>
      <c r="BT469" s="353"/>
      <c r="BU469" s="353"/>
      <c r="BV469" s="353"/>
      <c r="BW469" s="353"/>
      <c r="BX469" s="353"/>
      <c r="BY469" s="353"/>
      <c r="BZ469" s="353"/>
      <c r="CA469" s="353"/>
      <c r="CB469" s="353"/>
      <c r="CC469" s="402"/>
      <c r="CD469" s="250"/>
      <c r="CE469" s="253"/>
      <c r="CF469" s="423"/>
      <c r="CG469" s="5"/>
      <c r="CH469" s="5"/>
      <c r="CI469" s="5"/>
      <c r="CJ469" s="5"/>
      <c r="CK469" s="5"/>
      <c r="CL469" s="5"/>
      <c r="CM469" s="5"/>
      <c r="CN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row>
    <row r="470" spans="1:121"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134"/>
      <c r="AQ470" s="203"/>
      <c r="AR470" s="12"/>
      <c r="AS470" s="280"/>
      <c r="AT470" s="304"/>
      <c r="AU470" s="304"/>
      <c r="AV470" s="304"/>
      <c r="AW470" s="304"/>
      <c r="AX470" s="304"/>
      <c r="AY470" s="304"/>
      <c r="AZ470" s="333"/>
      <c r="BA470" s="344"/>
      <c r="BB470" s="354"/>
      <c r="BC470" s="354"/>
      <c r="BD470" s="354"/>
      <c r="BE470" s="354"/>
      <c r="BF470" s="354"/>
      <c r="BG470" s="354"/>
      <c r="BH470" s="354"/>
      <c r="BI470" s="354"/>
      <c r="BJ470" s="354"/>
      <c r="BK470" s="354"/>
      <c r="BL470" s="354"/>
      <c r="BM470" s="354"/>
      <c r="BN470" s="354"/>
      <c r="BO470" s="354"/>
      <c r="BP470" s="354"/>
      <c r="BQ470" s="354"/>
      <c r="BR470" s="354"/>
      <c r="BS470" s="354"/>
      <c r="BT470" s="354"/>
      <c r="BU470" s="354"/>
      <c r="BV470" s="354"/>
      <c r="BW470" s="354"/>
      <c r="BX470" s="354"/>
      <c r="BY470" s="354"/>
      <c r="BZ470" s="354"/>
      <c r="CA470" s="354"/>
      <c r="CB470" s="354"/>
      <c r="CC470" s="403"/>
      <c r="CD470" s="250"/>
      <c r="CE470" s="253"/>
      <c r="CF470" s="423"/>
      <c r="CG470" s="5"/>
      <c r="CH470" s="5"/>
      <c r="CI470" s="5"/>
      <c r="CJ470" s="5"/>
      <c r="CK470" s="5"/>
      <c r="CL470" s="5"/>
      <c r="CM470" s="5"/>
      <c r="CN470" s="5"/>
      <c r="CP470" s="5"/>
      <c r="CQ470" s="5"/>
      <c r="CR470" s="5"/>
      <c r="CS470" s="5"/>
      <c r="CT470" s="5"/>
      <c r="CU470" s="5"/>
      <c r="CV470" s="5"/>
      <c r="CW470" s="5"/>
      <c r="CX470" s="5"/>
      <c r="CY470" s="5"/>
      <c r="CZ470" s="5"/>
      <c r="DA470" s="5"/>
      <c r="DB470" s="5"/>
      <c r="DC470" s="5"/>
      <c r="DD470" s="5"/>
      <c r="DE470" s="5"/>
      <c r="DF470" s="5"/>
      <c r="DG470" s="5"/>
      <c r="DH470" s="5"/>
      <c r="DI470" s="5"/>
      <c r="DJ470" s="5"/>
      <c r="DK470" s="5"/>
      <c r="DL470" s="5"/>
      <c r="DM470" s="5"/>
      <c r="DN470" s="5"/>
      <c r="DP470" s="5"/>
    </row>
    <row r="471" spans="1:121" ht="13.5" customHeight="1">
      <c r="A471" s="3"/>
      <c r="B471" s="11">
        <v>1</v>
      </c>
      <c r="C471" s="3"/>
      <c r="D471" s="3" t="s">
        <v>176</v>
      </c>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135"/>
      <c r="AQ471" s="204"/>
      <c r="AR471" s="223"/>
      <c r="AS471" s="223"/>
      <c r="AT471" s="223"/>
      <c r="AU471" s="223"/>
      <c r="AV471" s="223"/>
      <c r="AW471" s="223"/>
      <c r="AX471" s="223"/>
      <c r="AY471" s="223"/>
      <c r="AZ471" s="223"/>
      <c r="BA471" s="220"/>
      <c r="BB471" s="220"/>
      <c r="BC471" s="220"/>
      <c r="BD471" s="220"/>
      <c r="BE471" s="220"/>
      <c r="BF471" s="220"/>
      <c r="BG471" s="220"/>
      <c r="BH471" s="220"/>
      <c r="BI471" s="220"/>
      <c r="BJ471" s="220"/>
      <c r="BK471" s="220"/>
      <c r="BL471" s="220"/>
      <c r="BM471" s="220"/>
      <c r="BN471" s="220"/>
      <c r="BO471" s="220"/>
      <c r="BP471" s="220"/>
      <c r="BQ471" s="220"/>
      <c r="BR471" s="220"/>
      <c r="BS471" s="220"/>
      <c r="BT471" s="220"/>
      <c r="BU471" s="220"/>
      <c r="BV471" s="220"/>
      <c r="BW471" s="220"/>
      <c r="BX471" s="220"/>
      <c r="BY471" s="220"/>
      <c r="BZ471" s="220"/>
      <c r="CA471" s="220"/>
      <c r="CB471" s="220"/>
      <c r="CC471" s="220"/>
      <c r="CD471" s="220"/>
      <c r="CE471" s="220"/>
      <c r="CF471" s="431"/>
      <c r="CG471" s="5"/>
      <c r="CH471" s="5"/>
      <c r="CI471" s="5"/>
      <c r="CJ471" s="5"/>
      <c r="CK471" s="5"/>
      <c r="CL471" s="5"/>
      <c r="CM471" s="5"/>
      <c r="CN471" s="5"/>
      <c r="CP471" s="5"/>
      <c r="CQ471" s="5"/>
      <c r="CR471" s="5"/>
      <c r="CS471" s="5"/>
      <c r="CT471" s="5"/>
      <c r="CU471" s="5"/>
      <c r="CV471" s="5"/>
      <c r="CW471" s="5"/>
      <c r="CX471" s="5"/>
      <c r="CY471" s="5"/>
      <c r="CZ471" s="5"/>
      <c r="DA471" s="5"/>
      <c r="DB471" s="5"/>
      <c r="DC471" s="5"/>
      <c r="DD471" s="5"/>
      <c r="DE471" s="5"/>
    </row>
    <row r="472" spans="1:121" ht="13.5" customHeight="1">
      <c r="AP472" s="136" t="str">
        <f>D471</f>
        <v>植栽工</v>
      </c>
      <c r="AQ472" s="205"/>
      <c r="AR472" s="225"/>
      <c r="AS472" s="225"/>
      <c r="AT472" s="225"/>
      <c r="AU472" s="225"/>
      <c r="AV472" s="225"/>
      <c r="AW472" s="225"/>
      <c r="AX472" s="225"/>
      <c r="AY472" s="225"/>
      <c r="AZ472" s="225"/>
      <c r="BA472" s="219"/>
      <c r="BB472" s="219"/>
      <c r="BC472" s="219"/>
      <c r="BD472" s="219"/>
      <c r="BE472" s="219"/>
      <c r="BF472" s="219"/>
      <c r="BG472" s="219"/>
      <c r="BH472" s="219"/>
      <c r="BI472" s="219"/>
      <c r="BJ472" s="219"/>
      <c r="BK472" s="219"/>
      <c r="BL472" s="219"/>
      <c r="BM472" s="219"/>
      <c r="BN472" s="219"/>
      <c r="BO472" s="219"/>
      <c r="BP472" s="219"/>
      <c r="BQ472" s="219"/>
      <c r="BR472" s="219"/>
      <c r="BS472" s="219"/>
      <c r="BT472" s="219"/>
      <c r="BU472" s="219"/>
      <c r="BV472" s="219"/>
      <c r="BW472" s="219"/>
      <c r="BX472" s="219"/>
      <c r="BY472" s="219"/>
      <c r="BZ472" s="219"/>
      <c r="CA472" s="219"/>
      <c r="CB472" s="219"/>
      <c r="CC472" s="219"/>
      <c r="CD472" s="219"/>
      <c r="CE472" s="219"/>
      <c r="CF472" s="432"/>
      <c r="CG472" s="5"/>
      <c r="CH472" s="5"/>
      <c r="CI472" s="5"/>
      <c r="CJ472" s="5"/>
      <c r="CK472" s="5"/>
      <c r="CL472" s="5"/>
      <c r="CM472" s="5"/>
      <c r="CN472" s="5"/>
      <c r="CP472" s="5"/>
      <c r="CQ472" s="5"/>
      <c r="CR472" s="5"/>
      <c r="CS472" s="5"/>
      <c r="CT472" s="5"/>
      <c r="CU472" s="5"/>
      <c r="CV472" s="5"/>
      <c r="CW472" s="5"/>
      <c r="CX472" s="5"/>
      <c r="CY472" s="5"/>
      <c r="CZ472" s="5"/>
      <c r="DA472" s="5"/>
      <c r="DB472" s="5"/>
      <c r="DC472" s="5"/>
      <c r="DD472" s="5"/>
      <c r="DE472" s="5"/>
    </row>
    <row r="473" spans="1:121" ht="13.5" customHeight="1">
      <c r="D473" s="11">
        <v>1</v>
      </c>
      <c r="F473" s="1" t="s">
        <v>139</v>
      </c>
      <c r="J473" s="1" t="s">
        <v>101</v>
      </c>
      <c r="M473" s="38" t="s">
        <v>487</v>
      </c>
      <c r="N473" s="39"/>
      <c r="O473" s="44"/>
      <c r="AP473" s="137"/>
      <c r="AQ473" s="206"/>
      <c r="AR473" s="12" t="s">
        <v>94</v>
      </c>
      <c r="AS473" s="281" t="s">
        <v>259</v>
      </c>
      <c r="AT473" s="281"/>
      <c r="AU473" s="281"/>
      <c r="AV473" s="281"/>
      <c r="AW473" s="281"/>
      <c r="AX473" s="281"/>
      <c r="AY473" s="281"/>
      <c r="AZ473" s="281"/>
      <c r="BA473" s="281"/>
      <c r="BB473" s="281"/>
      <c r="BC473" s="252" t="s">
        <v>197</v>
      </c>
      <c r="BD473" s="252"/>
      <c r="BE473" s="252"/>
      <c r="BF473" s="252"/>
      <c r="BG473" s="252"/>
      <c r="BH473" s="252"/>
      <c r="BI473" s="252"/>
      <c r="BJ473" s="252"/>
      <c r="BK473" s="252"/>
      <c r="BL473" s="252"/>
      <c r="BM473" s="252"/>
      <c r="BN473" s="252"/>
      <c r="BO473" s="252"/>
      <c r="BP473" s="252"/>
      <c r="BQ473" s="252"/>
      <c r="BR473" s="252"/>
      <c r="BS473" s="252"/>
      <c r="BT473" s="252"/>
      <c r="BU473" s="252"/>
      <c r="BV473" s="252"/>
      <c r="BW473" s="252"/>
      <c r="BX473" s="252"/>
      <c r="BY473" s="252"/>
      <c r="BZ473" s="252"/>
      <c r="CA473" s="252"/>
      <c r="CB473" s="252"/>
      <c r="CC473" s="252"/>
      <c r="CD473" s="252"/>
      <c r="CE473" s="252"/>
      <c r="CF473" s="430"/>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row>
    <row r="474" spans="1:121" ht="13.5" customHeight="1">
      <c r="AP474" s="137"/>
      <c r="AQ474" s="206"/>
      <c r="AR474" s="12"/>
      <c r="AS474" s="254" t="s">
        <v>585</v>
      </c>
      <c r="AT474" s="254"/>
      <c r="AU474" s="254"/>
      <c r="AV474" s="254"/>
      <c r="AW474" s="254"/>
      <c r="AX474" s="254"/>
      <c r="AY474" s="254"/>
      <c r="AZ474" s="254"/>
      <c r="BA474" s="254"/>
      <c r="BB474" s="254"/>
      <c r="BC474" s="254"/>
      <c r="BD474" s="254"/>
      <c r="BE474" s="254"/>
      <c r="BF474" s="254"/>
      <c r="BG474" s="254"/>
      <c r="BH474" s="254"/>
      <c r="BI474" s="254"/>
      <c r="BJ474" s="254"/>
      <c r="BK474" s="254"/>
      <c r="BL474" s="254"/>
      <c r="BM474" s="254"/>
      <c r="BN474" s="254"/>
      <c r="BO474" s="254"/>
      <c r="BP474" s="254"/>
      <c r="BQ474" s="254"/>
      <c r="BR474" s="254"/>
      <c r="BS474" s="254"/>
      <c r="BT474" s="254"/>
      <c r="BU474" s="254"/>
      <c r="BV474" s="254"/>
      <c r="BW474" s="254"/>
      <c r="BX474" s="254"/>
      <c r="BY474" s="254"/>
      <c r="BZ474" s="254"/>
      <c r="CA474" s="254"/>
      <c r="CB474" s="254"/>
      <c r="CC474" s="254"/>
      <c r="CD474" s="254"/>
      <c r="CE474" s="254"/>
      <c r="CF474" s="430"/>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row>
    <row r="475" spans="1:121" ht="13.5" customHeight="1">
      <c r="D475" s="11">
        <v>1</v>
      </c>
      <c r="F475" s="1" t="s">
        <v>412</v>
      </c>
      <c r="L475" s="1" t="s">
        <v>243</v>
      </c>
      <c r="Q475" s="38" t="s">
        <v>487</v>
      </c>
      <c r="R475" s="39"/>
      <c r="S475" s="44"/>
      <c r="U475" s="1" t="s">
        <v>150</v>
      </c>
      <c r="X475" s="42" t="s">
        <v>487</v>
      </c>
      <c r="Y475" s="49"/>
      <c r="Z475" s="51"/>
      <c r="AA475" s="1" t="s">
        <v>130</v>
      </c>
      <c r="AP475" s="137"/>
      <c r="AQ475" s="206"/>
      <c r="AR475" s="12"/>
      <c r="AS475" s="254"/>
      <c r="AT475" s="254"/>
      <c r="AU475" s="254"/>
      <c r="AV475" s="254"/>
      <c r="AW475" s="254"/>
      <c r="AX475" s="254"/>
      <c r="AY475" s="254"/>
      <c r="AZ475" s="254"/>
      <c r="BA475" s="254"/>
      <c r="BB475" s="254"/>
      <c r="BC475" s="254"/>
      <c r="BD475" s="254"/>
      <c r="BE475" s="254"/>
      <c r="BF475" s="254"/>
      <c r="BG475" s="254"/>
      <c r="BH475" s="254"/>
      <c r="BI475" s="254"/>
      <c r="BJ475" s="254"/>
      <c r="BK475" s="254"/>
      <c r="BL475" s="254"/>
      <c r="BM475" s="254"/>
      <c r="BN475" s="254"/>
      <c r="BO475" s="254"/>
      <c r="BP475" s="254"/>
      <c r="BQ475" s="254"/>
      <c r="BR475" s="254"/>
      <c r="BS475" s="254"/>
      <c r="BT475" s="254"/>
      <c r="BU475" s="254"/>
      <c r="BV475" s="254"/>
      <c r="BW475" s="254"/>
      <c r="BX475" s="254"/>
      <c r="BY475" s="254"/>
      <c r="BZ475" s="254"/>
      <c r="CA475" s="254"/>
      <c r="CB475" s="254"/>
      <c r="CC475" s="254"/>
      <c r="CD475" s="254"/>
      <c r="CE475" s="254"/>
      <c r="CF475" s="430"/>
      <c r="CG475" s="5" t="s">
        <v>364</v>
      </c>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row>
    <row r="476" spans="1:121" ht="13.5" customHeight="1">
      <c r="Q476" s="10"/>
      <c r="R476" s="10"/>
      <c r="S476" s="10"/>
      <c r="X476" s="55"/>
      <c r="Y476" s="55"/>
      <c r="Z476" s="55"/>
      <c r="AP476" s="137"/>
      <c r="AQ476" s="206"/>
      <c r="AR476" s="1"/>
      <c r="AS476" s="254"/>
      <c r="AT476" s="254"/>
      <c r="AU476" s="254"/>
      <c r="AV476" s="254"/>
      <c r="AW476" s="254"/>
      <c r="AX476" s="254"/>
      <c r="AY476" s="254"/>
      <c r="AZ476" s="254"/>
      <c r="BA476" s="254"/>
      <c r="BB476" s="254"/>
      <c r="BC476" s="254"/>
      <c r="BD476" s="254"/>
      <c r="BE476" s="254"/>
      <c r="BF476" s="254"/>
      <c r="BG476" s="254"/>
      <c r="BH476" s="254"/>
      <c r="BI476" s="254"/>
      <c r="BJ476" s="254"/>
      <c r="BK476" s="254"/>
      <c r="BL476" s="254"/>
      <c r="BM476" s="254"/>
      <c r="BN476" s="254"/>
      <c r="BO476" s="254"/>
      <c r="BP476" s="254"/>
      <c r="BQ476" s="254"/>
      <c r="BR476" s="254"/>
      <c r="BS476" s="254"/>
      <c r="BT476" s="254"/>
      <c r="BU476" s="254"/>
      <c r="BV476" s="254"/>
      <c r="BW476" s="254"/>
      <c r="BX476" s="254"/>
      <c r="BY476" s="254"/>
      <c r="BZ476" s="254"/>
      <c r="CA476" s="254"/>
      <c r="CB476" s="254"/>
      <c r="CC476" s="254"/>
      <c r="CD476" s="254"/>
      <c r="CE476" s="254"/>
      <c r="CF476" s="430"/>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row>
    <row r="477" spans="1:121" ht="13.5" customHeight="1">
      <c r="AP477" s="137"/>
      <c r="AQ477" s="206"/>
      <c r="AR477" s="12"/>
      <c r="AS477" s="12" t="s">
        <v>335</v>
      </c>
      <c r="AT477" s="53" t="str">
        <f>CONCATENATE("　植栽工に用いる芝は、日本芝の",M473,"を使用すること。")</f>
        <v>　植栽工に用いる芝は、日本芝の　　　を使用すること。</v>
      </c>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430"/>
      <c r="CG477" s="5" t="s">
        <v>567</v>
      </c>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row>
    <row r="478" spans="1:121" ht="13.5" customHeight="1">
      <c r="AP478" s="137"/>
      <c r="AQ478" s="206"/>
      <c r="AR478" s="12"/>
      <c r="AS478" s="12" t="s">
        <v>261</v>
      </c>
      <c r="AT478" s="254" t="str">
        <f>CONCATENATE("　法面保護のため行う緑化工法に使用する種にバミューダグラスは使用しないこと。配合種子は監督員と協議のうえ決定すること。バミューダグラスの代替え種子として",Q475,"を使用し、材料費として１㎥当り",X475,"円を見込んでいる。")</f>
        <v>　法面保護のため行う緑化工法に使用する種にバミューダグラスは使用しないこと。配合種子は監督員と協議のうえ決定すること。バミューダグラスの代替え種子として　　　を使用し、材料費として１㎥当り　　　円を見込んでいる。</v>
      </c>
      <c r="AU478" s="254"/>
      <c r="AV478" s="254"/>
      <c r="AW478" s="254"/>
      <c r="AX478" s="254"/>
      <c r="AY478" s="254"/>
      <c r="AZ478" s="254"/>
      <c r="BA478" s="254"/>
      <c r="BB478" s="254"/>
      <c r="BC478" s="254"/>
      <c r="BD478" s="254"/>
      <c r="BE478" s="254"/>
      <c r="BF478" s="254"/>
      <c r="BG478" s="254"/>
      <c r="BH478" s="254"/>
      <c r="BI478" s="254"/>
      <c r="BJ478" s="254"/>
      <c r="BK478" s="254"/>
      <c r="BL478" s="254"/>
      <c r="BM478" s="254"/>
      <c r="BN478" s="254"/>
      <c r="BO478" s="254"/>
      <c r="BP478" s="254"/>
      <c r="BQ478" s="254"/>
      <c r="BR478" s="254"/>
      <c r="BS478" s="254"/>
      <c r="BT478" s="254"/>
      <c r="BU478" s="254"/>
      <c r="BV478" s="254"/>
      <c r="BW478" s="254"/>
      <c r="BX478" s="254"/>
      <c r="BY478" s="254"/>
      <c r="BZ478" s="254"/>
      <c r="CA478" s="254"/>
      <c r="CB478" s="254"/>
      <c r="CC478" s="254"/>
      <c r="CD478" s="254"/>
      <c r="CE478" s="254"/>
      <c r="CF478" s="430"/>
      <c r="CG478" s="5"/>
      <c r="CH478" s="5"/>
      <c r="CI478" s="5"/>
      <c r="CJ478" s="5"/>
      <c r="CK478" s="5"/>
      <c r="CL478" s="5"/>
      <c r="CM478" s="5"/>
      <c r="CN478" s="5"/>
      <c r="CO478" s="5"/>
      <c r="CP478" s="5"/>
      <c r="CQ478" s="5"/>
      <c r="CR478" s="5"/>
      <c r="CS478" s="5"/>
      <c r="CT478" s="5"/>
      <c r="CU478" s="5"/>
      <c r="CV478" s="5"/>
      <c r="CW478" s="5"/>
      <c r="CX478" s="5"/>
      <c r="CY478" s="5"/>
      <c r="CZ478" s="5"/>
      <c r="DA478" s="5"/>
    </row>
    <row r="479" spans="1:121" ht="13.5" customHeight="1">
      <c r="AP479" s="137"/>
      <c r="AQ479" s="206"/>
      <c r="AR479" s="12"/>
      <c r="AS479" s="12"/>
      <c r="AT479" s="254"/>
      <c r="AU479" s="254"/>
      <c r="AV479" s="254"/>
      <c r="AW479" s="254"/>
      <c r="AX479" s="254"/>
      <c r="AY479" s="254"/>
      <c r="AZ479" s="254"/>
      <c r="BA479" s="254"/>
      <c r="BB479" s="254"/>
      <c r="BC479" s="254"/>
      <c r="BD479" s="254"/>
      <c r="BE479" s="254"/>
      <c r="BF479" s="254"/>
      <c r="BG479" s="254"/>
      <c r="BH479" s="254"/>
      <c r="BI479" s="254"/>
      <c r="BJ479" s="254"/>
      <c r="BK479" s="254"/>
      <c r="BL479" s="254"/>
      <c r="BM479" s="254"/>
      <c r="BN479" s="254"/>
      <c r="BO479" s="254"/>
      <c r="BP479" s="254"/>
      <c r="BQ479" s="254"/>
      <c r="BR479" s="254"/>
      <c r="BS479" s="254"/>
      <c r="BT479" s="254"/>
      <c r="BU479" s="254"/>
      <c r="BV479" s="254"/>
      <c r="BW479" s="254"/>
      <c r="BX479" s="254"/>
      <c r="BY479" s="254"/>
      <c r="BZ479" s="254"/>
      <c r="CA479" s="254"/>
      <c r="CB479" s="254"/>
      <c r="CC479" s="254"/>
      <c r="CD479" s="254"/>
      <c r="CE479" s="254"/>
      <c r="CF479" s="430"/>
      <c r="CG479" s="5"/>
      <c r="CH479" s="5"/>
      <c r="CI479" s="5"/>
      <c r="CJ479" s="5"/>
      <c r="CK479" s="5"/>
      <c r="CL479" s="5"/>
      <c r="CM479" s="5"/>
      <c r="CN479" s="5"/>
      <c r="CO479" s="5"/>
      <c r="CP479" s="5"/>
      <c r="CQ479" s="5"/>
      <c r="CR479" s="5"/>
      <c r="CS479" s="5"/>
      <c r="CT479" s="5"/>
      <c r="CU479" s="5"/>
      <c r="CV479" s="5"/>
      <c r="CW479" s="5"/>
      <c r="CX479" s="5"/>
      <c r="CY479" s="5"/>
      <c r="CZ479" s="5"/>
      <c r="DA479" s="5"/>
    </row>
    <row r="480" spans="1:121" ht="13.5" customHeight="1">
      <c r="AP480" s="137"/>
      <c r="AQ480" s="206"/>
      <c r="AR480" s="12"/>
      <c r="AS480" s="12"/>
      <c r="AT480" s="254"/>
      <c r="AU480" s="254"/>
      <c r="AV480" s="254"/>
      <c r="AW480" s="254"/>
      <c r="AX480" s="254"/>
      <c r="AY480" s="254"/>
      <c r="AZ480" s="254"/>
      <c r="BA480" s="254"/>
      <c r="BB480" s="254"/>
      <c r="BC480" s="254"/>
      <c r="BD480" s="254"/>
      <c r="BE480" s="254"/>
      <c r="BF480" s="254"/>
      <c r="BG480" s="254"/>
      <c r="BH480" s="254"/>
      <c r="BI480" s="254"/>
      <c r="BJ480" s="254"/>
      <c r="BK480" s="254"/>
      <c r="BL480" s="254"/>
      <c r="BM480" s="254"/>
      <c r="BN480" s="254"/>
      <c r="BO480" s="254"/>
      <c r="BP480" s="254"/>
      <c r="BQ480" s="254"/>
      <c r="BR480" s="254"/>
      <c r="BS480" s="254"/>
      <c r="BT480" s="254"/>
      <c r="BU480" s="254"/>
      <c r="BV480" s="254"/>
      <c r="BW480" s="254"/>
      <c r="BX480" s="254"/>
      <c r="BY480" s="254"/>
      <c r="BZ480" s="254"/>
      <c r="CA480" s="254"/>
      <c r="CB480" s="254"/>
      <c r="CC480" s="254"/>
      <c r="CD480" s="254"/>
      <c r="CE480" s="254"/>
      <c r="CF480" s="430"/>
      <c r="CG480" s="5"/>
      <c r="CH480" s="5"/>
      <c r="CI480" s="5"/>
      <c r="CJ480" s="5"/>
      <c r="CK480" s="5"/>
      <c r="CL480" s="5"/>
      <c r="CM480" s="5"/>
      <c r="CN480" s="5"/>
      <c r="CO480" s="5"/>
      <c r="CP480" s="5"/>
      <c r="CQ480" s="5"/>
      <c r="CR480" s="5"/>
      <c r="CS480" s="5"/>
      <c r="CT480" s="5"/>
      <c r="CU480" s="5"/>
      <c r="CV480" s="5"/>
      <c r="CW480" s="5"/>
      <c r="CX480" s="5"/>
      <c r="CY480" s="5"/>
      <c r="CZ480" s="5"/>
      <c r="DA480" s="5"/>
    </row>
    <row r="481" spans="2:109" ht="13.5" customHeight="1">
      <c r="B481" s="11">
        <v>1</v>
      </c>
      <c r="D481" s="1" t="s">
        <v>137</v>
      </c>
      <c r="AP481" s="138"/>
      <c r="AQ481" s="207"/>
      <c r="AR481" s="12"/>
      <c r="AS481" s="12"/>
      <c r="AT481" s="12"/>
      <c r="AU481" s="12"/>
      <c r="AV481" s="12"/>
      <c r="AW481" s="12"/>
      <c r="AX481" s="12"/>
      <c r="AY481" s="12"/>
      <c r="AZ481" s="12"/>
      <c r="BA481" s="69"/>
      <c r="BB481" s="69"/>
      <c r="BC481" s="69"/>
      <c r="BD481" s="69"/>
      <c r="BE481" s="69"/>
      <c r="BF481" s="69"/>
      <c r="BG481" s="69"/>
      <c r="BH481" s="69"/>
      <c r="BI481" s="69"/>
      <c r="BJ481" s="69"/>
      <c r="BK481" s="69"/>
      <c r="BL481" s="69"/>
      <c r="BM481" s="69"/>
      <c r="BN481" s="69"/>
      <c r="BO481" s="69"/>
      <c r="BP481" s="69"/>
      <c r="BQ481" s="69"/>
      <c r="BR481" s="69"/>
      <c r="BS481" s="69"/>
      <c r="BT481" s="69"/>
      <c r="BU481" s="69"/>
      <c r="BV481" s="69"/>
      <c r="BW481" s="69"/>
      <c r="BX481" s="69"/>
      <c r="BY481" s="69"/>
      <c r="BZ481" s="69"/>
      <c r="CA481" s="69"/>
      <c r="CB481" s="69"/>
      <c r="CC481" s="69"/>
      <c r="CD481" s="69"/>
      <c r="CE481" s="69"/>
      <c r="CF481" s="431"/>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row>
    <row r="482" spans="2:109" ht="13.5" customHeight="1">
      <c r="AP482" s="139"/>
      <c r="AQ482" s="208"/>
      <c r="AR482" s="238"/>
      <c r="AS482" s="282"/>
      <c r="AT482" s="282"/>
      <c r="AU482" s="282"/>
      <c r="AV482" s="282"/>
      <c r="AW482" s="282"/>
      <c r="AX482" s="282"/>
      <c r="AY482" s="282"/>
      <c r="AZ482" s="282"/>
      <c r="BA482" s="282"/>
      <c r="BB482" s="282"/>
      <c r="BC482" s="282"/>
      <c r="BD482" s="282"/>
      <c r="BE482" s="282"/>
      <c r="BF482" s="282"/>
      <c r="BG482" s="282"/>
      <c r="BH482" s="282"/>
      <c r="BI482" s="282"/>
      <c r="BJ482" s="282"/>
      <c r="BK482" s="282"/>
      <c r="BL482" s="282"/>
      <c r="BM482" s="282"/>
      <c r="BN482" s="282"/>
      <c r="BO482" s="282"/>
      <c r="BP482" s="282"/>
      <c r="BQ482" s="282"/>
      <c r="BR482" s="282"/>
      <c r="BS482" s="282"/>
      <c r="BT482" s="282"/>
      <c r="BU482" s="282"/>
      <c r="BV482" s="282"/>
      <c r="BW482" s="282"/>
      <c r="BX482" s="282"/>
      <c r="BY482" s="282"/>
      <c r="BZ482" s="282"/>
      <c r="CA482" s="282"/>
      <c r="CB482" s="282"/>
      <c r="CC482" s="282"/>
      <c r="CD482" s="282"/>
      <c r="CE482" s="282"/>
      <c r="CF482" s="430"/>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row>
    <row r="483" spans="2:109" ht="13.5" customHeight="1">
      <c r="AP483" s="140" t="s">
        <v>394</v>
      </c>
      <c r="AQ483" s="209"/>
      <c r="AR483" s="12" t="s">
        <v>94</v>
      </c>
      <c r="AS483" s="14" t="str">
        <f>CONCATENATE("（",D481,"）")</f>
        <v>（労災補償に必要な保険の不保）</v>
      </c>
      <c r="AT483" s="14"/>
      <c r="AU483" s="14"/>
      <c r="AV483" s="14"/>
      <c r="AW483" s="14"/>
      <c r="AX483" s="14"/>
      <c r="AY483" s="14"/>
      <c r="AZ483" s="14"/>
      <c r="BA483" s="14"/>
      <c r="BB483" s="14"/>
      <c r="BC483" s="14"/>
      <c r="BD483" s="14"/>
      <c r="BE483" s="69" t="s">
        <v>551</v>
      </c>
      <c r="BF483" s="69"/>
      <c r="BG483" s="69"/>
      <c r="BH483" s="69"/>
      <c r="BI483" s="69"/>
      <c r="BJ483" s="69"/>
      <c r="BK483" s="69"/>
      <c r="BL483" s="69"/>
      <c r="BM483" s="69"/>
      <c r="BN483" s="69"/>
      <c r="BO483" s="69"/>
      <c r="BP483" s="69"/>
      <c r="BQ483" s="69"/>
      <c r="BR483" s="69"/>
      <c r="BS483" s="69"/>
      <c r="BT483" s="69"/>
      <c r="BU483" s="69"/>
      <c r="BV483" s="69"/>
      <c r="BW483" s="69"/>
      <c r="BX483" s="69"/>
      <c r="BY483" s="69"/>
      <c r="BZ483" s="69"/>
      <c r="CA483" s="69"/>
      <c r="CB483" s="69"/>
      <c r="CC483" s="69"/>
      <c r="CD483" s="69"/>
      <c r="CE483" s="69"/>
      <c r="CF483" s="430"/>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row>
    <row r="484" spans="2:109" ht="13.5" customHeight="1">
      <c r="AO484" s="12"/>
      <c r="AP484" s="140" t="s">
        <v>369</v>
      </c>
      <c r="AQ484" s="209"/>
      <c r="AR484" s="12"/>
      <c r="AS484" s="12" t="s">
        <v>536</v>
      </c>
      <c r="AT484" s="12"/>
      <c r="AU484" s="12"/>
      <c r="AV484" s="12"/>
      <c r="AW484" s="12"/>
      <c r="AX484" s="12"/>
      <c r="AY484" s="12"/>
      <c r="AZ484" s="12"/>
      <c r="BA484" s="12"/>
      <c r="BB484" s="12"/>
      <c r="BC484" s="12"/>
      <c r="BD484" s="12"/>
      <c r="BE484" s="12"/>
      <c r="BF484" s="12"/>
      <c r="BG484" s="12"/>
      <c r="BH484" s="12"/>
      <c r="BI484" s="12"/>
      <c r="BJ484" s="12"/>
      <c r="BK484" s="12"/>
      <c r="BL484" s="12"/>
      <c r="BM484" s="12"/>
      <c r="BN484" s="12"/>
      <c r="BO484" s="12"/>
      <c r="BP484" s="12"/>
      <c r="BQ484" s="12"/>
      <c r="BR484" s="12"/>
      <c r="BS484" s="12"/>
      <c r="BT484" s="12"/>
      <c r="BU484" s="12"/>
      <c r="BV484" s="12"/>
      <c r="BW484" s="12"/>
      <c r="BX484" s="12"/>
      <c r="BY484" s="12"/>
      <c r="BZ484" s="12"/>
      <c r="CA484" s="12"/>
      <c r="CB484" s="12"/>
      <c r="CC484" s="12"/>
      <c r="CD484" s="12"/>
      <c r="CE484" s="12"/>
      <c r="CF484" s="430"/>
      <c r="CG484" s="5"/>
      <c r="CH484" s="5"/>
      <c r="CI484" s="5"/>
      <c r="CJ484" s="5"/>
      <c r="CK484" s="5"/>
      <c r="CL484" s="5"/>
      <c r="CM484" s="5"/>
      <c r="CN484" s="5"/>
      <c r="CO484" s="5"/>
      <c r="CP484" s="5"/>
      <c r="CQ484" s="5"/>
      <c r="CR484" s="5"/>
      <c r="CS484" s="5"/>
      <c r="CT484" s="5"/>
      <c r="CU484" s="5"/>
      <c r="CV484" s="5"/>
      <c r="CW484" s="5"/>
      <c r="CX484" s="5"/>
      <c r="CY484" s="5"/>
      <c r="CZ484" s="5"/>
      <c r="DA484" s="5"/>
      <c r="DB484" s="5"/>
      <c r="DC484" s="5"/>
      <c r="DD484" s="5"/>
    </row>
    <row r="485" spans="2:109" ht="13.5" customHeight="1">
      <c r="AO485" s="12"/>
      <c r="AP485" s="141"/>
      <c r="AQ485" s="210"/>
      <c r="AR485" s="239"/>
      <c r="AS485" s="283"/>
      <c r="AT485" s="283"/>
      <c r="AU485" s="283"/>
      <c r="AV485" s="283"/>
      <c r="AW485" s="283"/>
      <c r="AX485" s="283"/>
      <c r="AY485" s="283"/>
      <c r="AZ485" s="283"/>
      <c r="BA485" s="283"/>
      <c r="BB485" s="283"/>
      <c r="BC485" s="283"/>
      <c r="BD485" s="283"/>
      <c r="BE485" s="283"/>
      <c r="BF485" s="283"/>
      <c r="BG485" s="283"/>
      <c r="BH485" s="283"/>
      <c r="BI485" s="283"/>
      <c r="BJ485" s="283"/>
      <c r="BK485" s="283"/>
      <c r="BL485" s="283"/>
      <c r="BM485" s="283"/>
      <c r="BN485" s="283"/>
      <c r="BO485" s="283"/>
      <c r="BP485" s="283"/>
      <c r="BQ485" s="283"/>
      <c r="BR485" s="283"/>
      <c r="BS485" s="283"/>
      <c r="BT485" s="283"/>
      <c r="BU485" s="283"/>
      <c r="BV485" s="283"/>
      <c r="BW485" s="283"/>
      <c r="BX485" s="283"/>
      <c r="BY485" s="283"/>
      <c r="BZ485" s="283"/>
      <c r="CA485" s="283"/>
      <c r="CB485" s="283"/>
      <c r="CC485" s="283"/>
      <c r="CD485" s="283"/>
      <c r="CE485" s="283"/>
      <c r="CF485" s="433"/>
      <c r="CG485" s="5"/>
      <c r="CH485" s="5"/>
      <c r="CI485" s="5"/>
      <c r="CJ485" s="5"/>
      <c r="CK485" s="5"/>
      <c r="CL485" s="5"/>
      <c r="CM485" s="5"/>
      <c r="CN485" s="5"/>
      <c r="CO485" s="5"/>
      <c r="CP485" s="5"/>
      <c r="CQ485" s="5"/>
      <c r="CR485" s="5"/>
      <c r="CS485" s="5"/>
      <c r="CT485" s="5"/>
      <c r="CU485" s="5"/>
      <c r="CV485" s="5"/>
      <c r="CW485" s="5"/>
      <c r="CX485" s="5"/>
      <c r="CY485" s="5"/>
      <c r="CZ485" s="5"/>
      <c r="DA485" s="5"/>
      <c r="DB485" s="5"/>
      <c r="DC485" s="5"/>
      <c r="DD485" s="5"/>
    </row>
    <row r="486" spans="2:109" ht="13.5" customHeight="1">
      <c r="AP486" s="113"/>
      <c r="AQ486" s="113"/>
      <c r="AR486" s="69"/>
      <c r="AS486" s="69"/>
      <c r="AT486" s="69"/>
      <c r="AU486" s="69"/>
      <c r="AV486" s="69"/>
      <c r="AW486" s="69"/>
      <c r="AX486" s="69"/>
      <c r="AY486" s="69"/>
      <c r="AZ486" s="69"/>
      <c r="BA486" s="69"/>
      <c r="BB486" s="69"/>
      <c r="BC486" s="69"/>
      <c r="BD486" s="69"/>
      <c r="BE486" s="69"/>
      <c r="BF486" s="69"/>
      <c r="BG486" s="69"/>
      <c r="BH486" s="69"/>
      <c r="BI486" s="69"/>
      <c r="BJ486" s="69"/>
      <c r="BK486" s="69"/>
      <c r="BL486" s="69"/>
      <c r="BM486" s="69"/>
      <c r="BN486" s="69"/>
      <c r="BO486" s="69"/>
      <c r="BP486" s="69"/>
      <c r="BQ486" s="69"/>
      <c r="BR486" s="69"/>
      <c r="BS486" s="69"/>
      <c r="BT486" s="69"/>
      <c r="BU486" s="69"/>
      <c r="BV486" s="69"/>
      <c r="BW486" s="69"/>
      <c r="BX486" s="69"/>
      <c r="BY486" s="69"/>
      <c r="BZ486" s="69"/>
      <c r="CA486" s="69"/>
      <c r="CB486" s="69"/>
      <c r="CC486" s="69"/>
      <c r="CD486" s="69"/>
      <c r="CE486" s="233"/>
      <c r="CG486" s="5"/>
      <c r="CH486" s="5"/>
      <c r="CI486" s="5"/>
      <c r="CJ486" s="5"/>
      <c r="CK486" s="5"/>
      <c r="CL486" s="5"/>
      <c r="CM486" s="5"/>
      <c r="CN486" s="5"/>
      <c r="CO486" s="5"/>
      <c r="CP486" s="5"/>
      <c r="CQ486" s="5"/>
      <c r="CR486" s="5"/>
      <c r="CS486" s="5"/>
      <c r="CT486" s="5"/>
      <c r="CU486" s="5"/>
      <c r="CV486" s="5"/>
      <c r="CW486" s="5"/>
      <c r="CX486" s="5"/>
      <c r="CY486" s="5"/>
      <c r="CZ486" s="5"/>
      <c r="DA486" s="5"/>
      <c r="DB486" s="5"/>
      <c r="DC486" s="5"/>
      <c r="DD486" s="5"/>
    </row>
    <row r="487" spans="2:109" ht="13.5" customHeight="1">
      <c r="AP487" s="113"/>
      <c r="AQ487" s="113"/>
      <c r="AR487" s="69"/>
      <c r="AS487" s="252"/>
      <c r="AT487" s="252"/>
      <c r="AU487" s="252"/>
      <c r="AV487" s="252"/>
      <c r="AW487" s="252"/>
      <c r="AX487" s="252"/>
      <c r="AY487" s="252"/>
      <c r="AZ487" s="252"/>
      <c r="BA487" s="252"/>
      <c r="BB487" s="252"/>
      <c r="BC487" s="252"/>
      <c r="BD487" s="69"/>
      <c r="BE487" s="249"/>
      <c r="BF487" s="366"/>
      <c r="BG487" s="366"/>
      <c r="BH487" s="366"/>
      <c r="BI487" s="366"/>
      <c r="BJ487" s="366"/>
      <c r="BK487" s="366"/>
      <c r="BL487" s="366"/>
      <c r="BM487" s="366"/>
      <c r="BN487" s="366"/>
      <c r="BO487" s="366"/>
      <c r="BP487" s="366"/>
      <c r="BQ487" s="366"/>
      <c r="BR487" s="252"/>
      <c r="BS487" s="252"/>
      <c r="BT487" s="252"/>
      <c r="BU487" s="252"/>
      <c r="BV487" s="252"/>
      <c r="BW487" s="252"/>
      <c r="BX487" s="252"/>
      <c r="BY487" s="252"/>
      <c r="BZ487" s="252"/>
      <c r="CA487" s="252"/>
      <c r="CB487" s="252"/>
      <c r="CC487" s="252"/>
      <c r="CD487" s="252"/>
      <c r="CE487" s="420" t="s">
        <v>557</v>
      </c>
      <c r="CF487" s="233"/>
    </row>
    <row r="488" spans="2:109" ht="13.5" customHeight="1">
      <c r="AP488" s="114" t="s">
        <v>175</v>
      </c>
      <c r="AQ488" s="184"/>
      <c r="AR488" s="240"/>
      <c r="AS488" s="240"/>
      <c r="AT488" s="305"/>
      <c r="AU488" s="305"/>
      <c r="AV488" s="305"/>
      <c r="AW488" s="305"/>
      <c r="AX488" s="305"/>
      <c r="AY488" s="305"/>
      <c r="AZ488" s="305"/>
      <c r="BA488" s="305"/>
      <c r="BB488" s="305"/>
      <c r="BC488" s="305"/>
      <c r="BD488" s="305"/>
      <c r="BE488" s="305"/>
      <c r="BF488" s="305"/>
      <c r="BG488" s="305"/>
      <c r="BH488" s="305"/>
      <c r="BI488" s="305"/>
      <c r="BJ488" s="305"/>
      <c r="BK488" s="305"/>
      <c r="BL488" s="305"/>
      <c r="BM488" s="305"/>
      <c r="BN488" s="305"/>
      <c r="BO488" s="305"/>
      <c r="BP488" s="305"/>
      <c r="BQ488" s="305"/>
      <c r="BR488" s="305"/>
      <c r="BS488" s="305"/>
      <c r="BT488" s="305"/>
      <c r="BU488" s="305"/>
      <c r="BV488" s="305"/>
      <c r="BW488" s="305"/>
      <c r="BX488" s="305"/>
      <c r="BY488" s="305"/>
      <c r="BZ488" s="305"/>
      <c r="CA488" s="305"/>
      <c r="CB488" s="305"/>
      <c r="CC488" s="305"/>
      <c r="CD488" s="305"/>
      <c r="CE488" s="305"/>
      <c r="CF488" s="434"/>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row>
    <row r="489" spans="2:109" ht="13.5" customHeight="1">
      <c r="AP489" s="111"/>
      <c r="AQ489" s="182"/>
      <c r="AR489" s="69" t="s">
        <v>94</v>
      </c>
      <c r="AS489" s="253" t="s">
        <v>168</v>
      </c>
      <c r="AT489" s="253"/>
      <c r="AU489" s="253"/>
      <c r="AV489" s="253"/>
      <c r="AW489" s="253"/>
      <c r="AX489" s="253"/>
      <c r="AY489" s="253"/>
      <c r="AZ489" s="253"/>
      <c r="BA489" s="253"/>
      <c r="BB489" s="253"/>
      <c r="BC489" s="253"/>
      <c r="BD489" s="253"/>
      <c r="BE489" s="253"/>
      <c r="BF489" s="253"/>
      <c r="BG489" s="253"/>
      <c r="BH489" s="253"/>
      <c r="BI489" s="253"/>
      <c r="BJ489" s="253"/>
      <c r="BK489" s="253"/>
      <c r="BL489" s="253"/>
      <c r="BM489" s="253"/>
      <c r="BN489" s="253"/>
      <c r="BO489" s="253"/>
      <c r="BP489" s="253"/>
      <c r="BQ489" s="253"/>
      <c r="BR489" s="253"/>
      <c r="BS489" s="253"/>
      <c r="BT489" s="253"/>
      <c r="BU489" s="253"/>
      <c r="BV489" s="253"/>
      <c r="BW489" s="253"/>
      <c r="BX489" s="253"/>
      <c r="BY489" s="253"/>
      <c r="BZ489" s="253"/>
      <c r="CA489" s="253"/>
      <c r="CB489" s="253"/>
      <c r="CC489" s="253"/>
      <c r="CD489" s="253"/>
      <c r="CE489" s="253"/>
      <c r="CF489" s="430"/>
      <c r="CG489" s="5"/>
      <c r="CH489" s="5"/>
      <c r="CI489" s="5"/>
      <c r="CJ489" s="5"/>
      <c r="CK489" s="5"/>
      <c r="CO489" s="5"/>
      <c r="CP489" s="5"/>
      <c r="CQ489" s="5"/>
      <c r="CR489" s="5"/>
      <c r="CS489" s="5"/>
      <c r="CT489" s="5"/>
      <c r="CU489" s="5"/>
      <c r="CV489" s="5"/>
      <c r="CW489" s="5"/>
      <c r="CX489" s="5"/>
      <c r="CY489" s="5"/>
      <c r="CZ489" s="5"/>
      <c r="DA489" s="5"/>
      <c r="DB489" s="5"/>
      <c r="DC489" s="5"/>
      <c r="DD489" s="5"/>
    </row>
    <row r="490" spans="2:109" ht="13.5" customHeight="1">
      <c r="AP490" s="111"/>
      <c r="AQ490" s="182"/>
      <c r="AR490" s="69"/>
      <c r="AS490" s="253"/>
      <c r="AT490" s="253"/>
      <c r="AU490" s="253"/>
      <c r="AV490" s="253"/>
      <c r="AW490" s="253"/>
      <c r="AX490" s="253"/>
      <c r="AY490" s="253"/>
      <c r="AZ490" s="253"/>
      <c r="BA490" s="253"/>
      <c r="BB490" s="253"/>
      <c r="BC490" s="253"/>
      <c r="BD490" s="253"/>
      <c r="BE490" s="253"/>
      <c r="BF490" s="253"/>
      <c r="BG490" s="253"/>
      <c r="BH490" s="253"/>
      <c r="BI490" s="253"/>
      <c r="BJ490" s="253"/>
      <c r="BK490" s="253"/>
      <c r="BL490" s="253"/>
      <c r="BM490" s="253"/>
      <c r="BN490" s="253"/>
      <c r="BO490" s="253"/>
      <c r="BP490" s="253"/>
      <c r="BQ490" s="253"/>
      <c r="BR490" s="253"/>
      <c r="BS490" s="253"/>
      <c r="BT490" s="253"/>
      <c r="BU490" s="253"/>
      <c r="BV490" s="253"/>
      <c r="BW490" s="253"/>
      <c r="BX490" s="253"/>
      <c r="BY490" s="253"/>
      <c r="BZ490" s="253"/>
      <c r="CA490" s="253"/>
      <c r="CB490" s="253"/>
      <c r="CC490" s="253"/>
      <c r="CD490" s="253"/>
      <c r="CE490" s="253"/>
      <c r="CF490" s="430"/>
      <c r="CG490" s="5"/>
      <c r="CH490" s="5"/>
      <c r="CI490" s="5"/>
      <c r="CJ490" s="5"/>
      <c r="CK490" s="5"/>
      <c r="CO490" s="5"/>
      <c r="CP490" s="5"/>
      <c r="CQ490" s="5"/>
      <c r="CR490" s="5"/>
      <c r="CS490" s="5"/>
      <c r="CT490" s="5"/>
      <c r="CU490" s="5"/>
      <c r="CV490" s="5"/>
      <c r="CW490" s="5"/>
      <c r="CX490" s="5"/>
      <c r="CY490" s="5"/>
      <c r="CZ490" s="5"/>
      <c r="DA490" s="5"/>
      <c r="DB490" s="5"/>
      <c r="DC490" s="5"/>
      <c r="DD490" s="5"/>
    </row>
    <row r="491" spans="2:109" ht="13.5" customHeight="1">
      <c r="AP491" s="111"/>
      <c r="AQ491" s="182"/>
      <c r="AR491" s="69"/>
      <c r="AS491" s="253"/>
      <c r="AT491" s="253"/>
      <c r="AU491" s="253"/>
      <c r="AV491" s="253"/>
      <c r="AW491" s="253"/>
      <c r="AX491" s="253"/>
      <c r="AY491" s="253"/>
      <c r="AZ491" s="253"/>
      <c r="BA491" s="253"/>
      <c r="BB491" s="253"/>
      <c r="BC491" s="253"/>
      <c r="BD491" s="253"/>
      <c r="BE491" s="253"/>
      <c r="BF491" s="253"/>
      <c r="BG491" s="253"/>
      <c r="BH491" s="253"/>
      <c r="BI491" s="253"/>
      <c r="BJ491" s="253"/>
      <c r="BK491" s="253"/>
      <c r="BL491" s="253"/>
      <c r="BM491" s="253"/>
      <c r="BN491" s="253"/>
      <c r="BO491" s="253"/>
      <c r="BP491" s="253"/>
      <c r="BQ491" s="253"/>
      <c r="BR491" s="253"/>
      <c r="BS491" s="253"/>
      <c r="BT491" s="253"/>
      <c r="BU491" s="253"/>
      <c r="BV491" s="253"/>
      <c r="BW491" s="253"/>
      <c r="BX491" s="253"/>
      <c r="BY491" s="253"/>
      <c r="BZ491" s="253"/>
      <c r="CA491" s="253"/>
      <c r="CB491" s="253"/>
      <c r="CC491" s="253"/>
      <c r="CD491" s="253"/>
      <c r="CE491" s="253"/>
      <c r="CF491" s="430"/>
    </row>
    <row r="492" spans="2:109" ht="13.5" customHeight="1">
      <c r="AP492" s="111"/>
      <c r="AQ492" s="182"/>
      <c r="AR492" s="69" t="s">
        <v>102</v>
      </c>
      <c r="AS492" s="252" t="s">
        <v>400</v>
      </c>
      <c r="AT492" s="252"/>
      <c r="AU492" s="252"/>
      <c r="AV492" s="252"/>
      <c r="AW492" s="252"/>
      <c r="AX492" s="252"/>
      <c r="AY492" s="252"/>
      <c r="AZ492" s="252"/>
      <c r="BA492" s="252"/>
      <c r="BB492" s="252"/>
      <c r="BC492" s="252"/>
      <c r="BD492" s="252"/>
      <c r="BE492" s="252"/>
      <c r="BF492" s="252"/>
      <c r="BG492" s="252"/>
      <c r="BH492" s="252"/>
      <c r="BI492" s="252"/>
      <c r="BJ492" s="252"/>
      <c r="BK492" s="252"/>
      <c r="BL492" s="252"/>
      <c r="BM492" s="252"/>
      <c r="BN492" s="252"/>
      <c r="BO492" s="252"/>
      <c r="BP492" s="252"/>
      <c r="BQ492" s="252"/>
      <c r="BR492" s="252"/>
      <c r="BS492" s="252"/>
      <c r="BT492" s="252"/>
      <c r="BU492" s="252"/>
      <c r="BV492" s="252"/>
      <c r="BW492" s="252"/>
      <c r="BX492" s="252"/>
      <c r="BY492" s="252"/>
      <c r="BZ492" s="252"/>
      <c r="CA492" s="252"/>
      <c r="CB492" s="252"/>
      <c r="CC492" s="252"/>
      <c r="CD492" s="252"/>
      <c r="CE492" s="252"/>
      <c r="CF492" s="430"/>
    </row>
    <row r="493" spans="2:109" ht="13.5" customHeight="1">
      <c r="AP493" s="111"/>
      <c r="AQ493" s="182"/>
      <c r="AR493" s="69"/>
      <c r="AS493" s="252"/>
      <c r="AT493" s="252"/>
      <c r="AU493" s="252"/>
      <c r="AV493" s="252"/>
      <c r="AW493" s="252"/>
      <c r="AX493" s="252"/>
      <c r="AY493" s="252"/>
      <c r="AZ493" s="252"/>
      <c r="BA493" s="252"/>
      <c r="BB493" s="252"/>
      <c r="BC493" s="252"/>
      <c r="BD493" s="252"/>
      <c r="BE493" s="252"/>
      <c r="BF493" s="252"/>
      <c r="BG493" s="252"/>
      <c r="BH493" s="252"/>
      <c r="BI493" s="252"/>
      <c r="BJ493" s="252"/>
      <c r="BK493" s="252"/>
      <c r="BL493" s="252"/>
      <c r="BM493" s="252"/>
      <c r="BN493" s="252"/>
      <c r="BO493" s="252"/>
      <c r="BP493" s="252"/>
      <c r="BQ493" s="252"/>
      <c r="BR493" s="252"/>
      <c r="BS493" s="252"/>
      <c r="BT493" s="252"/>
      <c r="BU493" s="252"/>
      <c r="BV493" s="252"/>
      <c r="BW493" s="252"/>
      <c r="BX493" s="252"/>
      <c r="BY493" s="252"/>
      <c r="BZ493" s="252"/>
      <c r="CA493" s="252"/>
      <c r="CB493" s="252"/>
      <c r="CC493" s="252"/>
      <c r="CD493" s="252"/>
      <c r="CE493" s="252"/>
      <c r="CF493" s="430"/>
    </row>
    <row r="494" spans="2:109" ht="13.5" customHeight="1">
      <c r="AP494" s="111"/>
      <c r="AQ494" s="182"/>
      <c r="AR494" s="69" t="s">
        <v>298</v>
      </c>
      <c r="AS494" s="250" t="s">
        <v>271</v>
      </c>
      <c r="AT494" s="250"/>
      <c r="AU494" s="250"/>
      <c r="AV494" s="250"/>
      <c r="AW494" s="250"/>
      <c r="AX494" s="250"/>
      <c r="AY494" s="250"/>
      <c r="AZ494" s="250"/>
      <c r="BA494" s="250"/>
      <c r="BB494" s="250"/>
      <c r="BC494" s="250"/>
      <c r="BD494" s="250"/>
      <c r="BE494" s="250"/>
      <c r="BF494" s="250"/>
      <c r="BG494" s="250"/>
      <c r="BH494" s="250"/>
      <c r="BI494" s="250"/>
      <c r="BJ494" s="250"/>
      <c r="BK494" s="250"/>
      <c r="BL494" s="250"/>
      <c r="BM494" s="250"/>
      <c r="BN494" s="250"/>
      <c r="BO494" s="250"/>
      <c r="BP494" s="250"/>
      <c r="BQ494" s="250"/>
      <c r="BR494" s="250"/>
      <c r="BS494" s="250"/>
      <c r="BT494" s="250"/>
      <c r="BU494" s="250"/>
      <c r="BV494" s="250"/>
      <c r="BW494" s="250"/>
      <c r="BX494" s="250"/>
      <c r="BY494" s="250"/>
      <c r="BZ494" s="250"/>
      <c r="CA494" s="250"/>
      <c r="CB494" s="250"/>
      <c r="CC494" s="250"/>
      <c r="CD494" s="250"/>
      <c r="CE494" s="250"/>
      <c r="CF494" s="430"/>
    </row>
    <row r="495" spans="2:109" ht="13.5" customHeight="1">
      <c r="AP495" s="111"/>
      <c r="AQ495" s="182"/>
      <c r="AR495" s="69"/>
      <c r="AS495" s="250"/>
      <c r="AT495" s="250"/>
      <c r="AU495" s="250"/>
      <c r="AV495" s="250"/>
      <c r="AW495" s="250"/>
      <c r="AX495" s="250"/>
      <c r="AY495" s="250"/>
      <c r="AZ495" s="250"/>
      <c r="BA495" s="250"/>
      <c r="BB495" s="250"/>
      <c r="BC495" s="250"/>
      <c r="BD495" s="250"/>
      <c r="BE495" s="250"/>
      <c r="BF495" s="250"/>
      <c r="BG495" s="250"/>
      <c r="BH495" s="250"/>
      <c r="BI495" s="250"/>
      <c r="BJ495" s="250"/>
      <c r="BK495" s="250"/>
      <c r="BL495" s="250"/>
      <c r="BM495" s="250"/>
      <c r="BN495" s="250"/>
      <c r="BO495" s="250"/>
      <c r="BP495" s="250"/>
      <c r="BQ495" s="250"/>
      <c r="BR495" s="250"/>
      <c r="BS495" s="250"/>
      <c r="BT495" s="250"/>
      <c r="BU495" s="250"/>
      <c r="BV495" s="250"/>
      <c r="BW495" s="250"/>
      <c r="BX495" s="250"/>
      <c r="BY495" s="250"/>
      <c r="BZ495" s="250"/>
      <c r="CA495" s="250"/>
      <c r="CB495" s="250"/>
      <c r="CC495" s="250"/>
      <c r="CD495" s="250"/>
      <c r="CE495" s="250"/>
      <c r="CF495" s="430"/>
    </row>
    <row r="496" spans="2:109" ht="13.5" customHeight="1">
      <c r="AP496" s="111"/>
      <c r="AQ496" s="182"/>
      <c r="AR496" s="69" t="s">
        <v>322</v>
      </c>
      <c r="AS496" s="253" t="s">
        <v>433</v>
      </c>
      <c r="AT496" s="214"/>
      <c r="AU496" s="214"/>
      <c r="AV496" s="214"/>
      <c r="AW496" s="214"/>
      <c r="AX496" s="214"/>
      <c r="AY496" s="214"/>
      <c r="AZ496" s="214"/>
      <c r="BA496" s="214"/>
      <c r="BB496" s="214"/>
      <c r="BC496" s="214"/>
      <c r="BD496" s="214"/>
      <c r="BE496" s="214"/>
      <c r="BF496" s="214"/>
      <c r="BG496" s="214"/>
      <c r="BH496" s="214"/>
      <c r="BI496" s="214"/>
      <c r="BJ496" s="214"/>
      <c r="BK496" s="214"/>
      <c r="BL496" s="214"/>
      <c r="BM496" s="214"/>
      <c r="BN496" s="214"/>
      <c r="BO496" s="214"/>
      <c r="BP496" s="214"/>
      <c r="BQ496" s="214"/>
      <c r="BR496" s="214"/>
      <c r="BS496" s="214"/>
      <c r="BT496" s="214"/>
      <c r="BU496" s="214"/>
      <c r="BV496" s="214"/>
      <c r="BW496" s="214"/>
      <c r="BX496" s="214"/>
      <c r="BY496" s="214"/>
      <c r="BZ496" s="214"/>
      <c r="CA496" s="214"/>
      <c r="CB496" s="214"/>
      <c r="CC496" s="214"/>
      <c r="CD496" s="214"/>
      <c r="CE496" s="214"/>
      <c r="CF496" s="430"/>
    </row>
    <row r="497" spans="2:84" ht="13.5" customHeight="1">
      <c r="AP497" s="111"/>
      <c r="AQ497" s="182"/>
      <c r="AR497" s="69"/>
      <c r="AS497" s="214"/>
      <c r="AT497" s="214"/>
      <c r="AU497" s="214"/>
      <c r="AV497" s="214"/>
      <c r="AW497" s="214"/>
      <c r="AX497" s="214"/>
      <c r="AY497" s="214"/>
      <c r="AZ497" s="214"/>
      <c r="BA497" s="214"/>
      <c r="BB497" s="214"/>
      <c r="BC497" s="214"/>
      <c r="BD497" s="214"/>
      <c r="BE497" s="214"/>
      <c r="BF497" s="214"/>
      <c r="BG497" s="214"/>
      <c r="BH497" s="214"/>
      <c r="BI497" s="214"/>
      <c r="BJ497" s="214"/>
      <c r="BK497" s="214"/>
      <c r="BL497" s="214"/>
      <c r="BM497" s="214"/>
      <c r="BN497" s="214"/>
      <c r="BO497" s="214"/>
      <c r="BP497" s="214"/>
      <c r="BQ497" s="214"/>
      <c r="BR497" s="214"/>
      <c r="BS497" s="214"/>
      <c r="BT497" s="214"/>
      <c r="BU497" s="214"/>
      <c r="BV497" s="214"/>
      <c r="BW497" s="214"/>
      <c r="BX497" s="214"/>
      <c r="BY497" s="214"/>
      <c r="BZ497" s="214"/>
      <c r="CA497" s="214"/>
      <c r="CB497" s="214"/>
      <c r="CC497" s="214"/>
      <c r="CD497" s="214"/>
      <c r="CE497" s="214"/>
      <c r="CF497" s="430"/>
    </row>
    <row r="498" spans="2:84" ht="13.5" customHeight="1">
      <c r="AP498" s="111"/>
      <c r="AQ498" s="182"/>
      <c r="AR498" s="69"/>
      <c r="AS498" s="214"/>
      <c r="AT498" s="214"/>
      <c r="AU498" s="214"/>
      <c r="AV498" s="214"/>
      <c r="AW498" s="214"/>
      <c r="AX498" s="214"/>
      <c r="AY498" s="214"/>
      <c r="AZ498" s="214"/>
      <c r="BA498" s="214"/>
      <c r="BB498" s="214"/>
      <c r="BC498" s="214"/>
      <c r="BD498" s="214"/>
      <c r="BE498" s="214"/>
      <c r="BF498" s="214"/>
      <c r="BG498" s="214"/>
      <c r="BH498" s="214"/>
      <c r="BI498" s="214"/>
      <c r="BJ498" s="214"/>
      <c r="BK498" s="214"/>
      <c r="BL498" s="214"/>
      <c r="BM498" s="214"/>
      <c r="BN498" s="214"/>
      <c r="BO498" s="214"/>
      <c r="BP498" s="214"/>
      <c r="BQ498" s="214"/>
      <c r="BR498" s="214"/>
      <c r="BS498" s="214"/>
      <c r="BT498" s="214"/>
      <c r="BU498" s="214"/>
      <c r="BV498" s="214"/>
      <c r="BW498" s="214"/>
      <c r="BX498" s="214"/>
      <c r="BY498" s="214"/>
      <c r="BZ498" s="214"/>
      <c r="CA498" s="214"/>
      <c r="CB498" s="214"/>
      <c r="CC498" s="214"/>
      <c r="CD498" s="214"/>
      <c r="CE498" s="214"/>
      <c r="CF498" s="430"/>
    </row>
    <row r="499" spans="2:84" ht="13.5" customHeight="1">
      <c r="AP499" s="111"/>
      <c r="AQ499" s="182"/>
      <c r="AR499" s="69" t="s">
        <v>122</v>
      </c>
      <c r="AS499" s="250" t="s">
        <v>275</v>
      </c>
      <c r="AT499" s="250"/>
      <c r="AU499" s="250"/>
      <c r="AV499" s="250"/>
      <c r="AW499" s="250"/>
      <c r="AX499" s="250"/>
      <c r="AY499" s="250"/>
      <c r="AZ499" s="250"/>
      <c r="BA499" s="250"/>
      <c r="BB499" s="250"/>
      <c r="BC499" s="250"/>
      <c r="BD499" s="250"/>
      <c r="BE499" s="250"/>
      <c r="BF499" s="250"/>
      <c r="BG499" s="250"/>
      <c r="BH499" s="250"/>
      <c r="BI499" s="250"/>
      <c r="BJ499" s="250"/>
      <c r="BK499" s="250"/>
      <c r="BL499" s="250"/>
      <c r="BM499" s="250"/>
      <c r="BN499" s="250"/>
      <c r="BO499" s="250"/>
      <c r="BP499" s="250"/>
      <c r="BQ499" s="250"/>
      <c r="BR499" s="250"/>
      <c r="BS499" s="250"/>
      <c r="BT499" s="250"/>
      <c r="BU499" s="250"/>
      <c r="BV499" s="250"/>
      <c r="BW499" s="250"/>
      <c r="BX499" s="250"/>
      <c r="BY499" s="250"/>
      <c r="BZ499" s="250"/>
      <c r="CA499" s="250"/>
      <c r="CB499" s="250"/>
      <c r="CC499" s="250"/>
      <c r="CD499" s="250"/>
      <c r="CE499" s="250"/>
      <c r="CF499" s="430"/>
    </row>
    <row r="500" spans="2:84" ht="13.5" customHeight="1">
      <c r="AP500" s="111"/>
      <c r="AQ500" s="182"/>
      <c r="AR500" s="69"/>
      <c r="AS500" s="250"/>
      <c r="AT500" s="250"/>
      <c r="AU500" s="250"/>
      <c r="AV500" s="250"/>
      <c r="AW500" s="250"/>
      <c r="AX500" s="250"/>
      <c r="AY500" s="250"/>
      <c r="AZ500" s="250"/>
      <c r="BA500" s="250"/>
      <c r="BB500" s="250"/>
      <c r="BC500" s="250"/>
      <c r="BD500" s="250"/>
      <c r="BE500" s="250"/>
      <c r="BF500" s="250"/>
      <c r="BG500" s="250"/>
      <c r="BH500" s="250"/>
      <c r="BI500" s="250"/>
      <c r="BJ500" s="250"/>
      <c r="BK500" s="250"/>
      <c r="BL500" s="250"/>
      <c r="BM500" s="250"/>
      <c r="BN500" s="250"/>
      <c r="BO500" s="250"/>
      <c r="BP500" s="250"/>
      <c r="BQ500" s="250"/>
      <c r="BR500" s="250"/>
      <c r="BS500" s="250"/>
      <c r="BT500" s="250"/>
      <c r="BU500" s="250"/>
      <c r="BV500" s="250"/>
      <c r="BW500" s="250"/>
      <c r="BX500" s="250"/>
      <c r="BY500" s="250"/>
      <c r="BZ500" s="250"/>
      <c r="CA500" s="250"/>
      <c r="CB500" s="250"/>
      <c r="CC500" s="250"/>
      <c r="CD500" s="250"/>
      <c r="CE500" s="250"/>
      <c r="CF500" s="430"/>
    </row>
    <row r="501" spans="2:84" ht="13.5" customHeight="1">
      <c r="AP501" s="111"/>
      <c r="AQ501" s="182"/>
      <c r="AR501" s="69"/>
      <c r="AS501" s="250"/>
      <c r="AT501" s="250"/>
      <c r="AU501" s="250"/>
      <c r="AV501" s="250"/>
      <c r="AW501" s="250"/>
      <c r="AX501" s="250"/>
      <c r="AY501" s="250"/>
      <c r="AZ501" s="250"/>
      <c r="BA501" s="250"/>
      <c r="BB501" s="250"/>
      <c r="BC501" s="250"/>
      <c r="BD501" s="250"/>
      <c r="BE501" s="250"/>
      <c r="BF501" s="250"/>
      <c r="BG501" s="250"/>
      <c r="BH501" s="250"/>
      <c r="BI501" s="250"/>
      <c r="BJ501" s="250"/>
      <c r="BK501" s="250"/>
      <c r="BL501" s="250"/>
      <c r="BM501" s="250"/>
      <c r="BN501" s="250"/>
      <c r="BO501" s="250"/>
      <c r="BP501" s="250"/>
      <c r="BQ501" s="250"/>
      <c r="BR501" s="250"/>
      <c r="BS501" s="250"/>
      <c r="BT501" s="250"/>
      <c r="BU501" s="250"/>
      <c r="BV501" s="250"/>
      <c r="BW501" s="250"/>
      <c r="BX501" s="250"/>
      <c r="BY501" s="250"/>
      <c r="BZ501" s="250"/>
      <c r="CA501" s="250"/>
      <c r="CB501" s="250"/>
      <c r="CC501" s="250"/>
      <c r="CD501" s="250"/>
      <c r="CE501" s="250"/>
      <c r="CF501" s="430"/>
    </row>
    <row r="502" spans="2:84" ht="13.5" customHeight="1">
      <c r="AP502" s="111"/>
      <c r="AQ502" s="182"/>
      <c r="AR502" s="69" t="s">
        <v>521</v>
      </c>
      <c r="AS502" s="69" t="s">
        <v>310</v>
      </c>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c r="CC502" s="69"/>
      <c r="CD502" s="69"/>
      <c r="CE502" s="69"/>
      <c r="CF502" s="430"/>
    </row>
    <row r="503" spans="2:84" ht="13.5" customHeight="1">
      <c r="AP503" s="111"/>
      <c r="AQ503" s="182"/>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c r="CC503" s="69"/>
      <c r="CD503" s="69"/>
      <c r="CE503" s="69"/>
      <c r="CF503" s="430"/>
    </row>
    <row r="504" spans="2:84" ht="13.5" customHeight="1">
      <c r="B504" s="11">
        <v>1</v>
      </c>
      <c r="D504" s="1" t="s">
        <v>240</v>
      </c>
      <c r="AP504" s="111"/>
      <c r="AQ504" s="182"/>
      <c r="AR504" s="12" t="s">
        <v>344</v>
      </c>
      <c r="AS504" s="250" t="s">
        <v>538</v>
      </c>
      <c r="AT504" s="250"/>
      <c r="AU504" s="250"/>
      <c r="AV504" s="250"/>
      <c r="AW504" s="250"/>
      <c r="AX504" s="250"/>
      <c r="AY504" s="250"/>
      <c r="AZ504" s="250"/>
      <c r="BA504" s="250"/>
      <c r="BB504" s="250"/>
      <c r="BC504" s="250"/>
      <c r="BD504" s="250"/>
      <c r="BE504" s="250"/>
      <c r="BF504" s="250"/>
      <c r="BG504" s="250"/>
      <c r="BH504" s="250"/>
      <c r="BI504" s="250"/>
      <c r="BJ504" s="250"/>
      <c r="BK504" s="250"/>
      <c r="BL504" s="250"/>
      <c r="BM504" s="250"/>
      <c r="BN504" s="250"/>
      <c r="BO504" s="250"/>
      <c r="BP504" s="250"/>
      <c r="BQ504" s="250"/>
      <c r="BR504" s="250"/>
      <c r="BS504" s="250"/>
      <c r="BT504" s="250"/>
      <c r="BU504" s="250"/>
      <c r="BV504" s="250"/>
      <c r="BW504" s="250"/>
      <c r="BX504" s="250"/>
      <c r="BY504" s="250"/>
      <c r="BZ504" s="250"/>
      <c r="CA504" s="250"/>
      <c r="CB504" s="250"/>
      <c r="CC504" s="250"/>
      <c r="CD504" s="250"/>
      <c r="CE504" s="250"/>
      <c r="CF504" s="430"/>
    </row>
    <row r="505" spans="2:84" ht="13.5" customHeight="1">
      <c r="AP505" s="111"/>
      <c r="AQ505" s="182"/>
      <c r="AR505" s="233"/>
      <c r="AS505" s="250"/>
      <c r="AT505" s="250"/>
      <c r="AU505" s="250"/>
      <c r="AV505" s="250"/>
      <c r="AW505" s="250"/>
      <c r="AX505" s="250"/>
      <c r="AY505" s="250"/>
      <c r="AZ505" s="250"/>
      <c r="BA505" s="250"/>
      <c r="BB505" s="250"/>
      <c r="BC505" s="250"/>
      <c r="BD505" s="250"/>
      <c r="BE505" s="250"/>
      <c r="BF505" s="250"/>
      <c r="BG505" s="250"/>
      <c r="BH505" s="250"/>
      <c r="BI505" s="250"/>
      <c r="BJ505" s="250"/>
      <c r="BK505" s="250"/>
      <c r="BL505" s="250"/>
      <c r="BM505" s="250"/>
      <c r="BN505" s="250"/>
      <c r="BO505" s="250"/>
      <c r="BP505" s="250"/>
      <c r="BQ505" s="250"/>
      <c r="BR505" s="250"/>
      <c r="BS505" s="250"/>
      <c r="BT505" s="250"/>
      <c r="BU505" s="250"/>
      <c r="BV505" s="250"/>
      <c r="BW505" s="250"/>
      <c r="BX505" s="250"/>
      <c r="BY505" s="250"/>
      <c r="BZ505" s="250"/>
      <c r="CA505" s="250"/>
      <c r="CB505" s="250"/>
      <c r="CC505" s="250"/>
      <c r="CD505" s="250"/>
      <c r="CE505" s="250"/>
      <c r="CF505" s="430"/>
    </row>
    <row r="506" spans="2:84" ht="13.5" customHeight="1">
      <c r="AP506" s="111"/>
      <c r="AQ506" s="182"/>
      <c r="AR506" s="233"/>
      <c r="AS506" s="250"/>
      <c r="AT506" s="250"/>
      <c r="AU506" s="250"/>
      <c r="AV506" s="250"/>
      <c r="AW506" s="250"/>
      <c r="AX506" s="250"/>
      <c r="AY506" s="250"/>
      <c r="AZ506" s="250"/>
      <c r="BA506" s="250"/>
      <c r="BB506" s="250"/>
      <c r="BC506" s="250"/>
      <c r="BD506" s="250"/>
      <c r="BE506" s="250"/>
      <c r="BF506" s="250"/>
      <c r="BG506" s="250"/>
      <c r="BH506" s="250"/>
      <c r="BI506" s="250"/>
      <c r="BJ506" s="250"/>
      <c r="BK506" s="250"/>
      <c r="BL506" s="250"/>
      <c r="BM506" s="250"/>
      <c r="BN506" s="250"/>
      <c r="BO506" s="250"/>
      <c r="BP506" s="250"/>
      <c r="BQ506" s="250"/>
      <c r="BR506" s="250"/>
      <c r="BS506" s="250"/>
      <c r="BT506" s="250"/>
      <c r="BU506" s="250"/>
      <c r="BV506" s="250"/>
      <c r="BW506" s="250"/>
      <c r="BX506" s="250"/>
      <c r="BY506" s="250"/>
      <c r="BZ506" s="250"/>
      <c r="CA506" s="250"/>
      <c r="CB506" s="250"/>
      <c r="CC506" s="250"/>
      <c r="CD506" s="250"/>
      <c r="CE506" s="250"/>
      <c r="CF506" s="430"/>
    </row>
    <row r="507" spans="2:84" ht="13.5" customHeight="1">
      <c r="AP507" s="111"/>
      <c r="AQ507" s="182"/>
      <c r="AR507" s="233"/>
      <c r="AS507" s="250"/>
      <c r="AT507" s="250"/>
      <c r="AU507" s="250"/>
      <c r="AV507" s="250"/>
      <c r="AW507" s="250"/>
      <c r="AX507" s="250"/>
      <c r="AY507" s="250"/>
      <c r="AZ507" s="250"/>
      <c r="BA507" s="250"/>
      <c r="BB507" s="250"/>
      <c r="BC507" s="250"/>
      <c r="BD507" s="250"/>
      <c r="BE507" s="250"/>
      <c r="BF507" s="250"/>
      <c r="BG507" s="250"/>
      <c r="BH507" s="250"/>
      <c r="BI507" s="250"/>
      <c r="BJ507" s="250"/>
      <c r="BK507" s="250"/>
      <c r="BL507" s="250"/>
      <c r="BM507" s="250"/>
      <c r="BN507" s="250"/>
      <c r="BO507" s="250"/>
      <c r="BP507" s="250"/>
      <c r="BQ507" s="250"/>
      <c r="BR507" s="250"/>
      <c r="BS507" s="250"/>
      <c r="BT507" s="250"/>
      <c r="BU507" s="250"/>
      <c r="BV507" s="250"/>
      <c r="BW507" s="250"/>
      <c r="BX507" s="250"/>
      <c r="BY507" s="250"/>
      <c r="BZ507" s="250"/>
      <c r="CA507" s="250"/>
      <c r="CB507" s="250"/>
      <c r="CC507" s="250"/>
      <c r="CD507" s="250"/>
      <c r="CE507" s="250"/>
      <c r="CF507" s="430"/>
    </row>
    <row r="508" spans="2:84" ht="13.5" customHeight="1">
      <c r="AP508" s="111"/>
      <c r="AQ508" s="182"/>
      <c r="AR508" s="233"/>
      <c r="AS508" s="250"/>
      <c r="AT508" s="250"/>
      <c r="AU508" s="250"/>
      <c r="AV508" s="250"/>
      <c r="AW508" s="250"/>
      <c r="AX508" s="250"/>
      <c r="AY508" s="250"/>
      <c r="AZ508" s="250"/>
      <c r="BA508" s="250"/>
      <c r="BB508" s="250"/>
      <c r="BC508" s="250"/>
      <c r="BD508" s="250"/>
      <c r="BE508" s="250"/>
      <c r="BF508" s="250"/>
      <c r="BG508" s="250"/>
      <c r="BH508" s="250"/>
      <c r="BI508" s="250"/>
      <c r="BJ508" s="250"/>
      <c r="BK508" s="250"/>
      <c r="BL508" s="250"/>
      <c r="BM508" s="250"/>
      <c r="BN508" s="250"/>
      <c r="BO508" s="250"/>
      <c r="BP508" s="250"/>
      <c r="BQ508" s="250"/>
      <c r="BR508" s="250"/>
      <c r="BS508" s="250"/>
      <c r="BT508" s="250"/>
      <c r="BU508" s="250"/>
      <c r="BV508" s="250"/>
      <c r="BW508" s="250"/>
      <c r="BX508" s="250"/>
      <c r="BY508" s="250"/>
      <c r="BZ508" s="250"/>
      <c r="CA508" s="250"/>
      <c r="CB508" s="250"/>
      <c r="CC508" s="250"/>
      <c r="CD508" s="250"/>
      <c r="CE508" s="250"/>
      <c r="CF508" s="430"/>
    </row>
    <row r="509" spans="2:84" ht="13.5" customHeight="1">
      <c r="AP509" s="111"/>
      <c r="AQ509" s="182"/>
      <c r="AR509" s="233" t="s">
        <v>523</v>
      </c>
      <c r="AS509" s="250" t="s">
        <v>9</v>
      </c>
      <c r="AT509" s="250"/>
      <c r="AU509" s="250"/>
      <c r="AV509" s="250"/>
      <c r="AW509" s="250"/>
      <c r="AX509" s="250"/>
      <c r="AY509" s="250"/>
      <c r="AZ509" s="250"/>
      <c r="BA509" s="250"/>
      <c r="BB509" s="250"/>
      <c r="BC509" s="250"/>
      <c r="BD509" s="250"/>
      <c r="BE509" s="250"/>
      <c r="BF509" s="250"/>
      <c r="BG509" s="250"/>
      <c r="BH509" s="250"/>
      <c r="BI509" s="250"/>
      <c r="BJ509" s="250"/>
      <c r="BK509" s="250"/>
      <c r="BL509" s="250"/>
      <c r="BM509" s="250"/>
      <c r="BN509" s="250"/>
      <c r="BO509" s="250"/>
      <c r="BP509" s="250"/>
      <c r="BQ509" s="250"/>
      <c r="BR509" s="250"/>
      <c r="BS509" s="250"/>
      <c r="BT509" s="250"/>
      <c r="BU509" s="250"/>
      <c r="BV509" s="250"/>
      <c r="BW509" s="250"/>
      <c r="BX509" s="250"/>
      <c r="BY509" s="250"/>
      <c r="BZ509" s="250"/>
      <c r="CA509" s="250"/>
      <c r="CB509" s="250"/>
      <c r="CC509" s="250"/>
      <c r="CD509" s="250"/>
      <c r="CE509" s="250"/>
      <c r="CF509" s="430"/>
    </row>
    <row r="510" spans="2:84" ht="13.5" customHeight="1">
      <c r="AP510" s="111"/>
      <c r="AQ510" s="182"/>
      <c r="AR510" s="233"/>
      <c r="AS510" s="250"/>
      <c r="AT510" s="250"/>
      <c r="AU510" s="250"/>
      <c r="AV510" s="250"/>
      <c r="AW510" s="250"/>
      <c r="AX510" s="250"/>
      <c r="AY510" s="250"/>
      <c r="AZ510" s="250"/>
      <c r="BA510" s="250"/>
      <c r="BB510" s="250"/>
      <c r="BC510" s="250"/>
      <c r="BD510" s="250"/>
      <c r="BE510" s="250"/>
      <c r="BF510" s="250"/>
      <c r="BG510" s="250"/>
      <c r="BH510" s="250"/>
      <c r="BI510" s="250"/>
      <c r="BJ510" s="250"/>
      <c r="BK510" s="250"/>
      <c r="BL510" s="250"/>
      <c r="BM510" s="250"/>
      <c r="BN510" s="250"/>
      <c r="BO510" s="250"/>
      <c r="BP510" s="250"/>
      <c r="BQ510" s="250"/>
      <c r="BR510" s="250"/>
      <c r="BS510" s="250"/>
      <c r="BT510" s="250"/>
      <c r="BU510" s="250"/>
      <c r="BV510" s="250"/>
      <c r="BW510" s="250"/>
      <c r="BX510" s="250"/>
      <c r="BY510" s="250"/>
      <c r="BZ510" s="250"/>
      <c r="CA510" s="250"/>
      <c r="CB510" s="250"/>
      <c r="CC510" s="250"/>
      <c r="CD510" s="250"/>
      <c r="CE510" s="250"/>
      <c r="CF510" s="430"/>
    </row>
    <row r="511" spans="2:84" ht="13.5" customHeight="1">
      <c r="AP511" s="111"/>
      <c r="AQ511" s="182"/>
      <c r="AR511" s="233"/>
      <c r="AS511" s="250"/>
      <c r="AT511" s="250"/>
      <c r="AU511" s="250"/>
      <c r="AV511" s="250"/>
      <c r="AW511" s="250"/>
      <c r="AX511" s="250"/>
      <c r="AY511" s="250"/>
      <c r="AZ511" s="250"/>
      <c r="BA511" s="250"/>
      <c r="BB511" s="250"/>
      <c r="BC511" s="250"/>
      <c r="BD511" s="250"/>
      <c r="BE511" s="250"/>
      <c r="BF511" s="250"/>
      <c r="BG511" s="250"/>
      <c r="BH511" s="250"/>
      <c r="BI511" s="250"/>
      <c r="BJ511" s="250"/>
      <c r="BK511" s="250"/>
      <c r="BL511" s="250"/>
      <c r="BM511" s="250"/>
      <c r="BN511" s="250"/>
      <c r="BO511" s="250"/>
      <c r="BP511" s="250"/>
      <c r="BQ511" s="250"/>
      <c r="BR511" s="250"/>
      <c r="BS511" s="250"/>
      <c r="BT511" s="250"/>
      <c r="BU511" s="250"/>
      <c r="BV511" s="250"/>
      <c r="BW511" s="250"/>
      <c r="BX511" s="250"/>
      <c r="BY511" s="250"/>
      <c r="BZ511" s="250"/>
      <c r="CA511" s="250"/>
      <c r="CB511" s="250"/>
      <c r="CC511" s="250"/>
      <c r="CD511" s="250"/>
      <c r="CE511" s="250"/>
      <c r="CF511" s="430"/>
    </row>
    <row r="512" spans="2:84" ht="13.5" customHeight="1">
      <c r="AP512" s="111"/>
      <c r="AQ512" s="182"/>
      <c r="AR512" s="233"/>
      <c r="AS512" s="250"/>
      <c r="AT512" s="250"/>
      <c r="AU512" s="250"/>
      <c r="AV512" s="250"/>
      <c r="AW512" s="250"/>
      <c r="AX512" s="250"/>
      <c r="AY512" s="250"/>
      <c r="AZ512" s="250"/>
      <c r="BA512" s="250"/>
      <c r="BB512" s="250"/>
      <c r="BC512" s="250"/>
      <c r="BD512" s="250"/>
      <c r="BE512" s="250"/>
      <c r="BF512" s="250"/>
      <c r="BG512" s="250"/>
      <c r="BH512" s="250"/>
      <c r="BI512" s="250"/>
      <c r="BJ512" s="250"/>
      <c r="BK512" s="250"/>
      <c r="BL512" s="250"/>
      <c r="BM512" s="250"/>
      <c r="BN512" s="250"/>
      <c r="BO512" s="250"/>
      <c r="BP512" s="250"/>
      <c r="BQ512" s="250"/>
      <c r="BR512" s="250"/>
      <c r="BS512" s="250"/>
      <c r="BT512" s="250"/>
      <c r="BU512" s="250"/>
      <c r="BV512" s="250"/>
      <c r="BW512" s="250"/>
      <c r="BX512" s="250"/>
      <c r="BY512" s="250"/>
      <c r="BZ512" s="250"/>
      <c r="CA512" s="250"/>
      <c r="CB512" s="250"/>
      <c r="CC512" s="250"/>
      <c r="CD512" s="250"/>
      <c r="CE512" s="250"/>
      <c r="CF512" s="430"/>
    </row>
    <row r="513" spans="2:84" ht="13.5" customHeight="1">
      <c r="B513" s="11">
        <v>1</v>
      </c>
      <c r="D513" s="1" t="s">
        <v>589</v>
      </c>
      <c r="AP513" s="111"/>
      <c r="AQ513" s="182"/>
      <c r="AR513" s="233" t="s">
        <v>65</v>
      </c>
      <c r="AS513" s="250" t="s">
        <v>539</v>
      </c>
      <c r="AT513" s="250"/>
      <c r="AU513" s="250"/>
      <c r="AV513" s="250"/>
      <c r="AW513" s="250"/>
      <c r="AX513" s="250"/>
      <c r="AY513" s="250"/>
      <c r="AZ513" s="250"/>
      <c r="BA513" s="250"/>
      <c r="BB513" s="250"/>
      <c r="BC513" s="250"/>
      <c r="BD513" s="250"/>
      <c r="BE513" s="250"/>
      <c r="BF513" s="250"/>
      <c r="BG513" s="250"/>
      <c r="BH513" s="250"/>
      <c r="BI513" s="250"/>
      <c r="BJ513" s="250"/>
      <c r="BK513" s="250"/>
      <c r="BL513" s="250"/>
      <c r="BM513" s="250"/>
      <c r="BN513" s="250"/>
      <c r="BO513" s="250"/>
      <c r="BP513" s="250"/>
      <c r="BQ513" s="250"/>
      <c r="BR513" s="250"/>
      <c r="BS513" s="250"/>
      <c r="BT513" s="250"/>
      <c r="BU513" s="250"/>
      <c r="BV513" s="250"/>
      <c r="BW513" s="250"/>
      <c r="BX513" s="250"/>
      <c r="BY513" s="250"/>
      <c r="BZ513" s="250"/>
      <c r="CA513" s="250"/>
      <c r="CB513" s="250"/>
      <c r="CC513" s="250"/>
      <c r="CD513" s="250"/>
      <c r="CE513" s="250"/>
      <c r="CF513" s="430"/>
    </row>
    <row r="514" spans="2:84" ht="13.5" customHeight="1">
      <c r="AP514" s="111"/>
      <c r="AQ514" s="182"/>
      <c r="AR514" s="233"/>
      <c r="AS514" s="250"/>
      <c r="AT514" s="250"/>
      <c r="AU514" s="250"/>
      <c r="AV514" s="250"/>
      <c r="AW514" s="250"/>
      <c r="AX514" s="250"/>
      <c r="AY514" s="250"/>
      <c r="AZ514" s="250"/>
      <c r="BA514" s="250"/>
      <c r="BB514" s="250"/>
      <c r="BC514" s="250"/>
      <c r="BD514" s="250"/>
      <c r="BE514" s="250"/>
      <c r="BF514" s="250"/>
      <c r="BG514" s="250"/>
      <c r="BH514" s="250"/>
      <c r="BI514" s="250"/>
      <c r="BJ514" s="250"/>
      <c r="BK514" s="250"/>
      <c r="BL514" s="250"/>
      <c r="BM514" s="250"/>
      <c r="BN514" s="250"/>
      <c r="BO514" s="250"/>
      <c r="BP514" s="250"/>
      <c r="BQ514" s="250"/>
      <c r="BR514" s="250"/>
      <c r="BS514" s="250"/>
      <c r="BT514" s="250"/>
      <c r="BU514" s="250"/>
      <c r="BV514" s="250"/>
      <c r="BW514" s="250"/>
      <c r="BX514" s="250"/>
      <c r="BY514" s="250"/>
      <c r="BZ514" s="250"/>
      <c r="CA514" s="250"/>
      <c r="CB514" s="250"/>
      <c r="CC514" s="250"/>
      <c r="CD514" s="250"/>
      <c r="CE514" s="250"/>
      <c r="CF514" s="430"/>
    </row>
    <row r="515" spans="2:84" ht="13.5" customHeight="1">
      <c r="AP515" s="111"/>
      <c r="AQ515" s="182"/>
      <c r="AR515" s="233"/>
      <c r="AS515" s="250"/>
      <c r="AT515" s="250"/>
      <c r="AU515" s="250"/>
      <c r="AV515" s="250"/>
      <c r="AW515" s="250"/>
      <c r="AX515" s="250"/>
      <c r="AY515" s="250"/>
      <c r="AZ515" s="250"/>
      <c r="BA515" s="250"/>
      <c r="BB515" s="250"/>
      <c r="BC515" s="250"/>
      <c r="BD515" s="250"/>
      <c r="BE515" s="250"/>
      <c r="BF515" s="250"/>
      <c r="BG515" s="250"/>
      <c r="BH515" s="250"/>
      <c r="BI515" s="250"/>
      <c r="BJ515" s="250"/>
      <c r="BK515" s="250"/>
      <c r="BL515" s="250"/>
      <c r="BM515" s="250"/>
      <c r="BN515" s="250"/>
      <c r="BO515" s="250"/>
      <c r="BP515" s="250"/>
      <c r="BQ515" s="250"/>
      <c r="BR515" s="250"/>
      <c r="BS515" s="250"/>
      <c r="BT515" s="250"/>
      <c r="BU515" s="250"/>
      <c r="BV515" s="250"/>
      <c r="BW515" s="250"/>
      <c r="BX515" s="250"/>
      <c r="BY515" s="250"/>
      <c r="BZ515" s="250"/>
      <c r="CA515" s="250"/>
      <c r="CB515" s="250"/>
      <c r="CC515" s="250"/>
      <c r="CD515" s="250"/>
      <c r="CE515" s="250"/>
      <c r="CF515" s="430"/>
    </row>
    <row r="516" spans="2:84" ht="13.5" customHeight="1">
      <c r="AP516" s="111"/>
      <c r="AQ516" s="182"/>
      <c r="AR516" s="233"/>
      <c r="AS516" s="250"/>
      <c r="AT516" s="250"/>
      <c r="AU516" s="250"/>
      <c r="AV516" s="250"/>
      <c r="AW516" s="250"/>
      <c r="AX516" s="250"/>
      <c r="AY516" s="250"/>
      <c r="AZ516" s="250"/>
      <c r="BA516" s="250"/>
      <c r="BB516" s="250"/>
      <c r="BC516" s="250"/>
      <c r="BD516" s="250"/>
      <c r="BE516" s="250"/>
      <c r="BF516" s="250"/>
      <c r="BG516" s="250"/>
      <c r="BH516" s="250"/>
      <c r="BI516" s="250"/>
      <c r="BJ516" s="250"/>
      <c r="BK516" s="250"/>
      <c r="BL516" s="250"/>
      <c r="BM516" s="250"/>
      <c r="BN516" s="250"/>
      <c r="BO516" s="250"/>
      <c r="BP516" s="250"/>
      <c r="BQ516" s="250"/>
      <c r="BR516" s="250"/>
      <c r="BS516" s="250"/>
      <c r="BT516" s="250"/>
      <c r="BU516" s="250"/>
      <c r="BV516" s="250"/>
      <c r="BW516" s="250"/>
      <c r="BX516" s="250"/>
      <c r="BY516" s="250"/>
      <c r="BZ516" s="250"/>
      <c r="CA516" s="250"/>
      <c r="CB516" s="250"/>
      <c r="CC516" s="250"/>
      <c r="CD516" s="250"/>
      <c r="CE516" s="250"/>
      <c r="CF516" s="430"/>
    </row>
    <row r="517" spans="2:84" ht="13.5" customHeight="1">
      <c r="AP517" s="111"/>
      <c r="AQ517" s="182"/>
      <c r="AR517" s="233"/>
      <c r="AS517" s="250"/>
      <c r="AT517" s="250"/>
      <c r="AU517" s="250"/>
      <c r="AV517" s="250"/>
      <c r="AW517" s="250"/>
      <c r="AX517" s="250"/>
      <c r="AY517" s="250"/>
      <c r="AZ517" s="250"/>
      <c r="BA517" s="250"/>
      <c r="BB517" s="250"/>
      <c r="BC517" s="250"/>
      <c r="BD517" s="250"/>
      <c r="BE517" s="250"/>
      <c r="BF517" s="250"/>
      <c r="BG517" s="250"/>
      <c r="BH517" s="250"/>
      <c r="BI517" s="250"/>
      <c r="BJ517" s="250"/>
      <c r="BK517" s="250"/>
      <c r="BL517" s="250"/>
      <c r="BM517" s="250"/>
      <c r="BN517" s="250"/>
      <c r="BO517" s="250"/>
      <c r="BP517" s="250"/>
      <c r="BQ517" s="250"/>
      <c r="BR517" s="250"/>
      <c r="BS517" s="250"/>
      <c r="BT517" s="250"/>
      <c r="BU517" s="250"/>
      <c r="BV517" s="250"/>
      <c r="BW517" s="250"/>
      <c r="BX517" s="250"/>
      <c r="BY517" s="250"/>
      <c r="BZ517" s="250"/>
      <c r="CA517" s="250"/>
      <c r="CB517" s="250"/>
      <c r="CC517" s="250"/>
      <c r="CD517" s="250"/>
      <c r="CE517" s="250"/>
      <c r="CF517" s="430"/>
    </row>
    <row r="518" spans="2:84" ht="13.5" customHeight="1">
      <c r="B518" s="11">
        <v>1</v>
      </c>
      <c r="D518" s="1" t="s">
        <v>25</v>
      </c>
      <c r="AP518" s="111"/>
      <c r="AQ518" s="182"/>
      <c r="AR518" s="233" t="s">
        <v>208</v>
      </c>
      <c r="AS518" s="250" t="s">
        <v>379</v>
      </c>
      <c r="AT518" s="250"/>
      <c r="AU518" s="250"/>
      <c r="AV518" s="250"/>
      <c r="AW518" s="250"/>
      <c r="AX518" s="250"/>
      <c r="AY518" s="250"/>
      <c r="AZ518" s="250"/>
      <c r="BA518" s="250"/>
      <c r="BB518" s="250"/>
      <c r="BC518" s="250"/>
      <c r="BD518" s="250"/>
      <c r="BE518" s="250"/>
      <c r="BF518" s="250"/>
      <c r="BG518" s="250"/>
      <c r="BH518" s="250"/>
      <c r="BI518" s="250"/>
      <c r="BJ518" s="250"/>
      <c r="BK518" s="250"/>
      <c r="BL518" s="250"/>
      <c r="BM518" s="250"/>
      <c r="BN518" s="250"/>
      <c r="BO518" s="250"/>
      <c r="BP518" s="250"/>
      <c r="BQ518" s="250"/>
      <c r="BR518" s="250"/>
      <c r="BS518" s="250"/>
      <c r="BT518" s="250"/>
      <c r="BU518" s="250"/>
      <c r="BV518" s="250"/>
      <c r="BW518" s="250"/>
      <c r="BX518" s="250"/>
      <c r="BY518" s="250"/>
      <c r="BZ518" s="250"/>
      <c r="CA518" s="250"/>
      <c r="CB518" s="250"/>
      <c r="CC518" s="250"/>
      <c r="CD518" s="250"/>
      <c r="CE518" s="250"/>
      <c r="CF518" s="430"/>
    </row>
    <row r="519" spans="2:84" ht="13.5" customHeight="1">
      <c r="AP519" s="111"/>
      <c r="AQ519" s="182"/>
      <c r="AR519" s="233"/>
      <c r="AS519" s="250"/>
      <c r="AT519" s="250"/>
      <c r="AU519" s="250"/>
      <c r="AV519" s="250"/>
      <c r="AW519" s="250"/>
      <c r="AX519" s="250"/>
      <c r="AY519" s="250"/>
      <c r="AZ519" s="250"/>
      <c r="BA519" s="250"/>
      <c r="BB519" s="250"/>
      <c r="BC519" s="250"/>
      <c r="BD519" s="250"/>
      <c r="BE519" s="250"/>
      <c r="BF519" s="250"/>
      <c r="BG519" s="250"/>
      <c r="BH519" s="250"/>
      <c r="BI519" s="250"/>
      <c r="BJ519" s="250"/>
      <c r="BK519" s="250"/>
      <c r="BL519" s="250"/>
      <c r="BM519" s="250"/>
      <c r="BN519" s="250"/>
      <c r="BO519" s="250"/>
      <c r="BP519" s="250"/>
      <c r="BQ519" s="250"/>
      <c r="BR519" s="250"/>
      <c r="BS519" s="250"/>
      <c r="BT519" s="250"/>
      <c r="BU519" s="250"/>
      <c r="BV519" s="250"/>
      <c r="BW519" s="250"/>
      <c r="BX519" s="250"/>
      <c r="BY519" s="250"/>
      <c r="BZ519" s="250"/>
      <c r="CA519" s="250"/>
      <c r="CB519" s="250"/>
      <c r="CC519" s="250"/>
      <c r="CD519" s="250"/>
      <c r="CE519" s="250"/>
      <c r="CF519" s="430"/>
    </row>
    <row r="520" spans="2:84" ht="13.5" customHeight="1">
      <c r="B520" s="11">
        <v>1</v>
      </c>
      <c r="D520" s="1" t="s">
        <v>518</v>
      </c>
      <c r="M520" s="38"/>
      <c r="N520" s="39"/>
      <c r="O520" s="39"/>
      <c r="P520" s="39"/>
      <c r="Q520" s="39"/>
      <c r="R520" s="39"/>
      <c r="S520" s="39"/>
      <c r="T520" s="39"/>
      <c r="U520" s="44"/>
      <c r="V520" s="38"/>
      <c r="W520" s="39"/>
      <c r="X520" s="39"/>
      <c r="Y520" s="39"/>
      <c r="Z520" s="39"/>
      <c r="AA520" s="39"/>
      <c r="AB520" s="39"/>
      <c r="AC520" s="39"/>
      <c r="AD520" s="44"/>
      <c r="AP520" s="111"/>
      <c r="AQ520" s="182"/>
      <c r="AR520" s="233"/>
      <c r="AS520" s="250"/>
      <c r="AT520" s="250"/>
      <c r="AU520" s="250"/>
      <c r="AV520" s="250"/>
      <c r="AW520" s="250"/>
      <c r="AX520" s="250"/>
      <c r="AY520" s="250"/>
      <c r="AZ520" s="250"/>
      <c r="BA520" s="250"/>
      <c r="BB520" s="250"/>
      <c r="BC520" s="250"/>
      <c r="BD520" s="250"/>
      <c r="BE520" s="250"/>
      <c r="BF520" s="250"/>
      <c r="BG520" s="250"/>
      <c r="BH520" s="250"/>
      <c r="BI520" s="250"/>
      <c r="BJ520" s="250"/>
      <c r="BK520" s="250"/>
      <c r="BL520" s="250"/>
      <c r="BM520" s="250"/>
      <c r="BN520" s="250"/>
      <c r="BO520" s="250"/>
      <c r="BP520" s="250"/>
      <c r="BQ520" s="250"/>
      <c r="BR520" s="250"/>
      <c r="BS520" s="250"/>
      <c r="BT520" s="250"/>
      <c r="BU520" s="250"/>
      <c r="BV520" s="250"/>
      <c r="BW520" s="250"/>
      <c r="BX520" s="250"/>
      <c r="BY520" s="250"/>
      <c r="BZ520" s="250"/>
      <c r="CA520" s="250"/>
      <c r="CB520" s="250"/>
      <c r="CC520" s="250"/>
      <c r="CD520" s="250"/>
      <c r="CE520" s="250"/>
      <c r="CF520" s="430"/>
    </row>
    <row r="521" spans="2:84" ht="13.5" customHeight="1">
      <c r="B521" s="11">
        <v>1</v>
      </c>
      <c r="D521" s="1" t="s">
        <v>110</v>
      </c>
      <c r="M521" s="38"/>
      <c r="N521" s="39"/>
      <c r="O521" s="39"/>
      <c r="P521" s="39"/>
      <c r="Q521" s="39"/>
      <c r="R521" s="39"/>
      <c r="S521" s="39"/>
      <c r="T521" s="39"/>
      <c r="U521" s="44"/>
      <c r="V521" s="38"/>
      <c r="W521" s="39"/>
      <c r="X521" s="39"/>
      <c r="Y521" s="39"/>
      <c r="Z521" s="39"/>
      <c r="AA521" s="39"/>
      <c r="AB521" s="39"/>
      <c r="AC521" s="39"/>
      <c r="AD521" s="44"/>
      <c r="AP521" s="111"/>
      <c r="AQ521" s="182"/>
      <c r="AR521" s="233"/>
      <c r="AS521" s="250"/>
      <c r="AT521" s="250"/>
      <c r="AU521" s="250"/>
      <c r="AV521" s="250"/>
      <c r="AW521" s="250"/>
      <c r="AX521" s="250"/>
      <c r="AY521" s="250"/>
      <c r="AZ521" s="250"/>
      <c r="BA521" s="250"/>
      <c r="BB521" s="250"/>
      <c r="BC521" s="250"/>
      <c r="BD521" s="250"/>
      <c r="BE521" s="250"/>
      <c r="BF521" s="250"/>
      <c r="BG521" s="250"/>
      <c r="BH521" s="250"/>
      <c r="BI521" s="250"/>
      <c r="BJ521" s="250"/>
      <c r="BK521" s="250"/>
      <c r="BL521" s="250"/>
      <c r="BM521" s="250"/>
      <c r="BN521" s="250"/>
      <c r="BO521" s="250"/>
      <c r="BP521" s="250"/>
      <c r="BQ521" s="250"/>
      <c r="BR521" s="250"/>
      <c r="BS521" s="250"/>
      <c r="BT521" s="250"/>
      <c r="BU521" s="250"/>
      <c r="BV521" s="250"/>
      <c r="BW521" s="250"/>
      <c r="BX521" s="250"/>
      <c r="BY521" s="250"/>
      <c r="BZ521" s="250"/>
      <c r="CA521" s="250"/>
      <c r="CB521" s="250"/>
      <c r="CC521" s="250"/>
      <c r="CD521" s="250"/>
      <c r="CE521" s="250"/>
      <c r="CF521" s="430"/>
    </row>
    <row r="522" spans="2:84" ht="13.5" customHeight="1">
      <c r="B522" s="11">
        <v>1</v>
      </c>
      <c r="D522" s="1" t="s">
        <v>598</v>
      </c>
      <c r="M522" s="38"/>
      <c r="N522" s="39"/>
      <c r="O522" s="39"/>
      <c r="P522" s="39"/>
      <c r="Q522" s="39"/>
      <c r="R522" s="39"/>
      <c r="S522" s="39"/>
      <c r="T522" s="39"/>
      <c r="U522" s="44"/>
      <c r="V522" s="38"/>
      <c r="W522" s="39"/>
      <c r="X522" s="39"/>
      <c r="Y522" s="39"/>
      <c r="Z522" s="39"/>
      <c r="AA522" s="39"/>
      <c r="AB522" s="39"/>
      <c r="AC522" s="39"/>
      <c r="AD522" s="44"/>
      <c r="AP522" s="111"/>
      <c r="AQ522" s="182"/>
      <c r="AR522" s="233"/>
      <c r="AS522" s="250"/>
      <c r="AT522" s="250"/>
      <c r="AU522" s="250"/>
      <c r="AV522" s="250"/>
      <c r="AW522" s="250"/>
      <c r="AX522" s="250"/>
      <c r="AY522" s="250"/>
      <c r="AZ522" s="250"/>
      <c r="BA522" s="250"/>
      <c r="BB522" s="250"/>
      <c r="BC522" s="250"/>
      <c r="BD522" s="250"/>
      <c r="BE522" s="250"/>
      <c r="BF522" s="250"/>
      <c r="BG522" s="250"/>
      <c r="BH522" s="250"/>
      <c r="BI522" s="250"/>
      <c r="BJ522" s="250"/>
      <c r="BK522" s="250"/>
      <c r="BL522" s="250"/>
      <c r="BM522" s="250"/>
      <c r="BN522" s="250"/>
      <c r="BO522" s="250"/>
      <c r="BP522" s="250"/>
      <c r="BQ522" s="250"/>
      <c r="BR522" s="250"/>
      <c r="BS522" s="250"/>
      <c r="BT522" s="250"/>
      <c r="BU522" s="250"/>
      <c r="BV522" s="250"/>
      <c r="BW522" s="250"/>
      <c r="BX522" s="250"/>
      <c r="BY522" s="250"/>
      <c r="BZ522" s="250"/>
      <c r="CA522" s="250"/>
      <c r="CB522" s="250"/>
      <c r="CC522" s="250"/>
      <c r="CD522" s="250"/>
      <c r="CE522" s="250"/>
      <c r="CF522" s="430"/>
    </row>
    <row r="523" spans="2:84" ht="13.5" customHeight="1">
      <c r="B523" s="11">
        <v>1</v>
      </c>
      <c r="D523" s="1" t="s">
        <v>599</v>
      </c>
      <c r="M523" s="38"/>
      <c r="N523" s="39"/>
      <c r="O523" s="39"/>
      <c r="P523" s="39"/>
      <c r="Q523" s="39"/>
      <c r="R523" s="39"/>
      <c r="S523" s="39"/>
      <c r="T523" s="39"/>
      <c r="U523" s="44"/>
      <c r="V523" s="38"/>
      <c r="W523" s="39"/>
      <c r="X523" s="39"/>
      <c r="Y523" s="39"/>
      <c r="Z523" s="39"/>
      <c r="AA523" s="39"/>
      <c r="AB523" s="39"/>
      <c r="AC523" s="39"/>
      <c r="AD523" s="44"/>
      <c r="AP523" s="111"/>
      <c r="AQ523" s="182"/>
      <c r="AR523" s="233"/>
      <c r="AS523" s="284" t="s">
        <v>145</v>
      </c>
      <c r="AT523" s="284"/>
      <c r="AU523" s="284"/>
      <c r="AV523" s="284"/>
      <c r="AW523" s="284"/>
      <c r="AX523" s="284"/>
      <c r="AY523" s="284"/>
      <c r="AZ523" s="284"/>
      <c r="BA523" s="284"/>
      <c r="BB523" s="284"/>
      <c r="BC523" s="284"/>
      <c r="BD523" s="284" t="s">
        <v>587</v>
      </c>
      <c r="BE523" s="284"/>
      <c r="BF523" s="284"/>
      <c r="BG523" s="284"/>
      <c r="BH523" s="284"/>
      <c r="BI523" s="284"/>
      <c r="BJ523" s="284"/>
      <c r="BK523" s="284"/>
      <c r="BL523" s="284"/>
      <c r="BM523" s="284"/>
      <c r="BN523" s="284"/>
      <c r="BO523" s="284"/>
      <c r="BP523" s="284"/>
      <c r="BQ523" s="284"/>
      <c r="BR523" s="284"/>
      <c r="BS523" s="284"/>
      <c r="BT523" s="284"/>
      <c r="BU523" s="284"/>
      <c r="BV523" s="284"/>
      <c r="BW523" s="284"/>
      <c r="BX523" s="284"/>
      <c r="BY523" s="284"/>
      <c r="BZ523" s="284"/>
      <c r="CA523" s="284"/>
      <c r="CB523" s="284"/>
      <c r="CC523" s="284"/>
      <c r="CD523" s="233"/>
      <c r="CE523" s="233"/>
      <c r="CF523" s="430"/>
    </row>
    <row r="524" spans="2:84" ht="13.5" customHeight="1">
      <c r="B524" s="11">
        <v>1</v>
      </c>
      <c r="D524" s="1" t="s">
        <v>156</v>
      </c>
      <c r="M524" s="38"/>
      <c r="N524" s="39"/>
      <c r="O524" s="39"/>
      <c r="P524" s="39"/>
      <c r="Q524" s="39"/>
      <c r="R524" s="39"/>
      <c r="S524" s="39"/>
      <c r="T524" s="39"/>
      <c r="U524" s="44"/>
      <c r="V524" s="38"/>
      <c r="W524" s="39"/>
      <c r="X524" s="39"/>
      <c r="Y524" s="39"/>
      <c r="Z524" s="39"/>
      <c r="AA524" s="39"/>
      <c r="AB524" s="39"/>
      <c r="AC524" s="39"/>
      <c r="AD524" s="44"/>
      <c r="AP524" s="111"/>
      <c r="AQ524" s="182"/>
      <c r="AR524" s="233"/>
      <c r="AS524" s="284" t="str">
        <f>IF(B520=0,"　",D520)</f>
        <v>塗料</v>
      </c>
      <c r="AT524" s="284"/>
      <c r="AU524" s="284"/>
      <c r="AV524" s="284"/>
      <c r="AW524" s="284"/>
      <c r="AX524" s="284"/>
      <c r="AY524" s="284"/>
      <c r="AZ524" s="284"/>
      <c r="BA524" s="284"/>
      <c r="BB524" s="284"/>
      <c r="BC524" s="284"/>
      <c r="BD524" s="362" t="str">
        <f>IF(AND(B520=0,B521=0,B522=0,B523=0,B524=0),"　別途協議による",CONCATENATE("　",M520,"　",V520))</f>
        <v>　　</v>
      </c>
      <c r="BE524" s="362"/>
      <c r="BF524" s="362"/>
      <c r="BG524" s="362"/>
      <c r="BH524" s="362"/>
      <c r="BI524" s="362"/>
      <c r="BJ524" s="362"/>
      <c r="BK524" s="362"/>
      <c r="BL524" s="362"/>
      <c r="BM524" s="362"/>
      <c r="BN524" s="362"/>
      <c r="BO524" s="362"/>
      <c r="BP524" s="362"/>
      <c r="BQ524" s="362"/>
      <c r="BR524" s="362"/>
      <c r="BS524" s="362"/>
      <c r="BT524" s="362"/>
      <c r="BU524" s="362"/>
      <c r="BV524" s="362"/>
      <c r="BW524" s="362"/>
      <c r="BX524" s="362"/>
      <c r="BY524" s="362"/>
      <c r="BZ524" s="362"/>
      <c r="CA524" s="362"/>
      <c r="CB524" s="362"/>
      <c r="CC524" s="362"/>
      <c r="CD524" s="233"/>
      <c r="CE524" s="233"/>
      <c r="CF524" s="430"/>
    </row>
    <row r="525" spans="2:84" ht="13.5" customHeight="1">
      <c r="AP525" s="111"/>
      <c r="AQ525" s="182"/>
      <c r="AR525" s="233"/>
      <c r="AS525" s="284" t="str">
        <f>IF(B521=0,"　",D521)</f>
        <v>防水材</v>
      </c>
      <c r="AT525" s="284"/>
      <c r="AU525" s="284"/>
      <c r="AV525" s="284"/>
      <c r="AW525" s="284"/>
      <c r="AX525" s="284"/>
      <c r="AY525" s="284"/>
      <c r="AZ525" s="284"/>
      <c r="BA525" s="284"/>
      <c r="BB525" s="284"/>
      <c r="BC525" s="284"/>
      <c r="BD525" s="362" t="str">
        <f>CONCATENATE("　",M521,"　",V521)</f>
        <v>　　</v>
      </c>
      <c r="BE525" s="362"/>
      <c r="BF525" s="362"/>
      <c r="BG525" s="362"/>
      <c r="BH525" s="362"/>
      <c r="BI525" s="362"/>
      <c r="BJ525" s="362"/>
      <c r="BK525" s="362"/>
      <c r="BL525" s="362"/>
      <c r="BM525" s="362"/>
      <c r="BN525" s="362"/>
      <c r="BO525" s="362"/>
      <c r="BP525" s="362"/>
      <c r="BQ525" s="362"/>
      <c r="BR525" s="362"/>
      <c r="BS525" s="362"/>
      <c r="BT525" s="362"/>
      <c r="BU525" s="362"/>
      <c r="BV525" s="362"/>
      <c r="BW525" s="362"/>
      <c r="BX525" s="362"/>
      <c r="BY525" s="362"/>
      <c r="BZ525" s="362"/>
      <c r="CA525" s="362"/>
      <c r="CB525" s="362"/>
      <c r="CC525" s="362"/>
      <c r="CD525" s="233"/>
      <c r="CE525" s="233"/>
      <c r="CF525" s="430"/>
    </row>
    <row r="526" spans="2:84" ht="13.5" customHeight="1">
      <c r="AP526" s="111"/>
      <c r="AQ526" s="182"/>
      <c r="AR526" s="233"/>
      <c r="AS526" s="284" t="str">
        <f>IF(B522=0,"　",D522)</f>
        <v>断熱材</v>
      </c>
      <c r="AT526" s="284"/>
      <c r="AU526" s="284"/>
      <c r="AV526" s="284"/>
      <c r="AW526" s="284"/>
      <c r="AX526" s="284"/>
      <c r="AY526" s="284"/>
      <c r="AZ526" s="284"/>
      <c r="BA526" s="284"/>
      <c r="BB526" s="284"/>
      <c r="BC526" s="284"/>
      <c r="BD526" s="362" t="str">
        <f>CONCATENATE("　",M522,"　",V522)</f>
        <v>　　</v>
      </c>
      <c r="BE526" s="362"/>
      <c r="BF526" s="362"/>
      <c r="BG526" s="362"/>
      <c r="BH526" s="362"/>
      <c r="BI526" s="362"/>
      <c r="BJ526" s="362"/>
      <c r="BK526" s="362"/>
      <c r="BL526" s="362"/>
      <c r="BM526" s="362"/>
      <c r="BN526" s="362"/>
      <c r="BO526" s="362"/>
      <c r="BP526" s="362"/>
      <c r="BQ526" s="362"/>
      <c r="BR526" s="362"/>
      <c r="BS526" s="362"/>
      <c r="BT526" s="362"/>
      <c r="BU526" s="362"/>
      <c r="BV526" s="362"/>
      <c r="BW526" s="362"/>
      <c r="BX526" s="362"/>
      <c r="BY526" s="362"/>
      <c r="BZ526" s="362"/>
      <c r="CA526" s="362"/>
      <c r="CB526" s="362"/>
      <c r="CC526" s="362"/>
      <c r="CD526" s="233"/>
      <c r="CE526" s="233"/>
      <c r="CF526" s="430"/>
    </row>
    <row r="527" spans="2:84" ht="13.5" customHeight="1">
      <c r="AP527" s="111"/>
      <c r="AQ527" s="182"/>
      <c r="AR527" s="233"/>
      <c r="AS527" s="284" t="str">
        <f>IF(B523=0,"　",D523)</f>
        <v>硬質ポリ塩化ビニル管</v>
      </c>
      <c r="AT527" s="284"/>
      <c r="AU527" s="284"/>
      <c r="AV527" s="284"/>
      <c r="AW527" s="284"/>
      <c r="AX527" s="284"/>
      <c r="AY527" s="284"/>
      <c r="AZ527" s="284"/>
      <c r="BA527" s="284"/>
      <c r="BB527" s="284"/>
      <c r="BC527" s="284"/>
      <c r="BD527" s="362" t="str">
        <f>CONCATENATE("　",M523,"　",V523)</f>
        <v>　　</v>
      </c>
      <c r="BE527" s="362"/>
      <c r="BF527" s="362"/>
      <c r="BG527" s="362"/>
      <c r="BH527" s="362"/>
      <c r="BI527" s="362"/>
      <c r="BJ527" s="362"/>
      <c r="BK527" s="362"/>
      <c r="BL527" s="362"/>
      <c r="BM527" s="362"/>
      <c r="BN527" s="362"/>
      <c r="BO527" s="362"/>
      <c r="BP527" s="362"/>
      <c r="BQ527" s="362"/>
      <c r="BR527" s="362"/>
      <c r="BS527" s="362"/>
      <c r="BT527" s="362"/>
      <c r="BU527" s="362"/>
      <c r="BV527" s="362"/>
      <c r="BW527" s="362"/>
      <c r="BX527" s="362"/>
      <c r="BY527" s="362"/>
      <c r="BZ527" s="362"/>
      <c r="CA527" s="362"/>
      <c r="CB527" s="362"/>
      <c r="CC527" s="362"/>
      <c r="CD527" s="233"/>
      <c r="CE527" s="233"/>
      <c r="CF527" s="430"/>
    </row>
    <row r="528" spans="2:84" ht="13.5" customHeight="1">
      <c r="AP528" s="111"/>
      <c r="AQ528" s="182"/>
      <c r="AR528" s="233"/>
      <c r="AS528" s="284" t="str">
        <f>IF(B524=0,"　",D524)</f>
        <v>構造用合板</v>
      </c>
      <c r="AT528" s="284"/>
      <c r="AU528" s="284"/>
      <c r="AV528" s="284"/>
      <c r="AW528" s="284"/>
      <c r="AX528" s="284"/>
      <c r="AY528" s="284"/>
      <c r="AZ528" s="284"/>
      <c r="BA528" s="284"/>
      <c r="BB528" s="284"/>
      <c r="BC528" s="284"/>
      <c r="BD528" s="362" t="str">
        <f>CONCATENATE("　",M524,"　",V524)</f>
        <v>　　</v>
      </c>
      <c r="BE528" s="362"/>
      <c r="BF528" s="362"/>
      <c r="BG528" s="362"/>
      <c r="BH528" s="362"/>
      <c r="BI528" s="362"/>
      <c r="BJ528" s="362"/>
      <c r="BK528" s="362"/>
      <c r="BL528" s="362"/>
      <c r="BM528" s="362"/>
      <c r="BN528" s="362"/>
      <c r="BO528" s="362"/>
      <c r="BP528" s="362"/>
      <c r="BQ528" s="362"/>
      <c r="BR528" s="362"/>
      <c r="BS528" s="362"/>
      <c r="BT528" s="362"/>
      <c r="BU528" s="362"/>
      <c r="BV528" s="362"/>
      <c r="BW528" s="362"/>
      <c r="BX528" s="362"/>
      <c r="BY528" s="362"/>
      <c r="BZ528" s="362"/>
      <c r="CA528" s="362"/>
      <c r="CB528" s="362"/>
      <c r="CC528" s="362"/>
      <c r="CD528" s="233"/>
      <c r="CE528" s="233"/>
      <c r="CF528" s="430"/>
    </row>
    <row r="529" spans="42:84" ht="13.5" customHeight="1">
      <c r="AP529" s="112"/>
      <c r="AQ529" s="183"/>
      <c r="AR529" s="241"/>
      <c r="AS529" s="241"/>
      <c r="AT529" s="241"/>
      <c r="AU529" s="241"/>
      <c r="AV529" s="241"/>
      <c r="AW529" s="241"/>
      <c r="AX529" s="241"/>
      <c r="AY529" s="241"/>
      <c r="AZ529" s="241"/>
      <c r="BA529" s="241"/>
      <c r="BB529" s="241"/>
      <c r="BC529" s="241"/>
      <c r="BD529" s="241"/>
      <c r="BE529" s="241"/>
      <c r="BF529" s="241"/>
      <c r="BG529" s="241"/>
      <c r="BH529" s="241"/>
      <c r="BI529" s="241"/>
      <c r="BJ529" s="241"/>
      <c r="BK529" s="241"/>
      <c r="BL529" s="241"/>
      <c r="BM529" s="241"/>
      <c r="BN529" s="241"/>
      <c r="BO529" s="241"/>
      <c r="BP529" s="241"/>
      <c r="BQ529" s="241"/>
      <c r="BR529" s="241"/>
      <c r="BS529" s="241"/>
      <c r="BT529" s="241"/>
      <c r="BU529" s="241"/>
      <c r="BV529" s="241"/>
      <c r="BW529" s="241"/>
      <c r="BX529" s="241"/>
      <c r="BY529" s="241"/>
      <c r="BZ529" s="241"/>
      <c r="CA529" s="241"/>
      <c r="CB529" s="241"/>
      <c r="CC529" s="241"/>
      <c r="CD529" s="241"/>
      <c r="CE529" s="241"/>
      <c r="CF529" s="433"/>
    </row>
  </sheetData>
  <mergeCells count="482">
    <mergeCell ref="AQ3:AR3"/>
    <mergeCell ref="AS3:AT3"/>
    <mergeCell ref="AU3:AW3"/>
    <mergeCell ref="I5:J5"/>
    <mergeCell ref="G7:AB7"/>
    <mergeCell ref="AP7:CE7"/>
    <mergeCell ref="G9:M9"/>
    <mergeCell ref="BS9:BZ9"/>
    <mergeCell ref="BS10:BZ10"/>
    <mergeCell ref="G11:M11"/>
    <mergeCell ref="BS11:BZ11"/>
    <mergeCell ref="I13:O13"/>
    <mergeCell ref="I15:O15"/>
    <mergeCell ref="CH39:CI39"/>
    <mergeCell ref="CH41:CI41"/>
    <mergeCell ref="L42:M42"/>
    <mergeCell ref="AR42:AS42"/>
    <mergeCell ref="AV43:AZ43"/>
    <mergeCell ref="BB43:BC43"/>
    <mergeCell ref="L44:M44"/>
    <mergeCell ref="AV44:AZ44"/>
    <mergeCell ref="BB44:BC44"/>
    <mergeCell ref="CR44:CT44"/>
    <mergeCell ref="DG44:DI44"/>
    <mergeCell ref="CR45:CT45"/>
    <mergeCell ref="DG45:DI45"/>
    <mergeCell ref="AR46:AS46"/>
    <mergeCell ref="CH47:CI47"/>
    <mergeCell ref="CJ47:DQ47"/>
    <mergeCell ref="AR55:AS55"/>
    <mergeCell ref="AR57:AS57"/>
    <mergeCell ref="L68:R68"/>
    <mergeCell ref="BR68:BY68"/>
    <mergeCell ref="BZ68:CE68"/>
    <mergeCell ref="D74:Q74"/>
    <mergeCell ref="D76:Q76"/>
    <mergeCell ref="AQ77:AR77"/>
    <mergeCell ref="AS77:CE77"/>
    <mergeCell ref="D78:Q78"/>
    <mergeCell ref="AQ79:AR79"/>
    <mergeCell ref="AS79:CE79"/>
    <mergeCell ref="D80:Q80"/>
    <mergeCell ref="D82:Q82"/>
    <mergeCell ref="AQ86:AR86"/>
    <mergeCell ref="AQ91:AR91"/>
    <mergeCell ref="AQ96:AR96"/>
    <mergeCell ref="AQ101:AR101"/>
    <mergeCell ref="AQ107:AR107"/>
    <mergeCell ref="AS117:CE117"/>
    <mergeCell ref="AQ121:AR121"/>
    <mergeCell ref="AQ127:AR127"/>
    <mergeCell ref="AQ146:AR146"/>
    <mergeCell ref="AQ150:AR150"/>
    <mergeCell ref="AS150:BZ150"/>
    <mergeCell ref="AS151:CE151"/>
    <mergeCell ref="AQ156:AR156"/>
    <mergeCell ref="AS156:CE156"/>
    <mergeCell ref="AQ166:AR166"/>
    <mergeCell ref="AS166:CE166"/>
    <mergeCell ref="L203:R203"/>
    <mergeCell ref="AS205:CE205"/>
    <mergeCell ref="P209:Y209"/>
    <mergeCell ref="AE209:AN209"/>
    <mergeCell ref="AS209:AZ209"/>
    <mergeCell ref="N211:Q211"/>
    <mergeCell ref="W211:AD211"/>
    <mergeCell ref="AH211:AN211"/>
    <mergeCell ref="AS211:BA211"/>
    <mergeCell ref="BB211:CE211"/>
    <mergeCell ref="AS212:AZ212"/>
    <mergeCell ref="BA212:CE212"/>
    <mergeCell ref="P213:S213"/>
    <mergeCell ref="Y213:AB213"/>
    <mergeCell ref="BA213:CE213"/>
    <mergeCell ref="P215:T215"/>
    <mergeCell ref="Z215:AC215"/>
    <mergeCell ref="AI215:AL215"/>
    <mergeCell ref="P217:Y217"/>
    <mergeCell ref="AE217:AG217"/>
    <mergeCell ref="AS217:BG217"/>
    <mergeCell ref="BH217:CE217"/>
    <mergeCell ref="X220:Y220"/>
    <mergeCell ref="P240:Y240"/>
    <mergeCell ref="AD240:AM240"/>
    <mergeCell ref="AS240:BA240"/>
    <mergeCell ref="BB240:CE240"/>
    <mergeCell ref="AS241:CE241"/>
    <mergeCell ref="P244:Y244"/>
    <mergeCell ref="AD244:AM244"/>
    <mergeCell ref="AS244:BA244"/>
    <mergeCell ref="P246:T246"/>
    <mergeCell ref="AJ248:AN248"/>
    <mergeCell ref="AJ250:AN250"/>
    <mergeCell ref="AS250:AZ250"/>
    <mergeCell ref="J252:Q252"/>
    <mergeCell ref="U252:AB252"/>
    <mergeCell ref="AF252:AM252"/>
    <mergeCell ref="AS252:AZ252"/>
    <mergeCell ref="BA252:CE252"/>
    <mergeCell ref="P255:Y255"/>
    <mergeCell ref="AS255:BD255"/>
    <mergeCell ref="BE255:CE255"/>
    <mergeCell ref="U257:Z257"/>
    <mergeCell ref="AX258:BE258"/>
    <mergeCell ref="BK258:BR258"/>
    <mergeCell ref="G261:N261"/>
    <mergeCell ref="T261:AA261"/>
    <mergeCell ref="AG261:AN261"/>
    <mergeCell ref="AS261:AZ261"/>
    <mergeCell ref="BA261:CE261"/>
    <mergeCell ref="CN261:CU261"/>
    <mergeCell ref="DA261:DH261"/>
    <mergeCell ref="DN261:DU261"/>
    <mergeCell ref="AS264:CE264"/>
    <mergeCell ref="Q265:R265"/>
    <mergeCell ref="Y265:Z265"/>
    <mergeCell ref="AG265:AH265"/>
    <mergeCell ref="AS265:CE265"/>
    <mergeCell ref="Q267:R267"/>
    <mergeCell ref="Y267:Z267"/>
    <mergeCell ref="AG267:AH267"/>
    <mergeCell ref="G283:L283"/>
    <mergeCell ref="U283:X283"/>
    <mergeCell ref="Y283:AB283"/>
    <mergeCell ref="AS291:BB291"/>
    <mergeCell ref="BC291:CE291"/>
    <mergeCell ref="AS296:AZ296"/>
    <mergeCell ref="BA296:CE296"/>
    <mergeCell ref="AS301:AZ301"/>
    <mergeCell ref="BA301:CE301"/>
    <mergeCell ref="O307:V307"/>
    <mergeCell ref="AE307:AL307"/>
    <mergeCell ref="AS307:AZ307"/>
    <mergeCell ref="AS309:BA309"/>
    <mergeCell ref="BB309:CE309"/>
    <mergeCell ref="P310:R310"/>
    <mergeCell ref="AC310:AJ310"/>
    <mergeCell ref="N312:U312"/>
    <mergeCell ref="AD312:AF312"/>
    <mergeCell ref="AL312:AN312"/>
    <mergeCell ref="AS312:CE312"/>
    <mergeCell ref="AU313:CE313"/>
    <mergeCell ref="P314:R314"/>
    <mergeCell ref="AS314:AZ314"/>
    <mergeCell ref="AS318:AZ318"/>
    <mergeCell ref="M319:T319"/>
    <mergeCell ref="AB319:AI319"/>
    <mergeCell ref="O321:Q321"/>
    <mergeCell ref="W321:Y321"/>
    <mergeCell ref="AC321:AJ321"/>
    <mergeCell ref="AS321:CE321"/>
    <mergeCell ref="BA322:CE322"/>
    <mergeCell ref="N323:U323"/>
    <mergeCell ref="AB323:AI323"/>
    <mergeCell ref="P325:R325"/>
    <mergeCell ref="X325:Z325"/>
    <mergeCell ref="AC325:AJ325"/>
    <mergeCell ref="AT326:CE326"/>
    <mergeCell ref="BA327:CE327"/>
    <mergeCell ref="P329:R329"/>
    <mergeCell ref="AS329:AZ329"/>
    <mergeCell ref="BA329:CE329"/>
    <mergeCell ref="AS330:CE330"/>
    <mergeCell ref="L331:R331"/>
    <mergeCell ref="BB331:BG331"/>
    <mergeCell ref="BB332:BG332"/>
    <mergeCell ref="L333:N333"/>
    <mergeCell ref="X333:Z333"/>
    <mergeCell ref="AJ333:AL333"/>
    <mergeCell ref="BB333:BG333"/>
    <mergeCell ref="AS334:AZ334"/>
    <mergeCell ref="P335:V335"/>
    <mergeCell ref="AC335:AJ335"/>
    <mergeCell ref="BB336:CE336"/>
    <mergeCell ref="O337:V337"/>
    <mergeCell ref="AF337:AH337"/>
    <mergeCell ref="R341:U341"/>
    <mergeCell ref="AC341:AJ341"/>
    <mergeCell ref="BA342:CC342"/>
    <mergeCell ref="N343:P343"/>
    <mergeCell ref="W343:Y343"/>
    <mergeCell ref="AI343:AK343"/>
    <mergeCell ref="BA343:CC343"/>
    <mergeCell ref="BA344:CC344"/>
    <mergeCell ref="R345:U345"/>
    <mergeCell ref="AC345:AJ345"/>
    <mergeCell ref="BA345:CC345"/>
    <mergeCell ref="AS346:AZ346"/>
    <mergeCell ref="N347:P347"/>
    <mergeCell ref="W347:Y347"/>
    <mergeCell ref="AI347:AK347"/>
    <mergeCell ref="AS347:AY347"/>
    <mergeCell ref="O349:U349"/>
    <mergeCell ref="AC349:AJ349"/>
    <mergeCell ref="AU349:CC349"/>
    <mergeCell ref="AU350:CC350"/>
    <mergeCell ref="L352:N352"/>
    <mergeCell ref="U352:W352"/>
    <mergeCell ref="AF352:AG352"/>
    <mergeCell ref="AK352:AL352"/>
    <mergeCell ref="AS352:AZ352"/>
    <mergeCell ref="K354:P354"/>
    <mergeCell ref="U354:AA354"/>
    <mergeCell ref="L356:S356"/>
    <mergeCell ref="Y356:AA356"/>
    <mergeCell ref="AH356:AJ356"/>
    <mergeCell ref="AS356:AZ356"/>
    <mergeCell ref="P358:V358"/>
    <mergeCell ref="AD358:AK358"/>
    <mergeCell ref="Q360:S360"/>
    <mergeCell ref="Z360:AB360"/>
    <mergeCell ref="BF360:CE360"/>
    <mergeCell ref="AS361:AZ361"/>
    <mergeCell ref="O365:T365"/>
    <mergeCell ref="Y365:AE365"/>
    <mergeCell ref="AS366:AW366"/>
    <mergeCell ref="AX366:BF366"/>
    <mergeCell ref="BG366:BT366"/>
    <mergeCell ref="BU366:CD366"/>
    <mergeCell ref="P367:W367"/>
    <mergeCell ref="AC367:AE367"/>
    <mergeCell ref="AL367:AN367"/>
    <mergeCell ref="R369:T369"/>
    <mergeCell ref="AS377:AZ377"/>
    <mergeCell ref="BA377:CE377"/>
    <mergeCell ref="AS378:CE378"/>
    <mergeCell ref="O381:V381"/>
    <mergeCell ref="AF381:AJ381"/>
    <mergeCell ref="AS381:AZ381"/>
    <mergeCell ref="AS382:CE382"/>
    <mergeCell ref="P385:V385"/>
    <mergeCell ref="AS385:AZ385"/>
    <mergeCell ref="AT386:CE386"/>
    <mergeCell ref="AT387:CE387"/>
    <mergeCell ref="AT388:CE388"/>
    <mergeCell ref="M389:T389"/>
    <mergeCell ref="AB389:AG389"/>
    <mergeCell ref="AT389:CE389"/>
    <mergeCell ref="AT390:CE390"/>
    <mergeCell ref="S391:Z391"/>
    <mergeCell ref="AH391:AM391"/>
    <mergeCell ref="AT391:CE391"/>
    <mergeCell ref="P393:S393"/>
    <mergeCell ref="Z393:AE393"/>
    <mergeCell ref="P395:S395"/>
    <mergeCell ref="Z395:AE395"/>
    <mergeCell ref="R398:U398"/>
    <mergeCell ref="AB398:AG398"/>
    <mergeCell ref="O400:T400"/>
    <mergeCell ref="Y400:AB400"/>
    <mergeCell ref="AI400:AN400"/>
    <mergeCell ref="AS401:AZ401"/>
    <mergeCell ref="BA401:CE401"/>
    <mergeCell ref="AS404:AZ404"/>
    <mergeCell ref="BA404:CE404"/>
    <mergeCell ref="AS405:CE405"/>
    <mergeCell ref="K409:N409"/>
    <mergeCell ref="AS411:AZ411"/>
    <mergeCell ref="K415:N415"/>
    <mergeCell ref="AS415:AZ415"/>
    <mergeCell ref="AS420:AZ420"/>
    <mergeCell ref="BA420:BH420"/>
    <mergeCell ref="N425:R425"/>
    <mergeCell ref="Z425:AD425"/>
    <mergeCell ref="AL425:AN425"/>
    <mergeCell ref="N427:R427"/>
    <mergeCell ref="Z427:AD427"/>
    <mergeCell ref="AL427:AN427"/>
    <mergeCell ref="AS427:AZ427"/>
    <mergeCell ref="BA427:CE427"/>
    <mergeCell ref="AS431:BB431"/>
    <mergeCell ref="BC431:BJ431"/>
    <mergeCell ref="O435:T435"/>
    <mergeCell ref="AS437:BG437"/>
    <mergeCell ref="Y438:Z438"/>
    <mergeCell ref="AF438:AN438"/>
    <mergeCell ref="AT438:CE438"/>
    <mergeCell ref="AT439:AY439"/>
    <mergeCell ref="AZ439:BN439"/>
    <mergeCell ref="BO439:CB439"/>
    <mergeCell ref="J440:L440"/>
    <mergeCell ref="Q440:R440"/>
    <mergeCell ref="V440:W440"/>
    <mergeCell ref="X440:AB440"/>
    <mergeCell ref="AC440:AF440"/>
    <mergeCell ref="AG440:AH440"/>
    <mergeCell ref="AL440:AM440"/>
    <mergeCell ref="J441:L441"/>
    <mergeCell ref="Q441:R441"/>
    <mergeCell ref="V441:W441"/>
    <mergeCell ref="X441:AB441"/>
    <mergeCell ref="AC441:AF441"/>
    <mergeCell ref="AG441:AH441"/>
    <mergeCell ref="AL441:AM441"/>
    <mergeCell ref="AS447:AZ447"/>
    <mergeCell ref="BA447:CE447"/>
    <mergeCell ref="P448:R448"/>
    <mergeCell ref="AS455:CE455"/>
    <mergeCell ref="AS456:AZ456"/>
    <mergeCell ref="BA456:CC456"/>
    <mergeCell ref="BA457:CC457"/>
    <mergeCell ref="BA458:CC458"/>
    <mergeCell ref="BA459:CC459"/>
    <mergeCell ref="BA460:CC460"/>
    <mergeCell ref="BA461:CC461"/>
    <mergeCell ref="BA462:CC462"/>
    <mergeCell ref="BA463:CC463"/>
    <mergeCell ref="M473:O473"/>
    <mergeCell ref="AS473:BB473"/>
    <mergeCell ref="BC473:CE473"/>
    <mergeCell ref="Q475:S475"/>
    <mergeCell ref="X475:Z475"/>
    <mergeCell ref="AT477:CE477"/>
    <mergeCell ref="AP483:AQ483"/>
    <mergeCell ref="AS483:BD483"/>
    <mergeCell ref="BE483:CE483"/>
    <mergeCell ref="AP484:AQ484"/>
    <mergeCell ref="AS484:CE484"/>
    <mergeCell ref="AS492:CE492"/>
    <mergeCell ref="AS494:CE494"/>
    <mergeCell ref="M520:U520"/>
    <mergeCell ref="V520:AD520"/>
    <mergeCell ref="M521:U521"/>
    <mergeCell ref="V521:AD521"/>
    <mergeCell ref="M522:U522"/>
    <mergeCell ref="V522:AD522"/>
    <mergeCell ref="M523:U523"/>
    <mergeCell ref="V523:AD523"/>
    <mergeCell ref="AS523:BC523"/>
    <mergeCell ref="BD523:CC523"/>
    <mergeCell ref="M524:U524"/>
    <mergeCell ref="V524:AD524"/>
    <mergeCell ref="AS524:BC524"/>
    <mergeCell ref="BD524:CC524"/>
    <mergeCell ref="AS525:BC525"/>
    <mergeCell ref="BD525:CC525"/>
    <mergeCell ref="AS526:BC526"/>
    <mergeCell ref="BD526:CC526"/>
    <mergeCell ref="AS527:BC527"/>
    <mergeCell ref="BD527:CC527"/>
    <mergeCell ref="AS528:BC528"/>
    <mergeCell ref="BD528:CC528"/>
    <mergeCell ref="BD4:BM5"/>
    <mergeCell ref="BY14:BZ15"/>
    <mergeCell ref="BY16:BZ17"/>
    <mergeCell ref="BY18:BZ19"/>
    <mergeCell ref="BY20:BZ21"/>
    <mergeCell ref="BY22:BZ23"/>
    <mergeCell ref="BY24:BZ25"/>
    <mergeCell ref="BY26:BZ27"/>
    <mergeCell ref="BY28:BZ29"/>
    <mergeCell ref="BY30:BZ31"/>
    <mergeCell ref="BY32:BZ33"/>
    <mergeCell ref="BY34:BZ35"/>
    <mergeCell ref="Q38:W39"/>
    <mergeCell ref="CJ41:DQ42"/>
    <mergeCell ref="AU47:CE48"/>
    <mergeCell ref="AS51:CE52"/>
    <mergeCell ref="BB67:BO68"/>
    <mergeCell ref="AQ72:CE73"/>
    <mergeCell ref="AS80:CE82"/>
    <mergeCell ref="AS83:CE84"/>
    <mergeCell ref="AS86:CE87"/>
    <mergeCell ref="AS91:CE94"/>
    <mergeCell ref="AS96:CE99"/>
    <mergeCell ref="AS101:CE105"/>
    <mergeCell ref="AS108:CE112"/>
    <mergeCell ref="AS113:CE116"/>
    <mergeCell ref="AS121:CE123"/>
    <mergeCell ref="AS124:CE125"/>
    <mergeCell ref="AS127:CE128"/>
    <mergeCell ref="BC135:BP136"/>
    <mergeCell ref="AR140:CE142"/>
    <mergeCell ref="AS146:CE148"/>
    <mergeCell ref="AS152:CE154"/>
    <mergeCell ref="AS157:CE158"/>
    <mergeCell ref="AS159:CE161"/>
    <mergeCell ref="AS162:CE164"/>
    <mergeCell ref="AS167:CE169"/>
    <mergeCell ref="AS170:CE172"/>
    <mergeCell ref="AR176:CE178"/>
    <mergeCell ref="AR182:CE184"/>
    <mergeCell ref="AR188:CE190"/>
    <mergeCell ref="AR194:CE197"/>
    <mergeCell ref="BB202:BO203"/>
    <mergeCell ref="BR202:BY203"/>
    <mergeCell ref="BZ202:CE203"/>
    <mergeCell ref="AP204:AQ207"/>
    <mergeCell ref="BA209:CE210"/>
    <mergeCell ref="AS214:CE216"/>
    <mergeCell ref="AS218:CE219"/>
    <mergeCell ref="AS220:CE222"/>
    <mergeCell ref="AS228:CE232"/>
    <mergeCell ref="AS233:CE237"/>
    <mergeCell ref="AP239:AQ242"/>
    <mergeCell ref="BB244:CE245"/>
    <mergeCell ref="AS246:CE247"/>
    <mergeCell ref="AS248:CE249"/>
    <mergeCell ref="BA250:CE251"/>
    <mergeCell ref="AP254:AQ259"/>
    <mergeCell ref="AS256:CE257"/>
    <mergeCell ref="AS262:CE263"/>
    <mergeCell ref="AS266:CE267"/>
    <mergeCell ref="AS268:CE273"/>
    <mergeCell ref="CG269:DG273"/>
    <mergeCell ref="AS284:CE285"/>
    <mergeCell ref="AP290:AQ294"/>
    <mergeCell ref="AS292:CE294"/>
    <mergeCell ref="AP295:AP297"/>
    <mergeCell ref="AQ295:AQ297"/>
    <mergeCell ref="AS297:CE300"/>
    <mergeCell ref="AP298:AQ302"/>
    <mergeCell ref="AS305:CE306"/>
    <mergeCell ref="BA307:CE308"/>
    <mergeCell ref="AS310:CE311"/>
    <mergeCell ref="AS319:CE320"/>
    <mergeCell ref="AS324:CE325"/>
    <mergeCell ref="BA334:CE335"/>
    <mergeCell ref="AS337:CE338"/>
    <mergeCell ref="AS339:CE340"/>
    <mergeCell ref="AS353:CE355"/>
    <mergeCell ref="AS357:CE359"/>
    <mergeCell ref="AV362:CE363"/>
    <mergeCell ref="BD364:CE365"/>
    <mergeCell ref="AS375:AW376"/>
    <mergeCell ref="AX375:BF376"/>
    <mergeCell ref="BG375:BT376"/>
    <mergeCell ref="BU375:CD376"/>
    <mergeCell ref="AS383:CE384"/>
    <mergeCell ref="AT392:CE396"/>
    <mergeCell ref="AT397:CE399"/>
    <mergeCell ref="AP401:AQ402"/>
    <mergeCell ref="AS406:CE408"/>
    <mergeCell ref="C410:U413"/>
    <mergeCell ref="AS412:CE414"/>
    <mergeCell ref="AS416:CE417"/>
    <mergeCell ref="C418:U420"/>
    <mergeCell ref="AS421:CE422"/>
    <mergeCell ref="C428:K430"/>
    <mergeCell ref="AS428:CE430"/>
    <mergeCell ref="AS432:CE434"/>
    <mergeCell ref="AT440:CE441"/>
    <mergeCell ref="AT442:CE444"/>
    <mergeCell ref="AS448:CE450"/>
    <mergeCell ref="AS451:CE452"/>
    <mergeCell ref="AS453:CE454"/>
    <mergeCell ref="AS457:AZ458"/>
    <mergeCell ref="AS459:AZ461"/>
    <mergeCell ref="AS462:AZ463"/>
    <mergeCell ref="AS464:AZ468"/>
    <mergeCell ref="BA464:CC468"/>
    <mergeCell ref="AS469:AZ470"/>
    <mergeCell ref="BA469:CC470"/>
    <mergeCell ref="AS474:CE476"/>
    <mergeCell ref="AT478:CE480"/>
    <mergeCell ref="AS489:CE491"/>
    <mergeCell ref="AS496:CE497"/>
    <mergeCell ref="AS499:CE500"/>
    <mergeCell ref="AS504:CE507"/>
    <mergeCell ref="AS509:CE512"/>
    <mergeCell ref="AS513:CE517"/>
    <mergeCell ref="AS518:CE522"/>
    <mergeCell ref="AP208:AQ238"/>
    <mergeCell ref="AP243:AQ253"/>
    <mergeCell ref="AP260:AQ273"/>
    <mergeCell ref="AP274:AQ289"/>
    <mergeCell ref="AS275:CE281"/>
    <mergeCell ref="AP303:AQ315"/>
    <mergeCell ref="AP317:AQ379"/>
    <mergeCell ref="AS367:AW374"/>
    <mergeCell ref="AX367:BF374"/>
    <mergeCell ref="BG367:BT374"/>
    <mergeCell ref="BU367:CD374"/>
    <mergeCell ref="AP380:AQ399"/>
    <mergeCell ref="AP403:AQ409"/>
    <mergeCell ref="AP410:AQ418"/>
    <mergeCell ref="AP419:AQ425"/>
    <mergeCell ref="AP426:AQ435"/>
    <mergeCell ref="AP436:AQ445"/>
    <mergeCell ref="AP446:AQ471"/>
    <mergeCell ref="AP472:AQ481"/>
    <mergeCell ref="AP488:AQ529"/>
  </mergeCells>
  <phoneticPr fontId="24"/>
  <conditionalFormatting sqref="AT217:CE217 AS217:AS218 AR217:AR219">
    <cfRule type="expression" dxfId="94" priority="31" stopIfTrue="1">
      <formula>$B$220=0</formula>
    </cfRule>
  </conditionalFormatting>
  <conditionalFormatting sqref="AT217:CE217">
    <cfRule type="expression" dxfId="93" priority="32" stopIfTrue="1">
      <formula>$B$220=0</formula>
    </cfRule>
  </conditionalFormatting>
  <conditionalFormatting sqref="AR220:AS220 AR222:AR237">
    <cfRule type="expression" dxfId="92" priority="30">
      <formula>$B$222=0</formula>
    </cfRule>
  </conditionalFormatting>
  <conditionalFormatting sqref="AR209:AZ210">
    <cfRule type="expression" dxfId="91" priority="37" stopIfTrue="1">
      <formula>$B$209=0</formula>
    </cfRule>
  </conditionalFormatting>
  <conditionalFormatting sqref="AR211:AS211">
    <cfRule type="expression" dxfId="90" priority="38" stopIfTrue="1">
      <formula>$B$211=0</formula>
    </cfRule>
  </conditionalFormatting>
  <conditionalFormatting sqref="AR212:AZ212 AS213:AZ213">
    <cfRule type="expression" dxfId="89" priority="39" stopIfTrue="1">
      <formula>$B$213=0</formula>
    </cfRule>
  </conditionalFormatting>
  <conditionalFormatting sqref="AR214:AS214 AR215:AR216">
    <cfRule type="expression" dxfId="88" priority="41" stopIfTrue="1">
      <formula>$B$217=0</formula>
    </cfRule>
  </conditionalFormatting>
  <conditionalFormatting sqref="BA209:CE210">
    <cfRule type="expression" dxfId="87" priority="46" stopIfTrue="1">
      <formula>$B$209=0</formula>
    </cfRule>
  </conditionalFormatting>
  <conditionalFormatting sqref="AT211:CE211">
    <cfRule type="expression" dxfId="86" priority="47" stopIfTrue="1">
      <formula>$B$211=0</formula>
    </cfRule>
  </conditionalFormatting>
  <conditionalFormatting sqref="BA212:CE212">
    <cfRule type="expression" dxfId="85" priority="48" stopIfTrue="1">
      <formula>$B$213=0</formula>
    </cfRule>
  </conditionalFormatting>
  <conditionalFormatting sqref="BA213:CE213">
    <cfRule type="expression" dxfId="84" priority="49" stopIfTrue="1">
      <formula>$J$215=0</formula>
    </cfRule>
  </conditionalFormatting>
  <conditionalFormatting sqref="AS282:AZ282">
    <cfRule type="expression" dxfId="83" priority="25">
      <formula>$B$282=0</formula>
    </cfRule>
    <cfRule type="expression" dxfId="82" priority="26" stopIfTrue="1">
      <formula>$B$263=0</formula>
    </cfRule>
  </conditionalFormatting>
  <conditionalFormatting sqref="AR250:AZ251">
    <cfRule type="expression" dxfId="81" priority="35" stopIfTrue="1">
      <formula>$B$252=0</formula>
    </cfRule>
  </conditionalFormatting>
  <conditionalFormatting sqref="AR261:AZ261">
    <cfRule type="expression" dxfId="80" priority="36" stopIfTrue="1">
      <formula>$B$263=0</formula>
    </cfRule>
  </conditionalFormatting>
  <conditionalFormatting sqref="AS262:CE262 AT263:CE263 AS264:CE264 AT265:CE265 AS266:CE273">
    <cfRule type="expression" dxfId="79" priority="40" stopIfTrue="1">
      <formula>$D$265=0</formula>
    </cfRule>
  </conditionalFormatting>
  <conditionalFormatting sqref="AR240:AS241">
    <cfRule type="expression" dxfId="78" priority="42" stopIfTrue="1">
      <formula>$B$240=0</formula>
    </cfRule>
  </conditionalFormatting>
  <conditionalFormatting sqref="AR252:AZ252">
    <cfRule type="expression" dxfId="77" priority="43" stopIfTrue="1">
      <formula>$B$255=0</formula>
    </cfRule>
  </conditionalFormatting>
  <conditionalFormatting sqref="AS265">
    <cfRule type="expression" dxfId="76" priority="44" stopIfTrue="1">
      <formula>$D$265=0</formula>
    </cfRule>
  </conditionalFormatting>
  <conditionalFormatting sqref="AR255:BD258">
    <cfRule type="expression" dxfId="75" priority="45" stopIfTrue="1">
      <formula>$B$257=0</formula>
    </cfRule>
  </conditionalFormatting>
  <conditionalFormatting sqref="AT240:CE241">
    <cfRule type="expression" dxfId="74" priority="50" stopIfTrue="1">
      <formula>$B$240=0</formula>
    </cfRule>
  </conditionalFormatting>
  <conditionalFormatting sqref="AR244:CE245">
    <cfRule type="expression" dxfId="73" priority="51" stopIfTrue="1">
      <formula>$B$246=0</formula>
    </cfRule>
  </conditionalFormatting>
  <conditionalFormatting sqref="AS246:CE247">
    <cfRule type="expression" dxfId="72" priority="52" stopIfTrue="1">
      <formula>$D$248=0</formula>
    </cfRule>
  </conditionalFormatting>
  <conditionalFormatting sqref="AS248:CE249">
    <cfRule type="expression" dxfId="71" priority="53" stopIfTrue="1">
      <formula>$D$250=0</formula>
    </cfRule>
  </conditionalFormatting>
  <conditionalFormatting sqref="BA250:CE251">
    <cfRule type="expression" dxfId="70" priority="54" stopIfTrue="1">
      <formula>$B$252=0</formula>
    </cfRule>
  </conditionalFormatting>
  <conditionalFormatting sqref="BA252:CE252">
    <cfRule type="expression" dxfId="69" priority="55" stopIfTrue="1">
      <formula>$B$255=0</formula>
    </cfRule>
  </conditionalFormatting>
  <conditionalFormatting sqref="BE255:CE258">
    <cfRule type="expression" dxfId="68" priority="56" stopIfTrue="1">
      <formula>$B$257=0</formula>
    </cfRule>
  </conditionalFormatting>
  <conditionalFormatting sqref="BA261:CE261">
    <cfRule type="expression" dxfId="67" priority="57" stopIfTrue="1">
      <formula>$B$263=0</formula>
    </cfRule>
  </conditionalFormatting>
  <conditionalFormatting sqref="AS263">
    <cfRule type="expression" dxfId="66" priority="58" stopIfTrue="1">
      <formula>$D$265=0</formula>
    </cfRule>
  </conditionalFormatting>
  <conditionalFormatting sqref="AR276:AR289">
    <cfRule type="expression" dxfId="65" priority="59" stopIfTrue="1">
      <formula>$B$282=0</formula>
    </cfRule>
  </conditionalFormatting>
  <conditionalFormatting sqref="AR291:CE294">
    <cfRule type="expression" dxfId="64" priority="60" stopIfTrue="1">
      <formula>$B$291=0</formula>
    </cfRule>
  </conditionalFormatting>
  <conditionalFormatting sqref="AR296:CE296 AR297:AS297 AR298:AR300">
    <cfRule type="expression" dxfId="63" priority="61" stopIfTrue="1">
      <formula>$B$296=0</formula>
    </cfRule>
  </conditionalFormatting>
  <conditionalFormatting sqref="AR301:CE301">
    <cfRule type="expression" dxfId="62" priority="62" stopIfTrue="1">
      <formula>$B$301=0</formula>
    </cfRule>
  </conditionalFormatting>
  <conditionalFormatting sqref="AR361:AS361 AR362:AV362 AR363:AU363 AS487:BC487">
    <cfRule type="expression" dxfId="61" priority="33" stopIfTrue="1">
      <formula>$B$369=0</formula>
    </cfRule>
  </conditionalFormatting>
  <conditionalFormatting sqref="AR314:CE314 AR316">
    <cfRule type="expression" dxfId="60" priority="34" stopIfTrue="1">
      <formula>$B$314=0</formula>
    </cfRule>
  </conditionalFormatting>
  <conditionalFormatting sqref="AR307:CE308">
    <cfRule type="expression" dxfId="59" priority="63" stopIfTrue="1">
      <formula>$B$307=0</formula>
    </cfRule>
  </conditionalFormatting>
  <conditionalFormatting sqref="AR309:CE312 AR313:AU313">
    <cfRule type="expression" dxfId="58" priority="64" stopIfTrue="1">
      <formula>$B$312=0</formula>
    </cfRule>
  </conditionalFormatting>
  <conditionalFormatting sqref="AR318:CE323 AR324:AS324 AR325:AR326 AR327:BA327">
    <cfRule type="expression" dxfId="57" priority="65" stopIfTrue="1">
      <formula>$B$319=0</formula>
    </cfRule>
  </conditionalFormatting>
  <conditionalFormatting sqref="AR329:BA329 AR330:AS330 AR331:CE333">
    <cfRule type="expression" dxfId="56" priority="66" stopIfTrue="1">
      <formula>$B$329=0</formula>
    </cfRule>
  </conditionalFormatting>
  <conditionalFormatting sqref="AR334:CE335">
    <cfRule type="expression" dxfId="55" priority="67" stopIfTrue="1">
      <formula>$B$335=0</formula>
    </cfRule>
  </conditionalFormatting>
  <conditionalFormatting sqref="AT342:CD342">
    <cfRule type="expression" dxfId="54" priority="68" stopIfTrue="1">
      <formula>$C$341=0</formula>
    </cfRule>
  </conditionalFormatting>
  <conditionalFormatting sqref="AT343:CD343">
    <cfRule type="expression" dxfId="53" priority="69" stopIfTrue="1">
      <formula>$C$345=0</formula>
    </cfRule>
  </conditionalFormatting>
  <conditionalFormatting sqref="AT344:CD344">
    <cfRule type="expression" dxfId="52" priority="70" stopIfTrue="1">
      <formula>$C$349=0</formula>
    </cfRule>
  </conditionalFormatting>
  <conditionalFormatting sqref="AT345:CD345">
    <cfRule type="expression" dxfId="51" priority="71" stopIfTrue="1">
      <formula>$C$354=0</formula>
    </cfRule>
  </conditionalFormatting>
  <conditionalFormatting sqref="CD346:CD351">
    <cfRule type="expression" dxfId="50" priority="72" stopIfTrue="1">
      <formula>#REF!=0</formula>
    </cfRule>
  </conditionalFormatting>
  <conditionalFormatting sqref="AR352:CE355">
    <cfRule type="expression" dxfId="49" priority="73" stopIfTrue="1">
      <formula>$B$358=0</formula>
    </cfRule>
  </conditionalFormatting>
  <conditionalFormatting sqref="AR356:CE359">
    <cfRule type="expression" dxfId="48" priority="74" stopIfTrue="1">
      <formula>$B$365=0</formula>
    </cfRule>
  </conditionalFormatting>
  <conditionalFormatting sqref="AR360:AT360 BF360">
    <cfRule type="expression" dxfId="47" priority="75" stopIfTrue="1">
      <formula>$B$369=0</formula>
    </cfRule>
  </conditionalFormatting>
  <conditionalFormatting sqref="AR336:CE341">
    <cfRule type="expression" dxfId="46" priority="101" stopIfTrue="1">
      <formula>$B$339=0</formula>
    </cfRule>
  </conditionalFormatting>
  <conditionalFormatting sqref="AS346 BA346:CC346 AS347:CC351">
    <cfRule type="expression" dxfId="45" priority="102" stopIfTrue="1">
      <formula>$B$339=0</formula>
    </cfRule>
  </conditionalFormatting>
  <conditionalFormatting sqref="AR364:CE365 AR366:AX366 BG366:BG367 BU366:CE366 AR367:AS367 AX367 BU367 CE367:CE374 AR368:AR374 AR375:AX375 BG375 BU375:CE376 AR376:AW376">
    <cfRule type="expression" dxfId="44" priority="76" stopIfTrue="1">
      <formula>$B$371=0</formula>
    </cfRule>
  </conditionalFormatting>
  <conditionalFormatting sqref="AR377:CE378">
    <cfRule type="expression" dxfId="43" priority="95" stopIfTrue="1">
      <formula>$B$373=0</formula>
    </cfRule>
  </conditionalFormatting>
  <conditionalFormatting sqref="AR381:CE382 AR383:AS383 AR384">
    <cfRule type="expression" dxfId="42" priority="98" stopIfTrue="1">
      <formula>$B$381=0</formula>
    </cfRule>
  </conditionalFormatting>
  <conditionalFormatting sqref="AR385:AZ385">
    <cfRule type="expression" dxfId="41" priority="77" stopIfTrue="1">
      <formula>$B$387=0</formula>
    </cfRule>
  </conditionalFormatting>
  <conditionalFormatting sqref="AS386:CE386">
    <cfRule type="expression" dxfId="40" priority="78" stopIfTrue="1">
      <formula>$C$389=0</formula>
    </cfRule>
  </conditionalFormatting>
  <conditionalFormatting sqref="AS387:CE387">
    <cfRule type="expression" dxfId="39" priority="79" stopIfTrue="1">
      <formula>$C$391=0</formula>
    </cfRule>
  </conditionalFormatting>
  <conditionalFormatting sqref="AS388:CE388">
    <cfRule type="expression" dxfId="38" priority="80" stopIfTrue="1">
      <formula>$C$393=0</formula>
    </cfRule>
  </conditionalFormatting>
  <conditionalFormatting sqref="AS389:CE389">
    <cfRule type="expression" dxfId="37" priority="81" stopIfTrue="1">
      <formula>$C$395=0</formula>
    </cfRule>
  </conditionalFormatting>
  <conditionalFormatting sqref="AS391:CE391">
    <cfRule type="expression" dxfId="36" priority="96" stopIfTrue="1">
      <formula>$C$400=0</formula>
    </cfRule>
  </conditionalFormatting>
  <conditionalFormatting sqref="AS390:CE390">
    <cfRule type="expression" dxfId="35" priority="97" stopIfTrue="1">
      <formula>$C$398=0</formula>
    </cfRule>
  </conditionalFormatting>
  <conditionalFormatting sqref="AS392:CE396">
    <cfRule type="expression" dxfId="34" priority="29">
      <formula>$C$401=0</formula>
    </cfRule>
  </conditionalFormatting>
  <conditionalFormatting sqref="AS397:CE399">
    <cfRule type="expression" dxfId="33" priority="28">
      <formula>$C$402=0</formula>
    </cfRule>
  </conditionalFormatting>
  <conditionalFormatting sqref="AS275:CE281">
    <cfRule type="expression" dxfId="32" priority="24">
      <formula>$B$275=0</formula>
    </cfRule>
  </conditionalFormatting>
  <conditionalFormatting sqref="AR275">
    <cfRule type="expression" dxfId="31" priority="23">
      <formula>$B$275=0</formula>
    </cfRule>
  </conditionalFormatting>
  <conditionalFormatting sqref="AS283">
    <cfRule type="expression" dxfId="30" priority="17">
      <formula>$D$283=0</formula>
    </cfRule>
    <cfRule type="expression" dxfId="29" priority="22">
      <formula>$B$282=0</formula>
    </cfRule>
  </conditionalFormatting>
  <conditionalFormatting sqref="AS284:CE285">
    <cfRule type="expression" dxfId="28" priority="16">
      <formula>$D$284=0</formula>
    </cfRule>
    <cfRule type="expression" dxfId="27" priority="21">
      <formula>$B$282=0</formula>
    </cfRule>
  </conditionalFormatting>
  <conditionalFormatting sqref="AS286">
    <cfRule type="expression" dxfId="26" priority="15">
      <formula>$D$285=0</formula>
    </cfRule>
    <cfRule type="expression" dxfId="25" priority="20">
      <formula>$B$282=0</formula>
    </cfRule>
  </conditionalFormatting>
  <conditionalFormatting sqref="AS287">
    <cfRule type="expression" dxfId="24" priority="14">
      <formula>$D$286=0</formula>
    </cfRule>
    <cfRule type="expression" dxfId="23" priority="19">
      <formula>$B$282=0</formula>
    </cfRule>
  </conditionalFormatting>
  <conditionalFormatting sqref="AS288">
    <cfRule type="expression" dxfId="22" priority="13">
      <formula>$D$287=0</formula>
    </cfRule>
    <cfRule type="expression" dxfId="21" priority="18">
      <formula>$B$282=0</formula>
    </cfRule>
  </conditionalFormatting>
  <conditionalFormatting sqref="AR386:CF399">
    <cfRule type="expression" dxfId="20" priority="12">
      <formula>$B$387=0</formula>
    </cfRule>
  </conditionalFormatting>
  <conditionalFormatting sqref="AS432:CE434">
    <cfRule type="expression" dxfId="19" priority="27">
      <formula>$B$435=0</formula>
    </cfRule>
  </conditionalFormatting>
  <conditionalFormatting sqref="AR404:CE408">
    <cfRule type="expression" dxfId="18" priority="99" stopIfTrue="1">
      <formula>$B$406=0</formula>
    </cfRule>
  </conditionalFormatting>
  <conditionalFormatting sqref="AR401:CE403">
    <cfRule type="expression" dxfId="17" priority="100" stopIfTrue="1">
      <formula>$B$404=0</formula>
    </cfRule>
  </conditionalFormatting>
  <conditionalFormatting sqref="BI420:CE420 AS421 AS423:AS424 AU423:BT424 CA423:CD424">
    <cfRule type="expression" dxfId="16" priority="82" stopIfTrue="1">
      <formula>$B$427=0</formula>
    </cfRule>
  </conditionalFormatting>
  <conditionalFormatting sqref="AR411:CE414">
    <cfRule type="expression" dxfId="15" priority="83" stopIfTrue="1">
      <formula>$B$409=0</formula>
    </cfRule>
  </conditionalFormatting>
  <conditionalFormatting sqref="AR415:CE417">
    <cfRule type="expression" dxfId="14" priority="84" stopIfTrue="1">
      <formula>$B$415=0</formula>
    </cfRule>
  </conditionalFormatting>
  <conditionalFormatting sqref="AR420:BH420">
    <cfRule type="expression" dxfId="13" priority="85" stopIfTrue="1">
      <formula>$B$425=0</formula>
    </cfRule>
  </conditionalFormatting>
  <conditionalFormatting sqref="AR431:BJ431">
    <cfRule type="expression" dxfId="12" priority="86" stopIfTrue="1">
      <formula>$B$435=0</formula>
    </cfRule>
  </conditionalFormatting>
  <conditionalFormatting sqref="AR437:AS437 BH437:CE437 AR438:CE438 AR439:AT439 CC439:CE439 AR440:CE441 AR442:AT442 AR443:AS444">
    <cfRule type="expression" dxfId="11" priority="87" stopIfTrue="1">
      <formula>$B$438=0</formula>
    </cfRule>
  </conditionalFormatting>
  <conditionalFormatting sqref="AR427:CE430">
    <cfRule type="expression" dxfId="10" priority="89" stopIfTrue="1">
      <formula>$B$431=0</formula>
    </cfRule>
  </conditionalFormatting>
  <conditionalFormatting sqref="AR447:CE447">
    <cfRule type="expression" dxfId="9" priority="88" stopIfTrue="1">
      <formula>$B$448=0</formula>
    </cfRule>
  </conditionalFormatting>
  <conditionalFormatting sqref="AR473:CE473 AR474:AS474 AR475:AR476">
    <cfRule type="expression" dxfId="8" priority="92" stopIfTrue="1">
      <formula>$B$471=0</formula>
    </cfRule>
  </conditionalFormatting>
  <conditionalFormatting sqref="AS448:CE470">
    <cfRule type="expression" dxfId="7" priority="103" stopIfTrue="1">
      <formula>$P$448=$DA$448</formula>
    </cfRule>
  </conditionalFormatting>
  <conditionalFormatting sqref="AS478:CE480">
    <cfRule type="expression" dxfId="6" priority="90" stopIfTrue="1">
      <formula>$D$475=0</formula>
    </cfRule>
  </conditionalFormatting>
  <conditionalFormatting sqref="AS477:CE477">
    <cfRule type="expression" dxfId="5" priority="91" stopIfTrue="1">
      <formula>$D$473=0</formula>
    </cfRule>
  </conditionalFormatting>
  <conditionalFormatting sqref="AS483 BE483:CE483 AS484:CE484">
    <cfRule type="expression" dxfId="4" priority="93" stopIfTrue="1">
      <formula>$B$481=0</formula>
    </cfRule>
  </conditionalFormatting>
  <conditionalFormatting sqref="AR483">
    <cfRule type="expression" dxfId="3" priority="94" stopIfTrue="1">
      <formula>$B$481=0</formula>
    </cfRule>
  </conditionalFormatting>
  <conditionalFormatting sqref="AR504:CE507">
    <cfRule type="expression" dxfId="2" priority="11">
      <formula>$B$504=0</formula>
    </cfRule>
  </conditionalFormatting>
  <conditionalFormatting sqref="AR513:CE517">
    <cfRule type="expression" dxfId="1" priority="10">
      <formula>$B$513=0</formula>
    </cfRule>
  </conditionalFormatting>
  <conditionalFormatting sqref="AS518:CE522">
    <cfRule type="expression" dxfId="0" priority="9">
      <formula>$B$518=0</formula>
    </cfRule>
  </conditionalFormatting>
  <dataValidations count="21">
    <dataValidation type="list" allowBlank="1" showDropDown="0" showInputMessage="1" showErrorMessage="1" sqref="I983089:O983089 I917553:O917553 I852017:O852017 I786481:O786481 I720945:O720945 I655409:O655409 I589873:O589873 I524337:O524337 I458801:O458801 I393265:O393265 I327729:O327729 I262193:O262193 I196657:O196657 I131121:O131121 I65585:O65585 JE65587:JK65587 TA65587:TG65587 ACW65587:ADC65587 AMS65587:AMY65587 AWO65587:AWU65587 BGK65587:BGQ65587 BQG65587:BQM65587 CAC65587:CAI65587 CJY65587:CKE65587 CTU65587:CUA65587 DDQ65587:DDW65587 DNM65587:DNS65587 DXI65587:DXO65587 EHE65587:EHK65587 ERA65587:ERG65587 FAW65587:FBC65587 FKS65587:FKY65587 FUO65587:FUU65587 GEK65587:GEQ65587 GOG65587:GOM65587 GYC65587:GYI65587 HHY65587:HIE65587 HRU65587:HSA65587 IBQ65587:IBW65587 ILM65587:ILS65587 IVI65587:IVO65587 JFE65587:JFK65587 JPA65587:JPG65587 JYW65587:JZC65587 KIS65587:KIY65587 KSO65587:KSU65587 LCK65587:LCQ65587 LMG65587:LMM65587 LWC65587:LWI65587 MFY65587:MGE65587 MPU65587:MQA65587 MZQ65587:MZW65587 NJM65587:NJS65587 NTI65587:NTO65587 ODE65587:ODK65587 ONA65587:ONG65587 OWW65587:OXC65587 PGS65587:PGY65587 PQO65587:PQU65587 QAK65587:QAQ65587 QKG65587:QKM65587 QUC65587:QUI65587 RDY65587:REE65587 RNU65587:ROA65587 RXQ65587:RXW65587 SHM65587:SHS65587 SRI65587:SRO65587 TBE65587:TBK65587 TLA65587:TLG65587 TUW65587:TVC65587 UES65587:UEY65587 UOO65587:UOU65587 UYK65587:UYQ65587 VIG65587:VIM65587 VSC65587:VSI65587 WBY65587:WCE65587 WLU65587:WMA65587 WVQ65587:WVW65587 JE131123:JK131123 TA131123:TG131123 ACW131123:ADC131123 AMS131123:AMY131123 AWO131123:AWU131123 BGK131123:BGQ131123 BQG131123:BQM131123 CAC131123:CAI131123 CJY131123:CKE131123 CTU131123:CUA131123 DDQ131123:DDW131123 DNM131123:DNS131123 DXI131123:DXO131123 EHE131123:EHK131123 ERA131123:ERG131123 FAW131123:FBC131123 FKS131123:FKY131123 FUO131123:FUU131123 GEK131123:GEQ131123 GOG131123:GOM131123 GYC131123:GYI131123 HHY131123:HIE131123 HRU131123:HSA131123 IBQ131123:IBW131123 ILM131123:ILS131123 IVI131123:IVO131123 JFE131123:JFK131123 JPA131123:JPG131123 JYW131123:JZC131123 KIS131123:KIY131123 KSO131123:KSU131123 LCK131123:LCQ131123 LMG131123:LMM131123 LWC131123:LWI131123 MFY131123:MGE131123 MPU131123:MQA131123 MZQ131123:MZW131123 NJM131123:NJS131123 NTI131123:NTO131123 ODE131123:ODK131123 ONA131123:ONG131123 OWW131123:OXC131123 PGS131123:PGY131123 PQO131123:PQU131123 QAK131123:QAQ131123 QKG131123:QKM131123 QUC131123:QUI131123 RDY131123:REE131123 RNU131123:ROA131123 RXQ131123:RXW131123 SHM131123:SHS131123 SRI131123:SRO131123 TBE131123:TBK131123 TLA131123:TLG131123 TUW131123:TVC131123 UES131123:UEY131123 UOO131123:UOU131123 UYK131123:UYQ131123 VIG131123:VIM131123 VSC131123:VSI131123 WBY131123:WCE131123 WLU131123:WMA131123 WVQ131123:WVW131123 JE196659:JK196659 TA196659:TG196659 ACW196659:ADC196659 AMS196659:AMY196659 AWO196659:AWU196659 BGK196659:BGQ196659 BQG196659:BQM196659 CAC196659:CAI196659 CJY196659:CKE196659 CTU196659:CUA196659 DDQ196659:DDW196659 DNM196659:DNS196659 DXI196659:DXO196659 EHE196659:EHK196659 ERA196659:ERG196659 FAW196659:FBC196659 FKS196659:FKY196659 FUO196659:FUU196659 GEK196659:GEQ196659 GOG196659:GOM196659 GYC196659:GYI196659 HHY196659:HIE196659 HRU196659:HSA196659 IBQ196659:IBW196659 ILM196659:ILS196659 IVI196659:IVO196659 JFE196659:JFK196659 JPA196659:JPG196659 JYW196659:JZC196659 KIS196659:KIY196659 KSO196659:KSU196659 LCK196659:LCQ196659 LMG196659:LMM196659 LWC196659:LWI196659 MFY196659:MGE196659 MPU196659:MQA196659 MZQ196659:MZW196659 NJM196659:NJS196659 NTI196659:NTO196659 ODE196659:ODK196659 ONA196659:ONG196659 OWW196659:OXC196659 PGS196659:PGY196659 PQO196659:PQU196659 QAK196659:QAQ196659 QKG196659:QKM196659 QUC196659:QUI196659 RDY196659:REE196659 RNU196659:ROA196659 RXQ196659:RXW196659 SHM196659:SHS196659 SRI196659:SRO196659 TBE196659:TBK196659 TLA196659:TLG196659 TUW196659:TVC196659 UES196659:UEY196659 UOO196659:UOU196659 UYK196659:UYQ196659 VIG196659:VIM196659 VSC196659:VSI196659 WBY196659:WCE196659 WLU196659:WMA196659 WVQ196659:WVW196659 JE262195:JK262195 TA262195:TG262195 ACW262195:ADC262195 AMS262195:AMY262195 AWO262195:AWU262195 BGK262195:BGQ262195 BQG262195:BQM262195 CAC262195:CAI262195 CJY262195:CKE262195 CTU262195:CUA262195 DDQ262195:DDW262195 DNM262195:DNS262195 DXI262195:DXO262195 EHE262195:EHK262195 ERA262195:ERG262195 FAW262195:FBC262195 FKS262195:FKY262195 FUO262195:FUU262195 GEK262195:GEQ262195 GOG262195:GOM262195 GYC262195:GYI262195 HHY262195:HIE262195 HRU262195:HSA262195 IBQ262195:IBW262195 ILM262195:ILS262195 IVI262195:IVO262195 JFE262195:JFK262195 JPA262195:JPG262195 JYW262195:JZC262195 KIS262195:KIY262195 KSO262195:KSU262195 LCK262195:LCQ262195 LMG262195:LMM262195 LWC262195:LWI262195 MFY262195:MGE262195 MPU262195:MQA262195 MZQ262195:MZW262195 NJM262195:NJS262195 NTI262195:NTO262195 ODE262195:ODK262195 ONA262195:ONG262195 OWW262195:OXC262195 PGS262195:PGY262195 PQO262195:PQU262195 QAK262195:QAQ262195 QKG262195:QKM262195 QUC262195:QUI262195 RDY262195:REE262195 RNU262195:ROA262195 RXQ262195:RXW262195 SHM262195:SHS262195 SRI262195:SRO262195 TBE262195:TBK262195 TLA262195:TLG262195 TUW262195:TVC262195 UES262195:UEY262195 UOO262195:UOU262195 UYK262195:UYQ262195 VIG262195:VIM262195 VSC262195:VSI262195 WBY262195:WCE262195 WLU262195:WMA262195 WVQ262195:WVW262195 JE327731:JK327731 TA327731:TG327731 ACW327731:ADC327731 AMS327731:AMY327731 AWO327731:AWU327731 BGK327731:BGQ327731 BQG327731:BQM327731 CAC327731:CAI327731 CJY327731:CKE327731 CTU327731:CUA327731 DDQ327731:DDW327731 DNM327731:DNS327731 DXI327731:DXO327731 EHE327731:EHK327731 ERA327731:ERG327731 FAW327731:FBC327731 FKS327731:FKY327731 FUO327731:FUU327731 GEK327731:GEQ327731 GOG327731:GOM327731 GYC327731:GYI327731 HHY327731:HIE327731 HRU327731:HSA327731 IBQ327731:IBW327731 ILM327731:ILS327731 IVI327731:IVO327731 JFE327731:JFK327731 JPA327731:JPG327731 JYW327731:JZC327731 KIS327731:KIY327731 KSO327731:KSU327731 LCK327731:LCQ327731 LMG327731:LMM327731 LWC327731:LWI327731 MFY327731:MGE327731 MPU327731:MQA327731 MZQ327731:MZW327731 NJM327731:NJS327731 NTI327731:NTO327731 ODE327731:ODK327731 ONA327731:ONG327731 OWW327731:OXC327731 PGS327731:PGY327731 PQO327731:PQU327731 QAK327731:QAQ327731 QKG327731:QKM327731 QUC327731:QUI327731 RDY327731:REE327731 RNU327731:ROA327731 RXQ327731:RXW327731 SHM327731:SHS327731 SRI327731:SRO327731 TBE327731:TBK327731 TLA327731:TLG327731 TUW327731:TVC327731 UES327731:UEY327731 UOO327731:UOU327731 UYK327731:UYQ327731 VIG327731:VIM327731 VSC327731:VSI327731 WBY327731:WCE327731 WLU327731:WMA327731 WVQ327731:WVW327731 JE393267:JK393267 TA393267:TG393267 ACW393267:ADC393267 AMS393267:AMY393267 AWO393267:AWU393267 BGK393267:BGQ393267 BQG393267:BQM393267 CAC393267:CAI393267 CJY393267:CKE393267 CTU393267:CUA393267 DDQ393267:DDW393267 DNM393267:DNS393267 DXI393267:DXO393267 EHE393267:EHK393267 ERA393267:ERG393267 FAW393267:FBC393267 FKS393267:FKY393267 FUO393267:FUU393267 GEK393267:GEQ393267 GOG393267:GOM393267 GYC393267:GYI393267 HHY393267:HIE393267 HRU393267:HSA393267 IBQ393267:IBW393267 ILM393267:ILS393267 IVI393267:IVO393267 JFE393267:JFK393267 JPA393267:JPG393267 JYW393267:JZC393267 KIS393267:KIY393267 KSO393267:KSU393267 LCK393267:LCQ393267 LMG393267:LMM393267 LWC393267:LWI393267 MFY393267:MGE393267 MPU393267:MQA393267 MZQ393267:MZW393267 NJM393267:NJS393267 NTI393267:NTO393267 ODE393267:ODK393267 ONA393267:ONG393267 OWW393267:OXC393267 PGS393267:PGY393267 PQO393267:PQU393267 QAK393267:QAQ393267 QKG393267:QKM393267 QUC393267:QUI393267 RDY393267:REE393267 RNU393267:ROA393267 RXQ393267:RXW393267 SHM393267:SHS393267 SRI393267:SRO393267 TBE393267:TBK393267 TLA393267:TLG393267 TUW393267:TVC393267 UES393267:UEY393267 UOO393267:UOU393267 UYK393267:UYQ393267 VIG393267:VIM393267 VSC393267:VSI393267 WBY393267:WCE393267 WLU393267:WMA393267 WVQ393267:WVW393267 JE458803:JK458803 TA458803:TG458803 ACW458803:ADC458803 AMS458803:AMY458803 AWO458803:AWU458803 BGK458803:BGQ458803 BQG458803:BQM458803 CAC458803:CAI458803 CJY458803:CKE458803 CTU458803:CUA458803 DDQ458803:DDW458803 DNM458803:DNS458803 DXI458803:DXO458803 EHE458803:EHK458803 ERA458803:ERG458803 FAW458803:FBC458803 FKS458803:FKY458803 FUO458803:FUU458803 GEK458803:GEQ458803 GOG458803:GOM458803 GYC458803:GYI458803 HHY458803:HIE458803 HRU458803:HSA458803 IBQ458803:IBW458803 ILM458803:ILS458803 IVI458803:IVO458803 JFE458803:JFK458803 JPA458803:JPG458803 JYW458803:JZC458803 KIS458803:KIY458803 KSO458803:KSU458803 LCK458803:LCQ458803 LMG458803:LMM458803 LWC458803:LWI458803 MFY458803:MGE458803 MPU458803:MQA458803 MZQ458803:MZW458803 NJM458803:NJS458803 NTI458803:NTO458803 ODE458803:ODK458803 ONA458803:ONG458803 OWW458803:OXC458803 PGS458803:PGY458803 PQO458803:PQU458803 QAK458803:QAQ458803 QKG458803:QKM458803 QUC458803:QUI458803 RDY458803:REE458803 RNU458803:ROA458803 RXQ458803:RXW458803 SHM458803:SHS458803 SRI458803:SRO458803 TBE458803:TBK458803 TLA458803:TLG458803 TUW458803:TVC458803 UES458803:UEY458803 UOO458803:UOU458803 UYK458803:UYQ458803 VIG458803:VIM458803 VSC458803:VSI458803 WBY458803:WCE458803 WLU458803:WMA458803 WVQ458803:WVW458803 JE524339:JK524339 TA524339:TG524339 ACW524339:ADC524339 AMS524339:AMY524339 AWO524339:AWU524339 BGK524339:BGQ524339 BQG524339:BQM524339 CAC524339:CAI524339 CJY524339:CKE524339 CTU524339:CUA524339 DDQ524339:DDW524339 DNM524339:DNS524339 DXI524339:DXO524339 EHE524339:EHK524339 ERA524339:ERG524339 FAW524339:FBC524339 FKS524339:FKY524339 FUO524339:FUU524339 GEK524339:GEQ524339 GOG524339:GOM524339 GYC524339:GYI524339 HHY524339:HIE524339 HRU524339:HSA524339 IBQ524339:IBW524339 ILM524339:ILS524339 IVI524339:IVO524339 JFE524339:JFK524339 JPA524339:JPG524339 JYW524339:JZC524339 KIS524339:KIY524339 KSO524339:KSU524339 LCK524339:LCQ524339 LMG524339:LMM524339 LWC524339:LWI524339 MFY524339:MGE524339 MPU524339:MQA524339 MZQ524339:MZW524339 NJM524339:NJS524339 NTI524339:NTO524339 ODE524339:ODK524339 ONA524339:ONG524339 OWW524339:OXC524339 PGS524339:PGY524339 PQO524339:PQU524339 QAK524339:QAQ524339 QKG524339:QKM524339 QUC524339:QUI524339 RDY524339:REE524339 RNU524339:ROA524339 RXQ524339:RXW524339 SHM524339:SHS524339 SRI524339:SRO524339 TBE524339:TBK524339 TLA524339:TLG524339 TUW524339:TVC524339 UES524339:UEY524339 UOO524339:UOU524339 UYK524339:UYQ524339 VIG524339:VIM524339 VSC524339:VSI524339 WBY524339:WCE524339 WLU524339:WMA524339 WVQ524339:WVW524339 JE589875:JK589875 TA589875:TG589875 ACW589875:ADC589875 AMS589875:AMY589875 AWO589875:AWU589875 BGK589875:BGQ589875 BQG589875:BQM589875 CAC589875:CAI589875 CJY589875:CKE589875 CTU589875:CUA589875 DDQ589875:DDW589875 DNM589875:DNS589875 DXI589875:DXO589875 EHE589875:EHK589875 ERA589875:ERG589875 FAW589875:FBC589875 FKS589875:FKY589875 FUO589875:FUU589875 GEK589875:GEQ589875 GOG589875:GOM589875 GYC589875:GYI589875 HHY589875:HIE589875 HRU589875:HSA589875 IBQ589875:IBW589875 ILM589875:ILS589875 IVI589875:IVO589875 JFE589875:JFK589875 JPA589875:JPG589875 JYW589875:JZC589875 KIS589875:KIY589875 KSO589875:KSU589875 LCK589875:LCQ589875 LMG589875:LMM589875 LWC589875:LWI589875 MFY589875:MGE589875 MPU589875:MQA589875 MZQ589875:MZW589875 NJM589875:NJS589875 NTI589875:NTO589875 ODE589875:ODK589875 ONA589875:ONG589875 OWW589875:OXC589875 PGS589875:PGY589875 PQO589875:PQU589875 QAK589875:QAQ589875 QKG589875:QKM589875 QUC589875:QUI589875 RDY589875:REE589875 RNU589875:ROA589875 RXQ589875:RXW589875 SHM589875:SHS589875 SRI589875:SRO589875 TBE589875:TBK589875 TLA589875:TLG589875 TUW589875:TVC589875 UES589875:UEY589875 UOO589875:UOU589875 UYK589875:UYQ589875 VIG589875:VIM589875 VSC589875:VSI589875 WBY589875:WCE589875 WLU589875:WMA589875 WVQ589875:WVW589875 JE655411:JK655411 TA655411:TG655411 ACW655411:ADC655411 AMS655411:AMY655411 AWO655411:AWU655411 BGK655411:BGQ655411 BQG655411:BQM655411 CAC655411:CAI655411 CJY655411:CKE655411 CTU655411:CUA655411 DDQ655411:DDW655411 DNM655411:DNS655411 DXI655411:DXO655411 EHE655411:EHK655411 ERA655411:ERG655411 FAW655411:FBC655411 FKS655411:FKY655411 FUO655411:FUU655411 GEK655411:GEQ655411 GOG655411:GOM655411 GYC655411:GYI655411 HHY655411:HIE655411 HRU655411:HSA655411 IBQ655411:IBW655411 ILM655411:ILS655411 IVI655411:IVO655411 JFE655411:JFK655411 JPA655411:JPG655411 JYW655411:JZC655411 KIS655411:KIY655411 KSO655411:KSU655411 LCK655411:LCQ655411 LMG655411:LMM655411 LWC655411:LWI655411 MFY655411:MGE655411 MPU655411:MQA655411 MZQ655411:MZW655411 NJM655411:NJS655411 NTI655411:NTO655411 ODE655411:ODK655411 ONA655411:ONG655411 OWW655411:OXC655411 PGS655411:PGY655411 PQO655411:PQU655411 QAK655411:QAQ655411 QKG655411:QKM655411 QUC655411:QUI655411 RDY655411:REE655411 RNU655411:ROA655411 RXQ655411:RXW655411 SHM655411:SHS655411 SRI655411:SRO655411 TBE655411:TBK655411 TLA655411:TLG655411 TUW655411:TVC655411 UES655411:UEY655411 UOO655411:UOU655411 UYK655411:UYQ655411 VIG655411:VIM655411 VSC655411:VSI655411 WBY655411:WCE655411 WLU655411:WMA655411 WVQ655411:WVW655411 JE720947:JK720947 TA720947:TG720947 ACW720947:ADC720947 AMS720947:AMY720947 AWO720947:AWU720947 BGK720947:BGQ720947 BQG720947:BQM720947 CAC720947:CAI720947 CJY720947:CKE720947 CTU720947:CUA720947 DDQ720947:DDW720947 DNM720947:DNS720947 DXI720947:DXO720947 EHE720947:EHK720947 ERA720947:ERG720947 FAW720947:FBC720947 FKS720947:FKY720947 FUO720947:FUU720947 GEK720947:GEQ720947 GOG720947:GOM720947 GYC720947:GYI720947 HHY720947:HIE720947 HRU720947:HSA720947 IBQ720947:IBW720947 ILM720947:ILS720947 IVI720947:IVO720947 JFE720947:JFK720947 JPA720947:JPG720947 JYW720947:JZC720947 KIS720947:KIY720947 KSO720947:KSU720947 LCK720947:LCQ720947 LMG720947:LMM720947 LWC720947:LWI720947 MFY720947:MGE720947 MPU720947:MQA720947 MZQ720947:MZW720947 NJM720947:NJS720947 NTI720947:NTO720947 ODE720947:ODK720947 ONA720947:ONG720947 OWW720947:OXC720947 PGS720947:PGY720947 PQO720947:PQU720947 QAK720947:QAQ720947 QKG720947:QKM720947 QUC720947:QUI720947 RDY720947:REE720947 RNU720947:ROA720947 RXQ720947:RXW720947 SHM720947:SHS720947 SRI720947:SRO720947 TBE720947:TBK720947 TLA720947:TLG720947 TUW720947:TVC720947 UES720947:UEY720947 UOO720947:UOU720947 UYK720947:UYQ720947 VIG720947:VIM720947 VSC720947:VSI720947 WBY720947:WCE720947 WLU720947:WMA720947 WVQ720947:WVW720947 JE786483:JK786483 TA786483:TG786483 ACW786483:ADC786483 AMS786483:AMY786483 AWO786483:AWU786483 BGK786483:BGQ786483 BQG786483:BQM786483 CAC786483:CAI786483 CJY786483:CKE786483 CTU786483:CUA786483 DDQ786483:DDW786483 DNM786483:DNS786483 DXI786483:DXO786483 EHE786483:EHK786483 ERA786483:ERG786483 FAW786483:FBC786483 FKS786483:FKY786483 FUO786483:FUU786483 GEK786483:GEQ786483 GOG786483:GOM786483 GYC786483:GYI786483 HHY786483:HIE786483 HRU786483:HSA786483 IBQ786483:IBW786483 ILM786483:ILS786483 IVI786483:IVO786483 JFE786483:JFK786483 JPA786483:JPG786483 JYW786483:JZC786483 KIS786483:KIY786483 KSO786483:KSU786483 LCK786483:LCQ786483 LMG786483:LMM786483 LWC786483:LWI786483 MFY786483:MGE786483 MPU786483:MQA786483 MZQ786483:MZW786483 NJM786483:NJS786483 NTI786483:NTO786483 ODE786483:ODK786483 ONA786483:ONG786483 OWW786483:OXC786483 PGS786483:PGY786483 PQO786483:PQU786483 QAK786483:QAQ786483 QKG786483:QKM786483 QUC786483:QUI786483 RDY786483:REE786483 RNU786483:ROA786483 RXQ786483:RXW786483 SHM786483:SHS786483 SRI786483:SRO786483 TBE786483:TBK786483 TLA786483:TLG786483 TUW786483:TVC786483 UES786483:UEY786483 UOO786483:UOU786483 UYK786483:UYQ786483 VIG786483:VIM786483 VSC786483:VSI786483 WBY786483:WCE786483 WLU786483:WMA786483 WVQ786483:WVW786483 JE852019:JK852019 TA852019:TG852019 ACW852019:ADC852019 AMS852019:AMY852019 AWO852019:AWU852019 BGK852019:BGQ852019 BQG852019:BQM852019 CAC852019:CAI852019 CJY852019:CKE852019 CTU852019:CUA852019 DDQ852019:DDW852019 DNM852019:DNS852019 DXI852019:DXO852019 EHE852019:EHK852019 ERA852019:ERG852019 FAW852019:FBC852019 FKS852019:FKY852019 FUO852019:FUU852019 GEK852019:GEQ852019 GOG852019:GOM852019 GYC852019:GYI852019 HHY852019:HIE852019 HRU852019:HSA852019 IBQ852019:IBW852019 ILM852019:ILS852019 IVI852019:IVO852019 JFE852019:JFK852019 JPA852019:JPG852019 JYW852019:JZC852019 KIS852019:KIY852019 KSO852019:KSU852019 LCK852019:LCQ852019 LMG852019:LMM852019 LWC852019:LWI852019 MFY852019:MGE852019 MPU852019:MQA852019 MZQ852019:MZW852019 NJM852019:NJS852019 NTI852019:NTO852019 ODE852019:ODK852019 ONA852019:ONG852019 OWW852019:OXC852019 PGS852019:PGY852019 PQO852019:PQU852019 QAK852019:QAQ852019 QKG852019:QKM852019 QUC852019:QUI852019 RDY852019:REE852019 RNU852019:ROA852019 RXQ852019:RXW852019 SHM852019:SHS852019 SRI852019:SRO852019 TBE852019:TBK852019 TLA852019:TLG852019 TUW852019:TVC852019 UES852019:UEY852019 UOO852019:UOU852019 UYK852019:UYQ852019 VIG852019:VIM852019 VSC852019:VSI852019 WBY852019:WCE852019 WLU852019:WMA852019 WVQ852019:WVW852019 JE917555:JK917555 TA917555:TG917555 ACW917555:ADC917555 AMS917555:AMY917555 AWO917555:AWU917555 BGK917555:BGQ917555 BQG917555:BQM917555 CAC917555:CAI917555 CJY917555:CKE917555 CTU917555:CUA917555 DDQ917555:DDW917555 DNM917555:DNS917555 DXI917555:DXO917555 EHE917555:EHK917555 ERA917555:ERG917555 FAW917555:FBC917555 FKS917555:FKY917555 FUO917555:FUU917555 GEK917555:GEQ917555 GOG917555:GOM917555 GYC917555:GYI917555 HHY917555:HIE917555 HRU917555:HSA917555 IBQ917555:IBW917555 ILM917555:ILS917555 IVI917555:IVO917555 JFE917555:JFK917555 JPA917555:JPG917555 JYW917555:JZC917555 KIS917555:KIY917555 KSO917555:KSU917555 LCK917555:LCQ917555 LMG917555:LMM917555 LWC917555:LWI917555 MFY917555:MGE917555 MPU917555:MQA917555 MZQ917555:MZW917555 NJM917555:NJS917555 NTI917555:NTO917555 ODE917555:ODK917555 ONA917555:ONG917555 OWW917555:OXC917555 PGS917555:PGY917555 PQO917555:PQU917555 QAK917555:QAQ917555 QKG917555:QKM917555 QUC917555:QUI917555 RDY917555:REE917555 RNU917555:ROA917555 RXQ917555:RXW917555 SHM917555:SHS917555 SRI917555:SRO917555 TBE917555:TBK917555 TLA917555:TLG917555 TUW917555:TVC917555 UES917555:UEY917555 UOO917555:UOU917555 UYK917555:UYQ917555 VIG917555:VIM917555 VSC917555:VSI917555 WBY917555:WCE917555 WLU917555:WMA917555 WVQ917555:WVW917555 JE983091:JK983091 TA983091:TG983091 ACW983091:ADC983091 AMS983091:AMY983091 AWO983091:AWU983091 BGK983091:BGQ983091 BQG983091:BQM983091 CAC983091:CAI983091 CJY983091:CKE983091 CTU983091:CUA983091 DDQ983091:DDW983091 DNM983091:DNS983091 DXI983091:DXO983091 EHE983091:EHK983091 ERA983091:ERG983091 FAW983091:FBC983091 FKS983091:FKY983091 FUO983091:FUU983091 GEK983091:GEQ983091 GOG983091:GOM983091 GYC983091:GYI983091 HHY983091:HIE983091 HRU983091:HSA983091 IBQ983091:IBW983091 ILM983091:ILS983091 IVI983091:IVO983091 JFE983091:JFK983091 JPA983091:JPG983091 JYW983091:JZC983091 KIS983091:KIY983091 KSO983091:KSU983091 LCK983091:LCQ983091 LMG983091:LMM983091 LWC983091:LWI983091 MFY983091:MGE983091 MPU983091:MQA983091 MZQ983091:MZW983091 NJM983091:NJS983091 NTI983091:NTO983091 ODE983091:ODK983091 ONA983091:ONG983091 OWW983091:OXC983091 PGS983091:PGY983091 PQO983091:PQU983091 QAK983091:QAQ983091 QKG983091:QKM983091 QUC983091:QUI983091 RDY983091:REE983091 RNU983091:ROA983091 RXQ983091:RXW983091 SHM983091:SHS983091 SRI983091:SRO983091 TBE983091:TBK983091 TLA983091:TLG983091 TUW983091:TVC983091 UES983091:UEY983091 UOO983091:UOU983091 UYK983091:UYQ983091 VIG983091:VIM983091 VSC983091:VSI983091 WBY983091:WCE983091 WLU983091:WMA983091 WVQ983091:WVW983091 WVQ13:WVW13 WLU13:WMA13 WBY13:WCE13 VSC13:VSI13 VIG13:VIM13 UYK13:UYQ13 UOO13:UOU13 UES13:UEY13 TUW13:TVC13 TLA13:TLG13 TBE13:TBK13 SRI13:SRO13 SHM13:SHS13 RXQ13:RXW13 RNU13:ROA13 RDY13:REE13 QUC13:QUI13 QKG13:QKM13 QAK13:QAQ13 PQO13:PQU13 PGS13:PGY13 OWW13:OXC13 ONA13:ONG13 ODE13:ODK13 NTI13:NTO13 NJM13:NJS13 MZQ13:MZW13 MPU13:MQA13 MFY13:MGE13 LWC13:LWI13 LMG13:LMM13 LCK13:LCQ13 KSO13:KSU13 KIS13:KIY13 JYW13:JZC13 JPA13:JPG13 JFE13:JFK13 IVI13:IVO13 ILM13:ILS13 IBQ13:IBW13 HRU13:HSA13 HHY13:HIE13 GYC13:GYI13 GOG13:GOM13 GEK13:GEQ13 FUO13:FUU13 FKS13:FKY13 FAW13:FBC13 ERA13:ERG13 EHE13:EHK13 DXI13:DXO13 DNM13:DNS13 DDQ13:DDW13 CTU13:CUA13 CJY13:CKE13 CAC13:CAI13 BQG13:BQM13 BGK13:BGQ13 AWO13:AWU13 AMS13:AMY13 ACW13:ADC13 TA13:TG13 JE13:JK13">
      <formula1>$CG$15:$CG$22</formula1>
    </dataValidation>
    <dataValidation type="list" allowBlank="1" showDropDown="0" showInputMessage="1" showErrorMessage="1" sqref="I983091:O983091 I917555:O917555 I852019:O852019 I786483:O786483 I720947:O720947 I655411:O655411 I589875:O589875 I524339:O524339 I458803:O458803 I393267:O393267 I327731:O327731 I262195:O262195 I196659:O196659 I131123:O131123 I65587:O65587 JE65589:JK65589 TA65589:TG65589 ACW65589:ADC65589 AMS65589:AMY65589 AWO65589:AWU65589 BGK65589:BGQ65589 BQG65589:BQM65589 CAC65589:CAI65589 CJY65589:CKE65589 CTU65589:CUA65589 DDQ65589:DDW65589 DNM65589:DNS65589 DXI65589:DXO65589 EHE65589:EHK65589 ERA65589:ERG65589 FAW65589:FBC65589 FKS65589:FKY65589 FUO65589:FUU65589 GEK65589:GEQ65589 GOG65589:GOM65589 GYC65589:GYI65589 HHY65589:HIE65589 HRU65589:HSA65589 IBQ65589:IBW65589 ILM65589:ILS65589 IVI65589:IVO65589 JFE65589:JFK65589 JPA65589:JPG65589 JYW65589:JZC65589 KIS65589:KIY65589 KSO65589:KSU65589 LCK65589:LCQ65589 LMG65589:LMM65589 LWC65589:LWI65589 MFY65589:MGE65589 MPU65589:MQA65589 MZQ65589:MZW65589 NJM65589:NJS65589 NTI65589:NTO65589 ODE65589:ODK65589 ONA65589:ONG65589 OWW65589:OXC65589 PGS65589:PGY65589 PQO65589:PQU65589 QAK65589:QAQ65589 QKG65589:QKM65589 QUC65589:QUI65589 RDY65589:REE65589 RNU65589:ROA65589 RXQ65589:RXW65589 SHM65589:SHS65589 SRI65589:SRO65589 TBE65589:TBK65589 TLA65589:TLG65589 TUW65589:TVC65589 UES65589:UEY65589 UOO65589:UOU65589 UYK65589:UYQ65589 VIG65589:VIM65589 VSC65589:VSI65589 WBY65589:WCE65589 WLU65589:WMA65589 WVQ65589:WVW65589 JE131125:JK131125 TA131125:TG131125 ACW131125:ADC131125 AMS131125:AMY131125 AWO131125:AWU131125 BGK131125:BGQ131125 BQG131125:BQM131125 CAC131125:CAI131125 CJY131125:CKE131125 CTU131125:CUA131125 DDQ131125:DDW131125 DNM131125:DNS131125 DXI131125:DXO131125 EHE131125:EHK131125 ERA131125:ERG131125 FAW131125:FBC131125 FKS131125:FKY131125 FUO131125:FUU131125 GEK131125:GEQ131125 GOG131125:GOM131125 GYC131125:GYI131125 HHY131125:HIE131125 HRU131125:HSA131125 IBQ131125:IBW131125 ILM131125:ILS131125 IVI131125:IVO131125 JFE131125:JFK131125 JPA131125:JPG131125 JYW131125:JZC131125 KIS131125:KIY131125 KSO131125:KSU131125 LCK131125:LCQ131125 LMG131125:LMM131125 LWC131125:LWI131125 MFY131125:MGE131125 MPU131125:MQA131125 MZQ131125:MZW131125 NJM131125:NJS131125 NTI131125:NTO131125 ODE131125:ODK131125 ONA131125:ONG131125 OWW131125:OXC131125 PGS131125:PGY131125 PQO131125:PQU131125 QAK131125:QAQ131125 QKG131125:QKM131125 QUC131125:QUI131125 RDY131125:REE131125 RNU131125:ROA131125 RXQ131125:RXW131125 SHM131125:SHS131125 SRI131125:SRO131125 TBE131125:TBK131125 TLA131125:TLG131125 TUW131125:TVC131125 UES131125:UEY131125 UOO131125:UOU131125 UYK131125:UYQ131125 VIG131125:VIM131125 VSC131125:VSI131125 WBY131125:WCE131125 WLU131125:WMA131125 WVQ131125:WVW131125 JE196661:JK196661 TA196661:TG196661 ACW196661:ADC196661 AMS196661:AMY196661 AWO196661:AWU196661 BGK196661:BGQ196661 BQG196661:BQM196661 CAC196661:CAI196661 CJY196661:CKE196661 CTU196661:CUA196661 DDQ196661:DDW196661 DNM196661:DNS196661 DXI196661:DXO196661 EHE196661:EHK196661 ERA196661:ERG196661 FAW196661:FBC196661 FKS196661:FKY196661 FUO196661:FUU196661 GEK196661:GEQ196661 GOG196661:GOM196661 GYC196661:GYI196661 HHY196661:HIE196661 HRU196661:HSA196661 IBQ196661:IBW196661 ILM196661:ILS196661 IVI196661:IVO196661 JFE196661:JFK196661 JPA196661:JPG196661 JYW196661:JZC196661 KIS196661:KIY196661 KSO196661:KSU196661 LCK196661:LCQ196661 LMG196661:LMM196661 LWC196661:LWI196661 MFY196661:MGE196661 MPU196661:MQA196661 MZQ196661:MZW196661 NJM196661:NJS196661 NTI196661:NTO196661 ODE196661:ODK196661 ONA196661:ONG196661 OWW196661:OXC196661 PGS196661:PGY196661 PQO196661:PQU196661 QAK196661:QAQ196661 QKG196661:QKM196661 QUC196661:QUI196661 RDY196661:REE196661 RNU196661:ROA196661 RXQ196661:RXW196661 SHM196661:SHS196661 SRI196661:SRO196661 TBE196661:TBK196661 TLA196661:TLG196661 TUW196661:TVC196661 UES196661:UEY196661 UOO196661:UOU196661 UYK196661:UYQ196661 VIG196661:VIM196661 VSC196661:VSI196661 WBY196661:WCE196661 WLU196661:WMA196661 WVQ196661:WVW196661 JE262197:JK262197 TA262197:TG262197 ACW262197:ADC262197 AMS262197:AMY262197 AWO262197:AWU262197 BGK262197:BGQ262197 BQG262197:BQM262197 CAC262197:CAI262197 CJY262197:CKE262197 CTU262197:CUA262197 DDQ262197:DDW262197 DNM262197:DNS262197 DXI262197:DXO262197 EHE262197:EHK262197 ERA262197:ERG262197 FAW262197:FBC262197 FKS262197:FKY262197 FUO262197:FUU262197 GEK262197:GEQ262197 GOG262197:GOM262197 GYC262197:GYI262197 HHY262197:HIE262197 HRU262197:HSA262197 IBQ262197:IBW262197 ILM262197:ILS262197 IVI262197:IVO262197 JFE262197:JFK262197 JPA262197:JPG262197 JYW262197:JZC262197 KIS262197:KIY262197 KSO262197:KSU262197 LCK262197:LCQ262197 LMG262197:LMM262197 LWC262197:LWI262197 MFY262197:MGE262197 MPU262197:MQA262197 MZQ262197:MZW262197 NJM262197:NJS262197 NTI262197:NTO262197 ODE262197:ODK262197 ONA262197:ONG262197 OWW262197:OXC262197 PGS262197:PGY262197 PQO262197:PQU262197 QAK262197:QAQ262197 QKG262197:QKM262197 QUC262197:QUI262197 RDY262197:REE262197 RNU262197:ROA262197 RXQ262197:RXW262197 SHM262197:SHS262197 SRI262197:SRO262197 TBE262197:TBK262197 TLA262197:TLG262197 TUW262197:TVC262197 UES262197:UEY262197 UOO262197:UOU262197 UYK262197:UYQ262197 VIG262197:VIM262197 VSC262197:VSI262197 WBY262197:WCE262197 WLU262197:WMA262197 WVQ262197:WVW262197 JE327733:JK327733 TA327733:TG327733 ACW327733:ADC327733 AMS327733:AMY327733 AWO327733:AWU327733 BGK327733:BGQ327733 BQG327733:BQM327733 CAC327733:CAI327733 CJY327733:CKE327733 CTU327733:CUA327733 DDQ327733:DDW327733 DNM327733:DNS327733 DXI327733:DXO327733 EHE327733:EHK327733 ERA327733:ERG327733 FAW327733:FBC327733 FKS327733:FKY327733 FUO327733:FUU327733 GEK327733:GEQ327733 GOG327733:GOM327733 GYC327733:GYI327733 HHY327733:HIE327733 HRU327733:HSA327733 IBQ327733:IBW327733 ILM327733:ILS327733 IVI327733:IVO327733 JFE327733:JFK327733 JPA327733:JPG327733 JYW327733:JZC327733 KIS327733:KIY327733 KSO327733:KSU327733 LCK327733:LCQ327733 LMG327733:LMM327733 LWC327733:LWI327733 MFY327733:MGE327733 MPU327733:MQA327733 MZQ327733:MZW327733 NJM327733:NJS327733 NTI327733:NTO327733 ODE327733:ODK327733 ONA327733:ONG327733 OWW327733:OXC327733 PGS327733:PGY327733 PQO327733:PQU327733 QAK327733:QAQ327733 QKG327733:QKM327733 QUC327733:QUI327733 RDY327733:REE327733 RNU327733:ROA327733 RXQ327733:RXW327733 SHM327733:SHS327733 SRI327733:SRO327733 TBE327733:TBK327733 TLA327733:TLG327733 TUW327733:TVC327733 UES327733:UEY327733 UOO327733:UOU327733 UYK327733:UYQ327733 VIG327733:VIM327733 VSC327733:VSI327733 WBY327733:WCE327733 WLU327733:WMA327733 WVQ327733:WVW327733 JE393269:JK393269 TA393269:TG393269 ACW393269:ADC393269 AMS393269:AMY393269 AWO393269:AWU393269 BGK393269:BGQ393269 BQG393269:BQM393269 CAC393269:CAI393269 CJY393269:CKE393269 CTU393269:CUA393269 DDQ393269:DDW393269 DNM393269:DNS393269 DXI393269:DXO393269 EHE393269:EHK393269 ERA393269:ERG393269 FAW393269:FBC393269 FKS393269:FKY393269 FUO393269:FUU393269 GEK393269:GEQ393269 GOG393269:GOM393269 GYC393269:GYI393269 HHY393269:HIE393269 HRU393269:HSA393269 IBQ393269:IBW393269 ILM393269:ILS393269 IVI393269:IVO393269 JFE393269:JFK393269 JPA393269:JPG393269 JYW393269:JZC393269 KIS393269:KIY393269 KSO393269:KSU393269 LCK393269:LCQ393269 LMG393269:LMM393269 LWC393269:LWI393269 MFY393269:MGE393269 MPU393269:MQA393269 MZQ393269:MZW393269 NJM393269:NJS393269 NTI393269:NTO393269 ODE393269:ODK393269 ONA393269:ONG393269 OWW393269:OXC393269 PGS393269:PGY393269 PQO393269:PQU393269 QAK393269:QAQ393269 QKG393269:QKM393269 QUC393269:QUI393269 RDY393269:REE393269 RNU393269:ROA393269 RXQ393269:RXW393269 SHM393269:SHS393269 SRI393269:SRO393269 TBE393269:TBK393269 TLA393269:TLG393269 TUW393269:TVC393269 UES393269:UEY393269 UOO393269:UOU393269 UYK393269:UYQ393269 VIG393269:VIM393269 VSC393269:VSI393269 WBY393269:WCE393269 WLU393269:WMA393269 WVQ393269:WVW393269 JE458805:JK458805 TA458805:TG458805 ACW458805:ADC458805 AMS458805:AMY458805 AWO458805:AWU458805 BGK458805:BGQ458805 BQG458805:BQM458805 CAC458805:CAI458805 CJY458805:CKE458805 CTU458805:CUA458805 DDQ458805:DDW458805 DNM458805:DNS458805 DXI458805:DXO458805 EHE458805:EHK458805 ERA458805:ERG458805 FAW458805:FBC458805 FKS458805:FKY458805 FUO458805:FUU458805 GEK458805:GEQ458805 GOG458805:GOM458805 GYC458805:GYI458805 HHY458805:HIE458805 HRU458805:HSA458805 IBQ458805:IBW458805 ILM458805:ILS458805 IVI458805:IVO458805 JFE458805:JFK458805 JPA458805:JPG458805 JYW458805:JZC458805 KIS458805:KIY458805 KSO458805:KSU458805 LCK458805:LCQ458805 LMG458805:LMM458805 LWC458805:LWI458805 MFY458805:MGE458805 MPU458805:MQA458805 MZQ458805:MZW458805 NJM458805:NJS458805 NTI458805:NTO458805 ODE458805:ODK458805 ONA458805:ONG458805 OWW458805:OXC458805 PGS458805:PGY458805 PQO458805:PQU458805 QAK458805:QAQ458805 QKG458805:QKM458805 QUC458805:QUI458805 RDY458805:REE458805 RNU458805:ROA458805 RXQ458805:RXW458805 SHM458805:SHS458805 SRI458805:SRO458805 TBE458805:TBK458805 TLA458805:TLG458805 TUW458805:TVC458805 UES458805:UEY458805 UOO458805:UOU458805 UYK458805:UYQ458805 VIG458805:VIM458805 VSC458805:VSI458805 WBY458805:WCE458805 WLU458805:WMA458805 WVQ458805:WVW458805 JE524341:JK524341 TA524341:TG524341 ACW524341:ADC524341 AMS524341:AMY524341 AWO524341:AWU524341 BGK524341:BGQ524341 BQG524341:BQM524341 CAC524341:CAI524341 CJY524341:CKE524341 CTU524341:CUA524341 DDQ524341:DDW524341 DNM524341:DNS524341 DXI524341:DXO524341 EHE524341:EHK524341 ERA524341:ERG524341 FAW524341:FBC524341 FKS524341:FKY524341 FUO524341:FUU524341 GEK524341:GEQ524341 GOG524341:GOM524341 GYC524341:GYI524341 HHY524341:HIE524341 HRU524341:HSA524341 IBQ524341:IBW524341 ILM524341:ILS524341 IVI524341:IVO524341 JFE524341:JFK524341 JPA524341:JPG524341 JYW524341:JZC524341 KIS524341:KIY524341 KSO524341:KSU524341 LCK524341:LCQ524341 LMG524341:LMM524341 LWC524341:LWI524341 MFY524341:MGE524341 MPU524341:MQA524341 MZQ524341:MZW524341 NJM524341:NJS524341 NTI524341:NTO524341 ODE524341:ODK524341 ONA524341:ONG524341 OWW524341:OXC524341 PGS524341:PGY524341 PQO524341:PQU524341 QAK524341:QAQ524341 QKG524341:QKM524341 QUC524341:QUI524341 RDY524341:REE524341 RNU524341:ROA524341 RXQ524341:RXW524341 SHM524341:SHS524341 SRI524341:SRO524341 TBE524341:TBK524341 TLA524341:TLG524341 TUW524341:TVC524341 UES524341:UEY524341 UOO524341:UOU524341 UYK524341:UYQ524341 VIG524341:VIM524341 VSC524341:VSI524341 WBY524341:WCE524341 WLU524341:WMA524341 WVQ524341:WVW524341 JE589877:JK589877 TA589877:TG589877 ACW589877:ADC589877 AMS589877:AMY589877 AWO589877:AWU589877 BGK589877:BGQ589877 BQG589877:BQM589877 CAC589877:CAI589877 CJY589877:CKE589877 CTU589877:CUA589877 DDQ589877:DDW589877 DNM589877:DNS589877 DXI589877:DXO589877 EHE589877:EHK589877 ERA589877:ERG589877 FAW589877:FBC589877 FKS589877:FKY589877 FUO589877:FUU589877 GEK589877:GEQ589877 GOG589877:GOM589877 GYC589877:GYI589877 HHY589877:HIE589877 HRU589877:HSA589877 IBQ589877:IBW589877 ILM589877:ILS589877 IVI589877:IVO589877 JFE589877:JFK589877 JPA589877:JPG589877 JYW589877:JZC589877 KIS589877:KIY589877 KSO589877:KSU589877 LCK589877:LCQ589877 LMG589877:LMM589877 LWC589877:LWI589877 MFY589877:MGE589877 MPU589877:MQA589877 MZQ589877:MZW589877 NJM589877:NJS589877 NTI589877:NTO589877 ODE589877:ODK589877 ONA589877:ONG589877 OWW589877:OXC589877 PGS589877:PGY589877 PQO589877:PQU589877 QAK589877:QAQ589877 QKG589877:QKM589877 QUC589877:QUI589877 RDY589877:REE589877 RNU589877:ROA589877 RXQ589877:RXW589877 SHM589877:SHS589877 SRI589877:SRO589877 TBE589877:TBK589877 TLA589877:TLG589877 TUW589877:TVC589877 UES589877:UEY589877 UOO589877:UOU589877 UYK589877:UYQ589877 VIG589877:VIM589877 VSC589877:VSI589877 WBY589877:WCE589877 WLU589877:WMA589877 WVQ589877:WVW589877 JE655413:JK655413 TA655413:TG655413 ACW655413:ADC655413 AMS655413:AMY655413 AWO655413:AWU655413 BGK655413:BGQ655413 BQG655413:BQM655413 CAC655413:CAI655413 CJY655413:CKE655413 CTU655413:CUA655413 DDQ655413:DDW655413 DNM655413:DNS655413 DXI655413:DXO655413 EHE655413:EHK655413 ERA655413:ERG655413 FAW655413:FBC655413 FKS655413:FKY655413 FUO655413:FUU655413 GEK655413:GEQ655413 GOG655413:GOM655413 GYC655413:GYI655413 HHY655413:HIE655413 HRU655413:HSA655413 IBQ655413:IBW655413 ILM655413:ILS655413 IVI655413:IVO655413 JFE655413:JFK655413 JPA655413:JPG655413 JYW655413:JZC655413 KIS655413:KIY655413 KSO655413:KSU655413 LCK655413:LCQ655413 LMG655413:LMM655413 LWC655413:LWI655413 MFY655413:MGE655413 MPU655413:MQA655413 MZQ655413:MZW655413 NJM655413:NJS655413 NTI655413:NTO655413 ODE655413:ODK655413 ONA655413:ONG655413 OWW655413:OXC655413 PGS655413:PGY655413 PQO655413:PQU655413 QAK655413:QAQ655413 QKG655413:QKM655413 QUC655413:QUI655413 RDY655413:REE655413 RNU655413:ROA655413 RXQ655413:RXW655413 SHM655413:SHS655413 SRI655413:SRO655413 TBE655413:TBK655413 TLA655413:TLG655413 TUW655413:TVC655413 UES655413:UEY655413 UOO655413:UOU655413 UYK655413:UYQ655413 VIG655413:VIM655413 VSC655413:VSI655413 WBY655413:WCE655413 WLU655413:WMA655413 WVQ655413:WVW655413 JE720949:JK720949 TA720949:TG720949 ACW720949:ADC720949 AMS720949:AMY720949 AWO720949:AWU720949 BGK720949:BGQ720949 BQG720949:BQM720949 CAC720949:CAI720949 CJY720949:CKE720949 CTU720949:CUA720949 DDQ720949:DDW720949 DNM720949:DNS720949 DXI720949:DXO720949 EHE720949:EHK720949 ERA720949:ERG720949 FAW720949:FBC720949 FKS720949:FKY720949 FUO720949:FUU720949 GEK720949:GEQ720949 GOG720949:GOM720949 GYC720949:GYI720949 HHY720949:HIE720949 HRU720949:HSA720949 IBQ720949:IBW720949 ILM720949:ILS720949 IVI720949:IVO720949 JFE720949:JFK720949 JPA720949:JPG720949 JYW720949:JZC720949 KIS720949:KIY720949 KSO720949:KSU720949 LCK720949:LCQ720949 LMG720949:LMM720949 LWC720949:LWI720949 MFY720949:MGE720949 MPU720949:MQA720949 MZQ720949:MZW720949 NJM720949:NJS720949 NTI720949:NTO720949 ODE720949:ODK720949 ONA720949:ONG720949 OWW720949:OXC720949 PGS720949:PGY720949 PQO720949:PQU720949 QAK720949:QAQ720949 QKG720949:QKM720949 QUC720949:QUI720949 RDY720949:REE720949 RNU720949:ROA720949 RXQ720949:RXW720949 SHM720949:SHS720949 SRI720949:SRO720949 TBE720949:TBK720949 TLA720949:TLG720949 TUW720949:TVC720949 UES720949:UEY720949 UOO720949:UOU720949 UYK720949:UYQ720949 VIG720949:VIM720949 VSC720949:VSI720949 WBY720949:WCE720949 WLU720949:WMA720949 WVQ720949:WVW720949 JE786485:JK786485 TA786485:TG786485 ACW786485:ADC786485 AMS786485:AMY786485 AWO786485:AWU786485 BGK786485:BGQ786485 BQG786485:BQM786485 CAC786485:CAI786485 CJY786485:CKE786485 CTU786485:CUA786485 DDQ786485:DDW786485 DNM786485:DNS786485 DXI786485:DXO786485 EHE786485:EHK786485 ERA786485:ERG786485 FAW786485:FBC786485 FKS786485:FKY786485 FUO786485:FUU786485 GEK786485:GEQ786485 GOG786485:GOM786485 GYC786485:GYI786485 HHY786485:HIE786485 HRU786485:HSA786485 IBQ786485:IBW786485 ILM786485:ILS786485 IVI786485:IVO786485 JFE786485:JFK786485 JPA786485:JPG786485 JYW786485:JZC786485 KIS786485:KIY786485 KSO786485:KSU786485 LCK786485:LCQ786485 LMG786485:LMM786485 LWC786485:LWI786485 MFY786485:MGE786485 MPU786485:MQA786485 MZQ786485:MZW786485 NJM786485:NJS786485 NTI786485:NTO786485 ODE786485:ODK786485 ONA786485:ONG786485 OWW786485:OXC786485 PGS786485:PGY786485 PQO786485:PQU786485 QAK786485:QAQ786485 QKG786485:QKM786485 QUC786485:QUI786485 RDY786485:REE786485 RNU786485:ROA786485 RXQ786485:RXW786485 SHM786485:SHS786485 SRI786485:SRO786485 TBE786485:TBK786485 TLA786485:TLG786485 TUW786485:TVC786485 UES786485:UEY786485 UOO786485:UOU786485 UYK786485:UYQ786485 VIG786485:VIM786485 VSC786485:VSI786485 WBY786485:WCE786485 WLU786485:WMA786485 WVQ786485:WVW786485 JE852021:JK852021 TA852021:TG852021 ACW852021:ADC852021 AMS852021:AMY852021 AWO852021:AWU852021 BGK852021:BGQ852021 BQG852021:BQM852021 CAC852021:CAI852021 CJY852021:CKE852021 CTU852021:CUA852021 DDQ852021:DDW852021 DNM852021:DNS852021 DXI852021:DXO852021 EHE852021:EHK852021 ERA852021:ERG852021 FAW852021:FBC852021 FKS852021:FKY852021 FUO852021:FUU852021 GEK852021:GEQ852021 GOG852021:GOM852021 GYC852021:GYI852021 HHY852021:HIE852021 HRU852021:HSA852021 IBQ852021:IBW852021 ILM852021:ILS852021 IVI852021:IVO852021 JFE852021:JFK852021 JPA852021:JPG852021 JYW852021:JZC852021 KIS852021:KIY852021 KSO852021:KSU852021 LCK852021:LCQ852021 LMG852021:LMM852021 LWC852021:LWI852021 MFY852021:MGE852021 MPU852021:MQA852021 MZQ852021:MZW852021 NJM852021:NJS852021 NTI852021:NTO852021 ODE852021:ODK852021 ONA852021:ONG852021 OWW852021:OXC852021 PGS852021:PGY852021 PQO852021:PQU852021 QAK852021:QAQ852021 QKG852021:QKM852021 QUC852021:QUI852021 RDY852021:REE852021 RNU852021:ROA852021 RXQ852021:RXW852021 SHM852021:SHS852021 SRI852021:SRO852021 TBE852021:TBK852021 TLA852021:TLG852021 TUW852021:TVC852021 UES852021:UEY852021 UOO852021:UOU852021 UYK852021:UYQ852021 VIG852021:VIM852021 VSC852021:VSI852021 WBY852021:WCE852021 WLU852021:WMA852021 WVQ852021:WVW852021 JE917557:JK917557 TA917557:TG917557 ACW917557:ADC917557 AMS917557:AMY917557 AWO917557:AWU917557 BGK917557:BGQ917557 BQG917557:BQM917557 CAC917557:CAI917557 CJY917557:CKE917557 CTU917557:CUA917557 DDQ917557:DDW917557 DNM917557:DNS917557 DXI917557:DXO917557 EHE917557:EHK917557 ERA917557:ERG917557 FAW917557:FBC917557 FKS917557:FKY917557 FUO917557:FUU917557 GEK917557:GEQ917557 GOG917557:GOM917557 GYC917557:GYI917557 HHY917557:HIE917557 HRU917557:HSA917557 IBQ917557:IBW917557 ILM917557:ILS917557 IVI917557:IVO917557 JFE917557:JFK917557 JPA917557:JPG917557 JYW917557:JZC917557 KIS917557:KIY917557 KSO917557:KSU917557 LCK917557:LCQ917557 LMG917557:LMM917557 LWC917557:LWI917557 MFY917557:MGE917557 MPU917557:MQA917557 MZQ917557:MZW917557 NJM917557:NJS917557 NTI917557:NTO917557 ODE917557:ODK917557 ONA917557:ONG917557 OWW917557:OXC917557 PGS917557:PGY917557 PQO917557:PQU917557 QAK917557:QAQ917557 QKG917557:QKM917557 QUC917557:QUI917557 RDY917557:REE917557 RNU917557:ROA917557 RXQ917557:RXW917557 SHM917557:SHS917557 SRI917557:SRO917557 TBE917557:TBK917557 TLA917557:TLG917557 TUW917557:TVC917557 UES917557:UEY917557 UOO917557:UOU917557 UYK917557:UYQ917557 VIG917557:VIM917557 VSC917557:VSI917557 WBY917557:WCE917557 WLU917557:WMA917557 WVQ917557:WVW917557 JE983093:JK983093 TA983093:TG983093 ACW983093:ADC983093 AMS983093:AMY983093 AWO983093:AWU983093 BGK983093:BGQ983093 BQG983093:BQM983093 CAC983093:CAI983093 CJY983093:CKE983093 CTU983093:CUA983093 DDQ983093:DDW983093 DNM983093:DNS983093 DXI983093:DXO983093 EHE983093:EHK983093 ERA983093:ERG983093 FAW983093:FBC983093 FKS983093:FKY983093 FUO983093:FUU983093 GEK983093:GEQ983093 GOG983093:GOM983093 GYC983093:GYI983093 HHY983093:HIE983093 HRU983093:HSA983093 IBQ983093:IBW983093 ILM983093:ILS983093 IVI983093:IVO983093 JFE983093:JFK983093 JPA983093:JPG983093 JYW983093:JZC983093 KIS983093:KIY983093 KSO983093:KSU983093 LCK983093:LCQ983093 LMG983093:LMM983093 LWC983093:LWI983093 MFY983093:MGE983093 MPU983093:MQA983093 MZQ983093:MZW983093 NJM983093:NJS983093 NTI983093:NTO983093 ODE983093:ODK983093 ONA983093:ONG983093 OWW983093:OXC983093 PGS983093:PGY983093 PQO983093:PQU983093 QAK983093:QAQ983093 QKG983093:QKM983093 QUC983093:QUI983093 RDY983093:REE983093 RNU983093:ROA983093 RXQ983093:RXW983093 SHM983093:SHS983093 SRI983093:SRO983093 TBE983093:TBK983093 TLA983093:TLG983093 TUW983093:TVC983093 UES983093:UEY983093 UOO983093:UOU983093 UYK983093:UYQ983093 VIG983093:VIM983093 VSC983093:VSI983093 WBY983093:WCE983093 WLU983093:WMA983093 WVQ983093:WVW983093 WVQ15:WVW15 WLU15:WMA15 WBY15:WCE15 VSC15:VSI15 VIG15:VIM15 UYK15:UYQ15 UOO15:UOU15 UES15:UEY15 TUW15:TVC15 TLA15:TLG15 TBE15:TBK15 SRI15:SRO15 SHM15:SHS15 RXQ15:RXW15 RNU15:ROA15 RDY15:REE15 QUC15:QUI15 QKG15:QKM15 QAK15:QAQ15 PQO15:PQU15 PGS15:PGY15 OWW15:OXC15 ONA15:ONG15 ODE15:ODK15 NTI15:NTO15 NJM15:NJS15 MZQ15:MZW15 MPU15:MQA15 MFY15:MGE15 LWC15:LWI15 LMG15:LMM15 LCK15:LCQ15 KSO15:KSU15 KIS15:KIY15 JYW15:JZC15 JPA15:JPG15 JFE15:JFK15 IVI15:IVO15 ILM15:ILS15 IBQ15:IBW15 HRU15:HSA15 HHY15:HIE15 GYC15:GYI15 GOG15:GOM15 GEK15:GEQ15 FUO15:FUU15 FKS15:FKY15 FAW15:FBC15 ERA15:ERG15 EHE15:EHK15 DXI15:DXO15 DNM15:DNS15 DDQ15:DDW15 CTU15:CUA15 CJY15:CKE15 CAC15:CAI15 BQG15:BQM15 BGK15:BGQ15 AWO15:AWU15 AMS15:AMY15 ACW15:ADC15 TA15:TG15 JE15:JK15">
      <formula1>$CP$15:$CP$22</formula1>
    </dataValidation>
    <dataValidation type="list" allowBlank="1" showDropDown="0" showInputMessage="1" showErrorMessage="1" sqref="B518 B222:B237 S80 S76 S74 S78 S82 J215 B217 B211 B209 B213 B220 C341 C345 C349 C354 C400:C402 C395 C391 B387 C389 C393 C398 B373 B369 B358 B335 B323 B314 B307 B312 B319 B329 B339 B365 B371 B381 B301 B291 B296 B275 B282 D265 B257 B252 B240 B246 B255 B263 D283:D287 B513 B481 D473 B471 B448 D475:D476 B504 AG420 AG415 AG409 W413 W418 W422 B435 B427 B415 B406 B404 B409 B425 B431 B438 W409 W420 W415 W411 AG411 AG418 AG422 B520:B524">
      <formula1>$Z$200:$Z$201</formula1>
    </dataValidation>
    <dataValidation type="list" allowBlank="1" showDropDown="0" showInputMessage="1" showErrorMessage="1" sqref="N65783:Q65783 N131319:Q131319 N196855:Q196855 N262391:Q262391 N327927:Q327927 N393463:Q393463 N458999:Q458999 N524535:Q524535 N590071:Q590071 N655607:Q655607 N721143:Q721143 N786679:Q786679 N852215:Q852215 N917751:Q917751 N983287:Q983287 WVV983289:WVY983289 WLZ983289:WMC983289 WCD983289:WCG983289 VSH983289:VSK983289 VIL983289:VIO983289 UYP983289:UYS983289 UOT983289:UOW983289 UEX983289:UFA983289 TVB983289:TVE983289 TLF983289:TLI983289 TBJ983289:TBM983289 SRN983289:SRQ983289 SHR983289:SHU983289 RXV983289:RXY983289 RNZ983289:ROC983289 RED983289:REG983289 QUH983289:QUK983289 QKL983289:QKO983289 QAP983289:QAS983289 PQT983289:PQW983289 PGX983289:PHA983289 OXB983289:OXE983289 ONF983289:ONI983289 ODJ983289:ODM983289 NTN983289:NTQ983289 NJR983289:NJU983289 MZV983289:MZY983289 MPZ983289:MQC983289 MGD983289:MGG983289 LWH983289:LWK983289 LML983289:LMO983289 LCP983289:LCS983289 KST983289:KSW983289 KIX983289:KJA983289 JZB983289:JZE983289 JPF983289:JPI983289 JFJ983289:JFM983289 IVN983289:IVQ983289 ILR983289:ILU983289 IBV983289:IBY983289 HRZ983289:HSC983289 HID983289:HIG983289 GYH983289:GYK983289 GOL983289:GOO983289 GEP983289:GES983289 FUT983289:FUW983289 FKX983289:FLA983289 FBB983289:FBE983289 ERF983289:ERI983289 EHJ983289:EHM983289 DXN983289:DXQ983289 DNR983289:DNU983289 DDV983289:DDY983289 CTZ983289:CUC983289 CKD983289:CKG983289 CAH983289:CAK983289 BQL983289:BQO983289 BGP983289:BGS983289 AWT983289:AWW983289 AMX983289:ANA983289 ADB983289:ADE983289 TF983289:TI983289 JJ983289:JM983289 WVV917753:WVY917753 WLZ917753:WMC917753 WCD917753:WCG917753 VSH917753:VSK917753 VIL917753:VIO917753 UYP917753:UYS917753 UOT917753:UOW917753 UEX917753:UFA917753 TVB917753:TVE917753 TLF917753:TLI917753 TBJ917753:TBM917753 SRN917753:SRQ917753 SHR917753:SHU917753 RXV917753:RXY917753 RNZ917753:ROC917753 RED917753:REG917753 QUH917753:QUK917753 QKL917753:QKO917753 QAP917753:QAS917753 PQT917753:PQW917753 PGX917753:PHA917753 OXB917753:OXE917753 ONF917753:ONI917753 ODJ917753:ODM917753 NTN917753:NTQ917753 NJR917753:NJU917753 MZV917753:MZY917753 MPZ917753:MQC917753 MGD917753:MGG917753 LWH917753:LWK917753 LML917753:LMO917753 LCP917753:LCS917753 KST917753:KSW917753 KIX917753:KJA917753 JZB917753:JZE917753 JPF917753:JPI917753 JFJ917753:JFM917753 IVN917753:IVQ917753 ILR917753:ILU917753 IBV917753:IBY917753 HRZ917753:HSC917753 HID917753:HIG917753 GYH917753:GYK917753 GOL917753:GOO917753 GEP917753:GES917753 FUT917753:FUW917753 FKX917753:FLA917753 FBB917753:FBE917753 ERF917753:ERI917753 EHJ917753:EHM917753 DXN917753:DXQ917753 DNR917753:DNU917753 DDV917753:DDY917753 CTZ917753:CUC917753 CKD917753:CKG917753 CAH917753:CAK917753 BQL917753:BQO917753 BGP917753:BGS917753 AWT917753:AWW917753 AMX917753:ANA917753 ADB917753:ADE917753 TF917753:TI917753 JJ917753:JM917753 WVV852217:WVY852217 WLZ852217:WMC852217 WCD852217:WCG852217 VSH852217:VSK852217 VIL852217:VIO852217 UYP852217:UYS852217 UOT852217:UOW852217 UEX852217:UFA852217 TVB852217:TVE852217 TLF852217:TLI852217 TBJ852217:TBM852217 SRN852217:SRQ852217 SHR852217:SHU852217 RXV852217:RXY852217 RNZ852217:ROC852217 RED852217:REG852217 QUH852217:QUK852217 QKL852217:QKO852217 QAP852217:QAS852217 PQT852217:PQW852217 PGX852217:PHA852217 OXB852217:OXE852217 ONF852217:ONI852217 ODJ852217:ODM852217 NTN852217:NTQ852217 NJR852217:NJU852217 MZV852217:MZY852217 MPZ852217:MQC852217 MGD852217:MGG852217 LWH852217:LWK852217 LML852217:LMO852217 LCP852217:LCS852217 KST852217:KSW852217 KIX852217:KJA852217 JZB852217:JZE852217 JPF852217:JPI852217 JFJ852217:JFM852217 IVN852217:IVQ852217 ILR852217:ILU852217 IBV852217:IBY852217 HRZ852217:HSC852217 HID852217:HIG852217 GYH852217:GYK852217 GOL852217:GOO852217 GEP852217:GES852217 FUT852217:FUW852217 FKX852217:FLA852217 FBB852217:FBE852217 ERF852217:ERI852217 EHJ852217:EHM852217 DXN852217:DXQ852217 DNR852217:DNU852217 DDV852217:DDY852217 CTZ852217:CUC852217 CKD852217:CKG852217 CAH852217:CAK852217 BQL852217:BQO852217 BGP852217:BGS852217 AWT852217:AWW852217 AMX852217:ANA852217 ADB852217:ADE852217 TF852217:TI852217 JJ852217:JM852217 WVV786681:WVY786681 WLZ786681:WMC786681 WCD786681:WCG786681 VSH786681:VSK786681 VIL786681:VIO786681 UYP786681:UYS786681 UOT786681:UOW786681 UEX786681:UFA786681 TVB786681:TVE786681 TLF786681:TLI786681 TBJ786681:TBM786681 SRN786681:SRQ786681 SHR786681:SHU786681 RXV786681:RXY786681 RNZ786681:ROC786681 RED786681:REG786681 QUH786681:QUK786681 QKL786681:QKO786681 QAP786681:QAS786681 PQT786681:PQW786681 PGX786681:PHA786681 OXB786681:OXE786681 ONF786681:ONI786681 ODJ786681:ODM786681 NTN786681:NTQ786681 NJR786681:NJU786681 MZV786681:MZY786681 MPZ786681:MQC786681 MGD786681:MGG786681 LWH786681:LWK786681 LML786681:LMO786681 LCP786681:LCS786681 KST786681:KSW786681 KIX786681:KJA786681 JZB786681:JZE786681 JPF786681:JPI786681 JFJ786681:JFM786681 IVN786681:IVQ786681 ILR786681:ILU786681 IBV786681:IBY786681 HRZ786681:HSC786681 HID786681:HIG786681 GYH786681:GYK786681 GOL786681:GOO786681 GEP786681:GES786681 FUT786681:FUW786681 FKX786681:FLA786681 FBB786681:FBE786681 ERF786681:ERI786681 EHJ786681:EHM786681 DXN786681:DXQ786681 DNR786681:DNU786681 DDV786681:DDY786681 CTZ786681:CUC786681 CKD786681:CKG786681 CAH786681:CAK786681 BQL786681:BQO786681 BGP786681:BGS786681 AWT786681:AWW786681 AMX786681:ANA786681 ADB786681:ADE786681 TF786681:TI786681 JJ786681:JM786681 WVV721145:WVY721145 WLZ721145:WMC721145 WCD721145:WCG721145 VSH721145:VSK721145 VIL721145:VIO721145 UYP721145:UYS721145 UOT721145:UOW721145 UEX721145:UFA721145 TVB721145:TVE721145 TLF721145:TLI721145 TBJ721145:TBM721145 SRN721145:SRQ721145 SHR721145:SHU721145 RXV721145:RXY721145 RNZ721145:ROC721145 RED721145:REG721145 QUH721145:QUK721145 QKL721145:QKO721145 QAP721145:QAS721145 PQT721145:PQW721145 PGX721145:PHA721145 OXB721145:OXE721145 ONF721145:ONI721145 ODJ721145:ODM721145 NTN721145:NTQ721145 NJR721145:NJU721145 MZV721145:MZY721145 MPZ721145:MQC721145 MGD721145:MGG721145 LWH721145:LWK721145 LML721145:LMO721145 LCP721145:LCS721145 KST721145:KSW721145 KIX721145:KJA721145 JZB721145:JZE721145 JPF721145:JPI721145 JFJ721145:JFM721145 IVN721145:IVQ721145 ILR721145:ILU721145 IBV721145:IBY721145 HRZ721145:HSC721145 HID721145:HIG721145 GYH721145:GYK721145 GOL721145:GOO721145 GEP721145:GES721145 FUT721145:FUW721145 FKX721145:FLA721145 FBB721145:FBE721145 ERF721145:ERI721145 EHJ721145:EHM721145 DXN721145:DXQ721145 DNR721145:DNU721145 DDV721145:DDY721145 CTZ721145:CUC721145 CKD721145:CKG721145 CAH721145:CAK721145 BQL721145:BQO721145 BGP721145:BGS721145 AWT721145:AWW721145 AMX721145:ANA721145 ADB721145:ADE721145 TF721145:TI721145 JJ721145:JM721145 WVV655609:WVY655609 WLZ655609:WMC655609 WCD655609:WCG655609 VSH655609:VSK655609 VIL655609:VIO655609 UYP655609:UYS655609 UOT655609:UOW655609 UEX655609:UFA655609 TVB655609:TVE655609 TLF655609:TLI655609 TBJ655609:TBM655609 SRN655609:SRQ655609 SHR655609:SHU655609 RXV655609:RXY655609 RNZ655609:ROC655609 RED655609:REG655609 QUH655609:QUK655609 QKL655609:QKO655609 QAP655609:QAS655609 PQT655609:PQW655609 PGX655609:PHA655609 OXB655609:OXE655609 ONF655609:ONI655609 ODJ655609:ODM655609 NTN655609:NTQ655609 NJR655609:NJU655609 MZV655609:MZY655609 MPZ655609:MQC655609 MGD655609:MGG655609 LWH655609:LWK655609 LML655609:LMO655609 LCP655609:LCS655609 KST655609:KSW655609 KIX655609:KJA655609 JZB655609:JZE655609 JPF655609:JPI655609 JFJ655609:JFM655609 IVN655609:IVQ655609 ILR655609:ILU655609 IBV655609:IBY655609 HRZ655609:HSC655609 HID655609:HIG655609 GYH655609:GYK655609 GOL655609:GOO655609 GEP655609:GES655609 FUT655609:FUW655609 FKX655609:FLA655609 FBB655609:FBE655609 ERF655609:ERI655609 EHJ655609:EHM655609 DXN655609:DXQ655609 DNR655609:DNU655609 DDV655609:DDY655609 CTZ655609:CUC655609 CKD655609:CKG655609 CAH655609:CAK655609 BQL655609:BQO655609 BGP655609:BGS655609 AWT655609:AWW655609 AMX655609:ANA655609 ADB655609:ADE655609 TF655609:TI655609 JJ655609:JM655609 WVV590073:WVY590073 WLZ590073:WMC590073 WCD590073:WCG590073 VSH590073:VSK590073 VIL590073:VIO590073 UYP590073:UYS590073 UOT590073:UOW590073 UEX590073:UFA590073 TVB590073:TVE590073 TLF590073:TLI590073 TBJ590073:TBM590073 SRN590073:SRQ590073 SHR590073:SHU590073 RXV590073:RXY590073 RNZ590073:ROC590073 RED590073:REG590073 QUH590073:QUK590073 QKL590073:QKO590073 QAP590073:QAS590073 PQT590073:PQW590073 PGX590073:PHA590073 OXB590073:OXE590073 ONF590073:ONI590073 ODJ590073:ODM590073 NTN590073:NTQ590073 NJR590073:NJU590073 MZV590073:MZY590073 MPZ590073:MQC590073 MGD590073:MGG590073 LWH590073:LWK590073 LML590073:LMO590073 LCP590073:LCS590073 KST590073:KSW590073 KIX590073:KJA590073 JZB590073:JZE590073 JPF590073:JPI590073 JFJ590073:JFM590073 IVN590073:IVQ590073 ILR590073:ILU590073 IBV590073:IBY590073 HRZ590073:HSC590073 HID590073:HIG590073 GYH590073:GYK590073 GOL590073:GOO590073 GEP590073:GES590073 FUT590073:FUW590073 FKX590073:FLA590073 FBB590073:FBE590073 ERF590073:ERI590073 EHJ590073:EHM590073 DXN590073:DXQ590073 DNR590073:DNU590073 DDV590073:DDY590073 CTZ590073:CUC590073 CKD590073:CKG590073 CAH590073:CAK590073 BQL590073:BQO590073 BGP590073:BGS590073 AWT590073:AWW590073 AMX590073:ANA590073 ADB590073:ADE590073 TF590073:TI590073 JJ590073:JM590073 WVV524537:WVY524537 WLZ524537:WMC524537 WCD524537:WCG524537 VSH524537:VSK524537 VIL524537:VIO524537 UYP524537:UYS524537 UOT524537:UOW524537 UEX524537:UFA524537 TVB524537:TVE524537 TLF524537:TLI524537 TBJ524537:TBM524537 SRN524537:SRQ524537 SHR524537:SHU524537 RXV524537:RXY524537 RNZ524537:ROC524537 RED524537:REG524537 QUH524537:QUK524537 QKL524537:QKO524537 QAP524537:QAS524537 PQT524537:PQW524537 PGX524537:PHA524537 OXB524537:OXE524537 ONF524537:ONI524537 ODJ524537:ODM524537 NTN524537:NTQ524537 NJR524537:NJU524537 MZV524537:MZY524537 MPZ524537:MQC524537 MGD524537:MGG524537 LWH524537:LWK524537 LML524537:LMO524537 LCP524537:LCS524537 KST524537:KSW524537 KIX524537:KJA524537 JZB524537:JZE524537 JPF524537:JPI524537 JFJ524537:JFM524537 IVN524537:IVQ524537 ILR524537:ILU524537 IBV524537:IBY524537 HRZ524537:HSC524537 HID524537:HIG524537 GYH524537:GYK524537 GOL524537:GOO524537 GEP524537:GES524537 FUT524537:FUW524537 FKX524537:FLA524537 FBB524537:FBE524537 ERF524537:ERI524537 EHJ524537:EHM524537 DXN524537:DXQ524537 DNR524537:DNU524537 DDV524537:DDY524537 CTZ524537:CUC524537 CKD524537:CKG524537 CAH524537:CAK524537 BQL524537:BQO524537 BGP524537:BGS524537 AWT524537:AWW524537 AMX524537:ANA524537 ADB524537:ADE524537 TF524537:TI524537 JJ524537:JM524537 WVV459001:WVY459001 WLZ459001:WMC459001 WCD459001:WCG459001 VSH459001:VSK459001 VIL459001:VIO459001 UYP459001:UYS459001 UOT459001:UOW459001 UEX459001:UFA459001 TVB459001:TVE459001 TLF459001:TLI459001 TBJ459001:TBM459001 SRN459001:SRQ459001 SHR459001:SHU459001 RXV459001:RXY459001 RNZ459001:ROC459001 RED459001:REG459001 QUH459001:QUK459001 QKL459001:QKO459001 QAP459001:QAS459001 PQT459001:PQW459001 PGX459001:PHA459001 OXB459001:OXE459001 ONF459001:ONI459001 ODJ459001:ODM459001 NTN459001:NTQ459001 NJR459001:NJU459001 MZV459001:MZY459001 MPZ459001:MQC459001 MGD459001:MGG459001 LWH459001:LWK459001 LML459001:LMO459001 LCP459001:LCS459001 KST459001:KSW459001 KIX459001:KJA459001 JZB459001:JZE459001 JPF459001:JPI459001 JFJ459001:JFM459001 IVN459001:IVQ459001 ILR459001:ILU459001 IBV459001:IBY459001 HRZ459001:HSC459001 HID459001:HIG459001 GYH459001:GYK459001 GOL459001:GOO459001 GEP459001:GES459001 FUT459001:FUW459001 FKX459001:FLA459001 FBB459001:FBE459001 ERF459001:ERI459001 EHJ459001:EHM459001 DXN459001:DXQ459001 DNR459001:DNU459001 DDV459001:DDY459001 CTZ459001:CUC459001 CKD459001:CKG459001 CAH459001:CAK459001 BQL459001:BQO459001 BGP459001:BGS459001 AWT459001:AWW459001 AMX459001:ANA459001 ADB459001:ADE459001 TF459001:TI459001 JJ459001:JM459001 WVV393465:WVY393465 WLZ393465:WMC393465 WCD393465:WCG393465 VSH393465:VSK393465 VIL393465:VIO393465 UYP393465:UYS393465 UOT393465:UOW393465 UEX393465:UFA393465 TVB393465:TVE393465 TLF393465:TLI393465 TBJ393465:TBM393465 SRN393465:SRQ393465 SHR393465:SHU393465 RXV393465:RXY393465 RNZ393465:ROC393465 RED393465:REG393465 QUH393465:QUK393465 QKL393465:QKO393465 QAP393465:QAS393465 PQT393465:PQW393465 PGX393465:PHA393465 OXB393465:OXE393465 ONF393465:ONI393465 ODJ393465:ODM393465 NTN393465:NTQ393465 NJR393465:NJU393465 MZV393465:MZY393465 MPZ393465:MQC393465 MGD393465:MGG393465 LWH393465:LWK393465 LML393465:LMO393465 LCP393465:LCS393465 KST393465:KSW393465 KIX393465:KJA393465 JZB393465:JZE393465 JPF393465:JPI393465 JFJ393465:JFM393465 IVN393465:IVQ393465 ILR393465:ILU393465 IBV393465:IBY393465 HRZ393465:HSC393465 HID393465:HIG393465 GYH393465:GYK393465 GOL393465:GOO393465 GEP393465:GES393465 FUT393465:FUW393465 FKX393465:FLA393465 FBB393465:FBE393465 ERF393465:ERI393465 EHJ393465:EHM393465 DXN393465:DXQ393465 DNR393465:DNU393465 DDV393465:DDY393465 CTZ393465:CUC393465 CKD393465:CKG393465 CAH393465:CAK393465 BQL393465:BQO393465 BGP393465:BGS393465 AWT393465:AWW393465 AMX393465:ANA393465 ADB393465:ADE393465 TF393465:TI393465 JJ393465:JM393465 WVV327929:WVY327929 WLZ327929:WMC327929 WCD327929:WCG327929 VSH327929:VSK327929 VIL327929:VIO327929 UYP327929:UYS327929 UOT327929:UOW327929 UEX327929:UFA327929 TVB327929:TVE327929 TLF327929:TLI327929 TBJ327929:TBM327929 SRN327929:SRQ327929 SHR327929:SHU327929 RXV327929:RXY327929 RNZ327929:ROC327929 RED327929:REG327929 QUH327929:QUK327929 QKL327929:QKO327929 QAP327929:QAS327929 PQT327929:PQW327929 PGX327929:PHA327929 OXB327929:OXE327929 ONF327929:ONI327929 ODJ327929:ODM327929 NTN327929:NTQ327929 NJR327929:NJU327929 MZV327929:MZY327929 MPZ327929:MQC327929 MGD327929:MGG327929 LWH327929:LWK327929 LML327929:LMO327929 LCP327929:LCS327929 KST327929:KSW327929 KIX327929:KJA327929 JZB327929:JZE327929 JPF327929:JPI327929 JFJ327929:JFM327929 IVN327929:IVQ327929 ILR327929:ILU327929 IBV327929:IBY327929 HRZ327929:HSC327929 HID327929:HIG327929 GYH327929:GYK327929 GOL327929:GOO327929 GEP327929:GES327929 FUT327929:FUW327929 FKX327929:FLA327929 FBB327929:FBE327929 ERF327929:ERI327929 EHJ327929:EHM327929 DXN327929:DXQ327929 DNR327929:DNU327929 DDV327929:DDY327929 CTZ327929:CUC327929 CKD327929:CKG327929 CAH327929:CAK327929 BQL327929:BQO327929 BGP327929:BGS327929 AWT327929:AWW327929 AMX327929:ANA327929 ADB327929:ADE327929 TF327929:TI327929 JJ327929:JM327929 WVV262393:WVY262393 WLZ262393:WMC262393 WCD262393:WCG262393 VSH262393:VSK262393 VIL262393:VIO262393 UYP262393:UYS262393 UOT262393:UOW262393 UEX262393:UFA262393 TVB262393:TVE262393 TLF262393:TLI262393 TBJ262393:TBM262393 SRN262393:SRQ262393 SHR262393:SHU262393 RXV262393:RXY262393 RNZ262393:ROC262393 RED262393:REG262393 QUH262393:QUK262393 QKL262393:QKO262393 QAP262393:QAS262393 PQT262393:PQW262393 PGX262393:PHA262393 OXB262393:OXE262393 ONF262393:ONI262393 ODJ262393:ODM262393 NTN262393:NTQ262393 NJR262393:NJU262393 MZV262393:MZY262393 MPZ262393:MQC262393 MGD262393:MGG262393 LWH262393:LWK262393 LML262393:LMO262393 LCP262393:LCS262393 KST262393:KSW262393 KIX262393:KJA262393 JZB262393:JZE262393 JPF262393:JPI262393 JFJ262393:JFM262393 IVN262393:IVQ262393 ILR262393:ILU262393 IBV262393:IBY262393 HRZ262393:HSC262393 HID262393:HIG262393 GYH262393:GYK262393 GOL262393:GOO262393 GEP262393:GES262393 FUT262393:FUW262393 FKX262393:FLA262393 FBB262393:FBE262393 ERF262393:ERI262393 EHJ262393:EHM262393 DXN262393:DXQ262393 DNR262393:DNU262393 DDV262393:DDY262393 CTZ262393:CUC262393 CKD262393:CKG262393 CAH262393:CAK262393 BQL262393:BQO262393 BGP262393:BGS262393 AWT262393:AWW262393 AMX262393:ANA262393 ADB262393:ADE262393 TF262393:TI262393 JJ262393:JM262393 WVV196857:WVY196857 WLZ196857:WMC196857 WCD196857:WCG196857 VSH196857:VSK196857 VIL196857:VIO196857 UYP196857:UYS196857 UOT196857:UOW196857 UEX196857:UFA196857 TVB196857:TVE196857 TLF196857:TLI196857 TBJ196857:TBM196857 SRN196857:SRQ196857 SHR196857:SHU196857 RXV196857:RXY196857 RNZ196857:ROC196857 RED196857:REG196857 QUH196857:QUK196857 QKL196857:QKO196857 QAP196857:QAS196857 PQT196857:PQW196857 PGX196857:PHA196857 OXB196857:OXE196857 ONF196857:ONI196857 ODJ196857:ODM196857 NTN196857:NTQ196857 NJR196857:NJU196857 MZV196857:MZY196857 MPZ196857:MQC196857 MGD196857:MGG196857 LWH196857:LWK196857 LML196857:LMO196857 LCP196857:LCS196857 KST196857:KSW196857 KIX196857:KJA196857 JZB196857:JZE196857 JPF196857:JPI196857 JFJ196857:JFM196857 IVN196857:IVQ196857 ILR196857:ILU196857 IBV196857:IBY196857 HRZ196857:HSC196857 HID196857:HIG196857 GYH196857:GYK196857 GOL196857:GOO196857 GEP196857:GES196857 FUT196857:FUW196857 FKX196857:FLA196857 FBB196857:FBE196857 ERF196857:ERI196857 EHJ196857:EHM196857 DXN196857:DXQ196857 DNR196857:DNU196857 DDV196857:DDY196857 CTZ196857:CUC196857 CKD196857:CKG196857 CAH196857:CAK196857 BQL196857:BQO196857 BGP196857:BGS196857 AWT196857:AWW196857 AMX196857:ANA196857 ADB196857:ADE196857 TF196857:TI196857 JJ196857:JM196857 WVV131321:WVY131321 WLZ131321:WMC131321 WCD131321:WCG131321 VSH131321:VSK131321 VIL131321:VIO131321 UYP131321:UYS131321 UOT131321:UOW131321 UEX131321:UFA131321 TVB131321:TVE131321 TLF131321:TLI131321 TBJ131321:TBM131321 SRN131321:SRQ131321 SHR131321:SHU131321 RXV131321:RXY131321 RNZ131321:ROC131321 RED131321:REG131321 QUH131321:QUK131321 QKL131321:QKO131321 QAP131321:QAS131321 PQT131321:PQW131321 PGX131321:PHA131321 OXB131321:OXE131321 ONF131321:ONI131321 ODJ131321:ODM131321 NTN131321:NTQ131321 NJR131321:NJU131321 MZV131321:MZY131321 MPZ131321:MQC131321 MGD131321:MGG131321 LWH131321:LWK131321 LML131321:LMO131321 LCP131321:LCS131321 KST131321:KSW131321 KIX131321:KJA131321 JZB131321:JZE131321 JPF131321:JPI131321 JFJ131321:JFM131321 IVN131321:IVQ131321 ILR131321:ILU131321 IBV131321:IBY131321 HRZ131321:HSC131321 HID131321:HIG131321 GYH131321:GYK131321 GOL131321:GOO131321 GEP131321:GES131321 FUT131321:FUW131321 FKX131321:FLA131321 FBB131321:FBE131321 ERF131321:ERI131321 EHJ131321:EHM131321 DXN131321:DXQ131321 DNR131321:DNU131321 DDV131321:DDY131321 CTZ131321:CUC131321 CKD131321:CKG131321 CAH131321:CAK131321 BQL131321:BQO131321 BGP131321:BGS131321 AWT131321:AWW131321 AMX131321:ANA131321 ADB131321:ADE131321 TF131321:TI131321 JJ131321:JM131321 WVV65785:WVY65785 WLZ65785:WMC65785 WCD65785:WCG65785 VSH65785:VSK65785 VIL65785:VIO65785 UYP65785:UYS65785 UOT65785:UOW65785 UEX65785:UFA65785 TVB65785:TVE65785 TLF65785:TLI65785 TBJ65785:TBM65785 SRN65785:SRQ65785 SHR65785:SHU65785 RXV65785:RXY65785 RNZ65785:ROC65785 RED65785:REG65785 QUH65785:QUK65785 QKL65785:QKO65785 QAP65785:QAS65785 PQT65785:PQW65785 PGX65785:PHA65785 OXB65785:OXE65785 ONF65785:ONI65785 ODJ65785:ODM65785 NTN65785:NTQ65785 NJR65785:NJU65785 MZV65785:MZY65785 MPZ65785:MQC65785 MGD65785:MGG65785 LWH65785:LWK65785 LML65785:LMO65785 LCP65785:LCS65785 KST65785:KSW65785 KIX65785:KJA65785 JZB65785:JZE65785 JPF65785:JPI65785 JFJ65785:JFM65785 IVN65785:IVQ65785 ILR65785:ILU65785 IBV65785:IBY65785 HRZ65785:HSC65785 HID65785:HIG65785 GYH65785:GYK65785 GOL65785:GOO65785 GEP65785:GES65785 FUT65785:FUW65785 FKX65785:FLA65785 FBB65785:FBE65785 ERF65785:ERI65785 EHJ65785:EHM65785 DXN65785:DXQ65785 DNR65785:DNU65785 DDV65785:DDY65785 CTZ65785:CUC65785 CKD65785:CKG65785 CAH65785:CAK65785 BQL65785:BQO65785 BGP65785:BGS65785 AWT65785:AWW65785 AMX65785:ANA65785 ADB65785:ADE65785 TF65785:TI65785 JJ65785:JM65785 N211:Q211 JJ211:JM211 TF211:TI211 ADB211:ADE211 AMX211:ANA211 AWT211:AWW211 BGP211:BGS211 BQL211:BQO211 CAH211:CAK211 CKD211:CKG211 CTZ211:CUC211 DDV211:DDY211 DNR211:DNU211 DXN211:DXQ211 EHJ211:EHM211 ERF211:ERI211 FBB211:FBE211 FKX211:FLA211 FUT211:FUW211 GEP211:GES211 GOL211:GOO211 GYH211:GYK211 HID211:HIG211 HRZ211:HSC211 IBV211:IBY211 ILR211:ILU211 IVN211:IVQ211 JFJ211:JFM211 JPF211:JPI211 JZB211:JZE211 KIX211:KJA211 KST211:KSW211 LCP211:LCS211 LML211:LMO211 LWH211:LWK211 MGD211:MGG211 MPZ211:MQC211 MZV211:MZY211 NJR211:NJU211 NTN211:NTQ211 ODJ211:ODM211 ONF211:ONI211 OXB211:OXE211 PGX211:PHA211 PQT211:PQW211 QAP211:QAS211 QKL211:QKO211 QUH211:QUK211 RED211:REG211 RNZ211:ROC211 RXV211:RXY211 SHR211:SHU211 SRN211:SRQ211 TBJ211:TBM211 TLF211:TLI211 TVB211:TVE211 UEX211:UFA211 UOT211:UOW211 UYP211:UYS211 VIL211:VIO211 VSH211:VSK211 WCD211:WCG211 WLZ211:WMC211 WVV211:WVY211">
      <formula1>$CG$211:$CG$212</formula1>
    </dataValidation>
    <dataValidation type="list" allowBlank="1" showDropDown="0" showInputMessage="1" showErrorMessage="1" sqref="P983304:T983304 P917768:T917768 P852232:T852232 P786696:T786696 P721160:T721160 P655624:T655624 P590088:T590088 P524552:T524552 P459016:T459016 P393480:T393480 P327944:T327944 P262408:T262408 P196872:T196872 P131336:T131336 P65800:T65800 JL65802:JP65802 TH65802:TL65802 ADD65802:ADH65802 AMZ65802:AND65802 AWV65802:AWZ65802 BGR65802:BGV65802 BQN65802:BQR65802 CAJ65802:CAN65802 CKF65802:CKJ65802 CUB65802:CUF65802 DDX65802:DEB65802 DNT65802:DNX65802 DXP65802:DXT65802 EHL65802:EHP65802 ERH65802:ERL65802 FBD65802:FBH65802 FKZ65802:FLD65802 FUV65802:FUZ65802 GER65802:GEV65802 GON65802:GOR65802 GYJ65802:GYN65802 HIF65802:HIJ65802 HSB65802:HSF65802 IBX65802:ICB65802 ILT65802:ILX65802 IVP65802:IVT65802 JFL65802:JFP65802 JPH65802:JPL65802 JZD65802:JZH65802 KIZ65802:KJD65802 KSV65802:KSZ65802 LCR65802:LCV65802 LMN65802:LMR65802 LWJ65802:LWN65802 MGF65802:MGJ65802 MQB65802:MQF65802 MZX65802:NAB65802 NJT65802:NJX65802 NTP65802:NTT65802 ODL65802:ODP65802 ONH65802:ONL65802 OXD65802:OXH65802 PGZ65802:PHD65802 PQV65802:PQZ65802 QAR65802:QAV65802 QKN65802:QKR65802 QUJ65802:QUN65802 REF65802:REJ65802 ROB65802:ROF65802 RXX65802:RYB65802 SHT65802:SHX65802 SRP65802:SRT65802 TBL65802:TBP65802 TLH65802:TLL65802 TVD65802:TVH65802 UEZ65802:UFD65802 UOV65802:UOZ65802 UYR65802:UYV65802 VIN65802:VIR65802 VSJ65802:VSN65802 WCF65802:WCJ65802 WMB65802:WMF65802 WVX65802:WWB65802 JL131338:JP131338 TH131338:TL131338 ADD131338:ADH131338 AMZ131338:AND131338 AWV131338:AWZ131338 BGR131338:BGV131338 BQN131338:BQR131338 CAJ131338:CAN131338 CKF131338:CKJ131338 CUB131338:CUF131338 DDX131338:DEB131338 DNT131338:DNX131338 DXP131338:DXT131338 EHL131338:EHP131338 ERH131338:ERL131338 FBD131338:FBH131338 FKZ131338:FLD131338 FUV131338:FUZ131338 GER131338:GEV131338 GON131338:GOR131338 GYJ131338:GYN131338 HIF131338:HIJ131338 HSB131338:HSF131338 IBX131338:ICB131338 ILT131338:ILX131338 IVP131338:IVT131338 JFL131338:JFP131338 JPH131338:JPL131338 JZD131338:JZH131338 KIZ131338:KJD131338 KSV131338:KSZ131338 LCR131338:LCV131338 LMN131338:LMR131338 LWJ131338:LWN131338 MGF131338:MGJ131338 MQB131338:MQF131338 MZX131338:NAB131338 NJT131338:NJX131338 NTP131338:NTT131338 ODL131338:ODP131338 ONH131338:ONL131338 OXD131338:OXH131338 PGZ131338:PHD131338 PQV131338:PQZ131338 QAR131338:QAV131338 QKN131338:QKR131338 QUJ131338:QUN131338 REF131338:REJ131338 ROB131338:ROF131338 RXX131338:RYB131338 SHT131338:SHX131338 SRP131338:SRT131338 TBL131338:TBP131338 TLH131338:TLL131338 TVD131338:TVH131338 UEZ131338:UFD131338 UOV131338:UOZ131338 UYR131338:UYV131338 VIN131338:VIR131338 VSJ131338:VSN131338 WCF131338:WCJ131338 WMB131338:WMF131338 WVX131338:WWB131338 JL196874:JP196874 TH196874:TL196874 ADD196874:ADH196874 AMZ196874:AND196874 AWV196874:AWZ196874 BGR196874:BGV196874 BQN196874:BQR196874 CAJ196874:CAN196874 CKF196874:CKJ196874 CUB196874:CUF196874 DDX196874:DEB196874 DNT196874:DNX196874 DXP196874:DXT196874 EHL196874:EHP196874 ERH196874:ERL196874 FBD196874:FBH196874 FKZ196874:FLD196874 FUV196874:FUZ196874 GER196874:GEV196874 GON196874:GOR196874 GYJ196874:GYN196874 HIF196874:HIJ196874 HSB196874:HSF196874 IBX196874:ICB196874 ILT196874:ILX196874 IVP196874:IVT196874 JFL196874:JFP196874 JPH196874:JPL196874 JZD196874:JZH196874 KIZ196874:KJD196874 KSV196874:KSZ196874 LCR196874:LCV196874 LMN196874:LMR196874 LWJ196874:LWN196874 MGF196874:MGJ196874 MQB196874:MQF196874 MZX196874:NAB196874 NJT196874:NJX196874 NTP196874:NTT196874 ODL196874:ODP196874 ONH196874:ONL196874 OXD196874:OXH196874 PGZ196874:PHD196874 PQV196874:PQZ196874 QAR196874:QAV196874 QKN196874:QKR196874 QUJ196874:QUN196874 REF196874:REJ196874 ROB196874:ROF196874 RXX196874:RYB196874 SHT196874:SHX196874 SRP196874:SRT196874 TBL196874:TBP196874 TLH196874:TLL196874 TVD196874:TVH196874 UEZ196874:UFD196874 UOV196874:UOZ196874 UYR196874:UYV196874 VIN196874:VIR196874 VSJ196874:VSN196874 WCF196874:WCJ196874 WMB196874:WMF196874 WVX196874:WWB196874 JL262410:JP262410 TH262410:TL262410 ADD262410:ADH262410 AMZ262410:AND262410 AWV262410:AWZ262410 BGR262410:BGV262410 BQN262410:BQR262410 CAJ262410:CAN262410 CKF262410:CKJ262410 CUB262410:CUF262410 DDX262410:DEB262410 DNT262410:DNX262410 DXP262410:DXT262410 EHL262410:EHP262410 ERH262410:ERL262410 FBD262410:FBH262410 FKZ262410:FLD262410 FUV262410:FUZ262410 GER262410:GEV262410 GON262410:GOR262410 GYJ262410:GYN262410 HIF262410:HIJ262410 HSB262410:HSF262410 IBX262410:ICB262410 ILT262410:ILX262410 IVP262410:IVT262410 JFL262410:JFP262410 JPH262410:JPL262410 JZD262410:JZH262410 KIZ262410:KJD262410 KSV262410:KSZ262410 LCR262410:LCV262410 LMN262410:LMR262410 LWJ262410:LWN262410 MGF262410:MGJ262410 MQB262410:MQF262410 MZX262410:NAB262410 NJT262410:NJX262410 NTP262410:NTT262410 ODL262410:ODP262410 ONH262410:ONL262410 OXD262410:OXH262410 PGZ262410:PHD262410 PQV262410:PQZ262410 QAR262410:QAV262410 QKN262410:QKR262410 QUJ262410:QUN262410 REF262410:REJ262410 ROB262410:ROF262410 RXX262410:RYB262410 SHT262410:SHX262410 SRP262410:SRT262410 TBL262410:TBP262410 TLH262410:TLL262410 TVD262410:TVH262410 UEZ262410:UFD262410 UOV262410:UOZ262410 UYR262410:UYV262410 VIN262410:VIR262410 VSJ262410:VSN262410 WCF262410:WCJ262410 WMB262410:WMF262410 WVX262410:WWB262410 JL327946:JP327946 TH327946:TL327946 ADD327946:ADH327946 AMZ327946:AND327946 AWV327946:AWZ327946 BGR327946:BGV327946 BQN327946:BQR327946 CAJ327946:CAN327946 CKF327946:CKJ327946 CUB327946:CUF327946 DDX327946:DEB327946 DNT327946:DNX327946 DXP327946:DXT327946 EHL327946:EHP327946 ERH327946:ERL327946 FBD327946:FBH327946 FKZ327946:FLD327946 FUV327946:FUZ327946 GER327946:GEV327946 GON327946:GOR327946 GYJ327946:GYN327946 HIF327946:HIJ327946 HSB327946:HSF327946 IBX327946:ICB327946 ILT327946:ILX327946 IVP327946:IVT327946 JFL327946:JFP327946 JPH327946:JPL327946 JZD327946:JZH327946 KIZ327946:KJD327946 KSV327946:KSZ327946 LCR327946:LCV327946 LMN327946:LMR327946 LWJ327946:LWN327946 MGF327946:MGJ327946 MQB327946:MQF327946 MZX327946:NAB327946 NJT327946:NJX327946 NTP327946:NTT327946 ODL327946:ODP327946 ONH327946:ONL327946 OXD327946:OXH327946 PGZ327946:PHD327946 PQV327946:PQZ327946 QAR327946:QAV327946 QKN327946:QKR327946 QUJ327946:QUN327946 REF327946:REJ327946 ROB327946:ROF327946 RXX327946:RYB327946 SHT327946:SHX327946 SRP327946:SRT327946 TBL327946:TBP327946 TLH327946:TLL327946 TVD327946:TVH327946 UEZ327946:UFD327946 UOV327946:UOZ327946 UYR327946:UYV327946 VIN327946:VIR327946 VSJ327946:VSN327946 WCF327946:WCJ327946 WMB327946:WMF327946 WVX327946:WWB327946 JL393482:JP393482 TH393482:TL393482 ADD393482:ADH393482 AMZ393482:AND393482 AWV393482:AWZ393482 BGR393482:BGV393482 BQN393482:BQR393482 CAJ393482:CAN393482 CKF393482:CKJ393482 CUB393482:CUF393482 DDX393482:DEB393482 DNT393482:DNX393482 DXP393482:DXT393482 EHL393482:EHP393482 ERH393482:ERL393482 FBD393482:FBH393482 FKZ393482:FLD393482 FUV393482:FUZ393482 GER393482:GEV393482 GON393482:GOR393482 GYJ393482:GYN393482 HIF393482:HIJ393482 HSB393482:HSF393482 IBX393482:ICB393482 ILT393482:ILX393482 IVP393482:IVT393482 JFL393482:JFP393482 JPH393482:JPL393482 JZD393482:JZH393482 KIZ393482:KJD393482 KSV393482:KSZ393482 LCR393482:LCV393482 LMN393482:LMR393482 LWJ393482:LWN393482 MGF393482:MGJ393482 MQB393482:MQF393482 MZX393482:NAB393482 NJT393482:NJX393482 NTP393482:NTT393482 ODL393482:ODP393482 ONH393482:ONL393482 OXD393482:OXH393482 PGZ393482:PHD393482 PQV393482:PQZ393482 QAR393482:QAV393482 QKN393482:QKR393482 QUJ393482:QUN393482 REF393482:REJ393482 ROB393482:ROF393482 RXX393482:RYB393482 SHT393482:SHX393482 SRP393482:SRT393482 TBL393482:TBP393482 TLH393482:TLL393482 TVD393482:TVH393482 UEZ393482:UFD393482 UOV393482:UOZ393482 UYR393482:UYV393482 VIN393482:VIR393482 VSJ393482:VSN393482 WCF393482:WCJ393482 WMB393482:WMF393482 WVX393482:WWB393482 JL459018:JP459018 TH459018:TL459018 ADD459018:ADH459018 AMZ459018:AND459018 AWV459018:AWZ459018 BGR459018:BGV459018 BQN459018:BQR459018 CAJ459018:CAN459018 CKF459018:CKJ459018 CUB459018:CUF459018 DDX459018:DEB459018 DNT459018:DNX459018 DXP459018:DXT459018 EHL459018:EHP459018 ERH459018:ERL459018 FBD459018:FBH459018 FKZ459018:FLD459018 FUV459018:FUZ459018 GER459018:GEV459018 GON459018:GOR459018 GYJ459018:GYN459018 HIF459018:HIJ459018 HSB459018:HSF459018 IBX459018:ICB459018 ILT459018:ILX459018 IVP459018:IVT459018 JFL459018:JFP459018 JPH459018:JPL459018 JZD459018:JZH459018 KIZ459018:KJD459018 KSV459018:KSZ459018 LCR459018:LCV459018 LMN459018:LMR459018 LWJ459018:LWN459018 MGF459018:MGJ459018 MQB459018:MQF459018 MZX459018:NAB459018 NJT459018:NJX459018 NTP459018:NTT459018 ODL459018:ODP459018 ONH459018:ONL459018 OXD459018:OXH459018 PGZ459018:PHD459018 PQV459018:PQZ459018 QAR459018:QAV459018 QKN459018:QKR459018 QUJ459018:QUN459018 REF459018:REJ459018 ROB459018:ROF459018 RXX459018:RYB459018 SHT459018:SHX459018 SRP459018:SRT459018 TBL459018:TBP459018 TLH459018:TLL459018 TVD459018:TVH459018 UEZ459018:UFD459018 UOV459018:UOZ459018 UYR459018:UYV459018 VIN459018:VIR459018 VSJ459018:VSN459018 WCF459018:WCJ459018 WMB459018:WMF459018 WVX459018:WWB459018 JL524554:JP524554 TH524554:TL524554 ADD524554:ADH524554 AMZ524554:AND524554 AWV524554:AWZ524554 BGR524554:BGV524554 BQN524554:BQR524554 CAJ524554:CAN524554 CKF524554:CKJ524554 CUB524554:CUF524554 DDX524554:DEB524554 DNT524554:DNX524554 DXP524554:DXT524554 EHL524554:EHP524554 ERH524554:ERL524554 FBD524554:FBH524554 FKZ524554:FLD524554 FUV524554:FUZ524554 GER524554:GEV524554 GON524554:GOR524554 GYJ524554:GYN524554 HIF524554:HIJ524554 HSB524554:HSF524554 IBX524554:ICB524554 ILT524554:ILX524554 IVP524554:IVT524554 JFL524554:JFP524554 JPH524554:JPL524554 JZD524554:JZH524554 KIZ524554:KJD524554 KSV524554:KSZ524554 LCR524554:LCV524554 LMN524554:LMR524554 LWJ524554:LWN524554 MGF524554:MGJ524554 MQB524554:MQF524554 MZX524554:NAB524554 NJT524554:NJX524554 NTP524554:NTT524554 ODL524554:ODP524554 ONH524554:ONL524554 OXD524554:OXH524554 PGZ524554:PHD524554 PQV524554:PQZ524554 QAR524554:QAV524554 QKN524554:QKR524554 QUJ524554:QUN524554 REF524554:REJ524554 ROB524554:ROF524554 RXX524554:RYB524554 SHT524554:SHX524554 SRP524554:SRT524554 TBL524554:TBP524554 TLH524554:TLL524554 TVD524554:TVH524554 UEZ524554:UFD524554 UOV524554:UOZ524554 UYR524554:UYV524554 VIN524554:VIR524554 VSJ524554:VSN524554 WCF524554:WCJ524554 WMB524554:WMF524554 WVX524554:WWB524554 JL590090:JP590090 TH590090:TL590090 ADD590090:ADH590090 AMZ590090:AND590090 AWV590090:AWZ590090 BGR590090:BGV590090 BQN590090:BQR590090 CAJ590090:CAN590090 CKF590090:CKJ590090 CUB590090:CUF590090 DDX590090:DEB590090 DNT590090:DNX590090 DXP590090:DXT590090 EHL590090:EHP590090 ERH590090:ERL590090 FBD590090:FBH590090 FKZ590090:FLD590090 FUV590090:FUZ590090 GER590090:GEV590090 GON590090:GOR590090 GYJ590090:GYN590090 HIF590090:HIJ590090 HSB590090:HSF590090 IBX590090:ICB590090 ILT590090:ILX590090 IVP590090:IVT590090 JFL590090:JFP590090 JPH590090:JPL590090 JZD590090:JZH590090 KIZ590090:KJD590090 KSV590090:KSZ590090 LCR590090:LCV590090 LMN590090:LMR590090 LWJ590090:LWN590090 MGF590090:MGJ590090 MQB590090:MQF590090 MZX590090:NAB590090 NJT590090:NJX590090 NTP590090:NTT590090 ODL590090:ODP590090 ONH590090:ONL590090 OXD590090:OXH590090 PGZ590090:PHD590090 PQV590090:PQZ590090 QAR590090:QAV590090 QKN590090:QKR590090 QUJ590090:QUN590090 REF590090:REJ590090 ROB590090:ROF590090 RXX590090:RYB590090 SHT590090:SHX590090 SRP590090:SRT590090 TBL590090:TBP590090 TLH590090:TLL590090 TVD590090:TVH590090 UEZ590090:UFD590090 UOV590090:UOZ590090 UYR590090:UYV590090 VIN590090:VIR590090 VSJ590090:VSN590090 WCF590090:WCJ590090 WMB590090:WMF590090 WVX590090:WWB590090 JL655626:JP655626 TH655626:TL655626 ADD655626:ADH655626 AMZ655626:AND655626 AWV655626:AWZ655626 BGR655626:BGV655626 BQN655626:BQR655626 CAJ655626:CAN655626 CKF655626:CKJ655626 CUB655626:CUF655626 DDX655626:DEB655626 DNT655626:DNX655626 DXP655626:DXT655626 EHL655626:EHP655626 ERH655626:ERL655626 FBD655626:FBH655626 FKZ655626:FLD655626 FUV655626:FUZ655626 GER655626:GEV655626 GON655626:GOR655626 GYJ655626:GYN655626 HIF655626:HIJ655626 HSB655626:HSF655626 IBX655626:ICB655626 ILT655626:ILX655626 IVP655626:IVT655626 JFL655626:JFP655626 JPH655626:JPL655626 JZD655626:JZH655626 KIZ655626:KJD655626 KSV655626:KSZ655626 LCR655626:LCV655626 LMN655626:LMR655626 LWJ655626:LWN655626 MGF655626:MGJ655626 MQB655626:MQF655626 MZX655626:NAB655626 NJT655626:NJX655626 NTP655626:NTT655626 ODL655626:ODP655626 ONH655626:ONL655626 OXD655626:OXH655626 PGZ655626:PHD655626 PQV655626:PQZ655626 QAR655626:QAV655626 QKN655626:QKR655626 QUJ655626:QUN655626 REF655626:REJ655626 ROB655626:ROF655626 RXX655626:RYB655626 SHT655626:SHX655626 SRP655626:SRT655626 TBL655626:TBP655626 TLH655626:TLL655626 TVD655626:TVH655626 UEZ655626:UFD655626 UOV655626:UOZ655626 UYR655626:UYV655626 VIN655626:VIR655626 VSJ655626:VSN655626 WCF655626:WCJ655626 WMB655626:WMF655626 WVX655626:WWB655626 JL721162:JP721162 TH721162:TL721162 ADD721162:ADH721162 AMZ721162:AND721162 AWV721162:AWZ721162 BGR721162:BGV721162 BQN721162:BQR721162 CAJ721162:CAN721162 CKF721162:CKJ721162 CUB721162:CUF721162 DDX721162:DEB721162 DNT721162:DNX721162 DXP721162:DXT721162 EHL721162:EHP721162 ERH721162:ERL721162 FBD721162:FBH721162 FKZ721162:FLD721162 FUV721162:FUZ721162 GER721162:GEV721162 GON721162:GOR721162 GYJ721162:GYN721162 HIF721162:HIJ721162 HSB721162:HSF721162 IBX721162:ICB721162 ILT721162:ILX721162 IVP721162:IVT721162 JFL721162:JFP721162 JPH721162:JPL721162 JZD721162:JZH721162 KIZ721162:KJD721162 KSV721162:KSZ721162 LCR721162:LCV721162 LMN721162:LMR721162 LWJ721162:LWN721162 MGF721162:MGJ721162 MQB721162:MQF721162 MZX721162:NAB721162 NJT721162:NJX721162 NTP721162:NTT721162 ODL721162:ODP721162 ONH721162:ONL721162 OXD721162:OXH721162 PGZ721162:PHD721162 PQV721162:PQZ721162 QAR721162:QAV721162 QKN721162:QKR721162 QUJ721162:QUN721162 REF721162:REJ721162 ROB721162:ROF721162 RXX721162:RYB721162 SHT721162:SHX721162 SRP721162:SRT721162 TBL721162:TBP721162 TLH721162:TLL721162 TVD721162:TVH721162 UEZ721162:UFD721162 UOV721162:UOZ721162 UYR721162:UYV721162 VIN721162:VIR721162 VSJ721162:VSN721162 WCF721162:WCJ721162 WMB721162:WMF721162 WVX721162:WWB721162 JL786698:JP786698 TH786698:TL786698 ADD786698:ADH786698 AMZ786698:AND786698 AWV786698:AWZ786698 BGR786698:BGV786698 BQN786698:BQR786698 CAJ786698:CAN786698 CKF786698:CKJ786698 CUB786698:CUF786698 DDX786698:DEB786698 DNT786698:DNX786698 DXP786698:DXT786698 EHL786698:EHP786698 ERH786698:ERL786698 FBD786698:FBH786698 FKZ786698:FLD786698 FUV786698:FUZ786698 GER786698:GEV786698 GON786698:GOR786698 GYJ786698:GYN786698 HIF786698:HIJ786698 HSB786698:HSF786698 IBX786698:ICB786698 ILT786698:ILX786698 IVP786698:IVT786698 JFL786698:JFP786698 JPH786698:JPL786698 JZD786698:JZH786698 KIZ786698:KJD786698 KSV786698:KSZ786698 LCR786698:LCV786698 LMN786698:LMR786698 LWJ786698:LWN786698 MGF786698:MGJ786698 MQB786698:MQF786698 MZX786698:NAB786698 NJT786698:NJX786698 NTP786698:NTT786698 ODL786698:ODP786698 ONH786698:ONL786698 OXD786698:OXH786698 PGZ786698:PHD786698 PQV786698:PQZ786698 QAR786698:QAV786698 QKN786698:QKR786698 QUJ786698:QUN786698 REF786698:REJ786698 ROB786698:ROF786698 RXX786698:RYB786698 SHT786698:SHX786698 SRP786698:SRT786698 TBL786698:TBP786698 TLH786698:TLL786698 TVD786698:TVH786698 UEZ786698:UFD786698 UOV786698:UOZ786698 UYR786698:UYV786698 VIN786698:VIR786698 VSJ786698:VSN786698 WCF786698:WCJ786698 WMB786698:WMF786698 WVX786698:WWB786698 JL852234:JP852234 TH852234:TL852234 ADD852234:ADH852234 AMZ852234:AND852234 AWV852234:AWZ852234 BGR852234:BGV852234 BQN852234:BQR852234 CAJ852234:CAN852234 CKF852234:CKJ852234 CUB852234:CUF852234 DDX852234:DEB852234 DNT852234:DNX852234 DXP852234:DXT852234 EHL852234:EHP852234 ERH852234:ERL852234 FBD852234:FBH852234 FKZ852234:FLD852234 FUV852234:FUZ852234 GER852234:GEV852234 GON852234:GOR852234 GYJ852234:GYN852234 HIF852234:HIJ852234 HSB852234:HSF852234 IBX852234:ICB852234 ILT852234:ILX852234 IVP852234:IVT852234 JFL852234:JFP852234 JPH852234:JPL852234 JZD852234:JZH852234 KIZ852234:KJD852234 KSV852234:KSZ852234 LCR852234:LCV852234 LMN852234:LMR852234 LWJ852234:LWN852234 MGF852234:MGJ852234 MQB852234:MQF852234 MZX852234:NAB852234 NJT852234:NJX852234 NTP852234:NTT852234 ODL852234:ODP852234 ONH852234:ONL852234 OXD852234:OXH852234 PGZ852234:PHD852234 PQV852234:PQZ852234 QAR852234:QAV852234 QKN852234:QKR852234 QUJ852234:QUN852234 REF852234:REJ852234 ROB852234:ROF852234 RXX852234:RYB852234 SHT852234:SHX852234 SRP852234:SRT852234 TBL852234:TBP852234 TLH852234:TLL852234 TVD852234:TVH852234 UEZ852234:UFD852234 UOV852234:UOZ852234 UYR852234:UYV852234 VIN852234:VIR852234 VSJ852234:VSN852234 WCF852234:WCJ852234 WMB852234:WMF852234 WVX852234:WWB852234 JL917770:JP917770 TH917770:TL917770 ADD917770:ADH917770 AMZ917770:AND917770 AWV917770:AWZ917770 BGR917770:BGV917770 BQN917770:BQR917770 CAJ917770:CAN917770 CKF917770:CKJ917770 CUB917770:CUF917770 DDX917770:DEB917770 DNT917770:DNX917770 DXP917770:DXT917770 EHL917770:EHP917770 ERH917770:ERL917770 FBD917770:FBH917770 FKZ917770:FLD917770 FUV917770:FUZ917770 GER917770:GEV917770 GON917770:GOR917770 GYJ917770:GYN917770 HIF917770:HIJ917770 HSB917770:HSF917770 IBX917770:ICB917770 ILT917770:ILX917770 IVP917770:IVT917770 JFL917770:JFP917770 JPH917770:JPL917770 JZD917770:JZH917770 KIZ917770:KJD917770 KSV917770:KSZ917770 LCR917770:LCV917770 LMN917770:LMR917770 LWJ917770:LWN917770 MGF917770:MGJ917770 MQB917770:MQF917770 MZX917770:NAB917770 NJT917770:NJX917770 NTP917770:NTT917770 ODL917770:ODP917770 ONH917770:ONL917770 OXD917770:OXH917770 PGZ917770:PHD917770 PQV917770:PQZ917770 QAR917770:QAV917770 QKN917770:QKR917770 QUJ917770:QUN917770 REF917770:REJ917770 ROB917770:ROF917770 RXX917770:RYB917770 SHT917770:SHX917770 SRP917770:SRT917770 TBL917770:TBP917770 TLH917770:TLL917770 TVD917770:TVH917770 UEZ917770:UFD917770 UOV917770:UOZ917770 UYR917770:UYV917770 VIN917770:VIR917770 VSJ917770:VSN917770 WCF917770:WCJ917770 WMB917770:WMF917770 WVX917770:WWB917770 JL983306:JP983306 TH983306:TL983306 ADD983306:ADH983306 AMZ983306:AND983306 AWV983306:AWZ983306 BGR983306:BGV983306 BQN983306:BQR983306 CAJ983306:CAN983306 CKF983306:CKJ983306 CUB983306:CUF983306 DDX983306:DEB983306 DNT983306:DNX983306 DXP983306:DXT983306 EHL983306:EHP983306 ERH983306:ERL983306 FBD983306:FBH983306 FKZ983306:FLD983306 FUV983306:FUZ983306 GER983306:GEV983306 GON983306:GOR983306 GYJ983306:GYN983306 HIF983306:HIJ983306 HSB983306:HSF983306 IBX983306:ICB983306 ILT983306:ILX983306 IVP983306:IVT983306 JFL983306:JFP983306 JPH983306:JPL983306 JZD983306:JZH983306 KIZ983306:KJD983306 KSV983306:KSZ983306 LCR983306:LCV983306 LMN983306:LMR983306 LWJ983306:LWN983306 MGF983306:MGJ983306 MQB983306:MQF983306 MZX983306:NAB983306 NJT983306:NJX983306 NTP983306:NTT983306 ODL983306:ODP983306 ONH983306:ONL983306 OXD983306:OXH983306 PGZ983306:PHD983306 PQV983306:PQZ983306 QAR983306:QAV983306 QKN983306:QKR983306 QUJ983306:QUN983306 REF983306:REJ983306 ROB983306:ROF983306 RXX983306:RYB983306 SHT983306:SHX983306 SRP983306:SRT983306 TBL983306:TBP983306 TLH983306:TLL983306 TVD983306:TVH983306 UEZ983306:UFD983306 UOV983306:UOZ983306 UYR983306:UYV983306 VIN983306:VIR983306 VSJ983306:VSN983306 WCF983306:WCJ983306 WMB983306:WMF983306 WVX983306:WWB983306 P246:T246 JL246:JP246 TH246:TL246 ADD246:ADH246 AMZ246:AND246 AWV246:AWZ246 BGR246:BGV246 BQN246:BQR246 CAJ246:CAN246 CKF246:CKJ246 CUB246:CUF246 DDX246:DEB246 DNT246:DNX246 DXP246:DXT246 EHL246:EHP246 ERH246:ERL246 FBD246:FBH246 FKZ246:FLD246 FUV246:FUZ246 GER246:GEV246 GON246:GOR246 GYJ246:GYN246 HIF246:HIJ246 HSB246:HSF246 IBX246:ICB246 ILT246:ILX246 IVP246:IVT246 JFL246:JFP246 JPH246:JPL246 JZD246:JZH246 KIZ246:KJD246 KSV246:KSZ246 LCR246:LCV246 LMN246:LMR246 LWJ246:LWN246 MGF246:MGJ246 MQB246:MQF246 MZX246:NAB246 NJT246:NJX246 NTP246:NTT246 ODL246:ODP246 ONH246:ONL246 OXD246:OXH246 PGZ246:PHD246 PQV246:PQZ246 QAR246:QAV246 QKN246:QKR246 QUJ246:QUN246 REF246:REJ246 ROB246:ROF246 RXX246:RYB246 SHT246:SHX246 SRP246:SRT246 TBL246:TBP246 TLH246:TLL246 TVD246:TVH246 UEZ246:UFD246 UOV246:UOZ246 UYR246:UYV246 VIN246:VIR246 VSJ246:VSN246 WCF246:WCJ246 WMB246:WMF246 WVX246:WWB246">
      <formula1>$CG$244:$CG$247</formula1>
    </dataValidation>
    <dataValidation type="list" allowBlank="1" showDropDown="0" showInputMessage="1" showErrorMessage="1" sqref="U983315:Z983317 U917779:Z917781 U852243:Z852245 U786707:Z786709 U721171:Z721173 U655635:Z655637 U590099:Z590101 U524563:Z524565 U459027:Z459029 U393491:Z393493 U327955:Z327957 U262419:Z262421 U196883:Z196885 U131347:Z131349 U65811:Z65813 JQ65813:JV65815 TM65813:TR65815 ADI65813:ADN65815 ANE65813:ANJ65815 AXA65813:AXF65815 BGW65813:BHB65815 BQS65813:BQX65815 CAO65813:CAT65815 CKK65813:CKP65815 CUG65813:CUL65815 DEC65813:DEH65815 DNY65813:DOD65815 DXU65813:DXZ65815 EHQ65813:EHV65815 ERM65813:ERR65815 FBI65813:FBN65815 FLE65813:FLJ65815 FVA65813:FVF65815 GEW65813:GFB65815 GOS65813:GOX65815 GYO65813:GYT65815 HIK65813:HIP65815 HSG65813:HSL65815 ICC65813:ICH65815 ILY65813:IMD65815 IVU65813:IVZ65815 JFQ65813:JFV65815 JPM65813:JPR65815 JZI65813:JZN65815 KJE65813:KJJ65815 KTA65813:KTF65815 LCW65813:LDB65815 LMS65813:LMX65815 LWO65813:LWT65815 MGK65813:MGP65815 MQG65813:MQL65815 NAC65813:NAH65815 NJY65813:NKD65815 NTU65813:NTZ65815 ODQ65813:ODV65815 ONM65813:ONR65815 OXI65813:OXN65815 PHE65813:PHJ65815 PRA65813:PRF65815 QAW65813:QBB65815 QKS65813:QKX65815 QUO65813:QUT65815 REK65813:REP65815 ROG65813:ROL65815 RYC65813:RYH65815 SHY65813:SID65815 SRU65813:SRZ65815 TBQ65813:TBV65815 TLM65813:TLR65815 TVI65813:TVN65815 UFE65813:UFJ65815 UPA65813:UPF65815 UYW65813:UZB65815 VIS65813:VIX65815 VSO65813:VST65815 WCK65813:WCP65815 WMG65813:WML65815 WWC65813:WWH65815 JQ131349:JV131351 TM131349:TR131351 ADI131349:ADN131351 ANE131349:ANJ131351 AXA131349:AXF131351 BGW131349:BHB131351 BQS131349:BQX131351 CAO131349:CAT131351 CKK131349:CKP131351 CUG131349:CUL131351 DEC131349:DEH131351 DNY131349:DOD131351 DXU131349:DXZ131351 EHQ131349:EHV131351 ERM131349:ERR131351 FBI131349:FBN131351 FLE131349:FLJ131351 FVA131349:FVF131351 GEW131349:GFB131351 GOS131349:GOX131351 GYO131349:GYT131351 HIK131349:HIP131351 HSG131349:HSL131351 ICC131349:ICH131351 ILY131349:IMD131351 IVU131349:IVZ131351 JFQ131349:JFV131351 JPM131349:JPR131351 JZI131349:JZN131351 KJE131349:KJJ131351 KTA131349:KTF131351 LCW131349:LDB131351 LMS131349:LMX131351 LWO131349:LWT131351 MGK131349:MGP131351 MQG131349:MQL131351 NAC131349:NAH131351 NJY131349:NKD131351 NTU131349:NTZ131351 ODQ131349:ODV131351 ONM131349:ONR131351 OXI131349:OXN131351 PHE131349:PHJ131351 PRA131349:PRF131351 QAW131349:QBB131351 QKS131349:QKX131351 QUO131349:QUT131351 REK131349:REP131351 ROG131349:ROL131351 RYC131349:RYH131351 SHY131349:SID131351 SRU131349:SRZ131351 TBQ131349:TBV131351 TLM131349:TLR131351 TVI131349:TVN131351 UFE131349:UFJ131351 UPA131349:UPF131351 UYW131349:UZB131351 VIS131349:VIX131351 VSO131349:VST131351 WCK131349:WCP131351 WMG131349:WML131351 WWC131349:WWH131351 JQ196885:JV196887 TM196885:TR196887 ADI196885:ADN196887 ANE196885:ANJ196887 AXA196885:AXF196887 BGW196885:BHB196887 BQS196885:BQX196887 CAO196885:CAT196887 CKK196885:CKP196887 CUG196885:CUL196887 DEC196885:DEH196887 DNY196885:DOD196887 DXU196885:DXZ196887 EHQ196885:EHV196887 ERM196885:ERR196887 FBI196885:FBN196887 FLE196885:FLJ196887 FVA196885:FVF196887 GEW196885:GFB196887 GOS196885:GOX196887 GYO196885:GYT196887 HIK196885:HIP196887 HSG196885:HSL196887 ICC196885:ICH196887 ILY196885:IMD196887 IVU196885:IVZ196887 JFQ196885:JFV196887 JPM196885:JPR196887 JZI196885:JZN196887 KJE196885:KJJ196887 KTA196885:KTF196887 LCW196885:LDB196887 LMS196885:LMX196887 LWO196885:LWT196887 MGK196885:MGP196887 MQG196885:MQL196887 NAC196885:NAH196887 NJY196885:NKD196887 NTU196885:NTZ196887 ODQ196885:ODV196887 ONM196885:ONR196887 OXI196885:OXN196887 PHE196885:PHJ196887 PRA196885:PRF196887 QAW196885:QBB196887 QKS196885:QKX196887 QUO196885:QUT196887 REK196885:REP196887 ROG196885:ROL196887 RYC196885:RYH196887 SHY196885:SID196887 SRU196885:SRZ196887 TBQ196885:TBV196887 TLM196885:TLR196887 TVI196885:TVN196887 UFE196885:UFJ196887 UPA196885:UPF196887 UYW196885:UZB196887 VIS196885:VIX196887 VSO196885:VST196887 WCK196885:WCP196887 WMG196885:WML196887 WWC196885:WWH196887 JQ262421:JV262423 TM262421:TR262423 ADI262421:ADN262423 ANE262421:ANJ262423 AXA262421:AXF262423 BGW262421:BHB262423 BQS262421:BQX262423 CAO262421:CAT262423 CKK262421:CKP262423 CUG262421:CUL262423 DEC262421:DEH262423 DNY262421:DOD262423 DXU262421:DXZ262423 EHQ262421:EHV262423 ERM262421:ERR262423 FBI262421:FBN262423 FLE262421:FLJ262423 FVA262421:FVF262423 GEW262421:GFB262423 GOS262421:GOX262423 GYO262421:GYT262423 HIK262421:HIP262423 HSG262421:HSL262423 ICC262421:ICH262423 ILY262421:IMD262423 IVU262421:IVZ262423 JFQ262421:JFV262423 JPM262421:JPR262423 JZI262421:JZN262423 KJE262421:KJJ262423 KTA262421:KTF262423 LCW262421:LDB262423 LMS262421:LMX262423 LWO262421:LWT262423 MGK262421:MGP262423 MQG262421:MQL262423 NAC262421:NAH262423 NJY262421:NKD262423 NTU262421:NTZ262423 ODQ262421:ODV262423 ONM262421:ONR262423 OXI262421:OXN262423 PHE262421:PHJ262423 PRA262421:PRF262423 QAW262421:QBB262423 QKS262421:QKX262423 QUO262421:QUT262423 REK262421:REP262423 ROG262421:ROL262423 RYC262421:RYH262423 SHY262421:SID262423 SRU262421:SRZ262423 TBQ262421:TBV262423 TLM262421:TLR262423 TVI262421:TVN262423 UFE262421:UFJ262423 UPA262421:UPF262423 UYW262421:UZB262423 VIS262421:VIX262423 VSO262421:VST262423 WCK262421:WCP262423 WMG262421:WML262423 WWC262421:WWH262423 JQ327957:JV327959 TM327957:TR327959 ADI327957:ADN327959 ANE327957:ANJ327959 AXA327957:AXF327959 BGW327957:BHB327959 BQS327957:BQX327959 CAO327957:CAT327959 CKK327957:CKP327959 CUG327957:CUL327959 DEC327957:DEH327959 DNY327957:DOD327959 DXU327957:DXZ327959 EHQ327957:EHV327959 ERM327957:ERR327959 FBI327957:FBN327959 FLE327957:FLJ327959 FVA327957:FVF327959 GEW327957:GFB327959 GOS327957:GOX327959 GYO327957:GYT327959 HIK327957:HIP327959 HSG327957:HSL327959 ICC327957:ICH327959 ILY327957:IMD327959 IVU327957:IVZ327959 JFQ327957:JFV327959 JPM327957:JPR327959 JZI327957:JZN327959 KJE327957:KJJ327959 KTA327957:KTF327959 LCW327957:LDB327959 LMS327957:LMX327959 LWO327957:LWT327959 MGK327957:MGP327959 MQG327957:MQL327959 NAC327957:NAH327959 NJY327957:NKD327959 NTU327957:NTZ327959 ODQ327957:ODV327959 ONM327957:ONR327959 OXI327957:OXN327959 PHE327957:PHJ327959 PRA327957:PRF327959 QAW327957:QBB327959 QKS327957:QKX327959 QUO327957:QUT327959 REK327957:REP327959 ROG327957:ROL327959 RYC327957:RYH327959 SHY327957:SID327959 SRU327957:SRZ327959 TBQ327957:TBV327959 TLM327957:TLR327959 TVI327957:TVN327959 UFE327957:UFJ327959 UPA327957:UPF327959 UYW327957:UZB327959 VIS327957:VIX327959 VSO327957:VST327959 WCK327957:WCP327959 WMG327957:WML327959 WWC327957:WWH327959 JQ393493:JV393495 TM393493:TR393495 ADI393493:ADN393495 ANE393493:ANJ393495 AXA393493:AXF393495 BGW393493:BHB393495 BQS393493:BQX393495 CAO393493:CAT393495 CKK393493:CKP393495 CUG393493:CUL393495 DEC393493:DEH393495 DNY393493:DOD393495 DXU393493:DXZ393495 EHQ393493:EHV393495 ERM393493:ERR393495 FBI393493:FBN393495 FLE393493:FLJ393495 FVA393493:FVF393495 GEW393493:GFB393495 GOS393493:GOX393495 GYO393493:GYT393495 HIK393493:HIP393495 HSG393493:HSL393495 ICC393493:ICH393495 ILY393493:IMD393495 IVU393493:IVZ393495 JFQ393493:JFV393495 JPM393493:JPR393495 JZI393493:JZN393495 KJE393493:KJJ393495 KTA393493:KTF393495 LCW393493:LDB393495 LMS393493:LMX393495 LWO393493:LWT393495 MGK393493:MGP393495 MQG393493:MQL393495 NAC393493:NAH393495 NJY393493:NKD393495 NTU393493:NTZ393495 ODQ393493:ODV393495 ONM393493:ONR393495 OXI393493:OXN393495 PHE393493:PHJ393495 PRA393493:PRF393495 QAW393493:QBB393495 QKS393493:QKX393495 QUO393493:QUT393495 REK393493:REP393495 ROG393493:ROL393495 RYC393493:RYH393495 SHY393493:SID393495 SRU393493:SRZ393495 TBQ393493:TBV393495 TLM393493:TLR393495 TVI393493:TVN393495 UFE393493:UFJ393495 UPA393493:UPF393495 UYW393493:UZB393495 VIS393493:VIX393495 VSO393493:VST393495 WCK393493:WCP393495 WMG393493:WML393495 WWC393493:WWH393495 JQ459029:JV459031 TM459029:TR459031 ADI459029:ADN459031 ANE459029:ANJ459031 AXA459029:AXF459031 BGW459029:BHB459031 BQS459029:BQX459031 CAO459029:CAT459031 CKK459029:CKP459031 CUG459029:CUL459031 DEC459029:DEH459031 DNY459029:DOD459031 DXU459029:DXZ459031 EHQ459029:EHV459031 ERM459029:ERR459031 FBI459029:FBN459031 FLE459029:FLJ459031 FVA459029:FVF459031 GEW459029:GFB459031 GOS459029:GOX459031 GYO459029:GYT459031 HIK459029:HIP459031 HSG459029:HSL459031 ICC459029:ICH459031 ILY459029:IMD459031 IVU459029:IVZ459031 JFQ459029:JFV459031 JPM459029:JPR459031 JZI459029:JZN459031 KJE459029:KJJ459031 KTA459029:KTF459031 LCW459029:LDB459031 LMS459029:LMX459031 LWO459029:LWT459031 MGK459029:MGP459031 MQG459029:MQL459031 NAC459029:NAH459031 NJY459029:NKD459031 NTU459029:NTZ459031 ODQ459029:ODV459031 ONM459029:ONR459031 OXI459029:OXN459031 PHE459029:PHJ459031 PRA459029:PRF459031 QAW459029:QBB459031 QKS459029:QKX459031 QUO459029:QUT459031 REK459029:REP459031 ROG459029:ROL459031 RYC459029:RYH459031 SHY459029:SID459031 SRU459029:SRZ459031 TBQ459029:TBV459031 TLM459029:TLR459031 TVI459029:TVN459031 UFE459029:UFJ459031 UPA459029:UPF459031 UYW459029:UZB459031 VIS459029:VIX459031 VSO459029:VST459031 WCK459029:WCP459031 WMG459029:WML459031 WWC459029:WWH459031 JQ524565:JV524567 TM524565:TR524567 ADI524565:ADN524567 ANE524565:ANJ524567 AXA524565:AXF524567 BGW524565:BHB524567 BQS524565:BQX524567 CAO524565:CAT524567 CKK524565:CKP524567 CUG524565:CUL524567 DEC524565:DEH524567 DNY524565:DOD524567 DXU524565:DXZ524567 EHQ524565:EHV524567 ERM524565:ERR524567 FBI524565:FBN524567 FLE524565:FLJ524567 FVA524565:FVF524567 GEW524565:GFB524567 GOS524565:GOX524567 GYO524565:GYT524567 HIK524565:HIP524567 HSG524565:HSL524567 ICC524565:ICH524567 ILY524565:IMD524567 IVU524565:IVZ524567 JFQ524565:JFV524567 JPM524565:JPR524567 JZI524565:JZN524567 KJE524565:KJJ524567 KTA524565:KTF524567 LCW524565:LDB524567 LMS524565:LMX524567 LWO524565:LWT524567 MGK524565:MGP524567 MQG524565:MQL524567 NAC524565:NAH524567 NJY524565:NKD524567 NTU524565:NTZ524567 ODQ524565:ODV524567 ONM524565:ONR524567 OXI524565:OXN524567 PHE524565:PHJ524567 PRA524565:PRF524567 QAW524565:QBB524567 QKS524565:QKX524567 QUO524565:QUT524567 REK524565:REP524567 ROG524565:ROL524567 RYC524565:RYH524567 SHY524565:SID524567 SRU524565:SRZ524567 TBQ524565:TBV524567 TLM524565:TLR524567 TVI524565:TVN524567 UFE524565:UFJ524567 UPA524565:UPF524567 UYW524565:UZB524567 VIS524565:VIX524567 VSO524565:VST524567 WCK524565:WCP524567 WMG524565:WML524567 WWC524565:WWH524567 JQ590101:JV590103 TM590101:TR590103 ADI590101:ADN590103 ANE590101:ANJ590103 AXA590101:AXF590103 BGW590101:BHB590103 BQS590101:BQX590103 CAO590101:CAT590103 CKK590101:CKP590103 CUG590101:CUL590103 DEC590101:DEH590103 DNY590101:DOD590103 DXU590101:DXZ590103 EHQ590101:EHV590103 ERM590101:ERR590103 FBI590101:FBN590103 FLE590101:FLJ590103 FVA590101:FVF590103 GEW590101:GFB590103 GOS590101:GOX590103 GYO590101:GYT590103 HIK590101:HIP590103 HSG590101:HSL590103 ICC590101:ICH590103 ILY590101:IMD590103 IVU590101:IVZ590103 JFQ590101:JFV590103 JPM590101:JPR590103 JZI590101:JZN590103 KJE590101:KJJ590103 KTA590101:KTF590103 LCW590101:LDB590103 LMS590101:LMX590103 LWO590101:LWT590103 MGK590101:MGP590103 MQG590101:MQL590103 NAC590101:NAH590103 NJY590101:NKD590103 NTU590101:NTZ590103 ODQ590101:ODV590103 ONM590101:ONR590103 OXI590101:OXN590103 PHE590101:PHJ590103 PRA590101:PRF590103 QAW590101:QBB590103 QKS590101:QKX590103 QUO590101:QUT590103 REK590101:REP590103 ROG590101:ROL590103 RYC590101:RYH590103 SHY590101:SID590103 SRU590101:SRZ590103 TBQ590101:TBV590103 TLM590101:TLR590103 TVI590101:TVN590103 UFE590101:UFJ590103 UPA590101:UPF590103 UYW590101:UZB590103 VIS590101:VIX590103 VSO590101:VST590103 WCK590101:WCP590103 WMG590101:WML590103 WWC590101:WWH590103 JQ655637:JV655639 TM655637:TR655639 ADI655637:ADN655639 ANE655637:ANJ655639 AXA655637:AXF655639 BGW655637:BHB655639 BQS655637:BQX655639 CAO655637:CAT655639 CKK655637:CKP655639 CUG655637:CUL655639 DEC655637:DEH655639 DNY655637:DOD655639 DXU655637:DXZ655639 EHQ655637:EHV655639 ERM655637:ERR655639 FBI655637:FBN655639 FLE655637:FLJ655639 FVA655637:FVF655639 GEW655637:GFB655639 GOS655637:GOX655639 GYO655637:GYT655639 HIK655637:HIP655639 HSG655637:HSL655639 ICC655637:ICH655639 ILY655637:IMD655639 IVU655637:IVZ655639 JFQ655637:JFV655639 JPM655637:JPR655639 JZI655637:JZN655639 KJE655637:KJJ655639 KTA655637:KTF655639 LCW655637:LDB655639 LMS655637:LMX655639 LWO655637:LWT655639 MGK655637:MGP655639 MQG655637:MQL655639 NAC655637:NAH655639 NJY655637:NKD655639 NTU655637:NTZ655639 ODQ655637:ODV655639 ONM655637:ONR655639 OXI655637:OXN655639 PHE655637:PHJ655639 PRA655637:PRF655639 QAW655637:QBB655639 QKS655637:QKX655639 QUO655637:QUT655639 REK655637:REP655639 ROG655637:ROL655639 RYC655637:RYH655639 SHY655637:SID655639 SRU655637:SRZ655639 TBQ655637:TBV655639 TLM655637:TLR655639 TVI655637:TVN655639 UFE655637:UFJ655639 UPA655637:UPF655639 UYW655637:UZB655639 VIS655637:VIX655639 VSO655637:VST655639 WCK655637:WCP655639 WMG655637:WML655639 WWC655637:WWH655639 JQ721173:JV721175 TM721173:TR721175 ADI721173:ADN721175 ANE721173:ANJ721175 AXA721173:AXF721175 BGW721173:BHB721175 BQS721173:BQX721175 CAO721173:CAT721175 CKK721173:CKP721175 CUG721173:CUL721175 DEC721173:DEH721175 DNY721173:DOD721175 DXU721173:DXZ721175 EHQ721173:EHV721175 ERM721173:ERR721175 FBI721173:FBN721175 FLE721173:FLJ721175 FVA721173:FVF721175 GEW721173:GFB721175 GOS721173:GOX721175 GYO721173:GYT721175 HIK721173:HIP721175 HSG721173:HSL721175 ICC721173:ICH721175 ILY721173:IMD721175 IVU721173:IVZ721175 JFQ721173:JFV721175 JPM721173:JPR721175 JZI721173:JZN721175 KJE721173:KJJ721175 KTA721173:KTF721175 LCW721173:LDB721175 LMS721173:LMX721175 LWO721173:LWT721175 MGK721173:MGP721175 MQG721173:MQL721175 NAC721173:NAH721175 NJY721173:NKD721175 NTU721173:NTZ721175 ODQ721173:ODV721175 ONM721173:ONR721175 OXI721173:OXN721175 PHE721173:PHJ721175 PRA721173:PRF721175 QAW721173:QBB721175 QKS721173:QKX721175 QUO721173:QUT721175 REK721173:REP721175 ROG721173:ROL721175 RYC721173:RYH721175 SHY721173:SID721175 SRU721173:SRZ721175 TBQ721173:TBV721175 TLM721173:TLR721175 TVI721173:TVN721175 UFE721173:UFJ721175 UPA721173:UPF721175 UYW721173:UZB721175 VIS721173:VIX721175 VSO721173:VST721175 WCK721173:WCP721175 WMG721173:WML721175 WWC721173:WWH721175 JQ786709:JV786711 TM786709:TR786711 ADI786709:ADN786711 ANE786709:ANJ786711 AXA786709:AXF786711 BGW786709:BHB786711 BQS786709:BQX786711 CAO786709:CAT786711 CKK786709:CKP786711 CUG786709:CUL786711 DEC786709:DEH786711 DNY786709:DOD786711 DXU786709:DXZ786711 EHQ786709:EHV786711 ERM786709:ERR786711 FBI786709:FBN786711 FLE786709:FLJ786711 FVA786709:FVF786711 GEW786709:GFB786711 GOS786709:GOX786711 GYO786709:GYT786711 HIK786709:HIP786711 HSG786709:HSL786711 ICC786709:ICH786711 ILY786709:IMD786711 IVU786709:IVZ786711 JFQ786709:JFV786711 JPM786709:JPR786711 JZI786709:JZN786711 KJE786709:KJJ786711 KTA786709:KTF786711 LCW786709:LDB786711 LMS786709:LMX786711 LWO786709:LWT786711 MGK786709:MGP786711 MQG786709:MQL786711 NAC786709:NAH786711 NJY786709:NKD786711 NTU786709:NTZ786711 ODQ786709:ODV786711 ONM786709:ONR786711 OXI786709:OXN786711 PHE786709:PHJ786711 PRA786709:PRF786711 QAW786709:QBB786711 QKS786709:QKX786711 QUO786709:QUT786711 REK786709:REP786711 ROG786709:ROL786711 RYC786709:RYH786711 SHY786709:SID786711 SRU786709:SRZ786711 TBQ786709:TBV786711 TLM786709:TLR786711 TVI786709:TVN786711 UFE786709:UFJ786711 UPA786709:UPF786711 UYW786709:UZB786711 VIS786709:VIX786711 VSO786709:VST786711 WCK786709:WCP786711 WMG786709:WML786711 WWC786709:WWH786711 JQ852245:JV852247 TM852245:TR852247 ADI852245:ADN852247 ANE852245:ANJ852247 AXA852245:AXF852247 BGW852245:BHB852247 BQS852245:BQX852247 CAO852245:CAT852247 CKK852245:CKP852247 CUG852245:CUL852247 DEC852245:DEH852247 DNY852245:DOD852247 DXU852245:DXZ852247 EHQ852245:EHV852247 ERM852245:ERR852247 FBI852245:FBN852247 FLE852245:FLJ852247 FVA852245:FVF852247 GEW852245:GFB852247 GOS852245:GOX852247 GYO852245:GYT852247 HIK852245:HIP852247 HSG852245:HSL852247 ICC852245:ICH852247 ILY852245:IMD852247 IVU852245:IVZ852247 JFQ852245:JFV852247 JPM852245:JPR852247 JZI852245:JZN852247 KJE852245:KJJ852247 KTA852245:KTF852247 LCW852245:LDB852247 LMS852245:LMX852247 LWO852245:LWT852247 MGK852245:MGP852247 MQG852245:MQL852247 NAC852245:NAH852247 NJY852245:NKD852247 NTU852245:NTZ852247 ODQ852245:ODV852247 ONM852245:ONR852247 OXI852245:OXN852247 PHE852245:PHJ852247 PRA852245:PRF852247 QAW852245:QBB852247 QKS852245:QKX852247 QUO852245:QUT852247 REK852245:REP852247 ROG852245:ROL852247 RYC852245:RYH852247 SHY852245:SID852247 SRU852245:SRZ852247 TBQ852245:TBV852247 TLM852245:TLR852247 TVI852245:TVN852247 UFE852245:UFJ852247 UPA852245:UPF852247 UYW852245:UZB852247 VIS852245:VIX852247 VSO852245:VST852247 WCK852245:WCP852247 WMG852245:WML852247 WWC852245:WWH852247 JQ917781:JV917783 TM917781:TR917783 ADI917781:ADN917783 ANE917781:ANJ917783 AXA917781:AXF917783 BGW917781:BHB917783 BQS917781:BQX917783 CAO917781:CAT917783 CKK917781:CKP917783 CUG917781:CUL917783 DEC917781:DEH917783 DNY917781:DOD917783 DXU917781:DXZ917783 EHQ917781:EHV917783 ERM917781:ERR917783 FBI917781:FBN917783 FLE917781:FLJ917783 FVA917781:FVF917783 GEW917781:GFB917783 GOS917781:GOX917783 GYO917781:GYT917783 HIK917781:HIP917783 HSG917781:HSL917783 ICC917781:ICH917783 ILY917781:IMD917783 IVU917781:IVZ917783 JFQ917781:JFV917783 JPM917781:JPR917783 JZI917781:JZN917783 KJE917781:KJJ917783 KTA917781:KTF917783 LCW917781:LDB917783 LMS917781:LMX917783 LWO917781:LWT917783 MGK917781:MGP917783 MQG917781:MQL917783 NAC917781:NAH917783 NJY917781:NKD917783 NTU917781:NTZ917783 ODQ917781:ODV917783 ONM917781:ONR917783 OXI917781:OXN917783 PHE917781:PHJ917783 PRA917781:PRF917783 QAW917781:QBB917783 QKS917781:QKX917783 QUO917781:QUT917783 REK917781:REP917783 ROG917781:ROL917783 RYC917781:RYH917783 SHY917781:SID917783 SRU917781:SRZ917783 TBQ917781:TBV917783 TLM917781:TLR917783 TVI917781:TVN917783 UFE917781:UFJ917783 UPA917781:UPF917783 UYW917781:UZB917783 VIS917781:VIX917783 VSO917781:VST917783 WCK917781:WCP917783 WMG917781:WML917783 WWC917781:WWH917783 JQ983317:JV983319 TM983317:TR983319 ADI983317:ADN983319 ANE983317:ANJ983319 AXA983317:AXF983319 BGW983317:BHB983319 BQS983317:BQX983319 CAO983317:CAT983319 CKK983317:CKP983319 CUG983317:CUL983319 DEC983317:DEH983319 DNY983317:DOD983319 DXU983317:DXZ983319 EHQ983317:EHV983319 ERM983317:ERR983319 FBI983317:FBN983319 FLE983317:FLJ983319 FVA983317:FVF983319 GEW983317:GFB983319 GOS983317:GOX983319 GYO983317:GYT983319 HIK983317:HIP983319 HSG983317:HSL983319 ICC983317:ICH983319 ILY983317:IMD983319 IVU983317:IVZ983319 JFQ983317:JFV983319 JPM983317:JPR983319 JZI983317:JZN983319 KJE983317:KJJ983319 KTA983317:KTF983319 LCW983317:LDB983319 LMS983317:LMX983319 LWO983317:LWT983319 MGK983317:MGP983319 MQG983317:MQL983319 NAC983317:NAH983319 NJY983317:NKD983319 NTU983317:NTZ983319 ODQ983317:ODV983319 ONM983317:ONR983319 OXI983317:OXN983319 PHE983317:PHJ983319 PRA983317:PRF983319 QAW983317:QBB983319 QKS983317:QKX983319 QUO983317:QUT983319 REK983317:REP983319 ROG983317:ROL983319 RYC983317:RYH983319 SHY983317:SID983319 SRU983317:SRZ983319 TBQ983317:TBV983319 TLM983317:TLR983319 TVI983317:TVN983319 UFE983317:UFJ983319 UPA983317:UPF983319 UYW983317:UZB983319 VIS983317:VIX983319 VSO983317:VST983319 WCK983317:WCP983319 WMG983317:WML983319 WWC983317:WWH983319 U257:Z259 JQ257:JV259 TM257:TR259 ADI257:ADN259 ANE257:ANJ259 AXA257:AXF259 BGW257:BHB259 BQS257:BQX259 CAO257:CAT259 CKK257:CKP259 CUG257:CUL259 DEC257:DEH259 DNY257:DOD259 DXU257:DXZ259 EHQ257:EHV259 ERM257:ERR259 FBI257:FBN259 FLE257:FLJ259 FVA257:FVF259 GEW257:GFB259 GOS257:GOX259 GYO257:GYT259 HIK257:HIP259 HSG257:HSL259 ICC257:ICH259 ILY257:IMD259 IVU257:IVZ259 JFQ257:JFV259 JPM257:JPR259 JZI257:JZN259 KJE257:KJJ259 KTA257:KTF259 LCW257:LDB259 LMS257:LMX259 LWO257:LWT259 MGK257:MGP259 MQG257:MQL259 NAC257:NAH259 NJY257:NKD259 NTU257:NTZ259 ODQ257:ODV259 ONM257:ONR259 OXI257:OXN259 PHE257:PHJ259 PRA257:PRF259 QAW257:QBB259 QKS257:QKX259 QUO257:QUT259 REK257:REP259 ROG257:ROL259 RYC257:RYH259 SHY257:SID259 SRU257:SRZ259 TBQ257:TBV259 TLM257:TLR259 TVI257:TVN259 UFE257:UFJ259 UPA257:UPF259 UYW257:UZB259 VIS257:VIX259 VSO257:VST259 WCK257:WCP259 WMG257:WML259 WWC257:WWH259">
      <formula1>$AG$257:$AG$259</formula1>
    </dataValidation>
    <dataValidation type="list" allowBlank="1" showDropDown="0" showInputMessage="1" showErrorMessage="1" sqref="D250 L250 P250 T250 X250 AB250 AF250 AF248 AB248 X248 T248 P248 L248 D248">
      <formula1>$AB$200:$AB$201</formula1>
    </dataValidation>
    <dataValidation type="list" allowBlank="1" showDropDown="0" showInputMessage="1" showErrorMessage="1" sqref="WVX983380:WWD983380 WMB983380:WMH983380 WCF983380:WCL983380 VSJ983380:VSP983380 VIN983380:VIT983380 UYR983380:UYX983380 UOV983380:UPB983380 UEZ983380:UFF983380 TVD983380:TVJ983380 TLH983380:TLN983380 TBL983380:TBR983380 SRP983380:SRV983380 SHT983380:SHZ983380 RXX983380:RYD983380 ROB983380:ROH983380 REF983380:REL983380 QUJ983380:QUP983380 QKN983380:QKT983380 QAR983380:QAX983380 PQV983380:PRB983380 PGZ983380:PHF983380 OXD983380:OXJ983380 ONH983380:ONN983380 ODL983380:ODR983380 NTP983380:NTV983380 NJT983380:NJZ983380 MZX983380:NAD983380 MQB983380:MQH983380 MGF983380:MGL983380 LWJ983380:LWP983380 LMN983380:LMT983380 LCR983380:LCX983380 KSV983380:KTB983380 KIZ983380:KJF983380 JZD983380:JZJ983380 JPH983380:JPN983380 JFL983380:JFR983380 IVP983380:IVV983380 ILT983380:ILZ983380 IBX983380:ICD983380 HSB983380:HSH983380 HIF983380:HIL983380 GYJ983380:GYP983380 GON983380:GOT983380 GER983380:GEX983380 FUV983380:FVB983380 FKZ983380:FLF983380 FBD983380:FBJ983380 ERH983380:ERN983380 EHL983380:EHR983380 DXP983380:DXV983380 DNT983380:DNZ983380 DDX983380:DED983380 CUB983380:CUH983380 CKF983380:CKL983380 CAJ983380:CAP983380 BQN983380:BQT983380 BGR983380:BGX983380 AWV983380:AXB983380 AMZ983380:ANF983380 ADD983380:ADJ983380 TH983380:TN983380 JL983380:JR983380 WVX917844:WWD917844 WMB917844:WMH917844 WCF917844:WCL917844 VSJ917844:VSP917844 VIN917844:VIT917844 UYR917844:UYX917844 UOV917844:UPB917844 UEZ917844:UFF917844 TVD917844:TVJ917844 TLH917844:TLN917844 TBL917844:TBR917844 SRP917844:SRV917844 SHT917844:SHZ917844 RXX917844:RYD917844 ROB917844:ROH917844 REF917844:REL917844 QUJ917844:QUP917844 QKN917844:QKT917844 QAR917844:QAX917844 PQV917844:PRB917844 PGZ917844:PHF917844 OXD917844:OXJ917844 ONH917844:ONN917844 ODL917844:ODR917844 NTP917844:NTV917844 NJT917844:NJZ917844 MZX917844:NAD917844 MQB917844:MQH917844 MGF917844:MGL917844 LWJ917844:LWP917844 LMN917844:LMT917844 LCR917844:LCX917844 KSV917844:KTB917844 KIZ917844:KJF917844 JZD917844:JZJ917844 JPH917844:JPN917844 JFL917844:JFR917844 IVP917844:IVV917844 ILT917844:ILZ917844 IBX917844:ICD917844 HSB917844:HSH917844 HIF917844:HIL917844 GYJ917844:GYP917844 GON917844:GOT917844 GER917844:GEX917844 FUV917844:FVB917844 FKZ917844:FLF917844 FBD917844:FBJ917844 ERH917844:ERN917844 EHL917844:EHR917844 DXP917844:DXV917844 DNT917844:DNZ917844 DDX917844:DED917844 CUB917844:CUH917844 CKF917844:CKL917844 CAJ917844:CAP917844 BQN917844:BQT917844 BGR917844:BGX917844 AWV917844:AXB917844 AMZ917844:ANF917844 ADD917844:ADJ917844 TH917844:TN917844 JL917844:JR917844 WVX852308:WWD852308 WMB852308:WMH852308 WCF852308:WCL852308 VSJ852308:VSP852308 VIN852308:VIT852308 UYR852308:UYX852308 UOV852308:UPB852308 UEZ852308:UFF852308 TVD852308:TVJ852308 TLH852308:TLN852308 TBL852308:TBR852308 SRP852308:SRV852308 SHT852308:SHZ852308 RXX852308:RYD852308 ROB852308:ROH852308 REF852308:REL852308 QUJ852308:QUP852308 QKN852308:QKT852308 QAR852308:QAX852308 PQV852308:PRB852308 PGZ852308:PHF852308 OXD852308:OXJ852308 ONH852308:ONN852308 ODL852308:ODR852308 NTP852308:NTV852308 NJT852308:NJZ852308 MZX852308:NAD852308 MQB852308:MQH852308 MGF852308:MGL852308 LWJ852308:LWP852308 LMN852308:LMT852308 LCR852308:LCX852308 KSV852308:KTB852308 KIZ852308:KJF852308 JZD852308:JZJ852308 JPH852308:JPN852308 JFL852308:JFR852308 IVP852308:IVV852308 ILT852308:ILZ852308 IBX852308:ICD852308 HSB852308:HSH852308 HIF852308:HIL852308 GYJ852308:GYP852308 GON852308:GOT852308 GER852308:GEX852308 FUV852308:FVB852308 FKZ852308:FLF852308 FBD852308:FBJ852308 ERH852308:ERN852308 EHL852308:EHR852308 DXP852308:DXV852308 DNT852308:DNZ852308 DDX852308:DED852308 CUB852308:CUH852308 CKF852308:CKL852308 CAJ852308:CAP852308 BQN852308:BQT852308 BGR852308:BGX852308 AWV852308:AXB852308 AMZ852308:ANF852308 ADD852308:ADJ852308 TH852308:TN852308 JL852308:JR852308 WVX786772:WWD786772 WMB786772:WMH786772 WCF786772:WCL786772 VSJ786772:VSP786772 VIN786772:VIT786772 UYR786772:UYX786772 UOV786772:UPB786772 UEZ786772:UFF786772 TVD786772:TVJ786772 TLH786772:TLN786772 TBL786772:TBR786772 SRP786772:SRV786772 SHT786772:SHZ786772 RXX786772:RYD786772 ROB786772:ROH786772 REF786772:REL786772 QUJ786772:QUP786772 QKN786772:QKT786772 QAR786772:QAX786772 PQV786772:PRB786772 PGZ786772:PHF786772 OXD786772:OXJ786772 ONH786772:ONN786772 ODL786772:ODR786772 NTP786772:NTV786772 NJT786772:NJZ786772 MZX786772:NAD786772 MQB786772:MQH786772 MGF786772:MGL786772 LWJ786772:LWP786772 LMN786772:LMT786772 LCR786772:LCX786772 KSV786772:KTB786772 KIZ786772:KJF786772 JZD786772:JZJ786772 JPH786772:JPN786772 JFL786772:JFR786772 IVP786772:IVV786772 ILT786772:ILZ786772 IBX786772:ICD786772 HSB786772:HSH786772 HIF786772:HIL786772 GYJ786772:GYP786772 GON786772:GOT786772 GER786772:GEX786772 FUV786772:FVB786772 FKZ786772:FLF786772 FBD786772:FBJ786772 ERH786772:ERN786772 EHL786772:EHR786772 DXP786772:DXV786772 DNT786772:DNZ786772 DDX786772:DED786772 CUB786772:CUH786772 CKF786772:CKL786772 CAJ786772:CAP786772 BQN786772:BQT786772 BGR786772:BGX786772 AWV786772:AXB786772 AMZ786772:ANF786772 ADD786772:ADJ786772 TH786772:TN786772 JL786772:JR786772 WVX721236:WWD721236 WMB721236:WMH721236 WCF721236:WCL721236 VSJ721236:VSP721236 VIN721236:VIT721236 UYR721236:UYX721236 UOV721236:UPB721236 UEZ721236:UFF721236 TVD721236:TVJ721236 TLH721236:TLN721236 TBL721236:TBR721236 SRP721236:SRV721236 SHT721236:SHZ721236 RXX721236:RYD721236 ROB721236:ROH721236 REF721236:REL721236 QUJ721236:QUP721236 QKN721236:QKT721236 QAR721236:QAX721236 PQV721236:PRB721236 PGZ721236:PHF721236 OXD721236:OXJ721236 ONH721236:ONN721236 ODL721236:ODR721236 NTP721236:NTV721236 NJT721236:NJZ721236 MZX721236:NAD721236 MQB721236:MQH721236 MGF721236:MGL721236 LWJ721236:LWP721236 LMN721236:LMT721236 LCR721236:LCX721236 KSV721236:KTB721236 KIZ721236:KJF721236 JZD721236:JZJ721236 JPH721236:JPN721236 JFL721236:JFR721236 IVP721236:IVV721236 ILT721236:ILZ721236 IBX721236:ICD721236 HSB721236:HSH721236 HIF721236:HIL721236 GYJ721236:GYP721236 GON721236:GOT721236 GER721236:GEX721236 FUV721236:FVB721236 FKZ721236:FLF721236 FBD721236:FBJ721236 ERH721236:ERN721236 EHL721236:EHR721236 DXP721236:DXV721236 DNT721236:DNZ721236 DDX721236:DED721236 CUB721236:CUH721236 CKF721236:CKL721236 CAJ721236:CAP721236 BQN721236:BQT721236 BGR721236:BGX721236 AWV721236:AXB721236 AMZ721236:ANF721236 ADD721236:ADJ721236 TH721236:TN721236 JL721236:JR721236 WVX655700:WWD655700 WMB655700:WMH655700 WCF655700:WCL655700 VSJ655700:VSP655700 VIN655700:VIT655700 UYR655700:UYX655700 UOV655700:UPB655700 UEZ655700:UFF655700 TVD655700:TVJ655700 TLH655700:TLN655700 TBL655700:TBR655700 SRP655700:SRV655700 SHT655700:SHZ655700 RXX655700:RYD655700 ROB655700:ROH655700 REF655700:REL655700 QUJ655700:QUP655700 QKN655700:QKT655700 QAR655700:QAX655700 PQV655700:PRB655700 PGZ655700:PHF655700 OXD655700:OXJ655700 ONH655700:ONN655700 ODL655700:ODR655700 NTP655700:NTV655700 NJT655700:NJZ655700 MZX655700:NAD655700 MQB655700:MQH655700 MGF655700:MGL655700 LWJ655700:LWP655700 LMN655700:LMT655700 LCR655700:LCX655700 KSV655700:KTB655700 KIZ655700:KJF655700 JZD655700:JZJ655700 JPH655700:JPN655700 JFL655700:JFR655700 IVP655700:IVV655700 ILT655700:ILZ655700 IBX655700:ICD655700 HSB655700:HSH655700 HIF655700:HIL655700 GYJ655700:GYP655700 GON655700:GOT655700 GER655700:GEX655700 FUV655700:FVB655700 FKZ655700:FLF655700 FBD655700:FBJ655700 ERH655700:ERN655700 EHL655700:EHR655700 DXP655700:DXV655700 DNT655700:DNZ655700 DDX655700:DED655700 CUB655700:CUH655700 CKF655700:CKL655700 CAJ655700:CAP655700 BQN655700:BQT655700 BGR655700:BGX655700 AWV655700:AXB655700 AMZ655700:ANF655700 ADD655700:ADJ655700 TH655700:TN655700 JL655700:JR655700 WVX590164:WWD590164 WMB590164:WMH590164 WCF590164:WCL590164 VSJ590164:VSP590164 VIN590164:VIT590164 UYR590164:UYX590164 UOV590164:UPB590164 UEZ590164:UFF590164 TVD590164:TVJ590164 TLH590164:TLN590164 TBL590164:TBR590164 SRP590164:SRV590164 SHT590164:SHZ590164 RXX590164:RYD590164 ROB590164:ROH590164 REF590164:REL590164 QUJ590164:QUP590164 QKN590164:QKT590164 QAR590164:QAX590164 PQV590164:PRB590164 PGZ590164:PHF590164 OXD590164:OXJ590164 ONH590164:ONN590164 ODL590164:ODR590164 NTP590164:NTV590164 NJT590164:NJZ590164 MZX590164:NAD590164 MQB590164:MQH590164 MGF590164:MGL590164 LWJ590164:LWP590164 LMN590164:LMT590164 LCR590164:LCX590164 KSV590164:KTB590164 KIZ590164:KJF590164 JZD590164:JZJ590164 JPH590164:JPN590164 JFL590164:JFR590164 IVP590164:IVV590164 ILT590164:ILZ590164 IBX590164:ICD590164 HSB590164:HSH590164 HIF590164:HIL590164 GYJ590164:GYP590164 GON590164:GOT590164 GER590164:GEX590164 FUV590164:FVB590164 FKZ590164:FLF590164 FBD590164:FBJ590164 ERH590164:ERN590164 EHL590164:EHR590164 DXP590164:DXV590164 DNT590164:DNZ590164 DDX590164:DED590164 CUB590164:CUH590164 CKF590164:CKL590164 CAJ590164:CAP590164 BQN590164:BQT590164 BGR590164:BGX590164 AWV590164:AXB590164 AMZ590164:ANF590164 ADD590164:ADJ590164 TH590164:TN590164 JL590164:JR590164 WVX524628:WWD524628 WMB524628:WMH524628 WCF524628:WCL524628 VSJ524628:VSP524628 VIN524628:VIT524628 UYR524628:UYX524628 UOV524628:UPB524628 UEZ524628:UFF524628 TVD524628:TVJ524628 TLH524628:TLN524628 TBL524628:TBR524628 SRP524628:SRV524628 SHT524628:SHZ524628 RXX524628:RYD524628 ROB524628:ROH524628 REF524628:REL524628 QUJ524628:QUP524628 QKN524628:QKT524628 QAR524628:QAX524628 PQV524628:PRB524628 PGZ524628:PHF524628 OXD524628:OXJ524628 ONH524628:ONN524628 ODL524628:ODR524628 NTP524628:NTV524628 NJT524628:NJZ524628 MZX524628:NAD524628 MQB524628:MQH524628 MGF524628:MGL524628 LWJ524628:LWP524628 LMN524628:LMT524628 LCR524628:LCX524628 KSV524628:KTB524628 KIZ524628:KJF524628 JZD524628:JZJ524628 JPH524628:JPN524628 JFL524628:JFR524628 IVP524628:IVV524628 ILT524628:ILZ524628 IBX524628:ICD524628 HSB524628:HSH524628 HIF524628:HIL524628 GYJ524628:GYP524628 GON524628:GOT524628 GER524628:GEX524628 FUV524628:FVB524628 FKZ524628:FLF524628 FBD524628:FBJ524628 ERH524628:ERN524628 EHL524628:EHR524628 DXP524628:DXV524628 DNT524628:DNZ524628 DDX524628:DED524628 CUB524628:CUH524628 CKF524628:CKL524628 CAJ524628:CAP524628 BQN524628:BQT524628 BGR524628:BGX524628 AWV524628:AXB524628 AMZ524628:ANF524628 ADD524628:ADJ524628 TH524628:TN524628 JL524628:JR524628 WVX459092:WWD459092 WMB459092:WMH459092 WCF459092:WCL459092 VSJ459092:VSP459092 VIN459092:VIT459092 UYR459092:UYX459092 UOV459092:UPB459092 UEZ459092:UFF459092 TVD459092:TVJ459092 TLH459092:TLN459092 TBL459092:TBR459092 SRP459092:SRV459092 SHT459092:SHZ459092 RXX459092:RYD459092 ROB459092:ROH459092 REF459092:REL459092 QUJ459092:QUP459092 QKN459092:QKT459092 QAR459092:QAX459092 PQV459092:PRB459092 PGZ459092:PHF459092 OXD459092:OXJ459092 ONH459092:ONN459092 ODL459092:ODR459092 NTP459092:NTV459092 NJT459092:NJZ459092 MZX459092:NAD459092 MQB459092:MQH459092 MGF459092:MGL459092 LWJ459092:LWP459092 LMN459092:LMT459092 LCR459092:LCX459092 KSV459092:KTB459092 KIZ459092:KJF459092 JZD459092:JZJ459092 JPH459092:JPN459092 JFL459092:JFR459092 IVP459092:IVV459092 ILT459092:ILZ459092 IBX459092:ICD459092 HSB459092:HSH459092 HIF459092:HIL459092 GYJ459092:GYP459092 GON459092:GOT459092 GER459092:GEX459092 FUV459092:FVB459092 FKZ459092:FLF459092 FBD459092:FBJ459092 ERH459092:ERN459092 EHL459092:EHR459092 DXP459092:DXV459092 DNT459092:DNZ459092 DDX459092:DED459092 CUB459092:CUH459092 CKF459092:CKL459092 CAJ459092:CAP459092 BQN459092:BQT459092 BGR459092:BGX459092 AWV459092:AXB459092 AMZ459092:ANF459092 ADD459092:ADJ459092 TH459092:TN459092 JL459092:JR459092 WVX393556:WWD393556 WMB393556:WMH393556 WCF393556:WCL393556 VSJ393556:VSP393556 VIN393556:VIT393556 UYR393556:UYX393556 UOV393556:UPB393556 UEZ393556:UFF393556 TVD393556:TVJ393556 TLH393556:TLN393556 TBL393556:TBR393556 SRP393556:SRV393556 SHT393556:SHZ393556 RXX393556:RYD393556 ROB393556:ROH393556 REF393556:REL393556 QUJ393556:QUP393556 QKN393556:QKT393556 QAR393556:QAX393556 PQV393556:PRB393556 PGZ393556:PHF393556 OXD393556:OXJ393556 ONH393556:ONN393556 ODL393556:ODR393556 NTP393556:NTV393556 NJT393556:NJZ393556 MZX393556:NAD393556 MQB393556:MQH393556 MGF393556:MGL393556 LWJ393556:LWP393556 LMN393556:LMT393556 LCR393556:LCX393556 KSV393556:KTB393556 KIZ393556:KJF393556 JZD393556:JZJ393556 JPH393556:JPN393556 JFL393556:JFR393556 IVP393556:IVV393556 ILT393556:ILZ393556 IBX393556:ICD393556 HSB393556:HSH393556 HIF393556:HIL393556 GYJ393556:GYP393556 GON393556:GOT393556 GER393556:GEX393556 FUV393556:FVB393556 FKZ393556:FLF393556 FBD393556:FBJ393556 ERH393556:ERN393556 EHL393556:EHR393556 DXP393556:DXV393556 DNT393556:DNZ393556 DDX393556:DED393556 CUB393556:CUH393556 CKF393556:CKL393556 CAJ393556:CAP393556 BQN393556:BQT393556 BGR393556:BGX393556 AWV393556:AXB393556 AMZ393556:ANF393556 ADD393556:ADJ393556 TH393556:TN393556 JL393556:JR393556 WVX328020:WWD328020 WMB328020:WMH328020 WCF328020:WCL328020 VSJ328020:VSP328020 VIN328020:VIT328020 UYR328020:UYX328020 UOV328020:UPB328020 UEZ328020:UFF328020 TVD328020:TVJ328020 TLH328020:TLN328020 TBL328020:TBR328020 SRP328020:SRV328020 SHT328020:SHZ328020 RXX328020:RYD328020 ROB328020:ROH328020 REF328020:REL328020 QUJ328020:QUP328020 QKN328020:QKT328020 QAR328020:QAX328020 PQV328020:PRB328020 PGZ328020:PHF328020 OXD328020:OXJ328020 ONH328020:ONN328020 ODL328020:ODR328020 NTP328020:NTV328020 NJT328020:NJZ328020 MZX328020:NAD328020 MQB328020:MQH328020 MGF328020:MGL328020 LWJ328020:LWP328020 LMN328020:LMT328020 LCR328020:LCX328020 KSV328020:KTB328020 KIZ328020:KJF328020 JZD328020:JZJ328020 JPH328020:JPN328020 JFL328020:JFR328020 IVP328020:IVV328020 ILT328020:ILZ328020 IBX328020:ICD328020 HSB328020:HSH328020 HIF328020:HIL328020 GYJ328020:GYP328020 GON328020:GOT328020 GER328020:GEX328020 FUV328020:FVB328020 FKZ328020:FLF328020 FBD328020:FBJ328020 ERH328020:ERN328020 EHL328020:EHR328020 DXP328020:DXV328020 DNT328020:DNZ328020 DDX328020:DED328020 CUB328020:CUH328020 CKF328020:CKL328020 CAJ328020:CAP328020 BQN328020:BQT328020 BGR328020:BGX328020 AWV328020:AXB328020 AMZ328020:ANF328020 ADD328020:ADJ328020 TH328020:TN328020 JL328020:JR328020 WVX262484:WWD262484 WMB262484:WMH262484 WCF262484:WCL262484 VSJ262484:VSP262484 VIN262484:VIT262484 UYR262484:UYX262484 UOV262484:UPB262484 UEZ262484:UFF262484 TVD262484:TVJ262484 TLH262484:TLN262484 TBL262484:TBR262484 SRP262484:SRV262484 SHT262484:SHZ262484 RXX262484:RYD262484 ROB262484:ROH262484 REF262484:REL262484 QUJ262484:QUP262484 QKN262484:QKT262484 QAR262484:QAX262484 PQV262484:PRB262484 PGZ262484:PHF262484 OXD262484:OXJ262484 ONH262484:ONN262484 ODL262484:ODR262484 NTP262484:NTV262484 NJT262484:NJZ262484 MZX262484:NAD262484 MQB262484:MQH262484 MGF262484:MGL262484 LWJ262484:LWP262484 LMN262484:LMT262484 LCR262484:LCX262484 KSV262484:KTB262484 KIZ262484:KJF262484 JZD262484:JZJ262484 JPH262484:JPN262484 JFL262484:JFR262484 IVP262484:IVV262484 ILT262484:ILZ262484 IBX262484:ICD262484 HSB262484:HSH262484 HIF262484:HIL262484 GYJ262484:GYP262484 GON262484:GOT262484 GER262484:GEX262484 FUV262484:FVB262484 FKZ262484:FLF262484 FBD262484:FBJ262484 ERH262484:ERN262484 EHL262484:EHR262484 DXP262484:DXV262484 DNT262484:DNZ262484 DDX262484:DED262484 CUB262484:CUH262484 CKF262484:CKL262484 CAJ262484:CAP262484 BQN262484:BQT262484 BGR262484:BGX262484 AWV262484:AXB262484 AMZ262484:ANF262484 ADD262484:ADJ262484 TH262484:TN262484 JL262484:JR262484 WVX196948:WWD196948 WMB196948:WMH196948 WCF196948:WCL196948 VSJ196948:VSP196948 VIN196948:VIT196948 UYR196948:UYX196948 UOV196948:UPB196948 UEZ196948:UFF196948 TVD196948:TVJ196948 TLH196948:TLN196948 TBL196948:TBR196948 SRP196948:SRV196948 SHT196948:SHZ196948 RXX196948:RYD196948 ROB196948:ROH196948 REF196948:REL196948 QUJ196948:QUP196948 QKN196948:QKT196948 QAR196948:QAX196948 PQV196948:PRB196948 PGZ196948:PHF196948 OXD196948:OXJ196948 ONH196948:ONN196948 ODL196948:ODR196948 NTP196948:NTV196948 NJT196948:NJZ196948 MZX196948:NAD196948 MQB196948:MQH196948 MGF196948:MGL196948 LWJ196948:LWP196948 LMN196948:LMT196948 LCR196948:LCX196948 KSV196948:KTB196948 KIZ196948:KJF196948 JZD196948:JZJ196948 JPH196948:JPN196948 JFL196948:JFR196948 IVP196948:IVV196948 ILT196948:ILZ196948 IBX196948:ICD196948 HSB196948:HSH196948 HIF196948:HIL196948 GYJ196948:GYP196948 GON196948:GOT196948 GER196948:GEX196948 FUV196948:FVB196948 FKZ196948:FLF196948 FBD196948:FBJ196948 ERH196948:ERN196948 EHL196948:EHR196948 DXP196948:DXV196948 DNT196948:DNZ196948 DDX196948:DED196948 CUB196948:CUH196948 CKF196948:CKL196948 CAJ196948:CAP196948 BQN196948:BQT196948 BGR196948:BGX196948 AWV196948:AXB196948 AMZ196948:ANF196948 ADD196948:ADJ196948 TH196948:TN196948 JL196948:JR196948 WVX131412:WWD131412 WMB131412:WMH131412 WCF131412:WCL131412 VSJ131412:VSP131412 VIN131412:VIT131412 UYR131412:UYX131412 UOV131412:UPB131412 UEZ131412:UFF131412 TVD131412:TVJ131412 TLH131412:TLN131412 TBL131412:TBR131412 SRP131412:SRV131412 SHT131412:SHZ131412 RXX131412:RYD131412 ROB131412:ROH131412 REF131412:REL131412 QUJ131412:QUP131412 QKN131412:QKT131412 QAR131412:QAX131412 PQV131412:PRB131412 PGZ131412:PHF131412 OXD131412:OXJ131412 ONH131412:ONN131412 ODL131412:ODR131412 NTP131412:NTV131412 NJT131412:NJZ131412 MZX131412:NAD131412 MQB131412:MQH131412 MGF131412:MGL131412 LWJ131412:LWP131412 LMN131412:LMT131412 LCR131412:LCX131412 KSV131412:KTB131412 KIZ131412:KJF131412 JZD131412:JZJ131412 JPH131412:JPN131412 JFL131412:JFR131412 IVP131412:IVV131412 ILT131412:ILZ131412 IBX131412:ICD131412 HSB131412:HSH131412 HIF131412:HIL131412 GYJ131412:GYP131412 GON131412:GOT131412 GER131412:GEX131412 FUV131412:FVB131412 FKZ131412:FLF131412 FBD131412:FBJ131412 ERH131412:ERN131412 EHL131412:EHR131412 DXP131412:DXV131412 DNT131412:DNZ131412 DDX131412:DED131412 CUB131412:CUH131412 CKF131412:CKL131412 CAJ131412:CAP131412 BQN131412:BQT131412 BGR131412:BGX131412 AWV131412:AXB131412 AMZ131412:ANF131412 ADD131412:ADJ131412 TH131412:TN131412 JL131412:JR131412 WVX65876:WWD65876 WMB65876:WMH65876 WCF65876:WCL65876 VSJ65876:VSP65876 VIN65876:VIT65876 UYR65876:UYX65876 UOV65876:UPB65876 UEZ65876:UFF65876 TVD65876:TVJ65876 TLH65876:TLN65876 TBL65876:TBR65876 SRP65876:SRV65876 SHT65876:SHZ65876 RXX65876:RYD65876 ROB65876:ROH65876 REF65876:REL65876 QUJ65876:QUP65876 QKN65876:QKT65876 QAR65876:QAX65876 PQV65876:PRB65876 PGZ65876:PHF65876 OXD65876:OXJ65876 ONH65876:ONN65876 ODL65876:ODR65876 NTP65876:NTV65876 NJT65876:NJZ65876 MZX65876:NAD65876 MQB65876:MQH65876 MGF65876:MGL65876 LWJ65876:LWP65876 LMN65876:LMT65876 LCR65876:LCX65876 KSV65876:KTB65876 KIZ65876:KJF65876 JZD65876:JZJ65876 JPH65876:JPN65876 JFL65876:JFR65876 IVP65876:IVV65876 ILT65876:ILZ65876 IBX65876:ICD65876 HSB65876:HSH65876 HIF65876:HIL65876 GYJ65876:GYP65876 GON65876:GOT65876 GER65876:GEX65876 FUV65876:FVB65876 FKZ65876:FLF65876 FBD65876:FBJ65876 ERH65876:ERN65876 EHL65876:EHR65876 DXP65876:DXV65876 DNT65876:DNZ65876 DDX65876:DED65876 CUB65876:CUH65876 CKF65876:CKL65876 CAJ65876:CAP65876 BQN65876:BQT65876 BGR65876:BGX65876 AWV65876:AXB65876 AMZ65876:ANF65876 ADD65876:ADJ65876 TH65876:TN65876 JL65876:JR65876 P65874:V65874 P131410:V131410 P196946:V196946 P262482:V262482 P328018:V328018 P393554:V393554 P459090:V459090 P524626:V524626 P590162:V590162 P655698:V655698 P721234:V721234 P786770:V786770 P852306:V852306 P917842:V917842 P983378:V983378 P335:V335 JL335:JR335 TH335:TN335 ADD335:ADJ335 AMZ335:ANF335 AWV335:AXB335 BGR335:BGX335 BQN335:BQT335 CAJ335:CAP335 CKF335:CKL335 CUB335:CUH335 DDX335:DED335 DNT335:DNZ335 DXP335:DXV335 EHL335:EHR335 ERH335:ERN335 FBD335:FBJ335 FKZ335:FLF335 FUV335:FVB335 GER335:GEX335 GON335:GOT335 GYJ335:GYP335 HIF335:HIL335 HSB335:HSH335 IBX335:ICD335 ILT335:ILZ335 IVP335:IVV335 JFL335:JFR335 JPH335:JPN335 JZD335:JZJ335 KIZ335:KJF335 KSV335:KTB335 LCR335:LCX335 LMN335:LMT335 LWJ335:LWP335 MGF335:MGL335 MQB335:MQH335 MZX335:NAD335 NJT335:NJZ335 NTP335:NTV335 ODL335:ODR335 ONH335:ONN335 OXD335:OXJ335 PGZ335:PHF335 PQV335:PRB335 QAR335:QAX335 QKN335:QKT335 QUJ335:QUP335 REF335:REL335 ROB335:ROH335 RXX335:RYD335 SHT335:SHZ335 SRP335:SRV335 TBL335:TBR335 TLH335:TLN335 TVD335:TVJ335 UEZ335:UFF335 UOV335:UPB335 UYR335:UYX335 VIN335:VIT335 VSJ335:VSP335 WCF335:WCL335 WMB335:WMH335 WVX335:WWD335">
      <formula1>$CG$333:$CG$339</formula1>
    </dataValidation>
    <dataValidation type="list" allowBlank="1" showDropDown="0" showInputMessage="1" showErrorMessage="1" sqref="WVX983374:WVZ983374 WMB983374:WMD983374 WCF983374:WCH983374 VSJ983374:VSL983374 VIN983374:VIP983374 UYR983374:UYT983374 UOV983374:UOX983374 UEZ983374:UFB983374 TVD983374:TVF983374 TLH983374:TLJ983374 TBL983374:TBN983374 SRP983374:SRR983374 SHT983374:SHV983374 RXX983374:RXZ983374 ROB983374:ROD983374 REF983374:REH983374 QUJ983374:QUL983374 QKN983374:QKP983374 QAR983374:QAT983374 PQV983374:PQX983374 PGZ983374:PHB983374 OXD983374:OXF983374 ONH983374:ONJ983374 ODL983374:ODN983374 NTP983374:NTR983374 NJT983374:NJV983374 MZX983374:MZZ983374 MQB983374:MQD983374 MGF983374:MGH983374 LWJ983374:LWL983374 LMN983374:LMP983374 LCR983374:LCT983374 KSV983374:KSX983374 KIZ983374:KJB983374 JZD983374:JZF983374 JPH983374:JPJ983374 JFL983374:JFN983374 IVP983374:IVR983374 ILT983374:ILV983374 IBX983374:IBZ983374 HSB983374:HSD983374 HIF983374:HIH983374 GYJ983374:GYL983374 GON983374:GOP983374 GER983374:GET983374 FUV983374:FUX983374 FKZ983374:FLB983374 FBD983374:FBF983374 ERH983374:ERJ983374 EHL983374:EHN983374 DXP983374:DXR983374 DNT983374:DNV983374 DDX983374:DDZ983374 CUB983374:CUD983374 CKF983374:CKH983374 CAJ983374:CAL983374 BQN983374:BQP983374 BGR983374:BGT983374 AWV983374:AWX983374 AMZ983374:ANB983374 ADD983374:ADF983374 TH983374:TJ983374 JL983374:JN983374 WVX917838:WVZ917838 WMB917838:WMD917838 WCF917838:WCH917838 VSJ917838:VSL917838 VIN917838:VIP917838 UYR917838:UYT917838 UOV917838:UOX917838 UEZ917838:UFB917838 TVD917838:TVF917838 TLH917838:TLJ917838 TBL917838:TBN917838 SRP917838:SRR917838 SHT917838:SHV917838 RXX917838:RXZ917838 ROB917838:ROD917838 REF917838:REH917838 QUJ917838:QUL917838 QKN917838:QKP917838 QAR917838:QAT917838 PQV917838:PQX917838 PGZ917838:PHB917838 OXD917838:OXF917838 ONH917838:ONJ917838 ODL917838:ODN917838 NTP917838:NTR917838 NJT917838:NJV917838 MZX917838:MZZ917838 MQB917838:MQD917838 MGF917838:MGH917838 LWJ917838:LWL917838 LMN917838:LMP917838 LCR917838:LCT917838 KSV917838:KSX917838 KIZ917838:KJB917838 JZD917838:JZF917838 JPH917838:JPJ917838 JFL917838:JFN917838 IVP917838:IVR917838 ILT917838:ILV917838 IBX917838:IBZ917838 HSB917838:HSD917838 HIF917838:HIH917838 GYJ917838:GYL917838 GON917838:GOP917838 GER917838:GET917838 FUV917838:FUX917838 FKZ917838:FLB917838 FBD917838:FBF917838 ERH917838:ERJ917838 EHL917838:EHN917838 DXP917838:DXR917838 DNT917838:DNV917838 DDX917838:DDZ917838 CUB917838:CUD917838 CKF917838:CKH917838 CAJ917838:CAL917838 BQN917838:BQP917838 BGR917838:BGT917838 AWV917838:AWX917838 AMZ917838:ANB917838 ADD917838:ADF917838 TH917838:TJ917838 JL917838:JN917838 WVX852302:WVZ852302 WMB852302:WMD852302 WCF852302:WCH852302 VSJ852302:VSL852302 VIN852302:VIP852302 UYR852302:UYT852302 UOV852302:UOX852302 UEZ852302:UFB852302 TVD852302:TVF852302 TLH852302:TLJ852302 TBL852302:TBN852302 SRP852302:SRR852302 SHT852302:SHV852302 RXX852302:RXZ852302 ROB852302:ROD852302 REF852302:REH852302 QUJ852302:QUL852302 QKN852302:QKP852302 QAR852302:QAT852302 PQV852302:PQX852302 PGZ852302:PHB852302 OXD852302:OXF852302 ONH852302:ONJ852302 ODL852302:ODN852302 NTP852302:NTR852302 NJT852302:NJV852302 MZX852302:MZZ852302 MQB852302:MQD852302 MGF852302:MGH852302 LWJ852302:LWL852302 LMN852302:LMP852302 LCR852302:LCT852302 KSV852302:KSX852302 KIZ852302:KJB852302 JZD852302:JZF852302 JPH852302:JPJ852302 JFL852302:JFN852302 IVP852302:IVR852302 ILT852302:ILV852302 IBX852302:IBZ852302 HSB852302:HSD852302 HIF852302:HIH852302 GYJ852302:GYL852302 GON852302:GOP852302 GER852302:GET852302 FUV852302:FUX852302 FKZ852302:FLB852302 FBD852302:FBF852302 ERH852302:ERJ852302 EHL852302:EHN852302 DXP852302:DXR852302 DNT852302:DNV852302 DDX852302:DDZ852302 CUB852302:CUD852302 CKF852302:CKH852302 CAJ852302:CAL852302 BQN852302:BQP852302 BGR852302:BGT852302 AWV852302:AWX852302 AMZ852302:ANB852302 ADD852302:ADF852302 TH852302:TJ852302 JL852302:JN852302 WVX786766:WVZ786766 WMB786766:WMD786766 WCF786766:WCH786766 VSJ786766:VSL786766 VIN786766:VIP786766 UYR786766:UYT786766 UOV786766:UOX786766 UEZ786766:UFB786766 TVD786766:TVF786766 TLH786766:TLJ786766 TBL786766:TBN786766 SRP786766:SRR786766 SHT786766:SHV786766 RXX786766:RXZ786766 ROB786766:ROD786766 REF786766:REH786766 QUJ786766:QUL786766 QKN786766:QKP786766 QAR786766:QAT786766 PQV786766:PQX786766 PGZ786766:PHB786766 OXD786766:OXF786766 ONH786766:ONJ786766 ODL786766:ODN786766 NTP786766:NTR786766 NJT786766:NJV786766 MZX786766:MZZ786766 MQB786766:MQD786766 MGF786766:MGH786766 LWJ786766:LWL786766 LMN786766:LMP786766 LCR786766:LCT786766 KSV786766:KSX786766 KIZ786766:KJB786766 JZD786766:JZF786766 JPH786766:JPJ786766 JFL786766:JFN786766 IVP786766:IVR786766 ILT786766:ILV786766 IBX786766:IBZ786766 HSB786766:HSD786766 HIF786766:HIH786766 GYJ786766:GYL786766 GON786766:GOP786766 GER786766:GET786766 FUV786766:FUX786766 FKZ786766:FLB786766 FBD786766:FBF786766 ERH786766:ERJ786766 EHL786766:EHN786766 DXP786766:DXR786766 DNT786766:DNV786766 DDX786766:DDZ786766 CUB786766:CUD786766 CKF786766:CKH786766 CAJ786766:CAL786766 BQN786766:BQP786766 BGR786766:BGT786766 AWV786766:AWX786766 AMZ786766:ANB786766 ADD786766:ADF786766 TH786766:TJ786766 JL786766:JN786766 WVX721230:WVZ721230 WMB721230:WMD721230 WCF721230:WCH721230 VSJ721230:VSL721230 VIN721230:VIP721230 UYR721230:UYT721230 UOV721230:UOX721230 UEZ721230:UFB721230 TVD721230:TVF721230 TLH721230:TLJ721230 TBL721230:TBN721230 SRP721230:SRR721230 SHT721230:SHV721230 RXX721230:RXZ721230 ROB721230:ROD721230 REF721230:REH721230 QUJ721230:QUL721230 QKN721230:QKP721230 QAR721230:QAT721230 PQV721230:PQX721230 PGZ721230:PHB721230 OXD721230:OXF721230 ONH721230:ONJ721230 ODL721230:ODN721230 NTP721230:NTR721230 NJT721230:NJV721230 MZX721230:MZZ721230 MQB721230:MQD721230 MGF721230:MGH721230 LWJ721230:LWL721230 LMN721230:LMP721230 LCR721230:LCT721230 KSV721230:KSX721230 KIZ721230:KJB721230 JZD721230:JZF721230 JPH721230:JPJ721230 JFL721230:JFN721230 IVP721230:IVR721230 ILT721230:ILV721230 IBX721230:IBZ721230 HSB721230:HSD721230 HIF721230:HIH721230 GYJ721230:GYL721230 GON721230:GOP721230 GER721230:GET721230 FUV721230:FUX721230 FKZ721230:FLB721230 FBD721230:FBF721230 ERH721230:ERJ721230 EHL721230:EHN721230 DXP721230:DXR721230 DNT721230:DNV721230 DDX721230:DDZ721230 CUB721230:CUD721230 CKF721230:CKH721230 CAJ721230:CAL721230 BQN721230:BQP721230 BGR721230:BGT721230 AWV721230:AWX721230 AMZ721230:ANB721230 ADD721230:ADF721230 TH721230:TJ721230 JL721230:JN721230 WVX655694:WVZ655694 WMB655694:WMD655694 WCF655694:WCH655694 VSJ655694:VSL655694 VIN655694:VIP655694 UYR655694:UYT655694 UOV655694:UOX655694 UEZ655694:UFB655694 TVD655694:TVF655694 TLH655694:TLJ655694 TBL655694:TBN655694 SRP655694:SRR655694 SHT655694:SHV655694 RXX655694:RXZ655694 ROB655694:ROD655694 REF655694:REH655694 QUJ655694:QUL655694 QKN655694:QKP655694 QAR655694:QAT655694 PQV655694:PQX655694 PGZ655694:PHB655694 OXD655694:OXF655694 ONH655694:ONJ655694 ODL655694:ODN655694 NTP655694:NTR655694 NJT655694:NJV655694 MZX655694:MZZ655694 MQB655694:MQD655694 MGF655694:MGH655694 LWJ655694:LWL655694 LMN655694:LMP655694 LCR655694:LCT655694 KSV655694:KSX655694 KIZ655694:KJB655694 JZD655694:JZF655694 JPH655694:JPJ655694 JFL655694:JFN655694 IVP655694:IVR655694 ILT655694:ILV655694 IBX655694:IBZ655694 HSB655694:HSD655694 HIF655694:HIH655694 GYJ655694:GYL655694 GON655694:GOP655694 GER655694:GET655694 FUV655694:FUX655694 FKZ655694:FLB655694 FBD655694:FBF655694 ERH655694:ERJ655694 EHL655694:EHN655694 DXP655694:DXR655694 DNT655694:DNV655694 DDX655694:DDZ655694 CUB655694:CUD655694 CKF655694:CKH655694 CAJ655694:CAL655694 BQN655694:BQP655694 BGR655694:BGT655694 AWV655694:AWX655694 AMZ655694:ANB655694 ADD655694:ADF655694 TH655694:TJ655694 JL655694:JN655694 WVX590158:WVZ590158 WMB590158:WMD590158 WCF590158:WCH590158 VSJ590158:VSL590158 VIN590158:VIP590158 UYR590158:UYT590158 UOV590158:UOX590158 UEZ590158:UFB590158 TVD590158:TVF590158 TLH590158:TLJ590158 TBL590158:TBN590158 SRP590158:SRR590158 SHT590158:SHV590158 RXX590158:RXZ590158 ROB590158:ROD590158 REF590158:REH590158 QUJ590158:QUL590158 QKN590158:QKP590158 QAR590158:QAT590158 PQV590158:PQX590158 PGZ590158:PHB590158 OXD590158:OXF590158 ONH590158:ONJ590158 ODL590158:ODN590158 NTP590158:NTR590158 NJT590158:NJV590158 MZX590158:MZZ590158 MQB590158:MQD590158 MGF590158:MGH590158 LWJ590158:LWL590158 LMN590158:LMP590158 LCR590158:LCT590158 KSV590158:KSX590158 KIZ590158:KJB590158 JZD590158:JZF590158 JPH590158:JPJ590158 JFL590158:JFN590158 IVP590158:IVR590158 ILT590158:ILV590158 IBX590158:IBZ590158 HSB590158:HSD590158 HIF590158:HIH590158 GYJ590158:GYL590158 GON590158:GOP590158 GER590158:GET590158 FUV590158:FUX590158 FKZ590158:FLB590158 FBD590158:FBF590158 ERH590158:ERJ590158 EHL590158:EHN590158 DXP590158:DXR590158 DNT590158:DNV590158 DDX590158:DDZ590158 CUB590158:CUD590158 CKF590158:CKH590158 CAJ590158:CAL590158 BQN590158:BQP590158 BGR590158:BGT590158 AWV590158:AWX590158 AMZ590158:ANB590158 ADD590158:ADF590158 TH590158:TJ590158 JL590158:JN590158 WVX524622:WVZ524622 WMB524622:WMD524622 WCF524622:WCH524622 VSJ524622:VSL524622 VIN524622:VIP524622 UYR524622:UYT524622 UOV524622:UOX524622 UEZ524622:UFB524622 TVD524622:TVF524622 TLH524622:TLJ524622 TBL524622:TBN524622 SRP524622:SRR524622 SHT524622:SHV524622 RXX524622:RXZ524622 ROB524622:ROD524622 REF524622:REH524622 QUJ524622:QUL524622 QKN524622:QKP524622 QAR524622:QAT524622 PQV524622:PQX524622 PGZ524622:PHB524622 OXD524622:OXF524622 ONH524622:ONJ524622 ODL524622:ODN524622 NTP524622:NTR524622 NJT524622:NJV524622 MZX524622:MZZ524622 MQB524622:MQD524622 MGF524622:MGH524622 LWJ524622:LWL524622 LMN524622:LMP524622 LCR524622:LCT524622 KSV524622:KSX524622 KIZ524622:KJB524622 JZD524622:JZF524622 JPH524622:JPJ524622 JFL524622:JFN524622 IVP524622:IVR524622 ILT524622:ILV524622 IBX524622:IBZ524622 HSB524622:HSD524622 HIF524622:HIH524622 GYJ524622:GYL524622 GON524622:GOP524622 GER524622:GET524622 FUV524622:FUX524622 FKZ524622:FLB524622 FBD524622:FBF524622 ERH524622:ERJ524622 EHL524622:EHN524622 DXP524622:DXR524622 DNT524622:DNV524622 DDX524622:DDZ524622 CUB524622:CUD524622 CKF524622:CKH524622 CAJ524622:CAL524622 BQN524622:BQP524622 BGR524622:BGT524622 AWV524622:AWX524622 AMZ524622:ANB524622 ADD524622:ADF524622 TH524622:TJ524622 JL524622:JN524622 WVX459086:WVZ459086 WMB459086:WMD459086 WCF459086:WCH459086 VSJ459086:VSL459086 VIN459086:VIP459086 UYR459086:UYT459086 UOV459086:UOX459086 UEZ459086:UFB459086 TVD459086:TVF459086 TLH459086:TLJ459086 TBL459086:TBN459086 SRP459086:SRR459086 SHT459086:SHV459086 RXX459086:RXZ459086 ROB459086:ROD459086 REF459086:REH459086 QUJ459086:QUL459086 QKN459086:QKP459086 QAR459086:QAT459086 PQV459086:PQX459086 PGZ459086:PHB459086 OXD459086:OXF459086 ONH459086:ONJ459086 ODL459086:ODN459086 NTP459086:NTR459086 NJT459086:NJV459086 MZX459086:MZZ459086 MQB459086:MQD459086 MGF459086:MGH459086 LWJ459086:LWL459086 LMN459086:LMP459086 LCR459086:LCT459086 KSV459086:KSX459086 KIZ459086:KJB459086 JZD459086:JZF459086 JPH459086:JPJ459086 JFL459086:JFN459086 IVP459086:IVR459086 ILT459086:ILV459086 IBX459086:IBZ459086 HSB459086:HSD459086 HIF459086:HIH459086 GYJ459086:GYL459086 GON459086:GOP459086 GER459086:GET459086 FUV459086:FUX459086 FKZ459086:FLB459086 FBD459086:FBF459086 ERH459086:ERJ459086 EHL459086:EHN459086 DXP459086:DXR459086 DNT459086:DNV459086 DDX459086:DDZ459086 CUB459086:CUD459086 CKF459086:CKH459086 CAJ459086:CAL459086 BQN459086:BQP459086 BGR459086:BGT459086 AWV459086:AWX459086 AMZ459086:ANB459086 ADD459086:ADF459086 TH459086:TJ459086 JL459086:JN459086 WVX393550:WVZ393550 WMB393550:WMD393550 WCF393550:WCH393550 VSJ393550:VSL393550 VIN393550:VIP393550 UYR393550:UYT393550 UOV393550:UOX393550 UEZ393550:UFB393550 TVD393550:TVF393550 TLH393550:TLJ393550 TBL393550:TBN393550 SRP393550:SRR393550 SHT393550:SHV393550 RXX393550:RXZ393550 ROB393550:ROD393550 REF393550:REH393550 QUJ393550:QUL393550 QKN393550:QKP393550 QAR393550:QAT393550 PQV393550:PQX393550 PGZ393550:PHB393550 OXD393550:OXF393550 ONH393550:ONJ393550 ODL393550:ODN393550 NTP393550:NTR393550 NJT393550:NJV393550 MZX393550:MZZ393550 MQB393550:MQD393550 MGF393550:MGH393550 LWJ393550:LWL393550 LMN393550:LMP393550 LCR393550:LCT393550 KSV393550:KSX393550 KIZ393550:KJB393550 JZD393550:JZF393550 JPH393550:JPJ393550 JFL393550:JFN393550 IVP393550:IVR393550 ILT393550:ILV393550 IBX393550:IBZ393550 HSB393550:HSD393550 HIF393550:HIH393550 GYJ393550:GYL393550 GON393550:GOP393550 GER393550:GET393550 FUV393550:FUX393550 FKZ393550:FLB393550 FBD393550:FBF393550 ERH393550:ERJ393550 EHL393550:EHN393550 DXP393550:DXR393550 DNT393550:DNV393550 DDX393550:DDZ393550 CUB393550:CUD393550 CKF393550:CKH393550 CAJ393550:CAL393550 BQN393550:BQP393550 BGR393550:BGT393550 AWV393550:AWX393550 AMZ393550:ANB393550 ADD393550:ADF393550 TH393550:TJ393550 JL393550:JN393550 WVX328014:WVZ328014 WMB328014:WMD328014 WCF328014:WCH328014 VSJ328014:VSL328014 VIN328014:VIP328014 UYR328014:UYT328014 UOV328014:UOX328014 UEZ328014:UFB328014 TVD328014:TVF328014 TLH328014:TLJ328014 TBL328014:TBN328014 SRP328014:SRR328014 SHT328014:SHV328014 RXX328014:RXZ328014 ROB328014:ROD328014 REF328014:REH328014 QUJ328014:QUL328014 QKN328014:QKP328014 QAR328014:QAT328014 PQV328014:PQX328014 PGZ328014:PHB328014 OXD328014:OXF328014 ONH328014:ONJ328014 ODL328014:ODN328014 NTP328014:NTR328014 NJT328014:NJV328014 MZX328014:MZZ328014 MQB328014:MQD328014 MGF328014:MGH328014 LWJ328014:LWL328014 LMN328014:LMP328014 LCR328014:LCT328014 KSV328014:KSX328014 KIZ328014:KJB328014 JZD328014:JZF328014 JPH328014:JPJ328014 JFL328014:JFN328014 IVP328014:IVR328014 ILT328014:ILV328014 IBX328014:IBZ328014 HSB328014:HSD328014 HIF328014:HIH328014 GYJ328014:GYL328014 GON328014:GOP328014 GER328014:GET328014 FUV328014:FUX328014 FKZ328014:FLB328014 FBD328014:FBF328014 ERH328014:ERJ328014 EHL328014:EHN328014 DXP328014:DXR328014 DNT328014:DNV328014 DDX328014:DDZ328014 CUB328014:CUD328014 CKF328014:CKH328014 CAJ328014:CAL328014 BQN328014:BQP328014 BGR328014:BGT328014 AWV328014:AWX328014 AMZ328014:ANB328014 ADD328014:ADF328014 TH328014:TJ328014 JL328014:JN328014 WVX262478:WVZ262478 WMB262478:WMD262478 WCF262478:WCH262478 VSJ262478:VSL262478 VIN262478:VIP262478 UYR262478:UYT262478 UOV262478:UOX262478 UEZ262478:UFB262478 TVD262478:TVF262478 TLH262478:TLJ262478 TBL262478:TBN262478 SRP262478:SRR262478 SHT262478:SHV262478 RXX262478:RXZ262478 ROB262478:ROD262478 REF262478:REH262478 QUJ262478:QUL262478 QKN262478:QKP262478 QAR262478:QAT262478 PQV262478:PQX262478 PGZ262478:PHB262478 OXD262478:OXF262478 ONH262478:ONJ262478 ODL262478:ODN262478 NTP262478:NTR262478 NJT262478:NJV262478 MZX262478:MZZ262478 MQB262478:MQD262478 MGF262478:MGH262478 LWJ262478:LWL262478 LMN262478:LMP262478 LCR262478:LCT262478 KSV262478:KSX262478 KIZ262478:KJB262478 JZD262478:JZF262478 JPH262478:JPJ262478 JFL262478:JFN262478 IVP262478:IVR262478 ILT262478:ILV262478 IBX262478:IBZ262478 HSB262478:HSD262478 HIF262478:HIH262478 GYJ262478:GYL262478 GON262478:GOP262478 GER262478:GET262478 FUV262478:FUX262478 FKZ262478:FLB262478 FBD262478:FBF262478 ERH262478:ERJ262478 EHL262478:EHN262478 DXP262478:DXR262478 DNT262478:DNV262478 DDX262478:DDZ262478 CUB262478:CUD262478 CKF262478:CKH262478 CAJ262478:CAL262478 BQN262478:BQP262478 BGR262478:BGT262478 AWV262478:AWX262478 AMZ262478:ANB262478 ADD262478:ADF262478 TH262478:TJ262478 JL262478:JN262478 WVX196942:WVZ196942 WMB196942:WMD196942 WCF196942:WCH196942 VSJ196942:VSL196942 VIN196942:VIP196942 UYR196942:UYT196942 UOV196942:UOX196942 UEZ196942:UFB196942 TVD196942:TVF196942 TLH196942:TLJ196942 TBL196942:TBN196942 SRP196942:SRR196942 SHT196942:SHV196942 RXX196942:RXZ196942 ROB196942:ROD196942 REF196942:REH196942 QUJ196942:QUL196942 QKN196942:QKP196942 QAR196942:QAT196942 PQV196942:PQX196942 PGZ196942:PHB196942 OXD196942:OXF196942 ONH196942:ONJ196942 ODL196942:ODN196942 NTP196942:NTR196942 NJT196942:NJV196942 MZX196942:MZZ196942 MQB196942:MQD196942 MGF196942:MGH196942 LWJ196942:LWL196942 LMN196942:LMP196942 LCR196942:LCT196942 KSV196942:KSX196942 KIZ196942:KJB196942 JZD196942:JZF196942 JPH196942:JPJ196942 JFL196942:JFN196942 IVP196942:IVR196942 ILT196942:ILV196942 IBX196942:IBZ196942 HSB196942:HSD196942 HIF196942:HIH196942 GYJ196942:GYL196942 GON196942:GOP196942 GER196942:GET196942 FUV196942:FUX196942 FKZ196942:FLB196942 FBD196942:FBF196942 ERH196942:ERJ196942 EHL196942:EHN196942 DXP196942:DXR196942 DNT196942:DNV196942 DDX196942:DDZ196942 CUB196942:CUD196942 CKF196942:CKH196942 CAJ196942:CAL196942 BQN196942:BQP196942 BGR196942:BGT196942 AWV196942:AWX196942 AMZ196942:ANB196942 ADD196942:ADF196942 TH196942:TJ196942 JL196942:JN196942 WVX131406:WVZ131406 WMB131406:WMD131406 WCF131406:WCH131406 VSJ131406:VSL131406 VIN131406:VIP131406 UYR131406:UYT131406 UOV131406:UOX131406 UEZ131406:UFB131406 TVD131406:TVF131406 TLH131406:TLJ131406 TBL131406:TBN131406 SRP131406:SRR131406 SHT131406:SHV131406 RXX131406:RXZ131406 ROB131406:ROD131406 REF131406:REH131406 QUJ131406:QUL131406 QKN131406:QKP131406 QAR131406:QAT131406 PQV131406:PQX131406 PGZ131406:PHB131406 OXD131406:OXF131406 ONH131406:ONJ131406 ODL131406:ODN131406 NTP131406:NTR131406 NJT131406:NJV131406 MZX131406:MZZ131406 MQB131406:MQD131406 MGF131406:MGH131406 LWJ131406:LWL131406 LMN131406:LMP131406 LCR131406:LCT131406 KSV131406:KSX131406 KIZ131406:KJB131406 JZD131406:JZF131406 JPH131406:JPJ131406 JFL131406:JFN131406 IVP131406:IVR131406 ILT131406:ILV131406 IBX131406:IBZ131406 HSB131406:HSD131406 HIF131406:HIH131406 GYJ131406:GYL131406 GON131406:GOP131406 GER131406:GET131406 FUV131406:FUX131406 FKZ131406:FLB131406 FBD131406:FBF131406 ERH131406:ERJ131406 EHL131406:EHN131406 DXP131406:DXR131406 DNT131406:DNV131406 DDX131406:DDZ131406 CUB131406:CUD131406 CKF131406:CKH131406 CAJ131406:CAL131406 BQN131406:BQP131406 BGR131406:BGT131406 AWV131406:AWX131406 AMZ131406:ANB131406 ADD131406:ADF131406 TH131406:TJ131406 JL131406:JN131406 WVX65870:WVZ65870 WMB65870:WMD65870 WCF65870:WCH65870 VSJ65870:VSL65870 VIN65870:VIP65870 UYR65870:UYT65870 UOV65870:UOX65870 UEZ65870:UFB65870 TVD65870:TVF65870 TLH65870:TLJ65870 TBL65870:TBN65870 SRP65870:SRR65870 SHT65870:SHV65870 RXX65870:RXZ65870 ROB65870:ROD65870 REF65870:REH65870 QUJ65870:QUL65870 QKN65870:QKP65870 QAR65870:QAT65870 PQV65870:PQX65870 PGZ65870:PHB65870 OXD65870:OXF65870 ONH65870:ONJ65870 ODL65870:ODN65870 NTP65870:NTR65870 NJT65870:NJV65870 MZX65870:MZZ65870 MQB65870:MQD65870 MGF65870:MGH65870 LWJ65870:LWL65870 LMN65870:LMP65870 LCR65870:LCT65870 KSV65870:KSX65870 KIZ65870:KJB65870 JZD65870:JZF65870 JPH65870:JPJ65870 JFL65870:JFN65870 IVP65870:IVR65870 ILT65870:ILV65870 IBX65870:IBZ65870 HSB65870:HSD65870 HIF65870:HIH65870 GYJ65870:GYL65870 GON65870:GOP65870 GER65870:GET65870 FUV65870:FUX65870 FKZ65870:FLB65870 FBD65870:FBF65870 ERH65870:ERJ65870 EHL65870:EHN65870 DXP65870:DXR65870 DNT65870:DNV65870 DDX65870:DDZ65870 CUB65870:CUD65870 CKF65870:CKH65870 CAJ65870:CAL65870 BQN65870:BQP65870 BGR65870:BGT65870 AWV65870:AWX65870 AMZ65870:ANB65870 ADD65870:ADF65870 TH65870:TJ65870 JL65870:JN65870 P65868:R65868 P131404:R131404 P196940:R196940 P262476:R262476 P328012:R328012 P393548:R393548 P459084:R459084 P524620:R524620 P590156:R590156 P655692:R655692 P721228:R721228 P786764:R786764 P852300:R852300 P917836:R917836 P983372:R983372 P329:R329 JL329:JN329 TH329:TJ329 ADD329:ADF329 AMZ329:ANB329 AWV329:AWX329 BGR329:BGT329 BQN329:BQP329 CAJ329:CAL329 CKF329:CKH329 CUB329:CUD329 DDX329:DDZ329 DNT329:DNV329 DXP329:DXR329 EHL329:EHN329 ERH329:ERJ329 FBD329:FBF329 FKZ329:FLB329 FUV329:FUX329 GER329:GET329 GON329:GOP329 GYJ329:GYL329 HIF329:HIH329 HSB329:HSD329 IBX329:IBZ329 ILT329:ILV329 IVP329:IVR329 JFL329:JFN329 JPH329:JPJ329 JZD329:JZF329 KIZ329:KJB329 KSV329:KSX329 LCR329:LCT329 LMN329:LMP329 LWJ329:LWL329 MGF329:MGH329 MQB329:MQD329 MZX329:MZZ329 NJT329:NJV329 NTP329:NTR329 ODL329:ODN329 ONH329:ONJ329 OXD329:OXF329 PGZ329:PHB329 PQV329:PQX329 QAR329:QAT329 QKN329:QKP329 QUJ329:QUL329 REF329:REH329 ROB329:ROD329 RXX329:RXZ329 SHT329:SHV329 SRP329:SRR329 TBL329:TBN329 TLH329:TLJ329 TVD329:TVF329 UEZ329:UFB329 UOV329:UOX329 UYR329:UYT329 VIN329:VIP329 VSJ329:VSL329 WCF329:WCH329 WMB329:WMD329 WVX329:WVZ329">
      <formula1>$T$329:$T$331</formula1>
    </dataValidation>
    <dataValidation type="list" allowBlank="1" showDropDown="0" showInputMessage="1" showErrorMessage="1" sqref="WVT983376 WLX983376 WCB983376 VSF983376 VIJ983376 UYN983376 UOR983376 UEV983376 TUZ983376 TLD983376 TBH983376 SRL983376 SHP983376 RXT983376 RNX983376 REB983376 QUF983376 QKJ983376 QAN983376 PQR983376 PGV983376 OWZ983376 OND983376 ODH983376 NTL983376 NJP983376 MZT983376 MPX983376 MGB983376 LWF983376 LMJ983376 LCN983376 KSR983376 KIV983376 JYZ983376 JPD983376 JFH983376 IVL983376 ILP983376 IBT983376 HRX983376 HIB983376 GYF983376 GOJ983376 GEN983376 FUR983376 FKV983376 FAZ983376 ERD983376 EHH983376 DXL983376 DNP983376 DDT983376 CTX983376 CKB983376 CAF983376 BQJ983376 BGN983376 AWR983376 AMV983376 ACZ983376 TD983376 JH983376 WVT917840 WLX917840 WCB917840 VSF917840 VIJ917840 UYN917840 UOR917840 UEV917840 TUZ917840 TLD917840 TBH917840 SRL917840 SHP917840 RXT917840 RNX917840 REB917840 QUF917840 QKJ917840 QAN917840 PQR917840 PGV917840 OWZ917840 OND917840 ODH917840 NTL917840 NJP917840 MZT917840 MPX917840 MGB917840 LWF917840 LMJ917840 LCN917840 KSR917840 KIV917840 JYZ917840 JPD917840 JFH917840 IVL917840 ILP917840 IBT917840 HRX917840 HIB917840 GYF917840 GOJ917840 GEN917840 FUR917840 FKV917840 FAZ917840 ERD917840 EHH917840 DXL917840 DNP917840 DDT917840 CTX917840 CKB917840 CAF917840 BQJ917840 BGN917840 AWR917840 AMV917840 ACZ917840 TD917840 JH917840 WVT852304 WLX852304 WCB852304 VSF852304 VIJ852304 UYN852304 UOR852304 UEV852304 TUZ852304 TLD852304 TBH852304 SRL852304 SHP852304 RXT852304 RNX852304 REB852304 QUF852304 QKJ852304 QAN852304 PQR852304 PGV852304 OWZ852304 OND852304 ODH852304 NTL852304 NJP852304 MZT852304 MPX852304 MGB852304 LWF852304 LMJ852304 LCN852304 KSR852304 KIV852304 JYZ852304 JPD852304 JFH852304 IVL852304 ILP852304 IBT852304 HRX852304 HIB852304 GYF852304 GOJ852304 GEN852304 FUR852304 FKV852304 FAZ852304 ERD852304 EHH852304 DXL852304 DNP852304 DDT852304 CTX852304 CKB852304 CAF852304 BQJ852304 BGN852304 AWR852304 AMV852304 ACZ852304 TD852304 JH852304 WVT786768 WLX786768 WCB786768 VSF786768 VIJ786768 UYN786768 UOR786768 UEV786768 TUZ786768 TLD786768 TBH786768 SRL786768 SHP786768 RXT786768 RNX786768 REB786768 QUF786768 QKJ786768 QAN786768 PQR786768 PGV786768 OWZ786768 OND786768 ODH786768 NTL786768 NJP786768 MZT786768 MPX786768 MGB786768 LWF786768 LMJ786768 LCN786768 KSR786768 KIV786768 JYZ786768 JPD786768 JFH786768 IVL786768 ILP786768 IBT786768 HRX786768 HIB786768 GYF786768 GOJ786768 GEN786768 FUR786768 FKV786768 FAZ786768 ERD786768 EHH786768 DXL786768 DNP786768 DDT786768 CTX786768 CKB786768 CAF786768 BQJ786768 BGN786768 AWR786768 AMV786768 ACZ786768 TD786768 JH786768 WVT721232 WLX721232 WCB721232 VSF721232 VIJ721232 UYN721232 UOR721232 UEV721232 TUZ721232 TLD721232 TBH721232 SRL721232 SHP721232 RXT721232 RNX721232 REB721232 QUF721232 QKJ721232 QAN721232 PQR721232 PGV721232 OWZ721232 OND721232 ODH721232 NTL721232 NJP721232 MZT721232 MPX721232 MGB721232 LWF721232 LMJ721232 LCN721232 KSR721232 KIV721232 JYZ721232 JPD721232 JFH721232 IVL721232 ILP721232 IBT721232 HRX721232 HIB721232 GYF721232 GOJ721232 GEN721232 FUR721232 FKV721232 FAZ721232 ERD721232 EHH721232 DXL721232 DNP721232 DDT721232 CTX721232 CKB721232 CAF721232 BQJ721232 BGN721232 AWR721232 AMV721232 ACZ721232 TD721232 JH721232 WVT655696 WLX655696 WCB655696 VSF655696 VIJ655696 UYN655696 UOR655696 UEV655696 TUZ655696 TLD655696 TBH655696 SRL655696 SHP655696 RXT655696 RNX655696 REB655696 QUF655696 QKJ655696 QAN655696 PQR655696 PGV655696 OWZ655696 OND655696 ODH655696 NTL655696 NJP655696 MZT655696 MPX655696 MGB655696 LWF655696 LMJ655696 LCN655696 KSR655696 KIV655696 JYZ655696 JPD655696 JFH655696 IVL655696 ILP655696 IBT655696 HRX655696 HIB655696 GYF655696 GOJ655696 GEN655696 FUR655696 FKV655696 FAZ655696 ERD655696 EHH655696 DXL655696 DNP655696 DDT655696 CTX655696 CKB655696 CAF655696 BQJ655696 BGN655696 AWR655696 AMV655696 ACZ655696 TD655696 JH655696 WVT590160 WLX590160 WCB590160 VSF590160 VIJ590160 UYN590160 UOR590160 UEV590160 TUZ590160 TLD590160 TBH590160 SRL590160 SHP590160 RXT590160 RNX590160 REB590160 QUF590160 QKJ590160 QAN590160 PQR590160 PGV590160 OWZ590160 OND590160 ODH590160 NTL590160 NJP590160 MZT590160 MPX590160 MGB590160 LWF590160 LMJ590160 LCN590160 KSR590160 KIV590160 JYZ590160 JPD590160 JFH590160 IVL590160 ILP590160 IBT590160 HRX590160 HIB590160 GYF590160 GOJ590160 GEN590160 FUR590160 FKV590160 FAZ590160 ERD590160 EHH590160 DXL590160 DNP590160 DDT590160 CTX590160 CKB590160 CAF590160 BQJ590160 BGN590160 AWR590160 AMV590160 ACZ590160 TD590160 JH590160 WVT524624 WLX524624 WCB524624 VSF524624 VIJ524624 UYN524624 UOR524624 UEV524624 TUZ524624 TLD524624 TBH524624 SRL524624 SHP524624 RXT524624 RNX524624 REB524624 QUF524624 QKJ524624 QAN524624 PQR524624 PGV524624 OWZ524624 OND524624 ODH524624 NTL524624 NJP524624 MZT524624 MPX524624 MGB524624 LWF524624 LMJ524624 LCN524624 KSR524624 KIV524624 JYZ524624 JPD524624 JFH524624 IVL524624 ILP524624 IBT524624 HRX524624 HIB524624 GYF524624 GOJ524624 GEN524624 FUR524624 FKV524624 FAZ524624 ERD524624 EHH524624 DXL524624 DNP524624 DDT524624 CTX524624 CKB524624 CAF524624 BQJ524624 BGN524624 AWR524624 AMV524624 ACZ524624 TD524624 JH524624 WVT459088 WLX459088 WCB459088 VSF459088 VIJ459088 UYN459088 UOR459088 UEV459088 TUZ459088 TLD459088 TBH459088 SRL459088 SHP459088 RXT459088 RNX459088 REB459088 QUF459088 QKJ459088 QAN459088 PQR459088 PGV459088 OWZ459088 OND459088 ODH459088 NTL459088 NJP459088 MZT459088 MPX459088 MGB459088 LWF459088 LMJ459088 LCN459088 KSR459088 KIV459088 JYZ459088 JPD459088 JFH459088 IVL459088 ILP459088 IBT459088 HRX459088 HIB459088 GYF459088 GOJ459088 GEN459088 FUR459088 FKV459088 FAZ459088 ERD459088 EHH459088 DXL459088 DNP459088 DDT459088 CTX459088 CKB459088 CAF459088 BQJ459088 BGN459088 AWR459088 AMV459088 ACZ459088 TD459088 JH459088 WVT393552 WLX393552 WCB393552 VSF393552 VIJ393552 UYN393552 UOR393552 UEV393552 TUZ393552 TLD393552 TBH393552 SRL393552 SHP393552 RXT393552 RNX393552 REB393552 QUF393552 QKJ393552 QAN393552 PQR393552 PGV393552 OWZ393552 OND393552 ODH393552 NTL393552 NJP393552 MZT393552 MPX393552 MGB393552 LWF393552 LMJ393552 LCN393552 KSR393552 KIV393552 JYZ393552 JPD393552 JFH393552 IVL393552 ILP393552 IBT393552 HRX393552 HIB393552 GYF393552 GOJ393552 GEN393552 FUR393552 FKV393552 FAZ393552 ERD393552 EHH393552 DXL393552 DNP393552 DDT393552 CTX393552 CKB393552 CAF393552 BQJ393552 BGN393552 AWR393552 AMV393552 ACZ393552 TD393552 JH393552 WVT328016 WLX328016 WCB328016 VSF328016 VIJ328016 UYN328016 UOR328016 UEV328016 TUZ328016 TLD328016 TBH328016 SRL328016 SHP328016 RXT328016 RNX328016 REB328016 QUF328016 QKJ328016 QAN328016 PQR328016 PGV328016 OWZ328016 OND328016 ODH328016 NTL328016 NJP328016 MZT328016 MPX328016 MGB328016 LWF328016 LMJ328016 LCN328016 KSR328016 KIV328016 JYZ328016 JPD328016 JFH328016 IVL328016 ILP328016 IBT328016 HRX328016 HIB328016 GYF328016 GOJ328016 GEN328016 FUR328016 FKV328016 FAZ328016 ERD328016 EHH328016 DXL328016 DNP328016 DDT328016 CTX328016 CKB328016 CAF328016 BQJ328016 BGN328016 AWR328016 AMV328016 ACZ328016 TD328016 JH328016 WVT262480 WLX262480 WCB262480 VSF262480 VIJ262480 UYN262480 UOR262480 UEV262480 TUZ262480 TLD262480 TBH262480 SRL262480 SHP262480 RXT262480 RNX262480 REB262480 QUF262480 QKJ262480 QAN262480 PQR262480 PGV262480 OWZ262480 OND262480 ODH262480 NTL262480 NJP262480 MZT262480 MPX262480 MGB262480 LWF262480 LMJ262480 LCN262480 KSR262480 KIV262480 JYZ262480 JPD262480 JFH262480 IVL262480 ILP262480 IBT262480 HRX262480 HIB262480 GYF262480 GOJ262480 GEN262480 FUR262480 FKV262480 FAZ262480 ERD262480 EHH262480 DXL262480 DNP262480 DDT262480 CTX262480 CKB262480 CAF262480 BQJ262480 BGN262480 AWR262480 AMV262480 ACZ262480 TD262480 JH262480 WVT196944 WLX196944 WCB196944 VSF196944 VIJ196944 UYN196944 UOR196944 UEV196944 TUZ196944 TLD196944 TBH196944 SRL196944 SHP196944 RXT196944 RNX196944 REB196944 QUF196944 QKJ196944 QAN196944 PQR196944 PGV196944 OWZ196944 OND196944 ODH196944 NTL196944 NJP196944 MZT196944 MPX196944 MGB196944 LWF196944 LMJ196944 LCN196944 KSR196944 KIV196944 JYZ196944 JPD196944 JFH196944 IVL196944 ILP196944 IBT196944 HRX196944 HIB196944 GYF196944 GOJ196944 GEN196944 FUR196944 FKV196944 FAZ196944 ERD196944 EHH196944 DXL196944 DNP196944 DDT196944 CTX196944 CKB196944 CAF196944 BQJ196944 BGN196944 AWR196944 AMV196944 ACZ196944 TD196944 JH196944 WVT131408 WLX131408 WCB131408 VSF131408 VIJ131408 UYN131408 UOR131408 UEV131408 TUZ131408 TLD131408 TBH131408 SRL131408 SHP131408 RXT131408 RNX131408 REB131408 QUF131408 QKJ131408 QAN131408 PQR131408 PGV131408 OWZ131408 OND131408 ODH131408 NTL131408 NJP131408 MZT131408 MPX131408 MGB131408 LWF131408 LMJ131408 LCN131408 KSR131408 KIV131408 JYZ131408 JPD131408 JFH131408 IVL131408 ILP131408 IBT131408 HRX131408 HIB131408 GYF131408 GOJ131408 GEN131408 FUR131408 FKV131408 FAZ131408 ERD131408 EHH131408 DXL131408 DNP131408 DDT131408 CTX131408 CKB131408 CAF131408 BQJ131408 BGN131408 AWR131408 AMV131408 ACZ131408 TD131408 JH131408 WVT65872 WLX65872 WCB65872 VSF65872 VIJ65872 UYN65872 UOR65872 UEV65872 TUZ65872 TLD65872 TBH65872 SRL65872 SHP65872 RXT65872 RNX65872 REB65872 QUF65872 QKJ65872 QAN65872 PQR65872 PGV65872 OWZ65872 OND65872 ODH65872 NTL65872 NJP65872 MZT65872 MPX65872 MGB65872 LWF65872 LMJ65872 LCN65872 KSR65872 KIV65872 JYZ65872 JPD65872 JFH65872 IVL65872 ILP65872 IBT65872 HRX65872 HIB65872 GYF65872 GOJ65872 GEN65872 FUR65872 FKV65872 FAZ65872 ERD65872 EHH65872 DXL65872 DNP65872 DDT65872 CTX65872 CKB65872 CAF65872 BQJ65872 BGN65872 AWR65872 AMV65872 ACZ65872 TD65872 JH65872 L65870 L131406 L196942 L262478 L328014 L393550 L459086 L524622 L590158 L655694 L721230 L786766 L852302 L917838 L983374 L331 JH331 TD331 ACZ331 AMV331 AWR331 BGN331 BQJ331 CAF331 CKB331 CTX331 DDT331 DNP331 DXL331 EHH331 ERD331 FAZ331 FKV331 FUR331 GEN331 GOJ331 GYF331 HIB331 HRX331 IBT331 ILP331 IVL331 JFH331 JPD331 JYZ331 KIV331 KSR331 LCN331 LMJ331 LWF331 MGB331 MPX331 MZT331 NJP331 NTL331 ODH331 OND331 OWZ331 PGV331 PQR331 QAN331 QKJ331 QUF331 REB331 RNX331 RXT331 SHP331 SRL331 TBH331 TLD331 TUZ331 UEV331 UOR331 UYN331 VIJ331 VSF331 WCB331 WLX331 WVT331">
      <formula1>$CG$330:$CG$330</formula1>
    </dataValidation>
    <dataValidation type="list" allowBlank="1" showDropDown="0" showInputMessage="1" showErrorMessage="1" sqref="KB65919:KF65919 TX65919:UB65919 ADT65919:ADX65919 ANP65919:ANT65919 AXL65919:AXP65919 BHH65919:BHL65919 BRD65919:BRH65919 CAZ65919:CBD65919 CKV65919:CKZ65919 CUR65919:CUV65919 DEN65919:DER65919 DOJ65919:DON65919 DYF65919:DYJ65919 EIB65919:EIF65919 ERX65919:ESB65919 FBT65919:FBX65919 FLP65919:FLT65919 FVL65919:FVP65919 GFH65919:GFL65919 GPD65919:GPH65919 GYZ65919:GZD65919 HIV65919:HIZ65919 HSR65919:HSV65919 ICN65919:ICR65919 IMJ65919:IMN65919 IWF65919:IWJ65919 JGB65919:JGF65919 JPX65919:JQB65919 JZT65919:JZX65919 KJP65919:KJT65919 KTL65919:KTP65919 LDH65919:LDL65919 LND65919:LNH65919 LWZ65919:LXD65919 MGV65919:MGZ65919 MQR65919:MQV65919 NAN65919:NAR65919 NKJ65919:NKN65919 NUF65919:NUJ65919 OEB65919:OEF65919 ONX65919:OOB65919 OXT65919:OXX65919 PHP65919:PHT65919 PRL65919:PRP65919 QBH65919:QBL65919 QLD65919:QLH65919 QUZ65919:QVD65919 REV65919:REZ65919 ROR65919:ROV65919 RYN65919:RYR65919 SIJ65919:SIN65919 SSF65919:SSJ65919 TCB65919:TCF65919 TLX65919:TMB65919 TVT65919:TVX65919 UFP65919:UFT65919 UPL65919:UPP65919 UZH65919:UZL65919 VJD65919:VJH65919 VSZ65919:VTD65919 WCV65919:WCZ65919 WMR65919:WMV65919 WWN65919:WWR65919 KB131455:KF131455 TX131455:UB131455 ADT131455:ADX131455 ANP131455:ANT131455 AXL131455:AXP131455 BHH131455:BHL131455 BRD131455:BRH131455 CAZ131455:CBD131455 CKV131455:CKZ131455 CUR131455:CUV131455 DEN131455:DER131455 DOJ131455:DON131455 DYF131455:DYJ131455 EIB131455:EIF131455 ERX131455:ESB131455 FBT131455:FBX131455 FLP131455:FLT131455 FVL131455:FVP131455 GFH131455:GFL131455 GPD131455:GPH131455 GYZ131455:GZD131455 HIV131455:HIZ131455 HSR131455:HSV131455 ICN131455:ICR131455 IMJ131455:IMN131455 IWF131455:IWJ131455 JGB131455:JGF131455 JPX131455:JQB131455 JZT131455:JZX131455 KJP131455:KJT131455 KTL131455:KTP131455 LDH131455:LDL131455 LND131455:LNH131455 LWZ131455:LXD131455 MGV131455:MGZ131455 MQR131455:MQV131455 NAN131455:NAR131455 NKJ131455:NKN131455 NUF131455:NUJ131455 OEB131455:OEF131455 ONX131455:OOB131455 OXT131455:OXX131455 PHP131455:PHT131455 PRL131455:PRP131455 QBH131455:QBL131455 QLD131455:QLH131455 QUZ131455:QVD131455 REV131455:REZ131455 ROR131455:ROV131455 RYN131455:RYR131455 SIJ131455:SIN131455 SSF131455:SSJ131455 TCB131455:TCF131455 TLX131455:TMB131455 TVT131455:TVX131455 UFP131455:UFT131455 UPL131455:UPP131455 UZH131455:UZL131455 VJD131455:VJH131455 VSZ131455:VTD131455 WCV131455:WCZ131455 WMR131455:WMV131455 WWN131455:WWR131455 KB196991:KF196991 TX196991:UB196991 ADT196991:ADX196991 ANP196991:ANT196991 AXL196991:AXP196991 BHH196991:BHL196991 BRD196991:BRH196991 CAZ196991:CBD196991 CKV196991:CKZ196991 CUR196991:CUV196991 DEN196991:DER196991 DOJ196991:DON196991 DYF196991:DYJ196991 EIB196991:EIF196991 ERX196991:ESB196991 FBT196991:FBX196991 FLP196991:FLT196991 FVL196991:FVP196991 GFH196991:GFL196991 GPD196991:GPH196991 GYZ196991:GZD196991 HIV196991:HIZ196991 HSR196991:HSV196991 ICN196991:ICR196991 IMJ196991:IMN196991 IWF196991:IWJ196991 JGB196991:JGF196991 JPX196991:JQB196991 JZT196991:JZX196991 KJP196991:KJT196991 KTL196991:KTP196991 LDH196991:LDL196991 LND196991:LNH196991 LWZ196991:LXD196991 MGV196991:MGZ196991 MQR196991:MQV196991 NAN196991:NAR196991 NKJ196991:NKN196991 NUF196991:NUJ196991 OEB196991:OEF196991 ONX196991:OOB196991 OXT196991:OXX196991 PHP196991:PHT196991 PRL196991:PRP196991 QBH196991:QBL196991 QLD196991:QLH196991 QUZ196991:QVD196991 REV196991:REZ196991 ROR196991:ROV196991 RYN196991:RYR196991 SIJ196991:SIN196991 SSF196991:SSJ196991 TCB196991:TCF196991 TLX196991:TMB196991 TVT196991:TVX196991 UFP196991:UFT196991 UPL196991:UPP196991 UZH196991:UZL196991 VJD196991:VJH196991 VSZ196991:VTD196991 WCV196991:WCZ196991 WMR196991:WMV196991 WWN196991:WWR196991 KB262527:KF262527 TX262527:UB262527 ADT262527:ADX262527 ANP262527:ANT262527 AXL262527:AXP262527 BHH262527:BHL262527 BRD262527:BRH262527 CAZ262527:CBD262527 CKV262527:CKZ262527 CUR262527:CUV262527 DEN262527:DER262527 DOJ262527:DON262527 DYF262527:DYJ262527 EIB262527:EIF262527 ERX262527:ESB262527 FBT262527:FBX262527 FLP262527:FLT262527 FVL262527:FVP262527 GFH262527:GFL262527 GPD262527:GPH262527 GYZ262527:GZD262527 HIV262527:HIZ262527 HSR262527:HSV262527 ICN262527:ICR262527 IMJ262527:IMN262527 IWF262527:IWJ262527 JGB262527:JGF262527 JPX262527:JQB262527 JZT262527:JZX262527 KJP262527:KJT262527 KTL262527:KTP262527 LDH262527:LDL262527 LND262527:LNH262527 LWZ262527:LXD262527 MGV262527:MGZ262527 MQR262527:MQV262527 NAN262527:NAR262527 NKJ262527:NKN262527 NUF262527:NUJ262527 OEB262527:OEF262527 ONX262527:OOB262527 OXT262527:OXX262527 PHP262527:PHT262527 PRL262527:PRP262527 QBH262527:QBL262527 QLD262527:QLH262527 QUZ262527:QVD262527 REV262527:REZ262527 ROR262527:ROV262527 RYN262527:RYR262527 SIJ262527:SIN262527 SSF262527:SSJ262527 TCB262527:TCF262527 TLX262527:TMB262527 TVT262527:TVX262527 UFP262527:UFT262527 UPL262527:UPP262527 UZH262527:UZL262527 VJD262527:VJH262527 VSZ262527:VTD262527 WCV262527:WCZ262527 WMR262527:WMV262527 WWN262527:WWR262527 KB328063:KF328063 TX328063:UB328063 ADT328063:ADX328063 ANP328063:ANT328063 AXL328063:AXP328063 BHH328063:BHL328063 BRD328063:BRH328063 CAZ328063:CBD328063 CKV328063:CKZ328063 CUR328063:CUV328063 DEN328063:DER328063 DOJ328063:DON328063 DYF328063:DYJ328063 EIB328063:EIF328063 ERX328063:ESB328063 FBT328063:FBX328063 FLP328063:FLT328063 FVL328063:FVP328063 GFH328063:GFL328063 GPD328063:GPH328063 GYZ328063:GZD328063 HIV328063:HIZ328063 HSR328063:HSV328063 ICN328063:ICR328063 IMJ328063:IMN328063 IWF328063:IWJ328063 JGB328063:JGF328063 JPX328063:JQB328063 JZT328063:JZX328063 KJP328063:KJT328063 KTL328063:KTP328063 LDH328063:LDL328063 LND328063:LNH328063 LWZ328063:LXD328063 MGV328063:MGZ328063 MQR328063:MQV328063 NAN328063:NAR328063 NKJ328063:NKN328063 NUF328063:NUJ328063 OEB328063:OEF328063 ONX328063:OOB328063 OXT328063:OXX328063 PHP328063:PHT328063 PRL328063:PRP328063 QBH328063:QBL328063 QLD328063:QLH328063 QUZ328063:QVD328063 REV328063:REZ328063 ROR328063:ROV328063 RYN328063:RYR328063 SIJ328063:SIN328063 SSF328063:SSJ328063 TCB328063:TCF328063 TLX328063:TMB328063 TVT328063:TVX328063 UFP328063:UFT328063 UPL328063:UPP328063 UZH328063:UZL328063 VJD328063:VJH328063 VSZ328063:VTD328063 WCV328063:WCZ328063 WMR328063:WMV328063 WWN328063:WWR328063 KB393599:KF393599 TX393599:UB393599 ADT393599:ADX393599 ANP393599:ANT393599 AXL393599:AXP393599 BHH393599:BHL393599 BRD393599:BRH393599 CAZ393599:CBD393599 CKV393599:CKZ393599 CUR393599:CUV393599 DEN393599:DER393599 DOJ393599:DON393599 DYF393599:DYJ393599 EIB393599:EIF393599 ERX393599:ESB393599 FBT393599:FBX393599 FLP393599:FLT393599 FVL393599:FVP393599 GFH393599:GFL393599 GPD393599:GPH393599 GYZ393599:GZD393599 HIV393599:HIZ393599 HSR393599:HSV393599 ICN393599:ICR393599 IMJ393599:IMN393599 IWF393599:IWJ393599 JGB393599:JGF393599 JPX393599:JQB393599 JZT393599:JZX393599 KJP393599:KJT393599 KTL393599:KTP393599 LDH393599:LDL393599 LND393599:LNH393599 LWZ393599:LXD393599 MGV393599:MGZ393599 MQR393599:MQV393599 NAN393599:NAR393599 NKJ393599:NKN393599 NUF393599:NUJ393599 OEB393599:OEF393599 ONX393599:OOB393599 OXT393599:OXX393599 PHP393599:PHT393599 PRL393599:PRP393599 QBH393599:QBL393599 QLD393599:QLH393599 QUZ393599:QVD393599 REV393599:REZ393599 ROR393599:ROV393599 RYN393599:RYR393599 SIJ393599:SIN393599 SSF393599:SSJ393599 TCB393599:TCF393599 TLX393599:TMB393599 TVT393599:TVX393599 UFP393599:UFT393599 UPL393599:UPP393599 UZH393599:UZL393599 VJD393599:VJH393599 VSZ393599:VTD393599 WCV393599:WCZ393599 WMR393599:WMV393599 WWN393599:WWR393599 KB459135:KF459135 TX459135:UB459135 ADT459135:ADX459135 ANP459135:ANT459135 AXL459135:AXP459135 BHH459135:BHL459135 BRD459135:BRH459135 CAZ459135:CBD459135 CKV459135:CKZ459135 CUR459135:CUV459135 DEN459135:DER459135 DOJ459135:DON459135 DYF459135:DYJ459135 EIB459135:EIF459135 ERX459135:ESB459135 FBT459135:FBX459135 FLP459135:FLT459135 FVL459135:FVP459135 GFH459135:GFL459135 GPD459135:GPH459135 GYZ459135:GZD459135 HIV459135:HIZ459135 HSR459135:HSV459135 ICN459135:ICR459135 IMJ459135:IMN459135 IWF459135:IWJ459135 JGB459135:JGF459135 JPX459135:JQB459135 JZT459135:JZX459135 KJP459135:KJT459135 KTL459135:KTP459135 LDH459135:LDL459135 LND459135:LNH459135 LWZ459135:LXD459135 MGV459135:MGZ459135 MQR459135:MQV459135 NAN459135:NAR459135 NKJ459135:NKN459135 NUF459135:NUJ459135 OEB459135:OEF459135 ONX459135:OOB459135 OXT459135:OXX459135 PHP459135:PHT459135 PRL459135:PRP459135 QBH459135:QBL459135 QLD459135:QLH459135 QUZ459135:QVD459135 REV459135:REZ459135 ROR459135:ROV459135 RYN459135:RYR459135 SIJ459135:SIN459135 SSF459135:SSJ459135 TCB459135:TCF459135 TLX459135:TMB459135 TVT459135:TVX459135 UFP459135:UFT459135 UPL459135:UPP459135 UZH459135:UZL459135 VJD459135:VJH459135 VSZ459135:VTD459135 WCV459135:WCZ459135 WMR459135:WMV459135 WWN459135:WWR459135 KB524671:KF524671 TX524671:UB524671 ADT524671:ADX524671 ANP524671:ANT524671 AXL524671:AXP524671 BHH524671:BHL524671 BRD524671:BRH524671 CAZ524671:CBD524671 CKV524671:CKZ524671 CUR524671:CUV524671 DEN524671:DER524671 DOJ524671:DON524671 DYF524671:DYJ524671 EIB524671:EIF524671 ERX524671:ESB524671 FBT524671:FBX524671 FLP524671:FLT524671 FVL524671:FVP524671 GFH524671:GFL524671 GPD524671:GPH524671 GYZ524671:GZD524671 HIV524671:HIZ524671 HSR524671:HSV524671 ICN524671:ICR524671 IMJ524671:IMN524671 IWF524671:IWJ524671 JGB524671:JGF524671 JPX524671:JQB524671 JZT524671:JZX524671 KJP524671:KJT524671 KTL524671:KTP524671 LDH524671:LDL524671 LND524671:LNH524671 LWZ524671:LXD524671 MGV524671:MGZ524671 MQR524671:MQV524671 NAN524671:NAR524671 NKJ524671:NKN524671 NUF524671:NUJ524671 OEB524671:OEF524671 ONX524671:OOB524671 OXT524671:OXX524671 PHP524671:PHT524671 PRL524671:PRP524671 QBH524671:QBL524671 QLD524671:QLH524671 QUZ524671:QVD524671 REV524671:REZ524671 ROR524671:ROV524671 RYN524671:RYR524671 SIJ524671:SIN524671 SSF524671:SSJ524671 TCB524671:TCF524671 TLX524671:TMB524671 TVT524671:TVX524671 UFP524671:UFT524671 UPL524671:UPP524671 UZH524671:UZL524671 VJD524671:VJH524671 VSZ524671:VTD524671 WCV524671:WCZ524671 WMR524671:WMV524671 WWN524671:WWR524671 KB590207:KF590207 TX590207:UB590207 ADT590207:ADX590207 ANP590207:ANT590207 AXL590207:AXP590207 BHH590207:BHL590207 BRD590207:BRH590207 CAZ590207:CBD590207 CKV590207:CKZ590207 CUR590207:CUV590207 DEN590207:DER590207 DOJ590207:DON590207 DYF590207:DYJ590207 EIB590207:EIF590207 ERX590207:ESB590207 FBT590207:FBX590207 FLP590207:FLT590207 FVL590207:FVP590207 GFH590207:GFL590207 GPD590207:GPH590207 GYZ590207:GZD590207 HIV590207:HIZ590207 HSR590207:HSV590207 ICN590207:ICR590207 IMJ590207:IMN590207 IWF590207:IWJ590207 JGB590207:JGF590207 JPX590207:JQB590207 JZT590207:JZX590207 KJP590207:KJT590207 KTL590207:KTP590207 LDH590207:LDL590207 LND590207:LNH590207 LWZ590207:LXD590207 MGV590207:MGZ590207 MQR590207:MQV590207 NAN590207:NAR590207 NKJ590207:NKN590207 NUF590207:NUJ590207 OEB590207:OEF590207 ONX590207:OOB590207 OXT590207:OXX590207 PHP590207:PHT590207 PRL590207:PRP590207 QBH590207:QBL590207 QLD590207:QLH590207 QUZ590207:QVD590207 REV590207:REZ590207 ROR590207:ROV590207 RYN590207:RYR590207 SIJ590207:SIN590207 SSF590207:SSJ590207 TCB590207:TCF590207 TLX590207:TMB590207 TVT590207:TVX590207 UFP590207:UFT590207 UPL590207:UPP590207 UZH590207:UZL590207 VJD590207:VJH590207 VSZ590207:VTD590207 WCV590207:WCZ590207 WMR590207:WMV590207 WWN590207:WWR590207 KB655743:KF655743 TX655743:UB655743 ADT655743:ADX655743 ANP655743:ANT655743 AXL655743:AXP655743 BHH655743:BHL655743 BRD655743:BRH655743 CAZ655743:CBD655743 CKV655743:CKZ655743 CUR655743:CUV655743 DEN655743:DER655743 DOJ655743:DON655743 DYF655743:DYJ655743 EIB655743:EIF655743 ERX655743:ESB655743 FBT655743:FBX655743 FLP655743:FLT655743 FVL655743:FVP655743 GFH655743:GFL655743 GPD655743:GPH655743 GYZ655743:GZD655743 HIV655743:HIZ655743 HSR655743:HSV655743 ICN655743:ICR655743 IMJ655743:IMN655743 IWF655743:IWJ655743 JGB655743:JGF655743 JPX655743:JQB655743 JZT655743:JZX655743 KJP655743:KJT655743 KTL655743:KTP655743 LDH655743:LDL655743 LND655743:LNH655743 LWZ655743:LXD655743 MGV655743:MGZ655743 MQR655743:MQV655743 NAN655743:NAR655743 NKJ655743:NKN655743 NUF655743:NUJ655743 OEB655743:OEF655743 ONX655743:OOB655743 OXT655743:OXX655743 PHP655743:PHT655743 PRL655743:PRP655743 QBH655743:QBL655743 QLD655743:QLH655743 QUZ655743:QVD655743 REV655743:REZ655743 ROR655743:ROV655743 RYN655743:RYR655743 SIJ655743:SIN655743 SSF655743:SSJ655743 TCB655743:TCF655743 TLX655743:TMB655743 TVT655743:TVX655743 UFP655743:UFT655743 UPL655743:UPP655743 UZH655743:UZL655743 VJD655743:VJH655743 VSZ655743:VTD655743 WCV655743:WCZ655743 WMR655743:WMV655743 WWN655743:WWR655743 KB721279:KF721279 TX721279:UB721279 ADT721279:ADX721279 ANP721279:ANT721279 AXL721279:AXP721279 BHH721279:BHL721279 BRD721279:BRH721279 CAZ721279:CBD721279 CKV721279:CKZ721279 CUR721279:CUV721279 DEN721279:DER721279 DOJ721279:DON721279 DYF721279:DYJ721279 EIB721279:EIF721279 ERX721279:ESB721279 FBT721279:FBX721279 FLP721279:FLT721279 FVL721279:FVP721279 GFH721279:GFL721279 GPD721279:GPH721279 GYZ721279:GZD721279 HIV721279:HIZ721279 HSR721279:HSV721279 ICN721279:ICR721279 IMJ721279:IMN721279 IWF721279:IWJ721279 JGB721279:JGF721279 JPX721279:JQB721279 JZT721279:JZX721279 KJP721279:KJT721279 KTL721279:KTP721279 LDH721279:LDL721279 LND721279:LNH721279 LWZ721279:LXD721279 MGV721279:MGZ721279 MQR721279:MQV721279 NAN721279:NAR721279 NKJ721279:NKN721279 NUF721279:NUJ721279 OEB721279:OEF721279 ONX721279:OOB721279 OXT721279:OXX721279 PHP721279:PHT721279 PRL721279:PRP721279 QBH721279:QBL721279 QLD721279:QLH721279 QUZ721279:QVD721279 REV721279:REZ721279 ROR721279:ROV721279 RYN721279:RYR721279 SIJ721279:SIN721279 SSF721279:SSJ721279 TCB721279:TCF721279 TLX721279:TMB721279 TVT721279:TVX721279 UFP721279:UFT721279 UPL721279:UPP721279 UZH721279:UZL721279 VJD721279:VJH721279 VSZ721279:VTD721279 WCV721279:WCZ721279 WMR721279:WMV721279 WWN721279:WWR721279 KB786815:KF786815 TX786815:UB786815 ADT786815:ADX786815 ANP786815:ANT786815 AXL786815:AXP786815 BHH786815:BHL786815 BRD786815:BRH786815 CAZ786815:CBD786815 CKV786815:CKZ786815 CUR786815:CUV786815 DEN786815:DER786815 DOJ786815:DON786815 DYF786815:DYJ786815 EIB786815:EIF786815 ERX786815:ESB786815 FBT786815:FBX786815 FLP786815:FLT786815 FVL786815:FVP786815 GFH786815:GFL786815 GPD786815:GPH786815 GYZ786815:GZD786815 HIV786815:HIZ786815 HSR786815:HSV786815 ICN786815:ICR786815 IMJ786815:IMN786815 IWF786815:IWJ786815 JGB786815:JGF786815 JPX786815:JQB786815 JZT786815:JZX786815 KJP786815:KJT786815 KTL786815:KTP786815 LDH786815:LDL786815 LND786815:LNH786815 LWZ786815:LXD786815 MGV786815:MGZ786815 MQR786815:MQV786815 NAN786815:NAR786815 NKJ786815:NKN786815 NUF786815:NUJ786815 OEB786815:OEF786815 ONX786815:OOB786815 OXT786815:OXX786815 PHP786815:PHT786815 PRL786815:PRP786815 QBH786815:QBL786815 QLD786815:QLH786815 QUZ786815:QVD786815 REV786815:REZ786815 ROR786815:ROV786815 RYN786815:RYR786815 SIJ786815:SIN786815 SSF786815:SSJ786815 TCB786815:TCF786815 TLX786815:TMB786815 TVT786815:TVX786815 UFP786815:UFT786815 UPL786815:UPP786815 UZH786815:UZL786815 VJD786815:VJH786815 VSZ786815:VTD786815 WCV786815:WCZ786815 WMR786815:WMV786815 WWN786815:WWR786815 KB852351:KF852351 TX852351:UB852351 ADT852351:ADX852351 ANP852351:ANT852351 AXL852351:AXP852351 BHH852351:BHL852351 BRD852351:BRH852351 CAZ852351:CBD852351 CKV852351:CKZ852351 CUR852351:CUV852351 DEN852351:DER852351 DOJ852351:DON852351 DYF852351:DYJ852351 EIB852351:EIF852351 ERX852351:ESB852351 FBT852351:FBX852351 FLP852351:FLT852351 FVL852351:FVP852351 GFH852351:GFL852351 GPD852351:GPH852351 GYZ852351:GZD852351 HIV852351:HIZ852351 HSR852351:HSV852351 ICN852351:ICR852351 IMJ852351:IMN852351 IWF852351:IWJ852351 JGB852351:JGF852351 JPX852351:JQB852351 JZT852351:JZX852351 KJP852351:KJT852351 KTL852351:KTP852351 LDH852351:LDL852351 LND852351:LNH852351 LWZ852351:LXD852351 MGV852351:MGZ852351 MQR852351:MQV852351 NAN852351:NAR852351 NKJ852351:NKN852351 NUF852351:NUJ852351 OEB852351:OEF852351 ONX852351:OOB852351 OXT852351:OXX852351 PHP852351:PHT852351 PRL852351:PRP852351 QBH852351:QBL852351 QLD852351:QLH852351 QUZ852351:QVD852351 REV852351:REZ852351 ROR852351:ROV852351 RYN852351:RYR852351 SIJ852351:SIN852351 SSF852351:SSJ852351 TCB852351:TCF852351 TLX852351:TMB852351 TVT852351:TVX852351 UFP852351:UFT852351 UPL852351:UPP852351 UZH852351:UZL852351 VJD852351:VJH852351 VSZ852351:VTD852351 WCV852351:WCZ852351 WMR852351:WMV852351 WWN852351:WWR852351 KB917887:KF917887 TX917887:UB917887 ADT917887:ADX917887 ANP917887:ANT917887 AXL917887:AXP917887 BHH917887:BHL917887 BRD917887:BRH917887 CAZ917887:CBD917887 CKV917887:CKZ917887 CUR917887:CUV917887 DEN917887:DER917887 DOJ917887:DON917887 DYF917887:DYJ917887 EIB917887:EIF917887 ERX917887:ESB917887 FBT917887:FBX917887 FLP917887:FLT917887 FVL917887:FVP917887 GFH917887:GFL917887 GPD917887:GPH917887 GYZ917887:GZD917887 HIV917887:HIZ917887 HSR917887:HSV917887 ICN917887:ICR917887 IMJ917887:IMN917887 IWF917887:IWJ917887 JGB917887:JGF917887 JPX917887:JQB917887 JZT917887:JZX917887 KJP917887:KJT917887 KTL917887:KTP917887 LDH917887:LDL917887 LND917887:LNH917887 LWZ917887:LXD917887 MGV917887:MGZ917887 MQR917887:MQV917887 NAN917887:NAR917887 NKJ917887:NKN917887 NUF917887:NUJ917887 OEB917887:OEF917887 ONX917887:OOB917887 OXT917887:OXX917887 PHP917887:PHT917887 PRL917887:PRP917887 QBH917887:QBL917887 QLD917887:QLH917887 QUZ917887:QVD917887 REV917887:REZ917887 ROR917887:ROV917887 RYN917887:RYR917887 SIJ917887:SIN917887 SSF917887:SSJ917887 TCB917887:TCF917887 TLX917887:TMB917887 TVT917887:TVX917887 UFP917887:UFT917887 UPL917887:UPP917887 UZH917887:UZL917887 VJD917887:VJH917887 VSZ917887:VTD917887 WCV917887:WCZ917887 WMR917887:WMV917887 WWN917887:WWR917887 KB983423:KF983423 TX983423:UB983423 ADT983423:ADX983423 ANP983423:ANT983423 AXL983423:AXP983423 BHH983423:BHL983423 BRD983423:BRH983423 CAZ983423:CBD983423 CKV983423:CKZ983423 CUR983423:CUV983423 DEN983423:DER983423 DOJ983423:DON983423 DYF983423:DYJ983423 EIB983423:EIF983423 ERX983423:ESB983423 FBT983423:FBX983423 FLP983423:FLT983423 FVL983423:FVP983423 GFH983423:GFL983423 GPD983423:GPH983423 GYZ983423:GZD983423 HIV983423:HIZ983423 HSR983423:HSV983423 ICN983423:ICR983423 IMJ983423:IMN983423 IWF983423:IWJ983423 JGB983423:JGF983423 JPX983423:JQB983423 JZT983423:JZX983423 KJP983423:KJT983423 KTL983423:KTP983423 LDH983423:LDL983423 LND983423:LNH983423 LWZ983423:LXD983423 MGV983423:MGZ983423 MQR983423:MQV983423 NAN983423:NAR983423 NKJ983423:NKN983423 NUF983423:NUJ983423 OEB983423:OEF983423 ONX983423:OOB983423 OXT983423:OXX983423 PHP983423:PHT983423 PRL983423:PRP983423 QBH983423:QBL983423 QLD983423:QLH983423 QUZ983423:QVD983423 REV983423:REZ983423 ROR983423:ROV983423 RYN983423:RYR983423 SIJ983423:SIN983423 SSF983423:SSJ983423 TCB983423:TCF983423 TLX983423:TMB983423 TVT983423:TVX983423 UFP983423:UFT983423 UPL983423:UPP983423 UZH983423:UZL983423 VJD983423:VJH983423 VSZ983423:VTD983423 WCV983423:WCZ983423 WMR983423:WMV983423 WWN983423:WWR983423 AF983421:AJ983421 AF917885:AJ917885 AF852349:AJ852349 AF786813:AJ786813 AF721277:AJ721277 AF655741:AJ655741 AF590205:AJ590205 AF524669:AJ524669 AF459133:AJ459133 AF393597:AJ393597 AF328061:AJ328061 AF262525:AJ262525 AF196989:AJ196989 AF131453:AJ131453 AF65917:AJ65917 AF381:AJ381 KB381:KF381 TX381:UB381 ADT381:ADX381 ANP381:ANT381 AXL381:AXP381 BHH381:BHL381 BRD381:BRH381 CAZ381:CBD381 CKV381:CKZ381 CUR381:CUV381 DEN381:DER381 DOJ381:DON381 DYF381:DYJ381 EIB381:EIF381 ERX381:ESB381 FBT381:FBX381 FLP381:FLT381 FVL381:FVP381 GFH381:GFL381 GPD381:GPH381 GYZ381:GZD381 HIV381:HIZ381 HSR381:HSV381 ICN381:ICR381 IMJ381:IMN381 IWF381:IWJ381 JGB381:JGF381 JPX381:JQB381 JZT381:JZX381 KJP381:KJT381 KTL381:KTP381 LDH381:LDL381 LND381:LNH381 LWZ381:LXD381 MGV381:MGZ381 MQR381:MQV381 NAN381:NAR381 NKJ381:NKN381 NUF381:NUJ381 OEB381:OEF381 ONX381:OOB381 OXT381:OXX381 PHP381:PHT381 PRL381:PRP381 QBH381:QBL381 QLD381:QLH381 QUZ381:QVD381 REV381:REZ381 ROR381:ROV381 RYN381:RYR381 SIJ381:SIN381 SSF381:SSJ381 TCB381:TCF381 TLX381:TMB381 TVT381:TVX381 UFP381:UFT381 UPL381:UPP381 UZH381:UZL381 VJD381:VJH381 VSZ381:VTD381 WCV381:WCZ381 WMR381:WMV381 WWN381:WWR381">
      <formula1>$CG$382:$CG$385</formula1>
    </dataValidation>
    <dataValidation type="list" allowBlank="1" showDropDown="0" showInputMessage="1" showErrorMessage="1" sqref="JQ65907 TM65907 ADI65907 ANE65907 AXA65907 BGW65907 BQS65907 CAO65907 CKK65907 CUG65907 DEC65907 DNY65907 DXU65907 EHQ65907 ERM65907 FBI65907 FLE65907 FVA65907 GEW65907 GOS65907 GYO65907 HIK65907 HSG65907 ICC65907 ILY65907 IVU65907 JFQ65907 JPM65907 JZI65907 KJE65907 KTA65907 LCW65907 LMS65907 LWO65907 MGK65907 MQG65907 NAC65907 NJY65907 NTU65907 ODQ65907 ONM65907 OXI65907 PHE65907 PRA65907 QAW65907 QKS65907 QUO65907 REK65907 ROG65907 RYC65907 SHY65907 SRU65907 TBQ65907 TLM65907 TVI65907 UFE65907 UPA65907 UYW65907 VIS65907 VSO65907 WCK65907 WMG65907 WWC65907 JQ131443 TM131443 ADI131443 ANE131443 AXA131443 BGW131443 BQS131443 CAO131443 CKK131443 CUG131443 DEC131443 DNY131443 DXU131443 EHQ131443 ERM131443 FBI131443 FLE131443 FVA131443 GEW131443 GOS131443 GYO131443 HIK131443 HSG131443 ICC131443 ILY131443 IVU131443 JFQ131443 JPM131443 JZI131443 KJE131443 KTA131443 LCW131443 LMS131443 LWO131443 MGK131443 MQG131443 NAC131443 NJY131443 NTU131443 ODQ131443 ONM131443 OXI131443 PHE131443 PRA131443 QAW131443 QKS131443 QUO131443 REK131443 ROG131443 RYC131443 SHY131443 SRU131443 TBQ131443 TLM131443 TVI131443 UFE131443 UPA131443 UYW131443 VIS131443 VSO131443 WCK131443 WMG131443 WWC131443 JQ196979 TM196979 ADI196979 ANE196979 AXA196979 BGW196979 BQS196979 CAO196979 CKK196979 CUG196979 DEC196979 DNY196979 DXU196979 EHQ196979 ERM196979 FBI196979 FLE196979 FVA196979 GEW196979 GOS196979 GYO196979 HIK196979 HSG196979 ICC196979 ILY196979 IVU196979 JFQ196979 JPM196979 JZI196979 KJE196979 KTA196979 LCW196979 LMS196979 LWO196979 MGK196979 MQG196979 NAC196979 NJY196979 NTU196979 ODQ196979 ONM196979 OXI196979 PHE196979 PRA196979 QAW196979 QKS196979 QUO196979 REK196979 ROG196979 RYC196979 SHY196979 SRU196979 TBQ196979 TLM196979 TVI196979 UFE196979 UPA196979 UYW196979 VIS196979 VSO196979 WCK196979 WMG196979 WWC196979 JQ262515 TM262515 ADI262515 ANE262515 AXA262515 BGW262515 BQS262515 CAO262515 CKK262515 CUG262515 DEC262515 DNY262515 DXU262515 EHQ262515 ERM262515 FBI262515 FLE262515 FVA262515 GEW262515 GOS262515 GYO262515 HIK262515 HSG262515 ICC262515 ILY262515 IVU262515 JFQ262515 JPM262515 JZI262515 KJE262515 KTA262515 LCW262515 LMS262515 LWO262515 MGK262515 MQG262515 NAC262515 NJY262515 NTU262515 ODQ262515 ONM262515 OXI262515 PHE262515 PRA262515 QAW262515 QKS262515 QUO262515 REK262515 ROG262515 RYC262515 SHY262515 SRU262515 TBQ262515 TLM262515 TVI262515 UFE262515 UPA262515 UYW262515 VIS262515 VSO262515 WCK262515 WMG262515 WWC262515 JQ328051 TM328051 ADI328051 ANE328051 AXA328051 BGW328051 BQS328051 CAO328051 CKK328051 CUG328051 DEC328051 DNY328051 DXU328051 EHQ328051 ERM328051 FBI328051 FLE328051 FVA328051 GEW328051 GOS328051 GYO328051 HIK328051 HSG328051 ICC328051 ILY328051 IVU328051 JFQ328051 JPM328051 JZI328051 KJE328051 KTA328051 LCW328051 LMS328051 LWO328051 MGK328051 MQG328051 NAC328051 NJY328051 NTU328051 ODQ328051 ONM328051 OXI328051 PHE328051 PRA328051 QAW328051 QKS328051 QUO328051 REK328051 ROG328051 RYC328051 SHY328051 SRU328051 TBQ328051 TLM328051 TVI328051 UFE328051 UPA328051 UYW328051 VIS328051 VSO328051 WCK328051 WMG328051 WWC328051 JQ393587 TM393587 ADI393587 ANE393587 AXA393587 BGW393587 BQS393587 CAO393587 CKK393587 CUG393587 DEC393587 DNY393587 DXU393587 EHQ393587 ERM393587 FBI393587 FLE393587 FVA393587 GEW393587 GOS393587 GYO393587 HIK393587 HSG393587 ICC393587 ILY393587 IVU393587 JFQ393587 JPM393587 JZI393587 KJE393587 KTA393587 LCW393587 LMS393587 LWO393587 MGK393587 MQG393587 NAC393587 NJY393587 NTU393587 ODQ393587 ONM393587 OXI393587 PHE393587 PRA393587 QAW393587 QKS393587 QUO393587 REK393587 ROG393587 RYC393587 SHY393587 SRU393587 TBQ393587 TLM393587 TVI393587 UFE393587 UPA393587 UYW393587 VIS393587 VSO393587 WCK393587 WMG393587 WWC393587 JQ459123 TM459123 ADI459123 ANE459123 AXA459123 BGW459123 BQS459123 CAO459123 CKK459123 CUG459123 DEC459123 DNY459123 DXU459123 EHQ459123 ERM459123 FBI459123 FLE459123 FVA459123 GEW459123 GOS459123 GYO459123 HIK459123 HSG459123 ICC459123 ILY459123 IVU459123 JFQ459123 JPM459123 JZI459123 KJE459123 KTA459123 LCW459123 LMS459123 LWO459123 MGK459123 MQG459123 NAC459123 NJY459123 NTU459123 ODQ459123 ONM459123 OXI459123 PHE459123 PRA459123 QAW459123 QKS459123 QUO459123 REK459123 ROG459123 RYC459123 SHY459123 SRU459123 TBQ459123 TLM459123 TVI459123 UFE459123 UPA459123 UYW459123 VIS459123 VSO459123 WCK459123 WMG459123 WWC459123 JQ524659 TM524659 ADI524659 ANE524659 AXA524659 BGW524659 BQS524659 CAO524659 CKK524659 CUG524659 DEC524659 DNY524659 DXU524659 EHQ524659 ERM524659 FBI524659 FLE524659 FVA524659 GEW524659 GOS524659 GYO524659 HIK524659 HSG524659 ICC524659 ILY524659 IVU524659 JFQ524659 JPM524659 JZI524659 KJE524659 KTA524659 LCW524659 LMS524659 LWO524659 MGK524659 MQG524659 NAC524659 NJY524659 NTU524659 ODQ524659 ONM524659 OXI524659 PHE524659 PRA524659 QAW524659 QKS524659 QUO524659 REK524659 ROG524659 RYC524659 SHY524659 SRU524659 TBQ524659 TLM524659 TVI524659 UFE524659 UPA524659 UYW524659 VIS524659 VSO524659 WCK524659 WMG524659 WWC524659 JQ590195 TM590195 ADI590195 ANE590195 AXA590195 BGW590195 BQS590195 CAO590195 CKK590195 CUG590195 DEC590195 DNY590195 DXU590195 EHQ590195 ERM590195 FBI590195 FLE590195 FVA590195 GEW590195 GOS590195 GYO590195 HIK590195 HSG590195 ICC590195 ILY590195 IVU590195 JFQ590195 JPM590195 JZI590195 KJE590195 KTA590195 LCW590195 LMS590195 LWO590195 MGK590195 MQG590195 NAC590195 NJY590195 NTU590195 ODQ590195 ONM590195 OXI590195 PHE590195 PRA590195 QAW590195 QKS590195 QUO590195 REK590195 ROG590195 RYC590195 SHY590195 SRU590195 TBQ590195 TLM590195 TVI590195 UFE590195 UPA590195 UYW590195 VIS590195 VSO590195 WCK590195 WMG590195 WWC590195 JQ655731 TM655731 ADI655731 ANE655731 AXA655731 BGW655731 BQS655731 CAO655731 CKK655731 CUG655731 DEC655731 DNY655731 DXU655731 EHQ655731 ERM655731 FBI655731 FLE655731 FVA655731 GEW655731 GOS655731 GYO655731 HIK655731 HSG655731 ICC655731 ILY655731 IVU655731 JFQ655731 JPM655731 JZI655731 KJE655731 KTA655731 LCW655731 LMS655731 LWO655731 MGK655731 MQG655731 NAC655731 NJY655731 NTU655731 ODQ655731 ONM655731 OXI655731 PHE655731 PRA655731 QAW655731 QKS655731 QUO655731 REK655731 ROG655731 RYC655731 SHY655731 SRU655731 TBQ655731 TLM655731 TVI655731 UFE655731 UPA655731 UYW655731 VIS655731 VSO655731 WCK655731 WMG655731 WWC655731 JQ721267 TM721267 ADI721267 ANE721267 AXA721267 BGW721267 BQS721267 CAO721267 CKK721267 CUG721267 DEC721267 DNY721267 DXU721267 EHQ721267 ERM721267 FBI721267 FLE721267 FVA721267 GEW721267 GOS721267 GYO721267 HIK721267 HSG721267 ICC721267 ILY721267 IVU721267 JFQ721267 JPM721267 JZI721267 KJE721267 KTA721267 LCW721267 LMS721267 LWO721267 MGK721267 MQG721267 NAC721267 NJY721267 NTU721267 ODQ721267 ONM721267 OXI721267 PHE721267 PRA721267 QAW721267 QKS721267 QUO721267 REK721267 ROG721267 RYC721267 SHY721267 SRU721267 TBQ721267 TLM721267 TVI721267 UFE721267 UPA721267 UYW721267 VIS721267 VSO721267 WCK721267 WMG721267 WWC721267 JQ786803 TM786803 ADI786803 ANE786803 AXA786803 BGW786803 BQS786803 CAO786803 CKK786803 CUG786803 DEC786803 DNY786803 DXU786803 EHQ786803 ERM786803 FBI786803 FLE786803 FVA786803 GEW786803 GOS786803 GYO786803 HIK786803 HSG786803 ICC786803 ILY786803 IVU786803 JFQ786803 JPM786803 JZI786803 KJE786803 KTA786803 LCW786803 LMS786803 LWO786803 MGK786803 MQG786803 NAC786803 NJY786803 NTU786803 ODQ786803 ONM786803 OXI786803 PHE786803 PRA786803 QAW786803 QKS786803 QUO786803 REK786803 ROG786803 RYC786803 SHY786803 SRU786803 TBQ786803 TLM786803 TVI786803 UFE786803 UPA786803 UYW786803 VIS786803 VSO786803 WCK786803 WMG786803 WWC786803 JQ852339 TM852339 ADI852339 ANE852339 AXA852339 BGW852339 BQS852339 CAO852339 CKK852339 CUG852339 DEC852339 DNY852339 DXU852339 EHQ852339 ERM852339 FBI852339 FLE852339 FVA852339 GEW852339 GOS852339 GYO852339 HIK852339 HSG852339 ICC852339 ILY852339 IVU852339 JFQ852339 JPM852339 JZI852339 KJE852339 KTA852339 LCW852339 LMS852339 LWO852339 MGK852339 MQG852339 NAC852339 NJY852339 NTU852339 ODQ852339 ONM852339 OXI852339 PHE852339 PRA852339 QAW852339 QKS852339 QUO852339 REK852339 ROG852339 RYC852339 SHY852339 SRU852339 TBQ852339 TLM852339 TVI852339 UFE852339 UPA852339 UYW852339 VIS852339 VSO852339 WCK852339 WMG852339 WWC852339 JQ917875 TM917875 ADI917875 ANE917875 AXA917875 BGW917875 BQS917875 CAO917875 CKK917875 CUG917875 DEC917875 DNY917875 DXU917875 EHQ917875 ERM917875 FBI917875 FLE917875 FVA917875 GEW917875 GOS917875 GYO917875 HIK917875 HSG917875 ICC917875 ILY917875 IVU917875 JFQ917875 JPM917875 JZI917875 KJE917875 KTA917875 LCW917875 LMS917875 LWO917875 MGK917875 MQG917875 NAC917875 NJY917875 NTU917875 ODQ917875 ONM917875 OXI917875 PHE917875 PRA917875 QAW917875 QKS917875 QUO917875 REK917875 ROG917875 RYC917875 SHY917875 SRU917875 TBQ917875 TLM917875 TVI917875 UFE917875 UPA917875 UYW917875 VIS917875 VSO917875 WCK917875 WMG917875 WWC917875 JQ983411 TM983411 ADI983411 ANE983411 AXA983411 BGW983411 BQS983411 CAO983411 CKK983411 CUG983411 DEC983411 DNY983411 DXU983411 EHQ983411 ERM983411 FBI983411 FLE983411 FVA983411 GEW983411 GOS983411 GYO983411 HIK983411 HSG983411 ICC983411 ILY983411 IVU983411 JFQ983411 JPM983411 JZI983411 KJE983411 KTA983411 LCW983411 LMS983411 LWO983411 MGK983411 MQG983411 NAC983411 NJY983411 NTU983411 ODQ983411 ONM983411 OXI983411 PHE983411 PRA983411 QAW983411 QKS983411 QUO983411 REK983411 ROG983411 RYC983411 SHY983411 SRU983411 TBQ983411 TLM983411 TVI983411 UFE983411 UPA983411 UYW983411 VIS983411 VSO983411 WCK983411 WMG983411 WWC983411 U983409 U917873 U852337 U786801 U721265 U655729 U590193 U524657 U459121 U393585 U328049 U262513 U196977 U131441 U65905 U369 JQ369 TM369 ADI369 ANE369 AXA369 BGW369 BQS369 CAO369 CKK369 CUG369 DEC369 DNY369 DXU369 EHQ369 ERM369 FBI369 FLE369 FVA369 GEW369 GOS369 GYO369 HIK369 HSG369 ICC369 ILY369 IVU369 JFQ369 JPM369 JZI369 KJE369 KTA369 LCW369 LMS369 LWO369 MGK369 MQG369 NAC369 NJY369 NTU369 ODQ369 ONM369 OXI369 PHE369 PRA369 QAW369 QKS369 QUO369 REK369 ROG369 RYC369 SHY369 SRU369 TBQ369 TLM369 TVI369 UFE369 UPA369 UYW369 VIS369 VSO369 WCK369 WMG369 WWC369">
      <formula1>$CG$371:$CG$371</formula1>
    </dataValidation>
    <dataValidation type="list" allowBlank="1" showDropDown="0" showInputMessage="1" showErrorMessage="1" sqref="G261:N261">
      <formula1>$CN$261</formula1>
    </dataValidation>
    <dataValidation type="list" allowBlank="1" showDropDown="0" showInputMessage="1" showErrorMessage="1" sqref="T261:AA261">
      <formula1>$DA$261</formula1>
    </dataValidation>
    <dataValidation type="list" allowBlank="1" showDropDown="0" showInputMessage="1" showErrorMessage="1" sqref="AG261:AN261">
      <formula1>$DN$261</formula1>
    </dataValidation>
    <dataValidation type="list" allowBlank="1" showDropDown="0" showInputMessage="1" showErrorMessage="1" sqref="JT65977:JX65977 TP65977:TT65977 ADL65977:ADP65977 ANH65977:ANL65977 AXD65977:AXH65977 BGZ65977:BHD65977 BQV65977:BQZ65977 CAR65977:CAV65977 CKN65977:CKR65977 CUJ65977:CUN65977 DEF65977:DEJ65977 DOB65977:DOF65977 DXX65977:DYB65977 EHT65977:EHX65977 ERP65977:ERT65977 FBL65977:FBP65977 FLH65977:FLL65977 FVD65977:FVH65977 GEZ65977:GFD65977 GOV65977:GOZ65977 GYR65977:GYV65977 HIN65977:HIR65977 HSJ65977:HSN65977 ICF65977:ICJ65977 IMB65977:IMF65977 IVX65977:IWB65977 JFT65977:JFX65977 JPP65977:JPT65977 JZL65977:JZP65977 KJH65977:KJL65977 KTD65977:KTH65977 LCZ65977:LDD65977 LMV65977:LMZ65977 LWR65977:LWV65977 MGN65977:MGR65977 MQJ65977:MQN65977 NAF65977:NAJ65977 NKB65977:NKF65977 NTX65977:NUB65977 ODT65977:ODX65977 ONP65977:ONT65977 OXL65977:OXP65977 PHH65977:PHL65977 PRD65977:PRH65977 QAZ65977:QBD65977 QKV65977:QKZ65977 QUR65977:QUV65977 REN65977:RER65977 ROJ65977:RON65977 RYF65977:RYJ65977 SIB65977:SIF65977 SRX65977:SSB65977 TBT65977:TBX65977 TLP65977:TLT65977 TVL65977:TVP65977 UFH65977:UFL65977 UPD65977:UPH65977 UYZ65977:UZD65977 VIV65977:VIZ65977 VSR65977:VSV65977 WCN65977:WCR65977 WMJ65977:WMN65977 WWF65977:WWJ65977 JT131513:JX131513 TP131513:TT131513 ADL131513:ADP131513 ANH131513:ANL131513 AXD131513:AXH131513 BGZ131513:BHD131513 BQV131513:BQZ131513 CAR131513:CAV131513 CKN131513:CKR131513 CUJ131513:CUN131513 DEF131513:DEJ131513 DOB131513:DOF131513 DXX131513:DYB131513 EHT131513:EHX131513 ERP131513:ERT131513 FBL131513:FBP131513 FLH131513:FLL131513 FVD131513:FVH131513 GEZ131513:GFD131513 GOV131513:GOZ131513 GYR131513:GYV131513 HIN131513:HIR131513 HSJ131513:HSN131513 ICF131513:ICJ131513 IMB131513:IMF131513 IVX131513:IWB131513 JFT131513:JFX131513 JPP131513:JPT131513 JZL131513:JZP131513 KJH131513:KJL131513 KTD131513:KTH131513 LCZ131513:LDD131513 LMV131513:LMZ131513 LWR131513:LWV131513 MGN131513:MGR131513 MQJ131513:MQN131513 NAF131513:NAJ131513 NKB131513:NKF131513 NTX131513:NUB131513 ODT131513:ODX131513 ONP131513:ONT131513 OXL131513:OXP131513 PHH131513:PHL131513 PRD131513:PRH131513 QAZ131513:QBD131513 QKV131513:QKZ131513 QUR131513:QUV131513 REN131513:RER131513 ROJ131513:RON131513 RYF131513:RYJ131513 SIB131513:SIF131513 SRX131513:SSB131513 TBT131513:TBX131513 TLP131513:TLT131513 TVL131513:TVP131513 UFH131513:UFL131513 UPD131513:UPH131513 UYZ131513:UZD131513 VIV131513:VIZ131513 VSR131513:VSV131513 WCN131513:WCR131513 WMJ131513:WMN131513 WWF131513:WWJ131513 JT197049:JX197049 TP197049:TT197049 ADL197049:ADP197049 ANH197049:ANL197049 AXD197049:AXH197049 BGZ197049:BHD197049 BQV197049:BQZ197049 CAR197049:CAV197049 CKN197049:CKR197049 CUJ197049:CUN197049 DEF197049:DEJ197049 DOB197049:DOF197049 DXX197049:DYB197049 EHT197049:EHX197049 ERP197049:ERT197049 FBL197049:FBP197049 FLH197049:FLL197049 FVD197049:FVH197049 GEZ197049:GFD197049 GOV197049:GOZ197049 GYR197049:GYV197049 HIN197049:HIR197049 HSJ197049:HSN197049 ICF197049:ICJ197049 IMB197049:IMF197049 IVX197049:IWB197049 JFT197049:JFX197049 JPP197049:JPT197049 JZL197049:JZP197049 KJH197049:KJL197049 KTD197049:KTH197049 LCZ197049:LDD197049 LMV197049:LMZ197049 LWR197049:LWV197049 MGN197049:MGR197049 MQJ197049:MQN197049 NAF197049:NAJ197049 NKB197049:NKF197049 NTX197049:NUB197049 ODT197049:ODX197049 ONP197049:ONT197049 OXL197049:OXP197049 PHH197049:PHL197049 PRD197049:PRH197049 QAZ197049:QBD197049 QKV197049:QKZ197049 QUR197049:QUV197049 REN197049:RER197049 ROJ197049:RON197049 RYF197049:RYJ197049 SIB197049:SIF197049 SRX197049:SSB197049 TBT197049:TBX197049 TLP197049:TLT197049 TVL197049:TVP197049 UFH197049:UFL197049 UPD197049:UPH197049 UYZ197049:UZD197049 VIV197049:VIZ197049 VSR197049:VSV197049 WCN197049:WCR197049 WMJ197049:WMN197049 WWF197049:WWJ197049 JT262585:JX262585 TP262585:TT262585 ADL262585:ADP262585 ANH262585:ANL262585 AXD262585:AXH262585 BGZ262585:BHD262585 BQV262585:BQZ262585 CAR262585:CAV262585 CKN262585:CKR262585 CUJ262585:CUN262585 DEF262585:DEJ262585 DOB262585:DOF262585 DXX262585:DYB262585 EHT262585:EHX262585 ERP262585:ERT262585 FBL262585:FBP262585 FLH262585:FLL262585 FVD262585:FVH262585 GEZ262585:GFD262585 GOV262585:GOZ262585 GYR262585:GYV262585 HIN262585:HIR262585 HSJ262585:HSN262585 ICF262585:ICJ262585 IMB262585:IMF262585 IVX262585:IWB262585 JFT262585:JFX262585 JPP262585:JPT262585 JZL262585:JZP262585 KJH262585:KJL262585 KTD262585:KTH262585 LCZ262585:LDD262585 LMV262585:LMZ262585 LWR262585:LWV262585 MGN262585:MGR262585 MQJ262585:MQN262585 NAF262585:NAJ262585 NKB262585:NKF262585 NTX262585:NUB262585 ODT262585:ODX262585 ONP262585:ONT262585 OXL262585:OXP262585 PHH262585:PHL262585 PRD262585:PRH262585 QAZ262585:QBD262585 QKV262585:QKZ262585 QUR262585:QUV262585 REN262585:RER262585 ROJ262585:RON262585 RYF262585:RYJ262585 SIB262585:SIF262585 SRX262585:SSB262585 TBT262585:TBX262585 TLP262585:TLT262585 TVL262585:TVP262585 UFH262585:UFL262585 UPD262585:UPH262585 UYZ262585:UZD262585 VIV262585:VIZ262585 VSR262585:VSV262585 WCN262585:WCR262585 WMJ262585:WMN262585 WWF262585:WWJ262585 JT328121:JX328121 TP328121:TT328121 ADL328121:ADP328121 ANH328121:ANL328121 AXD328121:AXH328121 BGZ328121:BHD328121 BQV328121:BQZ328121 CAR328121:CAV328121 CKN328121:CKR328121 CUJ328121:CUN328121 DEF328121:DEJ328121 DOB328121:DOF328121 DXX328121:DYB328121 EHT328121:EHX328121 ERP328121:ERT328121 FBL328121:FBP328121 FLH328121:FLL328121 FVD328121:FVH328121 GEZ328121:GFD328121 GOV328121:GOZ328121 GYR328121:GYV328121 HIN328121:HIR328121 HSJ328121:HSN328121 ICF328121:ICJ328121 IMB328121:IMF328121 IVX328121:IWB328121 JFT328121:JFX328121 JPP328121:JPT328121 JZL328121:JZP328121 KJH328121:KJL328121 KTD328121:KTH328121 LCZ328121:LDD328121 LMV328121:LMZ328121 LWR328121:LWV328121 MGN328121:MGR328121 MQJ328121:MQN328121 NAF328121:NAJ328121 NKB328121:NKF328121 NTX328121:NUB328121 ODT328121:ODX328121 ONP328121:ONT328121 OXL328121:OXP328121 PHH328121:PHL328121 PRD328121:PRH328121 QAZ328121:QBD328121 QKV328121:QKZ328121 QUR328121:QUV328121 REN328121:RER328121 ROJ328121:RON328121 RYF328121:RYJ328121 SIB328121:SIF328121 SRX328121:SSB328121 TBT328121:TBX328121 TLP328121:TLT328121 TVL328121:TVP328121 UFH328121:UFL328121 UPD328121:UPH328121 UYZ328121:UZD328121 VIV328121:VIZ328121 VSR328121:VSV328121 WCN328121:WCR328121 WMJ328121:WMN328121 WWF328121:WWJ328121 JT393657:JX393657 TP393657:TT393657 ADL393657:ADP393657 ANH393657:ANL393657 AXD393657:AXH393657 BGZ393657:BHD393657 BQV393657:BQZ393657 CAR393657:CAV393657 CKN393657:CKR393657 CUJ393657:CUN393657 DEF393657:DEJ393657 DOB393657:DOF393657 DXX393657:DYB393657 EHT393657:EHX393657 ERP393657:ERT393657 FBL393657:FBP393657 FLH393657:FLL393657 FVD393657:FVH393657 GEZ393657:GFD393657 GOV393657:GOZ393657 GYR393657:GYV393657 HIN393657:HIR393657 HSJ393657:HSN393657 ICF393657:ICJ393657 IMB393657:IMF393657 IVX393657:IWB393657 JFT393657:JFX393657 JPP393657:JPT393657 JZL393657:JZP393657 KJH393657:KJL393657 KTD393657:KTH393657 LCZ393657:LDD393657 LMV393657:LMZ393657 LWR393657:LWV393657 MGN393657:MGR393657 MQJ393657:MQN393657 NAF393657:NAJ393657 NKB393657:NKF393657 NTX393657:NUB393657 ODT393657:ODX393657 ONP393657:ONT393657 OXL393657:OXP393657 PHH393657:PHL393657 PRD393657:PRH393657 QAZ393657:QBD393657 QKV393657:QKZ393657 QUR393657:QUV393657 REN393657:RER393657 ROJ393657:RON393657 RYF393657:RYJ393657 SIB393657:SIF393657 SRX393657:SSB393657 TBT393657:TBX393657 TLP393657:TLT393657 TVL393657:TVP393657 UFH393657:UFL393657 UPD393657:UPH393657 UYZ393657:UZD393657 VIV393657:VIZ393657 VSR393657:VSV393657 WCN393657:WCR393657 WMJ393657:WMN393657 WWF393657:WWJ393657 JT459193:JX459193 TP459193:TT459193 ADL459193:ADP459193 ANH459193:ANL459193 AXD459193:AXH459193 BGZ459193:BHD459193 BQV459193:BQZ459193 CAR459193:CAV459193 CKN459193:CKR459193 CUJ459193:CUN459193 DEF459193:DEJ459193 DOB459193:DOF459193 DXX459193:DYB459193 EHT459193:EHX459193 ERP459193:ERT459193 FBL459193:FBP459193 FLH459193:FLL459193 FVD459193:FVH459193 GEZ459193:GFD459193 GOV459193:GOZ459193 GYR459193:GYV459193 HIN459193:HIR459193 HSJ459193:HSN459193 ICF459193:ICJ459193 IMB459193:IMF459193 IVX459193:IWB459193 JFT459193:JFX459193 JPP459193:JPT459193 JZL459193:JZP459193 KJH459193:KJL459193 KTD459193:KTH459193 LCZ459193:LDD459193 LMV459193:LMZ459193 LWR459193:LWV459193 MGN459193:MGR459193 MQJ459193:MQN459193 NAF459193:NAJ459193 NKB459193:NKF459193 NTX459193:NUB459193 ODT459193:ODX459193 ONP459193:ONT459193 OXL459193:OXP459193 PHH459193:PHL459193 PRD459193:PRH459193 QAZ459193:QBD459193 QKV459193:QKZ459193 QUR459193:QUV459193 REN459193:RER459193 ROJ459193:RON459193 RYF459193:RYJ459193 SIB459193:SIF459193 SRX459193:SSB459193 TBT459193:TBX459193 TLP459193:TLT459193 TVL459193:TVP459193 UFH459193:UFL459193 UPD459193:UPH459193 UYZ459193:UZD459193 VIV459193:VIZ459193 VSR459193:VSV459193 WCN459193:WCR459193 WMJ459193:WMN459193 WWF459193:WWJ459193 JT524729:JX524729 TP524729:TT524729 ADL524729:ADP524729 ANH524729:ANL524729 AXD524729:AXH524729 BGZ524729:BHD524729 BQV524729:BQZ524729 CAR524729:CAV524729 CKN524729:CKR524729 CUJ524729:CUN524729 DEF524729:DEJ524729 DOB524729:DOF524729 DXX524729:DYB524729 EHT524729:EHX524729 ERP524729:ERT524729 FBL524729:FBP524729 FLH524729:FLL524729 FVD524729:FVH524729 GEZ524729:GFD524729 GOV524729:GOZ524729 GYR524729:GYV524729 HIN524729:HIR524729 HSJ524729:HSN524729 ICF524729:ICJ524729 IMB524729:IMF524729 IVX524729:IWB524729 JFT524729:JFX524729 JPP524729:JPT524729 JZL524729:JZP524729 KJH524729:KJL524729 KTD524729:KTH524729 LCZ524729:LDD524729 LMV524729:LMZ524729 LWR524729:LWV524729 MGN524729:MGR524729 MQJ524729:MQN524729 NAF524729:NAJ524729 NKB524729:NKF524729 NTX524729:NUB524729 ODT524729:ODX524729 ONP524729:ONT524729 OXL524729:OXP524729 PHH524729:PHL524729 PRD524729:PRH524729 QAZ524729:QBD524729 QKV524729:QKZ524729 QUR524729:QUV524729 REN524729:RER524729 ROJ524729:RON524729 RYF524729:RYJ524729 SIB524729:SIF524729 SRX524729:SSB524729 TBT524729:TBX524729 TLP524729:TLT524729 TVL524729:TVP524729 UFH524729:UFL524729 UPD524729:UPH524729 UYZ524729:UZD524729 VIV524729:VIZ524729 VSR524729:VSV524729 WCN524729:WCR524729 WMJ524729:WMN524729 WWF524729:WWJ524729 JT590265:JX590265 TP590265:TT590265 ADL590265:ADP590265 ANH590265:ANL590265 AXD590265:AXH590265 BGZ590265:BHD590265 BQV590265:BQZ590265 CAR590265:CAV590265 CKN590265:CKR590265 CUJ590265:CUN590265 DEF590265:DEJ590265 DOB590265:DOF590265 DXX590265:DYB590265 EHT590265:EHX590265 ERP590265:ERT590265 FBL590265:FBP590265 FLH590265:FLL590265 FVD590265:FVH590265 GEZ590265:GFD590265 GOV590265:GOZ590265 GYR590265:GYV590265 HIN590265:HIR590265 HSJ590265:HSN590265 ICF590265:ICJ590265 IMB590265:IMF590265 IVX590265:IWB590265 JFT590265:JFX590265 JPP590265:JPT590265 JZL590265:JZP590265 KJH590265:KJL590265 KTD590265:KTH590265 LCZ590265:LDD590265 LMV590265:LMZ590265 LWR590265:LWV590265 MGN590265:MGR590265 MQJ590265:MQN590265 NAF590265:NAJ590265 NKB590265:NKF590265 NTX590265:NUB590265 ODT590265:ODX590265 ONP590265:ONT590265 OXL590265:OXP590265 PHH590265:PHL590265 PRD590265:PRH590265 QAZ590265:QBD590265 QKV590265:QKZ590265 QUR590265:QUV590265 REN590265:RER590265 ROJ590265:RON590265 RYF590265:RYJ590265 SIB590265:SIF590265 SRX590265:SSB590265 TBT590265:TBX590265 TLP590265:TLT590265 TVL590265:TVP590265 UFH590265:UFL590265 UPD590265:UPH590265 UYZ590265:UZD590265 VIV590265:VIZ590265 VSR590265:VSV590265 WCN590265:WCR590265 WMJ590265:WMN590265 WWF590265:WWJ590265 JT655801:JX655801 TP655801:TT655801 ADL655801:ADP655801 ANH655801:ANL655801 AXD655801:AXH655801 BGZ655801:BHD655801 BQV655801:BQZ655801 CAR655801:CAV655801 CKN655801:CKR655801 CUJ655801:CUN655801 DEF655801:DEJ655801 DOB655801:DOF655801 DXX655801:DYB655801 EHT655801:EHX655801 ERP655801:ERT655801 FBL655801:FBP655801 FLH655801:FLL655801 FVD655801:FVH655801 GEZ655801:GFD655801 GOV655801:GOZ655801 GYR655801:GYV655801 HIN655801:HIR655801 HSJ655801:HSN655801 ICF655801:ICJ655801 IMB655801:IMF655801 IVX655801:IWB655801 JFT655801:JFX655801 JPP655801:JPT655801 JZL655801:JZP655801 KJH655801:KJL655801 KTD655801:KTH655801 LCZ655801:LDD655801 LMV655801:LMZ655801 LWR655801:LWV655801 MGN655801:MGR655801 MQJ655801:MQN655801 NAF655801:NAJ655801 NKB655801:NKF655801 NTX655801:NUB655801 ODT655801:ODX655801 ONP655801:ONT655801 OXL655801:OXP655801 PHH655801:PHL655801 PRD655801:PRH655801 QAZ655801:QBD655801 QKV655801:QKZ655801 QUR655801:QUV655801 REN655801:RER655801 ROJ655801:RON655801 RYF655801:RYJ655801 SIB655801:SIF655801 SRX655801:SSB655801 TBT655801:TBX655801 TLP655801:TLT655801 TVL655801:TVP655801 UFH655801:UFL655801 UPD655801:UPH655801 UYZ655801:UZD655801 VIV655801:VIZ655801 VSR655801:VSV655801 WCN655801:WCR655801 WMJ655801:WMN655801 WWF655801:WWJ655801 JT721337:JX721337 TP721337:TT721337 ADL721337:ADP721337 ANH721337:ANL721337 AXD721337:AXH721337 BGZ721337:BHD721337 BQV721337:BQZ721337 CAR721337:CAV721337 CKN721337:CKR721337 CUJ721337:CUN721337 DEF721337:DEJ721337 DOB721337:DOF721337 DXX721337:DYB721337 EHT721337:EHX721337 ERP721337:ERT721337 FBL721337:FBP721337 FLH721337:FLL721337 FVD721337:FVH721337 GEZ721337:GFD721337 GOV721337:GOZ721337 GYR721337:GYV721337 HIN721337:HIR721337 HSJ721337:HSN721337 ICF721337:ICJ721337 IMB721337:IMF721337 IVX721337:IWB721337 JFT721337:JFX721337 JPP721337:JPT721337 JZL721337:JZP721337 KJH721337:KJL721337 KTD721337:KTH721337 LCZ721337:LDD721337 LMV721337:LMZ721337 LWR721337:LWV721337 MGN721337:MGR721337 MQJ721337:MQN721337 NAF721337:NAJ721337 NKB721337:NKF721337 NTX721337:NUB721337 ODT721337:ODX721337 ONP721337:ONT721337 OXL721337:OXP721337 PHH721337:PHL721337 PRD721337:PRH721337 QAZ721337:QBD721337 QKV721337:QKZ721337 QUR721337:QUV721337 REN721337:RER721337 ROJ721337:RON721337 RYF721337:RYJ721337 SIB721337:SIF721337 SRX721337:SSB721337 TBT721337:TBX721337 TLP721337:TLT721337 TVL721337:TVP721337 UFH721337:UFL721337 UPD721337:UPH721337 UYZ721337:UZD721337 VIV721337:VIZ721337 VSR721337:VSV721337 WCN721337:WCR721337 WMJ721337:WMN721337 WWF721337:WWJ721337 JT786873:JX786873 TP786873:TT786873 ADL786873:ADP786873 ANH786873:ANL786873 AXD786873:AXH786873 BGZ786873:BHD786873 BQV786873:BQZ786873 CAR786873:CAV786873 CKN786873:CKR786873 CUJ786873:CUN786873 DEF786873:DEJ786873 DOB786873:DOF786873 DXX786873:DYB786873 EHT786873:EHX786873 ERP786873:ERT786873 FBL786873:FBP786873 FLH786873:FLL786873 FVD786873:FVH786873 GEZ786873:GFD786873 GOV786873:GOZ786873 GYR786873:GYV786873 HIN786873:HIR786873 HSJ786873:HSN786873 ICF786873:ICJ786873 IMB786873:IMF786873 IVX786873:IWB786873 JFT786873:JFX786873 JPP786873:JPT786873 JZL786873:JZP786873 KJH786873:KJL786873 KTD786873:KTH786873 LCZ786873:LDD786873 LMV786873:LMZ786873 LWR786873:LWV786873 MGN786873:MGR786873 MQJ786873:MQN786873 NAF786873:NAJ786873 NKB786873:NKF786873 NTX786873:NUB786873 ODT786873:ODX786873 ONP786873:ONT786873 OXL786873:OXP786873 PHH786873:PHL786873 PRD786873:PRH786873 QAZ786873:QBD786873 QKV786873:QKZ786873 QUR786873:QUV786873 REN786873:RER786873 ROJ786873:RON786873 RYF786873:RYJ786873 SIB786873:SIF786873 SRX786873:SSB786873 TBT786873:TBX786873 TLP786873:TLT786873 TVL786873:TVP786873 UFH786873:UFL786873 UPD786873:UPH786873 UYZ786873:UZD786873 VIV786873:VIZ786873 VSR786873:VSV786873 WCN786873:WCR786873 WMJ786873:WMN786873 WWF786873:WWJ786873 JT852409:JX852409 TP852409:TT852409 ADL852409:ADP852409 ANH852409:ANL852409 AXD852409:AXH852409 BGZ852409:BHD852409 BQV852409:BQZ852409 CAR852409:CAV852409 CKN852409:CKR852409 CUJ852409:CUN852409 DEF852409:DEJ852409 DOB852409:DOF852409 DXX852409:DYB852409 EHT852409:EHX852409 ERP852409:ERT852409 FBL852409:FBP852409 FLH852409:FLL852409 FVD852409:FVH852409 GEZ852409:GFD852409 GOV852409:GOZ852409 GYR852409:GYV852409 HIN852409:HIR852409 HSJ852409:HSN852409 ICF852409:ICJ852409 IMB852409:IMF852409 IVX852409:IWB852409 JFT852409:JFX852409 JPP852409:JPT852409 JZL852409:JZP852409 KJH852409:KJL852409 KTD852409:KTH852409 LCZ852409:LDD852409 LMV852409:LMZ852409 LWR852409:LWV852409 MGN852409:MGR852409 MQJ852409:MQN852409 NAF852409:NAJ852409 NKB852409:NKF852409 NTX852409:NUB852409 ODT852409:ODX852409 ONP852409:ONT852409 OXL852409:OXP852409 PHH852409:PHL852409 PRD852409:PRH852409 QAZ852409:QBD852409 QKV852409:QKZ852409 QUR852409:QUV852409 REN852409:RER852409 ROJ852409:RON852409 RYF852409:RYJ852409 SIB852409:SIF852409 SRX852409:SSB852409 TBT852409:TBX852409 TLP852409:TLT852409 TVL852409:TVP852409 UFH852409:UFL852409 UPD852409:UPH852409 UYZ852409:UZD852409 VIV852409:VIZ852409 VSR852409:VSV852409 WCN852409:WCR852409 WMJ852409:WMN852409 WWF852409:WWJ852409 JT917945:JX917945 TP917945:TT917945 ADL917945:ADP917945 ANH917945:ANL917945 AXD917945:AXH917945 BGZ917945:BHD917945 BQV917945:BQZ917945 CAR917945:CAV917945 CKN917945:CKR917945 CUJ917945:CUN917945 DEF917945:DEJ917945 DOB917945:DOF917945 DXX917945:DYB917945 EHT917945:EHX917945 ERP917945:ERT917945 FBL917945:FBP917945 FLH917945:FLL917945 FVD917945:FVH917945 GEZ917945:GFD917945 GOV917945:GOZ917945 GYR917945:GYV917945 HIN917945:HIR917945 HSJ917945:HSN917945 ICF917945:ICJ917945 IMB917945:IMF917945 IVX917945:IWB917945 JFT917945:JFX917945 JPP917945:JPT917945 JZL917945:JZP917945 KJH917945:KJL917945 KTD917945:KTH917945 LCZ917945:LDD917945 LMV917945:LMZ917945 LWR917945:LWV917945 MGN917945:MGR917945 MQJ917945:MQN917945 NAF917945:NAJ917945 NKB917945:NKF917945 NTX917945:NUB917945 ODT917945:ODX917945 ONP917945:ONT917945 OXL917945:OXP917945 PHH917945:PHL917945 PRD917945:PRH917945 QAZ917945:QBD917945 QKV917945:QKZ917945 QUR917945:QUV917945 REN917945:RER917945 ROJ917945:RON917945 RYF917945:RYJ917945 SIB917945:SIF917945 SRX917945:SSB917945 TBT917945:TBX917945 TLP917945:TLT917945 TVL917945:TVP917945 UFH917945:UFL917945 UPD917945:UPH917945 UYZ917945:UZD917945 VIV917945:VIZ917945 VSR917945:VSV917945 WCN917945:WCR917945 WMJ917945:WMN917945 WWF917945:WWJ917945 JT983481:JX983481 TP983481:TT983481 ADL983481:ADP983481 ANH983481:ANL983481 AXD983481:AXH983481 BGZ983481:BHD983481 BQV983481:BQZ983481 CAR983481:CAV983481 CKN983481:CKR983481 CUJ983481:CUN983481 DEF983481:DEJ983481 DOB983481:DOF983481 DXX983481:DYB983481 EHT983481:EHX983481 ERP983481:ERT983481 FBL983481:FBP983481 FLH983481:FLL983481 FVD983481:FVH983481 GEZ983481:GFD983481 GOV983481:GOZ983481 GYR983481:GYV983481 HIN983481:HIR983481 HSJ983481:HSN983481 ICF983481:ICJ983481 IMB983481:IMF983481 IVX983481:IWB983481 JFT983481:JFX983481 JPP983481:JPT983481 JZL983481:JZP983481 KJH983481:KJL983481 KTD983481:KTH983481 LCZ983481:LDD983481 LMV983481:LMZ983481 LWR983481:LWV983481 MGN983481:MGR983481 MQJ983481:MQN983481 NAF983481:NAJ983481 NKB983481:NKF983481 NTX983481:NUB983481 ODT983481:ODX983481 ONP983481:ONT983481 OXL983481:OXP983481 PHH983481:PHL983481 PRD983481:PRH983481 QAZ983481:QBD983481 QKV983481:QKZ983481 QUR983481:QUV983481 REN983481:RER983481 ROJ983481:RON983481 RYF983481:RYJ983481 SIB983481:SIF983481 SRX983481:SSB983481 TBT983481:TBX983481 TLP983481:TLT983481 TVL983481:TVP983481 UFH983481:UFL983481 UPD983481:UPH983481 UYZ983481:UZD983481 VIV983481:VIZ983481 VSR983481:VSV983481 WCN983481:WCR983481 WMJ983481:WMN983481 WWF983481:WWJ983481 X983479:AB983479 X917943:AB917943 X852407:AB852407 X786871:AB786871 X721335:AB721335 X655799:AB655799 X590263:AB590263 X524727:AB524727 X459191:AB459191 X393655:AB393655 X328119:AB328119 X262583:AB262583 X197047:AB197047 X131511:AB131511 X65975:AB65975 WWF442:WWJ442 WMJ442:WMN442 WCN442:WCR442 VSR442:VSV442 VIV442:VIZ442 UYZ442:UZD442 UPD442:UPH442 UFH442:UFL442 TVL442:TVP442 TLP442:TLT442 TBT442:TBX442 SRX442:SSB442 SIB442:SIF442 RYF442:RYJ442 ROJ442:RON442 REN442:RER442 QUR442:QUV442 QKV442:QKZ442 QAZ442:QBD442 PRD442:PRH442 PHH442:PHL442 OXL442:OXP442 ONP442:ONT442 ODT442:ODX442 NTX442:NUB442 NKB442:NKF442 NAF442:NAJ442 MQJ442:MQN442 MGN442:MGR442 LWR442:LWV442 LMV442:LMZ442 LCZ442:LDD442 KTD442:KTH442 KJH442:KJL442 JZL442:JZP442 JPP442:JPT442 JFT442:JFX442 IVX442:IWB442 IMB442:IMF442 ICF442:ICJ442 HSJ442:HSN442 HIN442:HIR442 GYR442:GYV442 GOV442:GOZ442 GEZ442:GFD442 FVD442:FVH442 FLH442:FLL442 FBL442:FBP442 ERP442:ERT442 EHT442:EHX442 DXX442:DYB442 DOB442:DOF442 DEF442:DEJ442 CUJ442:CUN442 CKN442:CKR442 CAR442:CAV442 BQV442:BQZ442 BGZ442:BHD442 AXD442:AXH442 ANH442:ANL442 ADL442:ADP442 TP442:TT442 JT442:JX442 X440:AB441">
      <formula1>$CG$439:$CG$440</formula1>
    </dataValidation>
    <dataValidation type="list" allowBlank="1" showDropDown="0" showInputMessage="1" showErrorMessage="1" sqref="K983448 K917912 K852376 K786840 K721304 K655768 K590232 K524696 K459160 K393624 K328088 K262552 K197016 K131480 K65944 JG65946 TC65946 ACY65946 AMU65946 AWQ65946 BGM65946 BQI65946 CAE65946 CKA65946 CTW65946 DDS65946 DNO65946 DXK65946 EHG65946 ERC65946 FAY65946 FKU65946 FUQ65946 GEM65946 GOI65946 GYE65946 HIA65946 HRW65946 IBS65946 ILO65946 IVK65946 JFG65946 JPC65946 JYY65946 KIU65946 KSQ65946 LCM65946 LMI65946 LWE65946 MGA65946 MPW65946 MZS65946 NJO65946 NTK65946 ODG65946 ONC65946 OWY65946 PGU65946 PQQ65946 QAM65946 QKI65946 QUE65946 REA65946 RNW65946 RXS65946 SHO65946 SRK65946 TBG65946 TLC65946 TUY65946 UEU65946 UOQ65946 UYM65946 VII65946 VSE65946 WCA65946 WLW65946 WVS65946 JG131482 TC131482 ACY131482 AMU131482 AWQ131482 BGM131482 BQI131482 CAE131482 CKA131482 CTW131482 DDS131482 DNO131482 DXK131482 EHG131482 ERC131482 FAY131482 FKU131482 FUQ131482 GEM131482 GOI131482 GYE131482 HIA131482 HRW131482 IBS131482 ILO131482 IVK131482 JFG131482 JPC131482 JYY131482 KIU131482 KSQ131482 LCM131482 LMI131482 LWE131482 MGA131482 MPW131482 MZS131482 NJO131482 NTK131482 ODG131482 ONC131482 OWY131482 PGU131482 PQQ131482 QAM131482 QKI131482 QUE131482 REA131482 RNW131482 RXS131482 SHO131482 SRK131482 TBG131482 TLC131482 TUY131482 UEU131482 UOQ131482 UYM131482 VII131482 VSE131482 WCA131482 WLW131482 WVS131482 JG197018 TC197018 ACY197018 AMU197018 AWQ197018 BGM197018 BQI197018 CAE197018 CKA197018 CTW197018 DDS197018 DNO197018 DXK197018 EHG197018 ERC197018 FAY197018 FKU197018 FUQ197018 GEM197018 GOI197018 GYE197018 HIA197018 HRW197018 IBS197018 ILO197018 IVK197018 JFG197018 JPC197018 JYY197018 KIU197018 KSQ197018 LCM197018 LMI197018 LWE197018 MGA197018 MPW197018 MZS197018 NJO197018 NTK197018 ODG197018 ONC197018 OWY197018 PGU197018 PQQ197018 QAM197018 QKI197018 QUE197018 REA197018 RNW197018 RXS197018 SHO197018 SRK197018 TBG197018 TLC197018 TUY197018 UEU197018 UOQ197018 UYM197018 VII197018 VSE197018 WCA197018 WLW197018 WVS197018 JG262554 TC262554 ACY262554 AMU262554 AWQ262554 BGM262554 BQI262554 CAE262554 CKA262554 CTW262554 DDS262554 DNO262554 DXK262554 EHG262554 ERC262554 FAY262554 FKU262554 FUQ262554 GEM262554 GOI262554 GYE262554 HIA262554 HRW262554 IBS262554 ILO262554 IVK262554 JFG262554 JPC262554 JYY262554 KIU262554 KSQ262554 LCM262554 LMI262554 LWE262554 MGA262554 MPW262554 MZS262554 NJO262554 NTK262554 ODG262554 ONC262554 OWY262554 PGU262554 PQQ262554 QAM262554 QKI262554 QUE262554 REA262554 RNW262554 RXS262554 SHO262554 SRK262554 TBG262554 TLC262554 TUY262554 UEU262554 UOQ262554 UYM262554 VII262554 VSE262554 WCA262554 WLW262554 WVS262554 JG328090 TC328090 ACY328090 AMU328090 AWQ328090 BGM328090 BQI328090 CAE328090 CKA328090 CTW328090 DDS328090 DNO328090 DXK328090 EHG328090 ERC328090 FAY328090 FKU328090 FUQ328090 GEM328090 GOI328090 GYE328090 HIA328090 HRW328090 IBS328090 ILO328090 IVK328090 JFG328090 JPC328090 JYY328090 KIU328090 KSQ328090 LCM328090 LMI328090 LWE328090 MGA328090 MPW328090 MZS328090 NJO328090 NTK328090 ODG328090 ONC328090 OWY328090 PGU328090 PQQ328090 QAM328090 QKI328090 QUE328090 REA328090 RNW328090 RXS328090 SHO328090 SRK328090 TBG328090 TLC328090 TUY328090 UEU328090 UOQ328090 UYM328090 VII328090 VSE328090 WCA328090 WLW328090 WVS328090 JG393626 TC393626 ACY393626 AMU393626 AWQ393626 BGM393626 BQI393626 CAE393626 CKA393626 CTW393626 DDS393626 DNO393626 DXK393626 EHG393626 ERC393626 FAY393626 FKU393626 FUQ393626 GEM393626 GOI393626 GYE393626 HIA393626 HRW393626 IBS393626 ILO393626 IVK393626 JFG393626 JPC393626 JYY393626 KIU393626 KSQ393626 LCM393626 LMI393626 LWE393626 MGA393626 MPW393626 MZS393626 NJO393626 NTK393626 ODG393626 ONC393626 OWY393626 PGU393626 PQQ393626 QAM393626 QKI393626 QUE393626 REA393626 RNW393626 RXS393626 SHO393626 SRK393626 TBG393626 TLC393626 TUY393626 UEU393626 UOQ393626 UYM393626 VII393626 VSE393626 WCA393626 WLW393626 WVS393626 JG459162 TC459162 ACY459162 AMU459162 AWQ459162 BGM459162 BQI459162 CAE459162 CKA459162 CTW459162 DDS459162 DNO459162 DXK459162 EHG459162 ERC459162 FAY459162 FKU459162 FUQ459162 GEM459162 GOI459162 GYE459162 HIA459162 HRW459162 IBS459162 ILO459162 IVK459162 JFG459162 JPC459162 JYY459162 KIU459162 KSQ459162 LCM459162 LMI459162 LWE459162 MGA459162 MPW459162 MZS459162 NJO459162 NTK459162 ODG459162 ONC459162 OWY459162 PGU459162 PQQ459162 QAM459162 QKI459162 QUE459162 REA459162 RNW459162 RXS459162 SHO459162 SRK459162 TBG459162 TLC459162 TUY459162 UEU459162 UOQ459162 UYM459162 VII459162 VSE459162 WCA459162 WLW459162 WVS459162 JG524698 TC524698 ACY524698 AMU524698 AWQ524698 BGM524698 BQI524698 CAE524698 CKA524698 CTW524698 DDS524698 DNO524698 DXK524698 EHG524698 ERC524698 FAY524698 FKU524698 FUQ524698 GEM524698 GOI524698 GYE524698 HIA524698 HRW524698 IBS524698 ILO524698 IVK524698 JFG524698 JPC524698 JYY524698 KIU524698 KSQ524698 LCM524698 LMI524698 LWE524698 MGA524698 MPW524698 MZS524698 NJO524698 NTK524698 ODG524698 ONC524698 OWY524698 PGU524698 PQQ524698 QAM524698 QKI524698 QUE524698 REA524698 RNW524698 RXS524698 SHO524698 SRK524698 TBG524698 TLC524698 TUY524698 UEU524698 UOQ524698 UYM524698 VII524698 VSE524698 WCA524698 WLW524698 WVS524698 JG590234 TC590234 ACY590234 AMU590234 AWQ590234 BGM590234 BQI590234 CAE590234 CKA590234 CTW590234 DDS590234 DNO590234 DXK590234 EHG590234 ERC590234 FAY590234 FKU590234 FUQ590234 GEM590234 GOI590234 GYE590234 HIA590234 HRW590234 IBS590234 ILO590234 IVK590234 JFG590234 JPC590234 JYY590234 KIU590234 KSQ590234 LCM590234 LMI590234 LWE590234 MGA590234 MPW590234 MZS590234 NJO590234 NTK590234 ODG590234 ONC590234 OWY590234 PGU590234 PQQ590234 QAM590234 QKI590234 QUE590234 REA590234 RNW590234 RXS590234 SHO590234 SRK590234 TBG590234 TLC590234 TUY590234 UEU590234 UOQ590234 UYM590234 VII590234 VSE590234 WCA590234 WLW590234 WVS590234 JG655770 TC655770 ACY655770 AMU655770 AWQ655770 BGM655770 BQI655770 CAE655770 CKA655770 CTW655770 DDS655770 DNO655770 DXK655770 EHG655770 ERC655770 FAY655770 FKU655770 FUQ655770 GEM655770 GOI655770 GYE655770 HIA655770 HRW655770 IBS655770 ILO655770 IVK655770 JFG655770 JPC655770 JYY655770 KIU655770 KSQ655770 LCM655770 LMI655770 LWE655770 MGA655770 MPW655770 MZS655770 NJO655770 NTK655770 ODG655770 ONC655770 OWY655770 PGU655770 PQQ655770 QAM655770 QKI655770 QUE655770 REA655770 RNW655770 RXS655770 SHO655770 SRK655770 TBG655770 TLC655770 TUY655770 UEU655770 UOQ655770 UYM655770 VII655770 VSE655770 WCA655770 WLW655770 WVS655770 JG721306 TC721306 ACY721306 AMU721306 AWQ721306 BGM721306 BQI721306 CAE721306 CKA721306 CTW721306 DDS721306 DNO721306 DXK721306 EHG721306 ERC721306 FAY721306 FKU721306 FUQ721306 GEM721306 GOI721306 GYE721306 HIA721306 HRW721306 IBS721306 ILO721306 IVK721306 JFG721306 JPC721306 JYY721306 KIU721306 KSQ721306 LCM721306 LMI721306 LWE721306 MGA721306 MPW721306 MZS721306 NJO721306 NTK721306 ODG721306 ONC721306 OWY721306 PGU721306 PQQ721306 QAM721306 QKI721306 QUE721306 REA721306 RNW721306 RXS721306 SHO721306 SRK721306 TBG721306 TLC721306 TUY721306 UEU721306 UOQ721306 UYM721306 VII721306 VSE721306 WCA721306 WLW721306 WVS721306 JG786842 TC786842 ACY786842 AMU786842 AWQ786842 BGM786842 BQI786842 CAE786842 CKA786842 CTW786842 DDS786842 DNO786842 DXK786842 EHG786842 ERC786842 FAY786842 FKU786842 FUQ786842 GEM786842 GOI786842 GYE786842 HIA786842 HRW786842 IBS786842 ILO786842 IVK786842 JFG786842 JPC786842 JYY786842 KIU786842 KSQ786842 LCM786842 LMI786842 LWE786842 MGA786842 MPW786842 MZS786842 NJO786842 NTK786842 ODG786842 ONC786842 OWY786842 PGU786842 PQQ786842 QAM786842 QKI786842 QUE786842 REA786842 RNW786842 RXS786842 SHO786842 SRK786842 TBG786842 TLC786842 TUY786842 UEU786842 UOQ786842 UYM786842 VII786842 VSE786842 WCA786842 WLW786842 WVS786842 JG852378 TC852378 ACY852378 AMU852378 AWQ852378 BGM852378 BQI852378 CAE852378 CKA852378 CTW852378 DDS852378 DNO852378 DXK852378 EHG852378 ERC852378 FAY852378 FKU852378 FUQ852378 GEM852378 GOI852378 GYE852378 HIA852378 HRW852378 IBS852378 ILO852378 IVK852378 JFG852378 JPC852378 JYY852378 KIU852378 KSQ852378 LCM852378 LMI852378 LWE852378 MGA852378 MPW852378 MZS852378 NJO852378 NTK852378 ODG852378 ONC852378 OWY852378 PGU852378 PQQ852378 QAM852378 QKI852378 QUE852378 REA852378 RNW852378 RXS852378 SHO852378 SRK852378 TBG852378 TLC852378 TUY852378 UEU852378 UOQ852378 UYM852378 VII852378 VSE852378 WCA852378 WLW852378 WVS852378 JG917914 TC917914 ACY917914 AMU917914 AWQ917914 BGM917914 BQI917914 CAE917914 CKA917914 CTW917914 DDS917914 DNO917914 DXK917914 EHG917914 ERC917914 FAY917914 FKU917914 FUQ917914 GEM917914 GOI917914 GYE917914 HIA917914 HRW917914 IBS917914 ILO917914 IVK917914 JFG917914 JPC917914 JYY917914 KIU917914 KSQ917914 LCM917914 LMI917914 LWE917914 MGA917914 MPW917914 MZS917914 NJO917914 NTK917914 ODG917914 ONC917914 OWY917914 PGU917914 PQQ917914 QAM917914 QKI917914 QUE917914 REA917914 RNW917914 RXS917914 SHO917914 SRK917914 TBG917914 TLC917914 TUY917914 UEU917914 UOQ917914 UYM917914 VII917914 VSE917914 WCA917914 WLW917914 WVS917914 JG983450 TC983450 ACY983450 AMU983450 AWQ983450 BGM983450 BQI983450 CAE983450 CKA983450 CTW983450 DDS983450 DNO983450 DXK983450 EHG983450 ERC983450 FAY983450 FKU983450 FUQ983450 GEM983450 GOI983450 GYE983450 HIA983450 HRW983450 IBS983450 ILO983450 IVK983450 JFG983450 JPC983450 JYY983450 KIU983450 KSQ983450 LCM983450 LMI983450 LWE983450 MGA983450 MPW983450 MZS983450 NJO983450 NTK983450 ODG983450 ONC983450 OWY983450 PGU983450 PQQ983450 QAM983450 QKI983450 QUE983450 REA983450 RNW983450 RXS983450 SHO983450 SRK983450 TBG983450 TLC983450 TUY983450 UEU983450 UOQ983450 UYM983450 VII983450 VSE983450 WCA983450 WLW983450 WVS983450 K409 K415:N415 WVS411 WLW411 WCA411 VSE411 VII411 UYM411 UOQ411 UEU411 TUY411 TLC411 TBG411 SRK411 SHO411 RXS411 RNW411 REA411 QUE411 QKI411 QAM411 PQQ411 PGU411 OWY411 ONC411 ODG411 NTK411 NJO411 MZS411 MPW411 MGA411 LWE411 LMI411 LCM411 KSQ411 KIU411 JYY411 JPC411 JFG411 IVK411 ILO411 IBS411 HRW411 HIA411 GYE411 GOI411 GEM411 FUQ411 FKU411 FAY411 ERC411 EHG411 DXK411 DNO411 DDS411 CTW411 CKA411 CAE411 BQI411 BGM411 AWQ411 AMU411 ACY411 TC411 JG411">
      <formula1>$CG$410:$CG$411</formula1>
    </dataValidation>
    <dataValidation type="list" allowBlank="1" showDropDown="0" showInputMessage="1" showErrorMessage="1" sqref="Y65973:Z65973 Y131509:Z131509 Y197045:Z197045 Y262581:Z262581 Y328117:Z328117 Y393653:Z393653 Y459189:Z459189 Y524725:Z524725 Y590261:Z590261 Y655797:Z655797 Y721333:Z721333 Y786869:Z786869 Y852405:Z852405 Y917941:Z917941 Y983477:Z983477 WWG983479:WWH983479 WMK983479:WML983479 WCO983479:WCP983479 VSS983479:VST983479 VIW983479:VIX983479 UZA983479:UZB983479 UPE983479:UPF983479 UFI983479:UFJ983479 TVM983479:TVN983479 TLQ983479:TLR983479 TBU983479:TBV983479 SRY983479:SRZ983479 SIC983479:SID983479 RYG983479:RYH983479 ROK983479:ROL983479 REO983479:REP983479 QUS983479:QUT983479 QKW983479:QKX983479 QBA983479:QBB983479 PRE983479:PRF983479 PHI983479:PHJ983479 OXM983479:OXN983479 ONQ983479:ONR983479 ODU983479:ODV983479 NTY983479:NTZ983479 NKC983479:NKD983479 NAG983479:NAH983479 MQK983479:MQL983479 MGO983479:MGP983479 LWS983479:LWT983479 LMW983479:LMX983479 LDA983479:LDB983479 KTE983479:KTF983479 KJI983479:KJJ983479 JZM983479:JZN983479 JPQ983479:JPR983479 JFU983479:JFV983479 IVY983479:IVZ983479 IMC983479:IMD983479 ICG983479:ICH983479 HSK983479:HSL983479 HIO983479:HIP983479 GYS983479:GYT983479 GOW983479:GOX983479 GFA983479:GFB983479 FVE983479:FVF983479 FLI983479:FLJ983479 FBM983479:FBN983479 ERQ983479:ERR983479 EHU983479:EHV983479 DXY983479:DXZ983479 DOC983479:DOD983479 DEG983479:DEH983479 CUK983479:CUL983479 CKO983479:CKP983479 CAS983479:CAT983479 BQW983479:BQX983479 BHA983479:BHB983479 AXE983479:AXF983479 ANI983479:ANJ983479 ADM983479:ADN983479 TQ983479:TR983479 JU983479:JV983479 WWG917943:WWH917943 WMK917943:WML917943 WCO917943:WCP917943 VSS917943:VST917943 VIW917943:VIX917943 UZA917943:UZB917943 UPE917943:UPF917943 UFI917943:UFJ917943 TVM917943:TVN917943 TLQ917943:TLR917943 TBU917943:TBV917943 SRY917943:SRZ917943 SIC917943:SID917943 RYG917943:RYH917943 ROK917943:ROL917943 REO917943:REP917943 QUS917943:QUT917943 QKW917943:QKX917943 QBA917943:QBB917943 PRE917943:PRF917943 PHI917943:PHJ917943 OXM917943:OXN917943 ONQ917943:ONR917943 ODU917943:ODV917943 NTY917943:NTZ917943 NKC917943:NKD917943 NAG917943:NAH917943 MQK917943:MQL917943 MGO917943:MGP917943 LWS917943:LWT917943 LMW917943:LMX917943 LDA917943:LDB917943 KTE917943:KTF917943 KJI917943:KJJ917943 JZM917943:JZN917943 JPQ917943:JPR917943 JFU917943:JFV917943 IVY917943:IVZ917943 IMC917943:IMD917943 ICG917943:ICH917943 HSK917943:HSL917943 HIO917943:HIP917943 GYS917943:GYT917943 GOW917943:GOX917943 GFA917943:GFB917943 FVE917943:FVF917943 FLI917943:FLJ917943 FBM917943:FBN917943 ERQ917943:ERR917943 EHU917943:EHV917943 DXY917943:DXZ917943 DOC917943:DOD917943 DEG917943:DEH917943 CUK917943:CUL917943 CKO917943:CKP917943 CAS917943:CAT917943 BQW917943:BQX917943 BHA917943:BHB917943 AXE917943:AXF917943 ANI917943:ANJ917943 ADM917943:ADN917943 TQ917943:TR917943 JU917943:JV917943 WWG852407:WWH852407 WMK852407:WML852407 WCO852407:WCP852407 VSS852407:VST852407 VIW852407:VIX852407 UZA852407:UZB852407 UPE852407:UPF852407 UFI852407:UFJ852407 TVM852407:TVN852407 TLQ852407:TLR852407 TBU852407:TBV852407 SRY852407:SRZ852407 SIC852407:SID852407 RYG852407:RYH852407 ROK852407:ROL852407 REO852407:REP852407 QUS852407:QUT852407 QKW852407:QKX852407 QBA852407:QBB852407 PRE852407:PRF852407 PHI852407:PHJ852407 OXM852407:OXN852407 ONQ852407:ONR852407 ODU852407:ODV852407 NTY852407:NTZ852407 NKC852407:NKD852407 NAG852407:NAH852407 MQK852407:MQL852407 MGO852407:MGP852407 LWS852407:LWT852407 LMW852407:LMX852407 LDA852407:LDB852407 KTE852407:KTF852407 KJI852407:KJJ852407 JZM852407:JZN852407 JPQ852407:JPR852407 JFU852407:JFV852407 IVY852407:IVZ852407 IMC852407:IMD852407 ICG852407:ICH852407 HSK852407:HSL852407 HIO852407:HIP852407 GYS852407:GYT852407 GOW852407:GOX852407 GFA852407:GFB852407 FVE852407:FVF852407 FLI852407:FLJ852407 FBM852407:FBN852407 ERQ852407:ERR852407 EHU852407:EHV852407 DXY852407:DXZ852407 DOC852407:DOD852407 DEG852407:DEH852407 CUK852407:CUL852407 CKO852407:CKP852407 CAS852407:CAT852407 BQW852407:BQX852407 BHA852407:BHB852407 AXE852407:AXF852407 ANI852407:ANJ852407 ADM852407:ADN852407 TQ852407:TR852407 JU852407:JV852407 WWG786871:WWH786871 WMK786871:WML786871 WCO786871:WCP786871 VSS786871:VST786871 VIW786871:VIX786871 UZA786871:UZB786871 UPE786871:UPF786871 UFI786871:UFJ786871 TVM786871:TVN786871 TLQ786871:TLR786871 TBU786871:TBV786871 SRY786871:SRZ786871 SIC786871:SID786871 RYG786871:RYH786871 ROK786871:ROL786871 REO786871:REP786871 QUS786871:QUT786871 QKW786871:QKX786871 QBA786871:QBB786871 PRE786871:PRF786871 PHI786871:PHJ786871 OXM786871:OXN786871 ONQ786871:ONR786871 ODU786871:ODV786871 NTY786871:NTZ786871 NKC786871:NKD786871 NAG786871:NAH786871 MQK786871:MQL786871 MGO786871:MGP786871 LWS786871:LWT786871 LMW786871:LMX786871 LDA786871:LDB786871 KTE786871:KTF786871 KJI786871:KJJ786871 JZM786871:JZN786871 JPQ786871:JPR786871 JFU786871:JFV786871 IVY786871:IVZ786871 IMC786871:IMD786871 ICG786871:ICH786871 HSK786871:HSL786871 HIO786871:HIP786871 GYS786871:GYT786871 GOW786871:GOX786871 GFA786871:GFB786871 FVE786871:FVF786871 FLI786871:FLJ786871 FBM786871:FBN786871 ERQ786871:ERR786871 EHU786871:EHV786871 DXY786871:DXZ786871 DOC786871:DOD786871 DEG786871:DEH786871 CUK786871:CUL786871 CKO786871:CKP786871 CAS786871:CAT786871 BQW786871:BQX786871 BHA786871:BHB786871 AXE786871:AXF786871 ANI786871:ANJ786871 ADM786871:ADN786871 TQ786871:TR786871 JU786871:JV786871 WWG721335:WWH721335 WMK721335:WML721335 WCO721335:WCP721335 VSS721335:VST721335 VIW721335:VIX721335 UZA721335:UZB721335 UPE721335:UPF721335 UFI721335:UFJ721335 TVM721335:TVN721335 TLQ721335:TLR721335 TBU721335:TBV721335 SRY721335:SRZ721335 SIC721335:SID721335 RYG721335:RYH721335 ROK721335:ROL721335 REO721335:REP721335 QUS721335:QUT721335 QKW721335:QKX721335 QBA721335:QBB721335 PRE721335:PRF721335 PHI721335:PHJ721335 OXM721335:OXN721335 ONQ721335:ONR721335 ODU721335:ODV721335 NTY721335:NTZ721335 NKC721335:NKD721335 NAG721335:NAH721335 MQK721335:MQL721335 MGO721335:MGP721335 LWS721335:LWT721335 LMW721335:LMX721335 LDA721335:LDB721335 KTE721335:KTF721335 KJI721335:KJJ721335 JZM721335:JZN721335 JPQ721335:JPR721335 JFU721335:JFV721335 IVY721335:IVZ721335 IMC721335:IMD721335 ICG721335:ICH721335 HSK721335:HSL721335 HIO721335:HIP721335 GYS721335:GYT721335 GOW721335:GOX721335 GFA721335:GFB721335 FVE721335:FVF721335 FLI721335:FLJ721335 FBM721335:FBN721335 ERQ721335:ERR721335 EHU721335:EHV721335 DXY721335:DXZ721335 DOC721335:DOD721335 DEG721335:DEH721335 CUK721335:CUL721335 CKO721335:CKP721335 CAS721335:CAT721335 BQW721335:BQX721335 BHA721335:BHB721335 AXE721335:AXF721335 ANI721335:ANJ721335 ADM721335:ADN721335 TQ721335:TR721335 JU721335:JV721335 WWG655799:WWH655799 WMK655799:WML655799 WCO655799:WCP655799 VSS655799:VST655799 VIW655799:VIX655799 UZA655799:UZB655799 UPE655799:UPF655799 UFI655799:UFJ655799 TVM655799:TVN655799 TLQ655799:TLR655799 TBU655799:TBV655799 SRY655799:SRZ655799 SIC655799:SID655799 RYG655799:RYH655799 ROK655799:ROL655799 REO655799:REP655799 QUS655799:QUT655799 QKW655799:QKX655799 QBA655799:QBB655799 PRE655799:PRF655799 PHI655799:PHJ655799 OXM655799:OXN655799 ONQ655799:ONR655799 ODU655799:ODV655799 NTY655799:NTZ655799 NKC655799:NKD655799 NAG655799:NAH655799 MQK655799:MQL655799 MGO655799:MGP655799 LWS655799:LWT655799 LMW655799:LMX655799 LDA655799:LDB655799 KTE655799:KTF655799 KJI655799:KJJ655799 JZM655799:JZN655799 JPQ655799:JPR655799 JFU655799:JFV655799 IVY655799:IVZ655799 IMC655799:IMD655799 ICG655799:ICH655799 HSK655799:HSL655799 HIO655799:HIP655799 GYS655799:GYT655799 GOW655799:GOX655799 GFA655799:GFB655799 FVE655799:FVF655799 FLI655799:FLJ655799 FBM655799:FBN655799 ERQ655799:ERR655799 EHU655799:EHV655799 DXY655799:DXZ655799 DOC655799:DOD655799 DEG655799:DEH655799 CUK655799:CUL655799 CKO655799:CKP655799 CAS655799:CAT655799 BQW655799:BQX655799 BHA655799:BHB655799 AXE655799:AXF655799 ANI655799:ANJ655799 ADM655799:ADN655799 TQ655799:TR655799 JU655799:JV655799 WWG590263:WWH590263 WMK590263:WML590263 WCO590263:WCP590263 VSS590263:VST590263 VIW590263:VIX590263 UZA590263:UZB590263 UPE590263:UPF590263 UFI590263:UFJ590263 TVM590263:TVN590263 TLQ590263:TLR590263 TBU590263:TBV590263 SRY590263:SRZ590263 SIC590263:SID590263 RYG590263:RYH590263 ROK590263:ROL590263 REO590263:REP590263 QUS590263:QUT590263 QKW590263:QKX590263 QBA590263:QBB590263 PRE590263:PRF590263 PHI590263:PHJ590263 OXM590263:OXN590263 ONQ590263:ONR590263 ODU590263:ODV590263 NTY590263:NTZ590263 NKC590263:NKD590263 NAG590263:NAH590263 MQK590263:MQL590263 MGO590263:MGP590263 LWS590263:LWT590263 LMW590263:LMX590263 LDA590263:LDB590263 KTE590263:KTF590263 KJI590263:KJJ590263 JZM590263:JZN590263 JPQ590263:JPR590263 JFU590263:JFV590263 IVY590263:IVZ590263 IMC590263:IMD590263 ICG590263:ICH590263 HSK590263:HSL590263 HIO590263:HIP590263 GYS590263:GYT590263 GOW590263:GOX590263 GFA590263:GFB590263 FVE590263:FVF590263 FLI590263:FLJ590263 FBM590263:FBN590263 ERQ590263:ERR590263 EHU590263:EHV590263 DXY590263:DXZ590263 DOC590263:DOD590263 DEG590263:DEH590263 CUK590263:CUL590263 CKO590263:CKP590263 CAS590263:CAT590263 BQW590263:BQX590263 BHA590263:BHB590263 AXE590263:AXF590263 ANI590263:ANJ590263 ADM590263:ADN590263 TQ590263:TR590263 JU590263:JV590263 WWG524727:WWH524727 WMK524727:WML524727 WCO524727:WCP524727 VSS524727:VST524727 VIW524727:VIX524727 UZA524727:UZB524727 UPE524727:UPF524727 UFI524727:UFJ524727 TVM524727:TVN524727 TLQ524727:TLR524727 TBU524727:TBV524727 SRY524727:SRZ524727 SIC524727:SID524727 RYG524727:RYH524727 ROK524727:ROL524727 REO524727:REP524727 QUS524727:QUT524727 QKW524727:QKX524727 QBA524727:QBB524727 PRE524727:PRF524727 PHI524727:PHJ524727 OXM524727:OXN524727 ONQ524727:ONR524727 ODU524727:ODV524727 NTY524727:NTZ524727 NKC524727:NKD524727 NAG524727:NAH524727 MQK524727:MQL524727 MGO524727:MGP524727 LWS524727:LWT524727 LMW524727:LMX524727 LDA524727:LDB524727 KTE524727:KTF524727 KJI524727:KJJ524727 JZM524727:JZN524727 JPQ524727:JPR524727 JFU524727:JFV524727 IVY524727:IVZ524727 IMC524727:IMD524727 ICG524727:ICH524727 HSK524727:HSL524727 HIO524727:HIP524727 GYS524727:GYT524727 GOW524727:GOX524727 GFA524727:GFB524727 FVE524727:FVF524727 FLI524727:FLJ524727 FBM524727:FBN524727 ERQ524727:ERR524727 EHU524727:EHV524727 DXY524727:DXZ524727 DOC524727:DOD524727 DEG524727:DEH524727 CUK524727:CUL524727 CKO524727:CKP524727 CAS524727:CAT524727 BQW524727:BQX524727 BHA524727:BHB524727 AXE524727:AXF524727 ANI524727:ANJ524727 ADM524727:ADN524727 TQ524727:TR524727 JU524727:JV524727 WWG459191:WWH459191 WMK459191:WML459191 WCO459191:WCP459191 VSS459191:VST459191 VIW459191:VIX459191 UZA459191:UZB459191 UPE459191:UPF459191 UFI459191:UFJ459191 TVM459191:TVN459191 TLQ459191:TLR459191 TBU459191:TBV459191 SRY459191:SRZ459191 SIC459191:SID459191 RYG459191:RYH459191 ROK459191:ROL459191 REO459191:REP459191 QUS459191:QUT459191 QKW459191:QKX459191 QBA459191:QBB459191 PRE459191:PRF459191 PHI459191:PHJ459191 OXM459191:OXN459191 ONQ459191:ONR459191 ODU459191:ODV459191 NTY459191:NTZ459191 NKC459191:NKD459191 NAG459191:NAH459191 MQK459191:MQL459191 MGO459191:MGP459191 LWS459191:LWT459191 LMW459191:LMX459191 LDA459191:LDB459191 KTE459191:KTF459191 KJI459191:KJJ459191 JZM459191:JZN459191 JPQ459191:JPR459191 JFU459191:JFV459191 IVY459191:IVZ459191 IMC459191:IMD459191 ICG459191:ICH459191 HSK459191:HSL459191 HIO459191:HIP459191 GYS459191:GYT459191 GOW459191:GOX459191 GFA459191:GFB459191 FVE459191:FVF459191 FLI459191:FLJ459191 FBM459191:FBN459191 ERQ459191:ERR459191 EHU459191:EHV459191 DXY459191:DXZ459191 DOC459191:DOD459191 DEG459191:DEH459191 CUK459191:CUL459191 CKO459191:CKP459191 CAS459191:CAT459191 BQW459191:BQX459191 BHA459191:BHB459191 AXE459191:AXF459191 ANI459191:ANJ459191 ADM459191:ADN459191 TQ459191:TR459191 JU459191:JV459191 WWG393655:WWH393655 WMK393655:WML393655 WCO393655:WCP393655 VSS393655:VST393655 VIW393655:VIX393655 UZA393655:UZB393655 UPE393655:UPF393655 UFI393655:UFJ393655 TVM393655:TVN393655 TLQ393655:TLR393655 TBU393655:TBV393655 SRY393655:SRZ393655 SIC393655:SID393655 RYG393655:RYH393655 ROK393655:ROL393655 REO393655:REP393655 QUS393655:QUT393655 QKW393655:QKX393655 QBA393655:QBB393655 PRE393655:PRF393655 PHI393655:PHJ393655 OXM393655:OXN393655 ONQ393655:ONR393655 ODU393655:ODV393655 NTY393655:NTZ393655 NKC393655:NKD393655 NAG393655:NAH393655 MQK393655:MQL393655 MGO393655:MGP393655 LWS393655:LWT393655 LMW393655:LMX393655 LDA393655:LDB393655 KTE393655:KTF393655 KJI393655:KJJ393655 JZM393655:JZN393655 JPQ393655:JPR393655 JFU393655:JFV393655 IVY393655:IVZ393655 IMC393655:IMD393655 ICG393655:ICH393655 HSK393655:HSL393655 HIO393655:HIP393655 GYS393655:GYT393655 GOW393655:GOX393655 GFA393655:GFB393655 FVE393655:FVF393655 FLI393655:FLJ393655 FBM393655:FBN393655 ERQ393655:ERR393655 EHU393655:EHV393655 DXY393655:DXZ393655 DOC393655:DOD393655 DEG393655:DEH393655 CUK393655:CUL393655 CKO393655:CKP393655 CAS393655:CAT393655 BQW393655:BQX393655 BHA393655:BHB393655 AXE393655:AXF393655 ANI393655:ANJ393655 ADM393655:ADN393655 TQ393655:TR393655 JU393655:JV393655 WWG328119:WWH328119 WMK328119:WML328119 WCO328119:WCP328119 VSS328119:VST328119 VIW328119:VIX328119 UZA328119:UZB328119 UPE328119:UPF328119 UFI328119:UFJ328119 TVM328119:TVN328119 TLQ328119:TLR328119 TBU328119:TBV328119 SRY328119:SRZ328119 SIC328119:SID328119 RYG328119:RYH328119 ROK328119:ROL328119 REO328119:REP328119 QUS328119:QUT328119 QKW328119:QKX328119 QBA328119:QBB328119 PRE328119:PRF328119 PHI328119:PHJ328119 OXM328119:OXN328119 ONQ328119:ONR328119 ODU328119:ODV328119 NTY328119:NTZ328119 NKC328119:NKD328119 NAG328119:NAH328119 MQK328119:MQL328119 MGO328119:MGP328119 LWS328119:LWT328119 LMW328119:LMX328119 LDA328119:LDB328119 KTE328119:KTF328119 KJI328119:KJJ328119 JZM328119:JZN328119 JPQ328119:JPR328119 JFU328119:JFV328119 IVY328119:IVZ328119 IMC328119:IMD328119 ICG328119:ICH328119 HSK328119:HSL328119 HIO328119:HIP328119 GYS328119:GYT328119 GOW328119:GOX328119 GFA328119:GFB328119 FVE328119:FVF328119 FLI328119:FLJ328119 FBM328119:FBN328119 ERQ328119:ERR328119 EHU328119:EHV328119 DXY328119:DXZ328119 DOC328119:DOD328119 DEG328119:DEH328119 CUK328119:CUL328119 CKO328119:CKP328119 CAS328119:CAT328119 BQW328119:BQX328119 BHA328119:BHB328119 AXE328119:AXF328119 ANI328119:ANJ328119 ADM328119:ADN328119 TQ328119:TR328119 JU328119:JV328119 WWG262583:WWH262583 WMK262583:WML262583 WCO262583:WCP262583 VSS262583:VST262583 VIW262583:VIX262583 UZA262583:UZB262583 UPE262583:UPF262583 UFI262583:UFJ262583 TVM262583:TVN262583 TLQ262583:TLR262583 TBU262583:TBV262583 SRY262583:SRZ262583 SIC262583:SID262583 RYG262583:RYH262583 ROK262583:ROL262583 REO262583:REP262583 QUS262583:QUT262583 QKW262583:QKX262583 QBA262583:QBB262583 PRE262583:PRF262583 PHI262583:PHJ262583 OXM262583:OXN262583 ONQ262583:ONR262583 ODU262583:ODV262583 NTY262583:NTZ262583 NKC262583:NKD262583 NAG262583:NAH262583 MQK262583:MQL262583 MGO262583:MGP262583 LWS262583:LWT262583 LMW262583:LMX262583 LDA262583:LDB262583 KTE262583:KTF262583 KJI262583:KJJ262583 JZM262583:JZN262583 JPQ262583:JPR262583 JFU262583:JFV262583 IVY262583:IVZ262583 IMC262583:IMD262583 ICG262583:ICH262583 HSK262583:HSL262583 HIO262583:HIP262583 GYS262583:GYT262583 GOW262583:GOX262583 GFA262583:GFB262583 FVE262583:FVF262583 FLI262583:FLJ262583 FBM262583:FBN262583 ERQ262583:ERR262583 EHU262583:EHV262583 DXY262583:DXZ262583 DOC262583:DOD262583 DEG262583:DEH262583 CUK262583:CUL262583 CKO262583:CKP262583 CAS262583:CAT262583 BQW262583:BQX262583 BHA262583:BHB262583 AXE262583:AXF262583 ANI262583:ANJ262583 ADM262583:ADN262583 TQ262583:TR262583 JU262583:JV262583 WWG197047:WWH197047 WMK197047:WML197047 WCO197047:WCP197047 VSS197047:VST197047 VIW197047:VIX197047 UZA197047:UZB197047 UPE197047:UPF197047 UFI197047:UFJ197047 TVM197047:TVN197047 TLQ197047:TLR197047 TBU197047:TBV197047 SRY197047:SRZ197047 SIC197047:SID197047 RYG197047:RYH197047 ROK197047:ROL197047 REO197047:REP197047 QUS197047:QUT197047 QKW197047:QKX197047 QBA197047:QBB197047 PRE197047:PRF197047 PHI197047:PHJ197047 OXM197047:OXN197047 ONQ197047:ONR197047 ODU197047:ODV197047 NTY197047:NTZ197047 NKC197047:NKD197047 NAG197047:NAH197047 MQK197047:MQL197047 MGO197047:MGP197047 LWS197047:LWT197047 LMW197047:LMX197047 LDA197047:LDB197047 KTE197047:KTF197047 KJI197047:KJJ197047 JZM197047:JZN197047 JPQ197047:JPR197047 JFU197047:JFV197047 IVY197047:IVZ197047 IMC197047:IMD197047 ICG197047:ICH197047 HSK197047:HSL197047 HIO197047:HIP197047 GYS197047:GYT197047 GOW197047:GOX197047 GFA197047:GFB197047 FVE197047:FVF197047 FLI197047:FLJ197047 FBM197047:FBN197047 ERQ197047:ERR197047 EHU197047:EHV197047 DXY197047:DXZ197047 DOC197047:DOD197047 DEG197047:DEH197047 CUK197047:CUL197047 CKO197047:CKP197047 CAS197047:CAT197047 BQW197047:BQX197047 BHA197047:BHB197047 AXE197047:AXF197047 ANI197047:ANJ197047 ADM197047:ADN197047 TQ197047:TR197047 JU197047:JV197047 WWG131511:WWH131511 WMK131511:WML131511 WCO131511:WCP131511 VSS131511:VST131511 VIW131511:VIX131511 UZA131511:UZB131511 UPE131511:UPF131511 UFI131511:UFJ131511 TVM131511:TVN131511 TLQ131511:TLR131511 TBU131511:TBV131511 SRY131511:SRZ131511 SIC131511:SID131511 RYG131511:RYH131511 ROK131511:ROL131511 REO131511:REP131511 QUS131511:QUT131511 QKW131511:QKX131511 QBA131511:QBB131511 PRE131511:PRF131511 PHI131511:PHJ131511 OXM131511:OXN131511 ONQ131511:ONR131511 ODU131511:ODV131511 NTY131511:NTZ131511 NKC131511:NKD131511 NAG131511:NAH131511 MQK131511:MQL131511 MGO131511:MGP131511 LWS131511:LWT131511 LMW131511:LMX131511 LDA131511:LDB131511 KTE131511:KTF131511 KJI131511:KJJ131511 JZM131511:JZN131511 JPQ131511:JPR131511 JFU131511:JFV131511 IVY131511:IVZ131511 IMC131511:IMD131511 ICG131511:ICH131511 HSK131511:HSL131511 HIO131511:HIP131511 GYS131511:GYT131511 GOW131511:GOX131511 GFA131511:GFB131511 FVE131511:FVF131511 FLI131511:FLJ131511 FBM131511:FBN131511 ERQ131511:ERR131511 EHU131511:EHV131511 DXY131511:DXZ131511 DOC131511:DOD131511 DEG131511:DEH131511 CUK131511:CUL131511 CKO131511:CKP131511 CAS131511:CAT131511 BQW131511:BQX131511 BHA131511:BHB131511 AXE131511:AXF131511 ANI131511:ANJ131511 ADM131511:ADN131511 TQ131511:TR131511 JU131511:JV131511 WWG65975:WWH65975 WMK65975:WML65975 WCO65975:WCP65975 VSS65975:VST65975 VIW65975:VIX65975 UZA65975:UZB65975 UPE65975:UPF65975 UFI65975:UFJ65975 TVM65975:TVN65975 TLQ65975:TLR65975 TBU65975:TBV65975 SRY65975:SRZ65975 SIC65975:SID65975 RYG65975:RYH65975 ROK65975:ROL65975 REO65975:REP65975 QUS65975:QUT65975 QKW65975:QKX65975 QBA65975:QBB65975 PRE65975:PRF65975 PHI65975:PHJ65975 OXM65975:OXN65975 ONQ65975:ONR65975 ODU65975:ODV65975 NTY65975:NTZ65975 NKC65975:NKD65975 NAG65975:NAH65975 MQK65975:MQL65975 MGO65975:MGP65975 LWS65975:LWT65975 LMW65975:LMX65975 LDA65975:LDB65975 KTE65975:KTF65975 KJI65975:KJJ65975 JZM65975:JZN65975 JPQ65975:JPR65975 JFU65975:JFV65975 IVY65975:IVZ65975 IMC65975:IMD65975 ICG65975:ICH65975 HSK65975:HSL65975 HIO65975:HIP65975 GYS65975:GYT65975 GOW65975:GOX65975 GFA65975:GFB65975 FVE65975:FVF65975 FLI65975:FLJ65975 FBM65975:FBN65975 ERQ65975:ERR65975 EHU65975:EHV65975 DXY65975:DXZ65975 DOC65975:DOD65975 DEG65975:DEH65975 CUK65975:CUL65975 CKO65975:CKP65975 CAS65975:CAT65975 BQW65975:BQX65975 BHA65975:BHB65975 AXE65975:AXF65975 ANI65975:ANJ65975 ADM65975:ADN65975 TQ65975:TR65975 JU65975:JV65975 Y438:Z438 JU440:JV440 TQ440:TR440 ADM440:ADN440 ANI440:ANJ440 AXE440:AXF440 BHA440:BHB440 BQW440:BQX440 CAS440:CAT440 CKO440:CKP440 CUK440:CUL440 DEG440:DEH440 DOC440:DOD440 DXY440:DXZ440 EHU440:EHV440 ERQ440:ERR440 FBM440:FBN440 FLI440:FLJ440 FVE440:FVF440 GFA440:GFB440 GOW440:GOX440 GYS440:GYT440 HIO440:HIP440 HSK440:HSL440 ICG440:ICH440 IMC440:IMD440 IVY440:IVZ440 JFU440:JFV440 JPQ440:JPR440 JZM440:JZN440 KJI440:KJJ440 KTE440:KTF440 LDA440:LDB440 LMW440:LMX440 LWS440:LWT440 MGO440:MGP440 MQK440:MQL440 NAG440:NAH440 NKC440:NKD440 NTY440:NTZ440 ODU440:ODV440 ONQ440:ONR440 OXM440:OXN440 PHI440:PHJ440 PRE440:PRF440 QBA440:QBB440 QKW440:QKX440 QUS440:QUT440 REO440:REP440 ROK440:ROL440 RYG440:RYH440 SIC440:SID440 SRY440:SRZ440 TBU440:TBV440 TLQ440:TLR440 TVM440:TVN440 UFI440:UFJ440 UPE440:UPF440 UZA440:UZB440 VIW440:VIX440 VSS440:VST440 WCO440:WCP440 WMK440:WML440 WWG440:WWH440">
      <formula1>$CG$436:$CG$438</formula1>
    </dataValidation>
    <dataValidation type="list" allowBlank="1" showDropDown="0" showInputMessage="1" showErrorMessage="1" sqref="WVU475:WVW476 WLY475:WMA476 WCC475:WCE476 VSG475:VSI476 VIK475:VIM476 UYO475:UYQ476 UOS475:UOU476 UEW475:UEY476 TVA475:TVC476 TLE475:TLG476 TBI475:TBK476 SRM475:SRO476 SHQ475:SHS476 RXU475:RXW476 RNY475:ROA476 REC475:REE476 QUG475:QUI476 QKK475:QKM476 QAO475:QAQ476 PQS475:PQU476 PGW475:PGY476 OXA475:OXC476 ONE475:ONG476 ODI475:ODK476 NTM475:NTO476 NJQ475:NJS476 MZU475:MZW476 MPY475:MQA476 MGC475:MGE476 LWG475:LWI476 LMK475:LMM476 LCO475:LCQ476 KSS475:KSU476 KIW475:KIY476 JZA475:JZC476 JPE475:JPG476 JFI475:JFK476 IVM475:IVO476 ILQ475:ILS476 IBU475:IBW476 HRY475:HSA476 HIC475:HIE476 GYG475:GYI476 GOK475:GOM476 GEO475:GEQ476 FUS475:FUU476 FKW475:FKY476 FBA475:FBC476 ERE475:ERG476 EHI475:EHK476 DXM475:DXO476 DNQ475:DNS476 DDU475:DDW476 CTY475:CUA476 CKC475:CKE476 CAG475:CAI476 BQK475:BQM476 BGO475:BGQ476 AWS475:AWU476 AMW475:AMY476 ADA475:ADC476 TE475:TG476 JI475:JK476 M473:O473 M66007:O66007 M131543:O131543 M197079:O197079 M262615:O262615 M328151:O328151 M393687:O393687 M459223:O459223 M524759:O524759 M590295:O590295 M655831:O655831 M721367:O721367 M786903:O786903 M852439:O852439 M917975:O917975 M983511:O983511 WVU983513:WVW983513 WLY983513:WMA983513 WCC983513:WCE983513 VSG983513:VSI983513 VIK983513:VIM983513 UYO983513:UYQ983513 UOS983513:UOU983513 UEW983513:UEY983513 TVA983513:TVC983513 TLE983513:TLG983513 TBI983513:TBK983513 SRM983513:SRO983513 SHQ983513:SHS983513 RXU983513:RXW983513 RNY983513:ROA983513 REC983513:REE983513 QUG983513:QUI983513 QKK983513:QKM983513 QAO983513:QAQ983513 PQS983513:PQU983513 PGW983513:PGY983513 OXA983513:OXC983513 ONE983513:ONG983513 ODI983513:ODK983513 NTM983513:NTO983513 NJQ983513:NJS983513 MZU983513:MZW983513 MPY983513:MQA983513 MGC983513:MGE983513 LWG983513:LWI983513 LMK983513:LMM983513 LCO983513:LCQ983513 KSS983513:KSU983513 KIW983513:KIY983513 JZA983513:JZC983513 JPE983513:JPG983513 JFI983513:JFK983513 IVM983513:IVO983513 ILQ983513:ILS983513 IBU983513:IBW983513 HRY983513:HSA983513 HIC983513:HIE983513 GYG983513:GYI983513 GOK983513:GOM983513 GEO983513:GEQ983513 FUS983513:FUU983513 FKW983513:FKY983513 FBA983513:FBC983513 ERE983513:ERG983513 EHI983513:EHK983513 DXM983513:DXO983513 DNQ983513:DNS983513 DDU983513:DDW983513 CTY983513:CUA983513 CKC983513:CKE983513 CAG983513:CAI983513 BQK983513:BQM983513 BGO983513:BGQ983513 AWS983513:AWU983513 AMW983513:AMY983513 ADA983513:ADC983513 TE983513:TG983513 JI983513:JK983513 WVU917977:WVW917977 WLY917977:WMA917977 WCC917977:WCE917977 VSG917977:VSI917977 VIK917977:VIM917977 UYO917977:UYQ917977 UOS917977:UOU917977 UEW917977:UEY917977 TVA917977:TVC917977 TLE917977:TLG917977 TBI917977:TBK917977 SRM917977:SRO917977 SHQ917977:SHS917977 RXU917977:RXW917977 RNY917977:ROA917977 REC917977:REE917977 QUG917977:QUI917977 QKK917977:QKM917977 QAO917977:QAQ917977 PQS917977:PQU917977 PGW917977:PGY917977 OXA917977:OXC917977 ONE917977:ONG917977 ODI917977:ODK917977 NTM917977:NTO917977 NJQ917977:NJS917977 MZU917977:MZW917977 MPY917977:MQA917977 MGC917977:MGE917977 LWG917977:LWI917977 LMK917977:LMM917977 LCO917977:LCQ917977 KSS917977:KSU917977 KIW917977:KIY917977 JZA917977:JZC917977 JPE917977:JPG917977 JFI917977:JFK917977 IVM917977:IVO917977 ILQ917977:ILS917977 IBU917977:IBW917977 HRY917977:HSA917977 HIC917977:HIE917977 GYG917977:GYI917977 GOK917977:GOM917977 GEO917977:GEQ917977 FUS917977:FUU917977 FKW917977:FKY917977 FBA917977:FBC917977 ERE917977:ERG917977 EHI917977:EHK917977 DXM917977:DXO917977 DNQ917977:DNS917977 DDU917977:DDW917977 CTY917977:CUA917977 CKC917977:CKE917977 CAG917977:CAI917977 BQK917977:BQM917977 BGO917977:BGQ917977 AWS917977:AWU917977 AMW917977:AMY917977 ADA917977:ADC917977 TE917977:TG917977 JI917977:JK917977 WVU852441:WVW852441 WLY852441:WMA852441 WCC852441:WCE852441 VSG852441:VSI852441 VIK852441:VIM852441 UYO852441:UYQ852441 UOS852441:UOU852441 UEW852441:UEY852441 TVA852441:TVC852441 TLE852441:TLG852441 TBI852441:TBK852441 SRM852441:SRO852441 SHQ852441:SHS852441 RXU852441:RXW852441 RNY852441:ROA852441 REC852441:REE852441 QUG852441:QUI852441 QKK852441:QKM852441 QAO852441:QAQ852441 PQS852441:PQU852441 PGW852441:PGY852441 OXA852441:OXC852441 ONE852441:ONG852441 ODI852441:ODK852441 NTM852441:NTO852441 NJQ852441:NJS852441 MZU852441:MZW852441 MPY852441:MQA852441 MGC852441:MGE852441 LWG852441:LWI852441 LMK852441:LMM852441 LCO852441:LCQ852441 KSS852441:KSU852441 KIW852441:KIY852441 JZA852441:JZC852441 JPE852441:JPG852441 JFI852441:JFK852441 IVM852441:IVO852441 ILQ852441:ILS852441 IBU852441:IBW852441 HRY852441:HSA852441 HIC852441:HIE852441 GYG852441:GYI852441 GOK852441:GOM852441 GEO852441:GEQ852441 FUS852441:FUU852441 FKW852441:FKY852441 FBA852441:FBC852441 ERE852441:ERG852441 EHI852441:EHK852441 DXM852441:DXO852441 DNQ852441:DNS852441 DDU852441:DDW852441 CTY852441:CUA852441 CKC852441:CKE852441 CAG852441:CAI852441 BQK852441:BQM852441 BGO852441:BGQ852441 AWS852441:AWU852441 AMW852441:AMY852441 ADA852441:ADC852441 TE852441:TG852441 JI852441:JK852441 WVU786905:WVW786905 WLY786905:WMA786905 WCC786905:WCE786905 VSG786905:VSI786905 VIK786905:VIM786905 UYO786905:UYQ786905 UOS786905:UOU786905 UEW786905:UEY786905 TVA786905:TVC786905 TLE786905:TLG786905 TBI786905:TBK786905 SRM786905:SRO786905 SHQ786905:SHS786905 RXU786905:RXW786905 RNY786905:ROA786905 REC786905:REE786905 QUG786905:QUI786905 QKK786905:QKM786905 QAO786905:QAQ786905 PQS786905:PQU786905 PGW786905:PGY786905 OXA786905:OXC786905 ONE786905:ONG786905 ODI786905:ODK786905 NTM786905:NTO786905 NJQ786905:NJS786905 MZU786905:MZW786905 MPY786905:MQA786905 MGC786905:MGE786905 LWG786905:LWI786905 LMK786905:LMM786905 LCO786905:LCQ786905 KSS786905:KSU786905 KIW786905:KIY786905 JZA786905:JZC786905 JPE786905:JPG786905 JFI786905:JFK786905 IVM786905:IVO786905 ILQ786905:ILS786905 IBU786905:IBW786905 HRY786905:HSA786905 HIC786905:HIE786905 GYG786905:GYI786905 GOK786905:GOM786905 GEO786905:GEQ786905 FUS786905:FUU786905 FKW786905:FKY786905 FBA786905:FBC786905 ERE786905:ERG786905 EHI786905:EHK786905 DXM786905:DXO786905 DNQ786905:DNS786905 DDU786905:DDW786905 CTY786905:CUA786905 CKC786905:CKE786905 CAG786905:CAI786905 BQK786905:BQM786905 BGO786905:BGQ786905 AWS786905:AWU786905 AMW786905:AMY786905 ADA786905:ADC786905 TE786905:TG786905 JI786905:JK786905 WVU721369:WVW721369 WLY721369:WMA721369 WCC721369:WCE721369 VSG721369:VSI721369 VIK721369:VIM721369 UYO721369:UYQ721369 UOS721369:UOU721369 UEW721369:UEY721369 TVA721369:TVC721369 TLE721369:TLG721369 TBI721369:TBK721369 SRM721369:SRO721369 SHQ721369:SHS721369 RXU721369:RXW721369 RNY721369:ROA721369 REC721369:REE721369 QUG721369:QUI721369 QKK721369:QKM721369 QAO721369:QAQ721369 PQS721369:PQU721369 PGW721369:PGY721369 OXA721369:OXC721369 ONE721369:ONG721369 ODI721369:ODK721369 NTM721369:NTO721369 NJQ721369:NJS721369 MZU721369:MZW721369 MPY721369:MQA721369 MGC721369:MGE721369 LWG721369:LWI721369 LMK721369:LMM721369 LCO721369:LCQ721369 KSS721369:KSU721369 KIW721369:KIY721369 JZA721369:JZC721369 JPE721369:JPG721369 JFI721369:JFK721369 IVM721369:IVO721369 ILQ721369:ILS721369 IBU721369:IBW721369 HRY721369:HSA721369 HIC721369:HIE721369 GYG721369:GYI721369 GOK721369:GOM721369 GEO721369:GEQ721369 FUS721369:FUU721369 FKW721369:FKY721369 FBA721369:FBC721369 ERE721369:ERG721369 EHI721369:EHK721369 DXM721369:DXO721369 DNQ721369:DNS721369 DDU721369:DDW721369 CTY721369:CUA721369 CKC721369:CKE721369 CAG721369:CAI721369 BQK721369:BQM721369 BGO721369:BGQ721369 AWS721369:AWU721369 AMW721369:AMY721369 ADA721369:ADC721369 TE721369:TG721369 JI721369:JK721369 WVU655833:WVW655833 WLY655833:WMA655833 WCC655833:WCE655833 VSG655833:VSI655833 VIK655833:VIM655833 UYO655833:UYQ655833 UOS655833:UOU655833 UEW655833:UEY655833 TVA655833:TVC655833 TLE655833:TLG655833 TBI655833:TBK655833 SRM655833:SRO655833 SHQ655833:SHS655833 RXU655833:RXW655833 RNY655833:ROA655833 REC655833:REE655833 QUG655833:QUI655833 QKK655833:QKM655833 QAO655833:QAQ655833 PQS655833:PQU655833 PGW655833:PGY655833 OXA655833:OXC655833 ONE655833:ONG655833 ODI655833:ODK655833 NTM655833:NTO655833 NJQ655833:NJS655833 MZU655833:MZW655833 MPY655833:MQA655833 MGC655833:MGE655833 LWG655833:LWI655833 LMK655833:LMM655833 LCO655833:LCQ655833 KSS655833:KSU655833 KIW655833:KIY655833 JZA655833:JZC655833 JPE655833:JPG655833 JFI655833:JFK655833 IVM655833:IVO655833 ILQ655833:ILS655833 IBU655833:IBW655833 HRY655833:HSA655833 HIC655833:HIE655833 GYG655833:GYI655833 GOK655833:GOM655833 GEO655833:GEQ655833 FUS655833:FUU655833 FKW655833:FKY655833 FBA655833:FBC655833 ERE655833:ERG655833 EHI655833:EHK655833 DXM655833:DXO655833 DNQ655833:DNS655833 DDU655833:DDW655833 CTY655833:CUA655833 CKC655833:CKE655833 CAG655833:CAI655833 BQK655833:BQM655833 BGO655833:BGQ655833 AWS655833:AWU655833 AMW655833:AMY655833 ADA655833:ADC655833 TE655833:TG655833 JI655833:JK655833 WVU590297:WVW590297 WLY590297:WMA590297 WCC590297:WCE590297 VSG590297:VSI590297 VIK590297:VIM590297 UYO590297:UYQ590297 UOS590297:UOU590297 UEW590297:UEY590297 TVA590297:TVC590297 TLE590297:TLG590297 TBI590297:TBK590297 SRM590297:SRO590297 SHQ590297:SHS590297 RXU590297:RXW590297 RNY590297:ROA590297 REC590297:REE590297 QUG590297:QUI590297 QKK590297:QKM590297 QAO590297:QAQ590297 PQS590297:PQU590297 PGW590297:PGY590297 OXA590297:OXC590297 ONE590297:ONG590297 ODI590297:ODK590297 NTM590297:NTO590297 NJQ590297:NJS590297 MZU590297:MZW590297 MPY590297:MQA590297 MGC590297:MGE590297 LWG590297:LWI590297 LMK590297:LMM590297 LCO590297:LCQ590297 KSS590297:KSU590297 KIW590297:KIY590297 JZA590297:JZC590297 JPE590297:JPG590297 JFI590297:JFK590297 IVM590297:IVO590297 ILQ590297:ILS590297 IBU590297:IBW590297 HRY590297:HSA590297 HIC590297:HIE590297 GYG590297:GYI590297 GOK590297:GOM590297 GEO590297:GEQ590297 FUS590297:FUU590297 FKW590297:FKY590297 FBA590297:FBC590297 ERE590297:ERG590297 EHI590297:EHK590297 DXM590297:DXO590297 DNQ590297:DNS590297 DDU590297:DDW590297 CTY590297:CUA590297 CKC590297:CKE590297 CAG590297:CAI590297 BQK590297:BQM590297 BGO590297:BGQ590297 AWS590297:AWU590297 AMW590297:AMY590297 ADA590297:ADC590297 TE590297:TG590297 JI590297:JK590297 WVU524761:WVW524761 WLY524761:WMA524761 WCC524761:WCE524761 VSG524761:VSI524761 VIK524761:VIM524761 UYO524761:UYQ524761 UOS524761:UOU524761 UEW524761:UEY524761 TVA524761:TVC524761 TLE524761:TLG524761 TBI524761:TBK524761 SRM524761:SRO524761 SHQ524761:SHS524761 RXU524761:RXW524761 RNY524761:ROA524761 REC524761:REE524761 QUG524761:QUI524761 QKK524761:QKM524761 QAO524761:QAQ524761 PQS524761:PQU524761 PGW524761:PGY524761 OXA524761:OXC524761 ONE524761:ONG524761 ODI524761:ODK524761 NTM524761:NTO524761 NJQ524761:NJS524761 MZU524761:MZW524761 MPY524761:MQA524761 MGC524761:MGE524761 LWG524761:LWI524761 LMK524761:LMM524761 LCO524761:LCQ524761 KSS524761:KSU524761 KIW524761:KIY524761 JZA524761:JZC524761 JPE524761:JPG524761 JFI524761:JFK524761 IVM524761:IVO524761 ILQ524761:ILS524761 IBU524761:IBW524761 HRY524761:HSA524761 HIC524761:HIE524761 GYG524761:GYI524761 GOK524761:GOM524761 GEO524761:GEQ524761 FUS524761:FUU524761 FKW524761:FKY524761 FBA524761:FBC524761 ERE524761:ERG524761 EHI524761:EHK524761 DXM524761:DXO524761 DNQ524761:DNS524761 DDU524761:DDW524761 CTY524761:CUA524761 CKC524761:CKE524761 CAG524761:CAI524761 BQK524761:BQM524761 BGO524761:BGQ524761 AWS524761:AWU524761 AMW524761:AMY524761 ADA524761:ADC524761 TE524761:TG524761 JI524761:JK524761 WVU459225:WVW459225 WLY459225:WMA459225 WCC459225:WCE459225 VSG459225:VSI459225 VIK459225:VIM459225 UYO459225:UYQ459225 UOS459225:UOU459225 UEW459225:UEY459225 TVA459225:TVC459225 TLE459225:TLG459225 TBI459225:TBK459225 SRM459225:SRO459225 SHQ459225:SHS459225 RXU459225:RXW459225 RNY459225:ROA459225 REC459225:REE459225 QUG459225:QUI459225 QKK459225:QKM459225 QAO459225:QAQ459225 PQS459225:PQU459225 PGW459225:PGY459225 OXA459225:OXC459225 ONE459225:ONG459225 ODI459225:ODK459225 NTM459225:NTO459225 NJQ459225:NJS459225 MZU459225:MZW459225 MPY459225:MQA459225 MGC459225:MGE459225 LWG459225:LWI459225 LMK459225:LMM459225 LCO459225:LCQ459225 KSS459225:KSU459225 KIW459225:KIY459225 JZA459225:JZC459225 JPE459225:JPG459225 JFI459225:JFK459225 IVM459225:IVO459225 ILQ459225:ILS459225 IBU459225:IBW459225 HRY459225:HSA459225 HIC459225:HIE459225 GYG459225:GYI459225 GOK459225:GOM459225 GEO459225:GEQ459225 FUS459225:FUU459225 FKW459225:FKY459225 FBA459225:FBC459225 ERE459225:ERG459225 EHI459225:EHK459225 DXM459225:DXO459225 DNQ459225:DNS459225 DDU459225:DDW459225 CTY459225:CUA459225 CKC459225:CKE459225 CAG459225:CAI459225 BQK459225:BQM459225 BGO459225:BGQ459225 AWS459225:AWU459225 AMW459225:AMY459225 ADA459225:ADC459225 TE459225:TG459225 JI459225:JK459225 WVU393689:WVW393689 WLY393689:WMA393689 WCC393689:WCE393689 VSG393689:VSI393689 VIK393689:VIM393689 UYO393689:UYQ393689 UOS393689:UOU393689 UEW393689:UEY393689 TVA393689:TVC393689 TLE393689:TLG393689 TBI393689:TBK393689 SRM393689:SRO393689 SHQ393689:SHS393689 RXU393689:RXW393689 RNY393689:ROA393689 REC393689:REE393689 QUG393689:QUI393689 QKK393689:QKM393689 QAO393689:QAQ393689 PQS393689:PQU393689 PGW393689:PGY393689 OXA393689:OXC393689 ONE393689:ONG393689 ODI393689:ODK393689 NTM393689:NTO393689 NJQ393689:NJS393689 MZU393689:MZW393689 MPY393689:MQA393689 MGC393689:MGE393689 LWG393689:LWI393689 LMK393689:LMM393689 LCO393689:LCQ393689 KSS393689:KSU393689 KIW393689:KIY393689 JZA393689:JZC393689 JPE393689:JPG393689 JFI393689:JFK393689 IVM393689:IVO393689 ILQ393689:ILS393689 IBU393689:IBW393689 HRY393689:HSA393689 HIC393689:HIE393689 GYG393689:GYI393689 GOK393689:GOM393689 GEO393689:GEQ393689 FUS393689:FUU393689 FKW393689:FKY393689 FBA393689:FBC393689 ERE393689:ERG393689 EHI393689:EHK393689 DXM393689:DXO393689 DNQ393689:DNS393689 DDU393689:DDW393689 CTY393689:CUA393689 CKC393689:CKE393689 CAG393689:CAI393689 BQK393689:BQM393689 BGO393689:BGQ393689 AWS393689:AWU393689 AMW393689:AMY393689 ADA393689:ADC393689 TE393689:TG393689 JI393689:JK393689 WVU328153:WVW328153 WLY328153:WMA328153 WCC328153:WCE328153 VSG328153:VSI328153 VIK328153:VIM328153 UYO328153:UYQ328153 UOS328153:UOU328153 UEW328153:UEY328153 TVA328153:TVC328153 TLE328153:TLG328153 TBI328153:TBK328153 SRM328153:SRO328153 SHQ328153:SHS328153 RXU328153:RXW328153 RNY328153:ROA328153 REC328153:REE328153 QUG328153:QUI328153 QKK328153:QKM328153 QAO328153:QAQ328153 PQS328153:PQU328153 PGW328153:PGY328153 OXA328153:OXC328153 ONE328153:ONG328153 ODI328153:ODK328153 NTM328153:NTO328153 NJQ328153:NJS328153 MZU328153:MZW328153 MPY328153:MQA328153 MGC328153:MGE328153 LWG328153:LWI328153 LMK328153:LMM328153 LCO328153:LCQ328153 KSS328153:KSU328153 KIW328153:KIY328153 JZA328153:JZC328153 JPE328153:JPG328153 JFI328153:JFK328153 IVM328153:IVO328153 ILQ328153:ILS328153 IBU328153:IBW328153 HRY328153:HSA328153 HIC328153:HIE328153 GYG328153:GYI328153 GOK328153:GOM328153 GEO328153:GEQ328153 FUS328153:FUU328153 FKW328153:FKY328153 FBA328153:FBC328153 ERE328153:ERG328153 EHI328153:EHK328153 DXM328153:DXO328153 DNQ328153:DNS328153 DDU328153:DDW328153 CTY328153:CUA328153 CKC328153:CKE328153 CAG328153:CAI328153 BQK328153:BQM328153 BGO328153:BGQ328153 AWS328153:AWU328153 AMW328153:AMY328153 ADA328153:ADC328153 TE328153:TG328153 JI328153:JK328153 WVU262617:WVW262617 WLY262617:WMA262617 WCC262617:WCE262617 VSG262617:VSI262617 VIK262617:VIM262617 UYO262617:UYQ262617 UOS262617:UOU262617 UEW262617:UEY262617 TVA262617:TVC262617 TLE262617:TLG262617 TBI262617:TBK262617 SRM262617:SRO262617 SHQ262617:SHS262617 RXU262617:RXW262617 RNY262617:ROA262617 REC262617:REE262617 QUG262617:QUI262617 QKK262617:QKM262617 QAO262617:QAQ262617 PQS262617:PQU262617 PGW262617:PGY262617 OXA262617:OXC262617 ONE262617:ONG262617 ODI262617:ODK262617 NTM262617:NTO262617 NJQ262617:NJS262617 MZU262617:MZW262617 MPY262617:MQA262617 MGC262617:MGE262617 LWG262617:LWI262617 LMK262617:LMM262617 LCO262617:LCQ262617 KSS262617:KSU262617 KIW262617:KIY262617 JZA262617:JZC262617 JPE262617:JPG262617 JFI262617:JFK262617 IVM262617:IVO262617 ILQ262617:ILS262617 IBU262617:IBW262617 HRY262617:HSA262617 HIC262617:HIE262617 GYG262617:GYI262617 GOK262617:GOM262617 GEO262617:GEQ262617 FUS262617:FUU262617 FKW262617:FKY262617 FBA262617:FBC262617 ERE262617:ERG262617 EHI262617:EHK262617 DXM262617:DXO262617 DNQ262617:DNS262617 DDU262617:DDW262617 CTY262617:CUA262617 CKC262617:CKE262617 CAG262617:CAI262617 BQK262617:BQM262617 BGO262617:BGQ262617 AWS262617:AWU262617 AMW262617:AMY262617 ADA262617:ADC262617 TE262617:TG262617 JI262617:JK262617 WVU197081:WVW197081 WLY197081:WMA197081 WCC197081:WCE197081 VSG197081:VSI197081 VIK197081:VIM197081 UYO197081:UYQ197081 UOS197081:UOU197081 UEW197081:UEY197081 TVA197081:TVC197081 TLE197081:TLG197081 TBI197081:TBK197081 SRM197081:SRO197081 SHQ197081:SHS197081 RXU197081:RXW197081 RNY197081:ROA197081 REC197081:REE197081 QUG197081:QUI197081 QKK197081:QKM197081 QAO197081:QAQ197081 PQS197081:PQU197081 PGW197081:PGY197081 OXA197081:OXC197081 ONE197081:ONG197081 ODI197081:ODK197081 NTM197081:NTO197081 NJQ197081:NJS197081 MZU197081:MZW197081 MPY197081:MQA197081 MGC197081:MGE197081 LWG197081:LWI197081 LMK197081:LMM197081 LCO197081:LCQ197081 KSS197081:KSU197081 KIW197081:KIY197081 JZA197081:JZC197081 JPE197081:JPG197081 JFI197081:JFK197081 IVM197081:IVO197081 ILQ197081:ILS197081 IBU197081:IBW197081 HRY197081:HSA197081 HIC197081:HIE197081 GYG197081:GYI197081 GOK197081:GOM197081 GEO197081:GEQ197081 FUS197081:FUU197081 FKW197081:FKY197081 FBA197081:FBC197081 ERE197081:ERG197081 EHI197081:EHK197081 DXM197081:DXO197081 DNQ197081:DNS197081 DDU197081:DDW197081 CTY197081:CUA197081 CKC197081:CKE197081 CAG197081:CAI197081 BQK197081:BQM197081 BGO197081:BGQ197081 AWS197081:AWU197081 AMW197081:AMY197081 ADA197081:ADC197081 TE197081:TG197081 JI197081:JK197081 WVU131545:WVW131545 WLY131545:WMA131545 WCC131545:WCE131545 VSG131545:VSI131545 VIK131545:VIM131545 UYO131545:UYQ131545 UOS131545:UOU131545 UEW131545:UEY131545 TVA131545:TVC131545 TLE131545:TLG131545 TBI131545:TBK131545 SRM131545:SRO131545 SHQ131545:SHS131545 RXU131545:RXW131545 RNY131545:ROA131545 REC131545:REE131545 QUG131545:QUI131545 QKK131545:QKM131545 QAO131545:QAQ131545 PQS131545:PQU131545 PGW131545:PGY131545 OXA131545:OXC131545 ONE131545:ONG131545 ODI131545:ODK131545 NTM131545:NTO131545 NJQ131545:NJS131545 MZU131545:MZW131545 MPY131545:MQA131545 MGC131545:MGE131545 LWG131545:LWI131545 LMK131545:LMM131545 LCO131545:LCQ131545 KSS131545:KSU131545 KIW131545:KIY131545 JZA131545:JZC131545 JPE131545:JPG131545 JFI131545:JFK131545 IVM131545:IVO131545 ILQ131545:ILS131545 IBU131545:IBW131545 HRY131545:HSA131545 HIC131545:HIE131545 GYG131545:GYI131545 GOK131545:GOM131545 GEO131545:GEQ131545 FUS131545:FUU131545 FKW131545:FKY131545 FBA131545:FBC131545 ERE131545:ERG131545 EHI131545:EHK131545 DXM131545:DXO131545 DNQ131545:DNS131545 DDU131545:DDW131545 CTY131545:CUA131545 CKC131545:CKE131545 CAG131545:CAI131545 BQK131545:BQM131545 BGO131545:BGQ131545 AWS131545:AWU131545 AMW131545:AMY131545 ADA131545:ADC131545 TE131545:TG131545 JI131545:JK131545 WVU66009:WVW66009 WLY66009:WMA66009 WCC66009:WCE66009 VSG66009:VSI66009 VIK66009:VIM66009 UYO66009:UYQ66009 UOS66009:UOU66009 UEW66009:UEY66009 TVA66009:TVC66009 TLE66009:TLG66009 TBI66009:TBK66009 SRM66009:SRO66009 SHQ66009:SHS66009 RXU66009:RXW66009 RNY66009:ROA66009 REC66009:REE66009 QUG66009:QUI66009 QKK66009:QKM66009 QAO66009:QAQ66009 PQS66009:PQU66009 PGW66009:PGY66009 OXA66009:OXC66009 ONE66009:ONG66009 ODI66009:ODK66009 NTM66009:NTO66009 NJQ66009:NJS66009 MZU66009:MZW66009 MPY66009:MQA66009 MGC66009:MGE66009 LWG66009:LWI66009 LMK66009:LMM66009 LCO66009:LCQ66009 KSS66009:KSU66009 KIW66009:KIY66009 JZA66009:JZC66009 JPE66009:JPG66009 JFI66009:JFK66009 IVM66009:IVO66009 ILQ66009:ILS66009 IBU66009:IBW66009 HRY66009:HSA66009 HIC66009:HIE66009 GYG66009:GYI66009 GOK66009:GOM66009 GEO66009:GEQ66009 FUS66009:FUU66009 FKW66009:FKY66009 FBA66009:FBC66009 ERE66009:ERG66009 EHI66009:EHK66009 DXM66009:DXO66009 DNQ66009:DNS66009 DDU66009:DDW66009 CTY66009:CUA66009 CKC66009:CKE66009 CAG66009:CAI66009 BQK66009:BQM66009 BGO66009:BGQ66009 AWS66009:AWU66009 AMW66009:AMY66009 ADA66009:ADC66009 TE66009:TG66009 JI66009:JK66009">
      <formula1>$CG$475:$CG$477</formula1>
    </dataValidation>
    <dataValidation type="list" allowBlank="1" showDropDown="0" showInputMessage="1" showErrorMessage="1" sqref="JL65984 TH65984 ADD65984 AMZ65984 AWV65984 BGR65984 BQN65984 CAJ65984 CKF65984 CUB65984 DDX65984 DNT65984 DXP65984 EHL65984 ERH65984 FBD65984 FKZ65984 FUV65984 GER65984 GON65984 GYJ65984 HIF65984 HSB65984 IBX65984 ILT65984 IVP65984 JFL65984 JPH65984 JZD65984 KIZ65984 KSV65984 LCR65984 LMN65984 LWJ65984 MGF65984 MQB65984 MZX65984 NJT65984 NTP65984 ODL65984 ONH65984 OXD65984 PGZ65984 PQV65984 QAR65984 QKN65984 QUJ65984 REF65984 ROB65984 RXX65984 SHT65984 SRP65984 TBL65984 TLH65984 TVD65984 UEZ65984 UOV65984 UYR65984 VIN65984 VSJ65984 WCF65984 WMB65984 WVX65984 JL131520 TH131520 ADD131520 AMZ131520 AWV131520 BGR131520 BQN131520 CAJ131520 CKF131520 CUB131520 DDX131520 DNT131520 DXP131520 EHL131520 ERH131520 FBD131520 FKZ131520 FUV131520 GER131520 GON131520 GYJ131520 HIF131520 HSB131520 IBX131520 ILT131520 IVP131520 JFL131520 JPH131520 JZD131520 KIZ131520 KSV131520 LCR131520 LMN131520 LWJ131520 MGF131520 MQB131520 MZX131520 NJT131520 NTP131520 ODL131520 ONH131520 OXD131520 PGZ131520 PQV131520 QAR131520 QKN131520 QUJ131520 REF131520 ROB131520 RXX131520 SHT131520 SRP131520 TBL131520 TLH131520 TVD131520 UEZ131520 UOV131520 UYR131520 VIN131520 VSJ131520 WCF131520 WMB131520 WVX131520 JL197056 TH197056 ADD197056 AMZ197056 AWV197056 BGR197056 BQN197056 CAJ197056 CKF197056 CUB197056 DDX197056 DNT197056 DXP197056 EHL197056 ERH197056 FBD197056 FKZ197056 FUV197056 GER197056 GON197056 GYJ197056 HIF197056 HSB197056 IBX197056 ILT197056 IVP197056 JFL197056 JPH197056 JZD197056 KIZ197056 KSV197056 LCR197056 LMN197056 LWJ197056 MGF197056 MQB197056 MZX197056 NJT197056 NTP197056 ODL197056 ONH197056 OXD197056 PGZ197056 PQV197056 QAR197056 QKN197056 QUJ197056 REF197056 ROB197056 RXX197056 SHT197056 SRP197056 TBL197056 TLH197056 TVD197056 UEZ197056 UOV197056 UYR197056 VIN197056 VSJ197056 WCF197056 WMB197056 WVX197056 JL262592 TH262592 ADD262592 AMZ262592 AWV262592 BGR262592 BQN262592 CAJ262592 CKF262592 CUB262592 DDX262592 DNT262592 DXP262592 EHL262592 ERH262592 FBD262592 FKZ262592 FUV262592 GER262592 GON262592 GYJ262592 HIF262592 HSB262592 IBX262592 ILT262592 IVP262592 JFL262592 JPH262592 JZD262592 KIZ262592 KSV262592 LCR262592 LMN262592 LWJ262592 MGF262592 MQB262592 MZX262592 NJT262592 NTP262592 ODL262592 ONH262592 OXD262592 PGZ262592 PQV262592 QAR262592 QKN262592 QUJ262592 REF262592 ROB262592 RXX262592 SHT262592 SRP262592 TBL262592 TLH262592 TVD262592 UEZ262592 UOV262592 UYR262592 VIN262592 VSJ262592 WCF262592 WMB262592 WVX262592 JL328128 TH328128 ADD328128 AMZ328128 AWV328128 BGR328128 BQN328128 CAJ328128 CKF328128 CUB328128 DDX328128 DNT328128 DXP328128 EHL328128 ERH328128 FBD328128 FKZ328128 FUV328128 GER328128 GON328128 GYJ328128 HIF328128 HSB328128 IBX328128 ILT328128 IVP328128 JFL328128 JPH328128 JZD328128 KIZ328128 KSV328128 LCR328128 LMN328128 LWJ328128 MGF328128 MQB328128 MZX328128 NJT328128 NTP328128 ODL328128 ONH328128 OXD328128 PGZ328128 PQV328128 QAR328128 QKN328128 QUJ328128 REF328128 ROB328128 RXX328128 SHT328128 SRP328128 TBL328128 TLH328128 TVD328128 UEZ328128 UOV328128 UYR328128 VIN328128 VSJ328128 WCF328128 WMB328128 WVX328128 JL393664 TH393664 ADD393664 AMZ393664 AWV393664 BGR393664 BQN393664 CAJ393664 CKF393664 CUB393664 DDX393664 DNT393664 DXP393664 EHL393664 ERH393664 FBD393664 FKZ393664 FUV393664 GER393664 GON393664 GYJ393664 HIF393664 HSB393664 IBX393664 ILT393664 IVP393664 JFL393664 JPH393664 JZD393664 KIZ393664 KSV393664 LCR393664 LMN393664 LWJ393664 MGF393664 MQB393664 MZX393664 NJT393664 NTP393664 ODL393664 ONH393664 OXD393664 PGZ393664 PQV393664 QAR393664 QKN393664 QUJ393664 REF393664 ROB393664 RXX393664 SHT393664 SRP393664 TBL393664 TLH393664 TVD393664 UEZ393664 UOV393664 UYR393664 VIN393664 VSJ393664 WCF393664 WMB393664 WVX393664 JL459200 TH459200 ADD459200 AMZ459200 AWV459200 BGR459200 BQN459200 CAJ459200 CKF459200 CUB459200 DDX459200 DNT459200 DXP459200 EHL459200 ERH459200 FBD459200 FKZ459200 FUV459200 GER459200 GON459200 GYJ459200 HIF459200 HSB459200 IBX459200 ILT459200 IVP459200 JFL459200 JPH459200 JZD459200 KIZ459200 KSV459200 LCR459200 LMN459200 LWJ459200 MGF459200 MQB459200 MZX459200 NJT459200 NTP459200 ODL459200 ONH459200 OXD459200 PGZ459200 PQV459200 QAR459200 QKN459200 QUJ459200 REF459200 ROB459200 RXX459200 SHT459200 SRP459200 TBL459200 TLH459200 TVD459200 UEZ459200 UOV459200 UYR459200 VIN459200 VSJ459200 WCF459200 WMB459200 WVX459200 JL524736 TH524736 ADD524736 AMZ524736 AWV524736 BGR524736 BQN524736 CAJ524736 CKF524736 CUB524736 DDX524736 DNT524736 DXP524736 EHL524736 ERH524736 FBD524736 FKZ524736 FUV524736 GER524736 GON524736 GYJ524736 HIF524736 HSB524736 IBX524736 ILT524736 IVP524736 JFL524736 JPH524736 JZD524736 KIZ524736 KSV524736 LCR524736 LMN524736 LWJ524736 MGF524736 MQB524736 MZX524736 NJT524736 NTP524736 ODL524736 ONH524736 OXD524736 PGZ524736 PQV524736 QAR524736 QKN524736 QUJ524736 REF524736 ROB524736 RXX524736 SHT524736 SRP524736 TBL524736 TLH524736 TVD524736 UEZ524736 UOV524736 UYR524736 VIN524736 VSJ524736 WCF524736 WMB524736 WVX524736 JL590272 TH590272 ADD590272 AMZ590272 AWV590272 BGR590272 BQN590272 CAJ590272 CKF590272 CUB590272 DDX590272 DNT590272 DXP590272 EHL590272 ERH590272 FBD590272 FKZ590272 FUV590272 GER590272 GON590272 GYJ590272 HIF590272 HSB590272 IBX590272 ILT590272 IVP590272 JFL590272 JPH590272 JZD590272 KIZ590272 KSV590272 LCR590272 LMN590272 LWJ590272 MGF590272 MQB590272 MZX590272 NJT590272 NTP590272 ODL590272 ONH590272 OXD590272 PGZ590272 PQV590272 QAR590272 QKN590272 QUJ590272 REF590272 ROB590272 RXX590272 SHT590272 SRP590272 TBL590272 TLH590272 TVD590272 UEZ590272 UOV590272 UYR590272 VIN590272 VSJ590272 WCF590272 WMB590272 WVX590272 JL655808 TH655808 ADD655808 AMZ655808 AWV655808 BGR655808 BQN655808 CAJ655808 CKF655808 CUB655808 DDX655808 DNT655808 DXP655808 EHL655808 ERH655808 FBD655808 FKZ655808 FUV655808 GER655808 GON655808 GYJ655808 HIF655808 HSB655808 IBX655808 ILT655808 IVP655808 JFL655808 JPH655808 JZD655808 KIZ655808 KSV655808 LCR655808 LMN655808 LWJ655808 MGF655808 MQB655808 MZX655808 NJT655808 NTP655808 ODL655808 ONH655808 OXD655808 PGZ655808 PQV655808 QAR655808 QKN655808 QUJ655808 REF655808 ROB655808 RXX655808 SHT655808 SRP655808 TBL655808 TLH655808 TVD655808 UEZ655808 UOV655808 UYR655808 VIN655808 VSJ655808 WCF655808 WMB655808 WVX655808 JL721344 TH721344 ADD721344 AMZ721344 AWV721344 BGR721344 BQN721344 CAJ721344 CKF721344 CUB721344 DDX721344 DNT721344 DXP721344 EHL721344 ERH721344 FBD721344 FKZ721344 FUV721344 GER721344 GON721344 GYJ721344 HIF721344 HSB721344 IBX721344 ILT721344 IVP721344 JFL721344 JPH721344 JZD721344 KIZ721344 KSV721344 LCR721344 LMN721344 LWJ721344 MGF721344 MQB721344 MZX721344 NJT721344 NTP721344 ODL721344 ONH721344 OXD721344 PGZ721344 PQV721344 QAR721344 QKN721344 QUJ721344 REF721344 ROB721344 RXX721344 SHT721344 SRP721344 TBL721344 TLH721344 TVD721344 UEZ721344 UOV721344 UYR721344 VIN721344 VSJ721344 WCF721344 WMB721344 WVX721344 JL786880 TH786880 ADD786880 AMZ786880 AWV786880 BGR786880 BQN786880 CAJ786880 CKF786880 CUB786880 DDX786880 DNT786880 DXP786880 EHL786880 ERH786880 FBD786880 FKZ786880 FUV786880 GER786880 GON786880 GYJ786880 HIF786880 HSB786880 IBX786880 ILT786880 IVP786880 JFL786880 JPH786880 JZD786880 KIZ786880 KSV786880 LCR786880 LMN786880 LWJ786880 MGF786880 MQB786880 MZX786880 NJT786880 NTP786880 ODL786880 ONH786880 OXD786880 PGZ786880 PQV786880 QAR786880 QKN786880 QUJ786880 REF786880 ROB786880 RXX786880 SHT786880 SRP786880 TBL786880 TLH786880 TVD786880 UEZ786880 UOV786880 UYR786880 VIN786880 VSJ786880 WCF786880 WMB786880 WVX786880 JL852416 TH852416 ADD852416 AMZ852416 AWV852416 BGR852416 BQN852416 CAJ852416 CKF852416 CUB852416 DDX852416 DNT852416 DXP852416 EHL852416 ERH852416 FBD852416 FKZ852416 FUV852416 GER852416 GON852416 GYJ852416 HIF852416 HSB852416 IBX852416 ILT852416 IVP852416 JFL852416 JPH852416 JZD852416 KIZ852416 KSV852416 LCR852416 LMN852416 LWJ852416 MGF852416 MQB852416 MZX852416 NJT852416 NTP852416 ODL852416 ONH852416 OXD852416 PGZ852416 PQV852416 QAR852416 QKN852416 QUJ852416 REF852416 ROB852416 RXX852416 SHT852416 SRP852416 TBL852416 TLH852416 TVD852416 UEZ852416 UOV852416 UYR852416 VIN852416 VSJ852416 WCF852416 WMB852416 WVX852416 JL917952 TH917952 ADD917952 AMZ917952 AWV917952 BGR917952 BQN917952 CAJ917952 CKF917952 CUB917952 DDX917952 DNT917952 DXP917952 EHL917952 ERH917952 FBD917952 FKZ917952 FUV917952 GER917952 GON917952 GYJ917952 HIF917952 HSB917952 IBX917952 ILT917952 IVP917952 JFL917952 JPH917952 JZD917952 KIZ917952 KSV917952 LCR917952 LMN917952 LWJ917952 MGF917952 MQB917952 MZX917952 NJT917952 NTP917952 ODL917952 ONH917952 OXD917952 PGZ917952 PQV917952 QAR917952 QKN917952 QUJ917952 REF917952 ROB917952 RXX917952 SHT917952 SRP917952 TBL917952 TLH917952 TVD917952 UEZ917952 UOV917952 UYR917952 VIN917952 VSJ917952 WCF917952 WMB917952 WVX917952 JL983488 TH983488 ADD983488 AMZ983488 AWV983488 BGR983488 BQN983488 CAJ983488 CKF983488 CUB983488 DDX983488 DNT983488 DXP983488 EHL983488 ERH983488 FBD983488 FKZ983488 FUV983488 GER983488 GON983488 GYJ983488 HIF983488 HSB983488 IBX983488 ILT983488 IVP983488 JFL983488 JPH983488 JZD983488 KIZ983488 KSV983488 LCR983488 LMN983488 LWJ983488 MGF983488 MQB983488 MZX983488 NJT983488 NTP983488 ODL983488 ONH983488 OXD983488 PGZ983488 PQV983488 QAR983488 QKN983488 QUJ983488 REF983488 ROB983488 RXX983488 SHT983488 SRP983488 TBL983488 TLH983488 TVD983488 UEZ983488 UOV983488 UYR983488 VIN983488 VSJ983488 WCF983488 WMB983488 WVX983488 P983486 P917950 P852414 P786878 P721342 P655806 P590270 P524734 P459198 P393662 P328126 P262590 P197054 P131518 P65982 P448 JL450 TH450 ADD450 AMZ450 AWV450 BGR450 BQN450 CAJ450 CKF450 CUB450 DDX450 DNT450 DXP450 EHL450 ERH450 FBD450 FKZ450 FUV450 GER450 GON450 GYJ450 HIF450 HSB450 IBX450 ILT450 IVP450 JFL450 JPH450 JZD450 KIZ450 KSV450 LCR450 LMN450 LWJ450 MGF450 MQB450 MZX450 NJT450 NTP450 ODL450 ONH450 OXD450 PGZ450 PQV450 QAR450 QKN450 QUJ450 REF450 ROB450 RXX450 SHT450 SRP450 TBL450 TLH450 TVD450 UEZ450 UOV450 UYR450 VIN450 VSJ450 WCF450 WMB450 WVX450">
      <formula1>$DA$447:$DA$448</formula1>
    </dataValidation>
    <dataValidation type="list" allowBlank="1" showDropDown="0" showInputMessage="1" showErrorMessage="1" sqref="L44:M44 L42:M42">
      <formula1>#REF!</formula1>
    </dataValidation>
  </dataValidations>
  <hyperlinks>
    <hyperlink ref="D317" r:id="rId1"/>
    <hyperlink ref="D415" location="工事成績評定について!A1"/>
    <hyperlink ref="J301" location="別紙!A1"/>
  </hyperlinks>
  <printOptions horizontalCentered="1"/>
  <pageMargins left="0.6012861736334405" right="0.24427250803858522" top="0.39370078740157477" bottom="0.27559055118110237" header="0.51181102362204722" footer="0.39370078740157477"/>
  <pageSetup paperSize="9" scale="87" fitToWidth="1" fitToHeight="1" orientation="portrait" usePrinterDefaults="1" r:id="rId2"/>
  <headerFooter alignWithMargins="0">
    <oddFooter>&amp;C&amp;P</oddFooter>
  </headerFooter>
  <rowBreaks count="8" manualBreakCount="8">
    <brk id="65" min="41" max="83" man="1"/>
    <brk id="133" min="41" max="83" man="1"/>
    <brk id="200" min="41" max="83" man="1"/>
    <brk id="273" min="41" max="83" man="1"/>
    <brk id="315" min="41" max="83" man="1"/>
    <brk id="379" min="41" max="83" man="1"/>
    <brk id="399" min="41" max="83" man="1"/>
    <brk id="471" min="41" max="83" man="1"/>
  </rowBreaks>
  <drawing r:id="rId3"/>
  <legacyDrawing r:id="rId4"/>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現場説明書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藤井 貴男</dc:creator>
  <cp:lastModifiedBy>山田 瑠菜</cp:lastModifiedBy>
  <cp:lastPrinted>2026-06-01T02:48:33Z</cp:lastPrinted>
  <dcterms:created xsi:type="dcterms:W3CDTF">2019-04-04T07:55:03Z</dcterms:created>
  <dcterms:modified xsi:type="dcterms:W3CDTF">2026-08-31T04:10:21Z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6" baseType="lpwstr">
      <vt:lpwstr>2.1.13.0</vt:lpwstr>
      <vt:lpwstr>3.1.10.0</vt:lpwstr>
      <vt:lpwstr>3.1.3.0</vt:lpwstr>
      <vt:lpwstr>3.1.9.0</vt:lpwstr>
      <vt:lpwstr>5.0.6.0</vt:lpwstr>
      <vt:lpwstr>6.0.2.0</vt:lpwstr>
    </vt:vector>
  </property>
  <property fmtid="{DCFEDD21-7773-49B2-8022-6FC58DB5260B}" pid="3" name="LastSavedVersion">
    <vt:lpwstr>5.0.6.0</vt:lpwstr>
  </property>
  <property fmtid="{DCFEDD21-7773-49B2-8022-6FC58DB5260B}" pid="4" name="LastSavedDate">
    <vt:filetime>2026-08-31T04:10:21Z</vt:filetime>
  </property>
</Properties>
</file>